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imothyLyons\Box Sync\Projects - ScottMadden\354-022 Liberty MO Gas COS Study (CLOSED)\WNAR Implementation\April 1 Filing\"/>
    </mc:Choice>
  </mc:AlternateContent>
  <xr:revisionPtr revIDLastSave="0" documentId="13_ncr:1_{C775D0E2-F417-4A5B-8981-816630943C27}" xr6:coauthVersionLast="41" xr6:coauthVersionMax="41" xr10:uidLastSave="{00000000-0000-0000-0000-000000000000}"/>
  <bookViews>
    <workbookView xWindow="19080" yWindow="-120" windowWidth="19440" windowHeight="15000" xr2:uid="{2A2AA715-6F3F-430D-8D74-5E97E685DE00}"/>
  </bookViews>
  <sheets>
    <sheet name="Summary" sheetId="4" r:id="rId1"/>
    <sheet name="Res NEMO" sheetId="1" r:id="rId2"/>
    <sheet name="SGS NEMO" sheetId="3" r:id="rId3"/>
    <sheet name="Res WEMO" sheetId="28" r:id="rId4"/>
    <sheet name="SGS WEMO" sheetId="29" r:id="rId5"/>
    <sheet name="Res SEMO" sheetId="5" r:id="rId6"/>
    <sheet name="SGS SEMO" sheetId="6" r:id="rId7"/>
    <sheet name="Assumptions" sheetId="2" r:id="rId8"/>
    <sheet name="Input &gt;&gt;&gt;" sheetId="7" r:id="rId9"/>
    <sheet name="Input_NEMO" sheetId="12" r:id="rId10"/>
    <sheet name="Input_SEMO" sheetId="25" r:id="rId11"/>
    <sheet name="Input_WEMO" sheetId="30" r:id="rId12"/>
    <sheet name="HDD_Summary" sheetId="21" r:id="rId13"/>
    <sheet name="Customer Count by Cycle" sheetId="26" r:id="rId14"/>
    <sheet name="Staff_Kirk_NHDD" sheetId="19" r:id="rId15"/>
    <sheet name="Staff_CGI_NHDD" sheetId="20" r:id="rId16"/>
    <sheet name="Actual_Kirk_HDD" sheetId="24" r:id="rId17"/>
    <sheet name="Actual_CGI_HDD" sheetId="23" r:id="rId18"/>
    <sheet name="Meter Reading_SEMO" sheetId="16" r:id="rId19"/>
    <sheet name="Meter Reading_NEMO" sheetId="31" r:id="rId20"/>
    <sheet name="Meter Reading_WEMO" sheetId="32" r:id="rId21"/>
  </sheets>
  <externalReferences>
    <externalReference r:id="rId22"/>
    <externalReference r:id="rId23"/>
    <externalReference r:id="rId24"/>
    <externalReference r:id="rId25"/>
    <externalReference r:id="rId26"/>
  </externalReferences>
  <definedNames>
    <definedName name="\I" localSheetId="19">#REF!</definedName>
    <definedName name="\I" localSheetId="20">#REF!</definedName>
    <definedName name="\I">#REF!</definedName>
    <definedName name="\P" localSheetId="19">#REF!</definedName>
    <definedName name="\P" localSheetId="20">#REF!</definedName>
    <definedName name="\P">#REF!</definedName>
    <definedName name="__123Graph_A" localSheetId="19" hidden="1">[1]pwcc!#REF!</definedName>
    <definedName name="__123Graph_A" localSheetId="20" hidden="1">[1]pwcc!#REF!</definedName>
    <definedName name="__123Graph_A" hidden="1">[1]pwcc!#REF!</definedName>
    <definedName name="_20_2_WEIGHTS" localSheetId="19">[2]NE:SE!$Y$13:$AC$264</definedName>
    <definedName name="_20_2_WEIGHTS" localSheetId="18">[2]NE:SE!$Y$13:$AC$264</definedName>
    <definedName name="_20_2_WEIGHTS" localSheetId="20">[2]NE:SE!$Y$13:$AC$264</definedName>
    <definedName name="_20_2_WEIGHTS">[3]NE:SE!$Y$13:$AC$264</definedName>
    <definedName name="_xlnm._FilterDatabase" localSheetId="17" hidden="1">Actual_CGI_HDD!$A$8:$D$810</definedName>
    <definedName name="_xlnm._FilterDatabase" localSheetId="16" hidden="1">Actual_Kirk_HDD!$A$8:$E$797</definedName>
    <definedName name="_Order1" hidden="1">255</definedName>
    <definedName name="a" localSheetId="19" hidden="1">[1]pwcc!#REF!</definedName>
    <definedName name="a" localSheetId="20" hidden="1">[1]pwcc!#REF!</definedName>
    <definedName name="a" hidden="1">[1]pwcc!#REF!</definedName>
    <definedName name="ant" localSheetId="19" hidden="1">[1]pwcc!#REF!</definedName>
    <definedName name="ant" localSheetId="20" hidden="1">[1]pwcc!#REF!</definedName>
    <definedName name="ant" hidden="1">[1]pwcc!#REF!</definedName>
    <definedName name="AS2DocOpenMode" hidden="1">"AS2DocumentEdit"</definedName>
    <definedName name="ASD" localSheetId="19">#REF!</definedName>
    <definedName name="ASD" localSheetId="20">#REF!</definedName>
    <definedName name="ASD">#REF!</definedName>
    <definedName name="CGACTDD" localSheetId="19">INDIRECT("ACT_WX!" &amp; ADDRESS(4,34)&amp;":"&amp;ADDRESS(COUNTA([2]ACT_WX!$D$4:$D$65536)+3,34))</definedName>
    <definedName name="CGACTDD" localSheetId="18">INDIRECT("ACT_WX!" &amp; ADDRESS(4,34)&amp;":"&amp;ADDRESS(COUNTA([2]ACT_WX!$D$4:$D$65536)+3,34))</definedName>
    <definedName name="CGACTDD" localSheetId="20">INDIRECT("ACT_WX!" &amp; ADDRESS(4,34)&amp;":"&amp;ADDRESS(COUNTA([2]ACT_WX!$D$4:$D$65536)+3,34))</definedName>
    <definedName name="CGACTDD">INDIRECT("ACT_WX!" &amp; ADDRESS(4,34)&amp;":"&amp;ADDRESS(COUNTA([4]ACT_WX!$D$4:$D$65536)+3,34))</definedName>
    <definedName name="CGACTHDD" localSheetId="19">INDIRECT("ACT_WX!" &amp; ADDRESS(4,38)&amp;":"&amp;ADDRESS(COUNTA([2]ACT_WX!$H$4:$H$65536)+3,38))</definedName>
    <definedName name="CGACTHDD" localSheetId="18">INDIRECT("ACT_WX!" &amp; ADDRESS(4,38)&amp;":"&amp;ADDRESS(COUNTA([2]ACT_WX!$H$4:$H$65536)+3,38))</definedName>
    <definedName name="CGACTHDD" localSheetId="20">INDIRECT("ACT_WX!" &amp; ADDRESS(4,38)&amp;":"&amp;ADDRESS(COUNTA([2]ACT_WX!$H$4:$H$65536)+3,38))</definedName>
    <definedName name="CGACTHDD">INDIRECT("ACT_WX!" &amp; ADDRESS(4,38)&amp;":"&amp;ADDRESS(COUNTA([4]ACT_WX!$H$4:$H$65536)+3,38))</definedName>
    <definedName name="CGACTMM" localSheetId="19">INDIRECT("ACT_WX!" &amp; ADDRESS(4,33)&amp;":"&amp;ADDRESS(COUNTA([2]ACT_WX!$C$4:$C$65536)+3,33))</definedName>
    <definedName name="CGACTMM" localSheetId="18">INDIRECT("ACT_WX!" &amp; ADDRESS(4,33)&amp;":"&amp;ADDRESS(COUNTA([2]ACT_WX!$C$4:$C$65536)+3,33))</definedName>
    <definedName name="CGACTMM" localSheetId="20">INDIRECT("ACT_WX!" &amp; ADDRESS(4,33)&amp;":"&amp;ADDRESS(COUNTA([2]ACT_WX!$C$4:$C$65536)+3,33))</definedName>
    <definedName name="CGACTMM">INDIRECT("ACT_WX!" &amp; ADDRESS(4,33)&amp;":"&amp;ADDRESS(COUNTA([4]ACT_WX!$C$4:$C$65536)+3,33))</definedName>
    <definedName name="CGACTYYYY" localSheetId="19">INDIRECT("ACT_WX!" &amp; ADDRESS(4,32)&amp;":"&amp;ADDRESS(COUNTA([2]ACT_WX!$B$4:$B$65536)+3,32))</definedName>
    <definedName name="CGACTYYYY" localSheetId="18">INDIRECT("ACT_WX!" &amp; ADDRESS(4,32)&amp;":"&amp;ADDRESS(COUNTA([2]ACT_WX!$B$4:$B$65536)+3,32))</definedName>
    <definedName name="CGACTYYYY" localSheetId="20">INDIRECT("ACT_WX!" &amp; ADDRESS(4,32)&amp;":"&amp;ADDRESS(COUNTA([2]ACT_WX!$B$4:$B$65536)+3,32))</definedName>
    <definedName name="CGACTYYYY">INDIRECT("ACT_WX!" &amp; ADDRESS(4,32)&amp;":"&amp;ADDRESS(COUNTA([4]ACT_WX!$B$4:$B$65536)+3,32))</definedName>
    <definedName name="CGNORMDD" localSheetId="10">INDIRECT("NORM_WX!" &amp; ADDRESS(4,34)&amp;":"&amp;ADDRESS(COUNTA(#REF!)+3,34))</definedName>
    <definedName name="CGNORMDD" localSheetId="19">INDIRECT("NORM_WX!" &amp; ADDRESS(4,34)&amp;":"&amp;ADDRESS(COUNTA([2]NORM_WX!$D$4:$D$65536)+3,34))</definedName>
    <definedName name="CGNORMDD" localSheetId="18">INDIRECT("NORM_WX!" &amp; ADDRESS(4,34)&amp;":"&amp;ADDRESS(COUNTA([2]NORM_WX!$D$4:$D$65536)+3,34))</definedName>
    <definedName name="CGNORMDD" localSheetId="20">INDIRECT("NORM_WX!" &amp; ADDRESS(4,34)&amp;":"&amp;ADDRESS(COUNTA([2]NORM_WX!$D$4:$D$65536)+3,34))</definedName>
    <definedName name="CGNORMDD">INDIRECT("NORM_WX!" &amp; ADDRESS(4,34)&amp;":"&amp;ADDRESS(COUNTA(#REF!)+3,34))</definedName>
    <definedName name="CGNORMHDD" localSheetId="10">INDIRECT("NORM_WX!" &amp; ADDRESS(4,38)&amp;":"&amp;ADDRESS(COUNTA(#REF!)+3,38))</definedName>
    <definedName name="CGNORMHDD" localSheetId="19">INDIRECT("NORM_WX!" &amp; ADDRESS(4,38)&amp;":"&amp;ADDRESS(COUNTA([2]NORM_WX!$H$4:$H$65536)+3,38))</definedName>
    <definedName name="CGNORMHDD" localSheetId="18">INDIRECT("NORM_WX!" &amp; ADDRESS(4,38)&amp;":"&amp;ADDRESS(COUNTA([2]NORM_WX!$H$4:$H$65536)+3,38))</definedName>
    <definedName name="CGNORMHDD" localSheetId="20">INDIRECT("NORM_WX!" &amp; ADDRESS(4,38)&amp;":"&amp;ADDRESS(COUNTA([2]NORM_WX!$H$4:$H$65536)+3,38))</definedName>
    <definedName name="CGNORMHDD">INDIRECT("NORM_WX!" &amp; ADDRESS(4,38)&amp;":"&amp;ADDRESS(COUNTA(#REF!)+3,38))</definedName>
    <definedName name="CGNORMMM" localSheetId="10">INDIRECT("NORM_WX!" &amp; ADDRESS(4,33)&amp;":"&amp;ADDRESS(COUNTA(#REF!)+3,33))</definedName>
    <definedName name="CGNORMMM" localSheetId="19">INDIRECT("NORM_WX!" &amp; ADDRESS(4,33)&amp;":"&amp;ADDRESS(COUNTA([2]NORM_WX!$C$4:$C$65536)+3,33))</definedName>
    <definedName name="CGNORMMM" localSheetId="18">INDIRECT("NORM_WX!" &amp; ADDRESS(4,33)&amp;":"&amp;ADDRESS(COUNTA([2]NORM_WX!$C$4:$C$65536)+3,33))</definedName>
    <definedName name="CGNORMMM" localSheetId="20">INDIRECT("NORM_WX!" &amp; ADDRESS(4,33)&amp;":"&amp;ADDRESS(COUNTA([2]NORM_WX!$C$4:$C$65536)+3,33))</definedName>
    <definedName name="CGNORMMM">INDIRECT("NORM_WX!" &amp; ADDRESS(4,33)&amp;":"&amp;ADDRESS(COUNTA(#REF!)+3,33))</definedName>
    <definedName name="CGNORMYYYY" localSheetId="10">INDIRECT("NORM_WX!" &amp; ADDRESS(4,32)&amp;":"&amp;ADDRESS(COUNTA(#REF!)+3,32))</definedName>
    <definedName name="CGNORMYYYY" localSheetId="19">INDIRECT("NORM_WX!" &amp; ADDRESS(4,32)&amp;":"&amp;ADDRESS(COUNTA([2]NORM_WX!$B$4:$B$65536)+3,32))</definedName>
    <definedName name="CGNORMYYYY" localSheetId="18">INDIRECT("NORM_WX!" &amp; ADDRESS(4,32)&amp;":"&amp;ADDRESS(COUNTA([2]NORM_WX!$B$4:$B$65536)+3,32))</definedName>
    <definedName name="CGNORMYYYY" localSheetId="20">INDIRECT("NORM_WX!" &amp; ADDRESS(4,32)&amp;":"&amp;ADDRESS(COUNTA([2]NORM_WX!$B$4:$B$65536)+3,32))</definedName>
    <definedName name="CGNORMYYYY">INDIRECT("NORM_WX!" &amp; ADDRESS(4,32)&amp;":"&amp;ADDRESS(COUNTA(#REF!)+3,32))</definedName>
    <definedName name="Clarity.Template.ExpandCollapse.ColIndicator" localSheetId="19">#REF!</definedName>
    <definedName name="Clarity.Template.ExpandCollapse.ColIndicator" localSheetId="20">#REF!</definedName>
    <definedName name="Clarity.Template.ExpandCollapse.ColIndicator">#REF!</definedName>
    <definedName name="Clarity.Template.ExpandCollapse.RowIndicator" localSheetId="19">#REF!</definedName>
    <definedName name="Clarity.Template.ExpandCollapse.RowIndicator" localSheetId="20">#REF!</definedName>
    <definedName name="Clarity.Template.ExpandCollapse.RowIndicator">#REF!</definedName>
    <definedName name="Clarity.Template.ExpandCollapse.Rows.Range_0" localSheetId="19">#REF!</definedName>
    <definedName name="Clarity.Template.ExpandCollapse.Rows.Range_0" localSheetId="20">#REF!</definedName>
    <definedName name="Clarity.Template.ExpandCollapse.Rows.Range_0">#REF!</definedName>
    <definedName name="Clarity.Template.ExpandCollapse.Rows.Range_0.Expanded">TRUE</definedName>
    <definedName name="Clarity.Template.ExpandCollapse.Rows.Range_1" localSheetId="19">#REF!</definedName>
    <definedName name="Clarity.Template.ExpandCollapse.Rows.Range_1" localSheetId="20">#REF!</definedName>
    <definedName name="Clarity.Template.ExpandCollapse.Rows.Range_1">#REF!</definedName>
    <definedName name="Clarity.Template.ExpandCollapse.Rows.Range_1.Expanded">TRUE</definedName>
    <definedName name="Clarity.Template.ExpandCollapse.Rows.Range_10" localSheetId="19">#REF!</definedName>
    <definedName name="Clarity.Template.ExpandCollapse.Rows.Range_10" localSheetId="20">#REF!</definedName>
    <definedName name="Clarity.Template.ExpandCollapse.Rows.Range_10">#REF!</definedName>
    <definedName name="Clarity.Template.ExpandCollapse.Rows.Range_10.Expanded">TRUE</definedName>
    <definedName name="Clarity.Template.ExpandCollapse.Rows.Range_11" localSheetId="19">#REF!</definedName>
    <definedName name="Clarity.Template.ExpandCollapse.Rows.Range_11" localSheetId="20">#REF!</definedName>
    <definedName name="Clarity.Template.ExpandCollapse.Rows.Range_11">#REF!</definedName>
    <definedName name="Clarity.Template.ExpandCollapse.Rows.Range_11.Expanded">TRUE</definedName>
    <definedName name="Clarity.Template.ExpandCollapse.Rows.Range_12" localSheetId="19">#REF!</definedName>
    <definedName name="Clarity.Template.ExpandCollapse.Rows.Range_12" localSheetId="20">#REF!</definedName>
    <definedName name="Clarity.Template.ExpandCollapse.Rows.Range_12">#REF!</definedName>
    <definedName name="Clarity.Template.ExpandCollapse.Rows.Range_12.Expanded">TRUE</definedName>
    <definedName name="Clarity.Template.ExpandCollapse.Rows.Range_13" localSheetId="19">#REF!</definedName>
    <definedName name="Clarity.Template.ExpandCollapse.Rows.Range_13" localSheetId="20">#REF!</definedName>
    <definedName name="Clarity.Template.ExpandCollapse.Rows.Range_13">#REF!</definedName>
    <definedName name="Clarity.Template.ExpandCollapse.Rows.Range_13.Expanded">TRUE</definedName>
    <definedName name="Clarity.Template.ExpandCollapse.Rows.Range_14" localSheetId="19">#REF!</definedName>
    <definedName name="Clarity.Template.ExpandCollapse.Rows.Range_14" localSheetId="20">#REF!</definedName>
    <definedName name="Clarity.Template.ExpandCollapse.Rows.Range_14">#REF!</definedName>
    <definedName name="Clarity.Template.ExpandCollapse.Rows.Range_14.Expanded">TRUE</definedName>
    <definedName name="Clarity.Template.ExpandCollapse.Rows.Range_15" localSheetId="19">#REF!</definedName>
    <definedName name="Clarity.Template.ExpandCollapse.Rows.Range_15" localSheetId="20">#REF!</definedName>
    <definedName name="Clarity.Template.ExpandCollapse.Rows.Range_15">#REF!</definedName>
    <definedName name="Clarity.Template.ExpandCollapse.Rows.Range_15.Expanded">TRUE</definedName>
    <definedName name="Clarity.Template.ExpandCollapse.Rows.Range_16" localSheetId="19">#REF!</definedName>
    <definedName name="Clarity.Template.ExpandCollapse.Rows.Range_16" localSheetId="20">#REF!</definedName>
    <definedName name="Clarity.Template.ExpandCollapse.Rows.Range_16">#REF!</definedName>
    <definedName name="Clarity.Template.ExpandCollapse.Rows.Range_16.Expanded">TRUE</definedName>
    <definedName name="Clarity.Template.ExpandCollapse.Rows.Range_17" localSheetId="19">#REF!</definedName>
    <definedName name="Clarity.Template.ExpandCollapse.Rows.Range_17" localSheetId="20">#REF!</definedName>
    <definedName name="Clarity.Template.ExpandCollapse.Rows.Range_17">#REF!</definedName>
    <definedName name="Clarity.Template.ExpandCollapse.Rows.Range_17.Expanded">TRUE</definedName>
    <definedName name="Clarity.Template.ExpandCollapse.Rows.Range_18" localSheetId="19">#REF!</definedName>
    <definedName name="Clarity.Template.ExpandCollapse.Rows.Range_18" localSheetId="20">#REF!</definedName>
    <definedName name="Clarity.Template.ExpandCollapse.Rows.Range_18">#REF!</definedName>
    <definedName name="Clarity.Template.ExpandCollapse.Rows.Range_18.Expanded">TRUE</definedName>
    <definedName name="Clarity.Template.ExpandCollapse.Rows.Range_19" localSheetId="19">#REF!</definedName>
    <definedName name="Clarity.Template.ExpandCollapse.Rows.Range_19" localSheetId="20">#REF!</definedName>
    <definedName name="Clarity.Template.ExpandCollapse.Rows.Range_19">#REF!</definedName>
    <definedName name="Clarity.Template.ExpandCollapse.Rows.Range_19.Expanded">TRUE</definedName>
    <definedName name="Clarity.Template.ExpandCollapse.Rows.Range_2" localSheetId="19">#REF!</definedName>
    <definedName name="Clarity.Template.ExpandCollapse.Rows.Range_2" localSheetId="20">#REF!</definedName>
    <definedName name="Clarity.Template.ExpandCollapse.Rows.Range_2">#REF!</definedName>
    <definedName name="Clarity.Template.ExpandCollapse.Rows.Range_2.Expanded">TRUE</definedName>
    <definedName name="Clarity.Template.ExpandCollapse.Rows.Range_20" localSheetId="19">#REF!</definedName>
    <definedName name="Clarity.Template.ExpandCollapse.Rows.Range_20" localSheetId="20">#REF!</definedName>
    <definedName name="Clarity.Template.ExpandCollapse.Rows.Range_20">#REF!</definedName>
    <definedName name="Clarity.Template.ExpandCollapse.Rows.Range_20.Expanded">TRUE</definedName>
    <definedName name="Clarity.Template.ExpandCollapse.Rows.Range_21" localSheetId="19">#REF!</definedName>
    <definedName name="Clarity.Template.ExpandCollapse.Rows.Range_21" localSheetId="20">#REF!</definedName>
    <definedName name="Clarity.Template.ExpandCollapse.Rows.Range_21">#REF!</definedName>
    <definedName name="Clarity.Template.ExpandCollapse.Rows.Range_21.Expanded">TRUE</definedName>
    <definedName name="Clarity.Template.ExpandCollapse.Rows.Range_22" localSheetId="19">#REF!</definedName>
    <definedName name="Clarity.Template.ExpandCollapse.Rows.Range_22" localSheetId="20">#REF!</definedName>
    <definedName name="Clarity.Template.ExpandCollapse.Rows.Range_22">#REF!</definedName>
    <definedName name="Clarity.Template.ExpandCollapse.Rows.Range_22.Expanded">TRUE</definedName>
    <definedName name="Clarity.Template.ExpandCollapse.Rows.Range_23" localSheetId="19">#REF!</definedName>
    <definedName name="Clarity.Template.ExpandCollapse.Rows.Range_23" localSheetId="20">#REF!</definedName>
    <definedName name="Clarity.Template.ExpandCollapse.Rows.Range_23">#REF!</definedName>
    <definedName name="Clarity.Template.ExpandCollapse.Rows.Range_23.Expanded">TRUE</definedName>
    <definedName name="Clarity.Template.ExpandCollapse.Rows.Range_24" localSheetId="19">#REF!</definedName>
    <definedName name="Clarity.Template.ExpandCollapse.Rows.Range_24" localSheetId="20">#REF!</definedName>
    <definedName name="Clarity.Template.ExpandCollapse.Rows.Range_24">#REF!</definedName>
    <definedName name="Clarity.Template.ExpandCollapse.Rows.Range_24.Expanded">TRUE</definedName>
    <definedName name="Clarity.Template.ExpandCollapse.Rows.Range_25" localSheetId="19">#REF!</definedName>
    <definedName name="Clarity.Template.ExpandCollapse.Rows.Range_25" localSheetId="20">#REF!</definedName>
    <definedName name="Clarity.Template.ExpandCollapse.Rows.Range_25">#REF!</definedName>
    <definedName name="Clarity.Template.ExpandCollapse.Rows.Range_25.Expanded">TRUE</definedName>
    <definedName name="Clarity.Template.ExpandCollapse.Rows.Range_26" localSheetId="19">#REF!</definedName>
    <definedName name="Clarity.Template.ExpandCollapse.Rows.Range_26" localSheetId="20">#REF!</definedName>
    <definedName name="Clarity.Template.ExpandCollapse.Rows.Range_26">#REF!</definedName>
    <definedName name="Clarity.Template.ExpandCollapse.Rows.Range_26.Expanded">TRUE</definedName>
    <definedName name="Clarity.Template.ExpandCollapse.Rows.Range_27" localSheetId="19">#REF!</definedName>
    <definedName name="Clarity.Template.ExpandCollapse.Rows.Range_27" localSheetId="20">#REF!</definedName>
    <definedName name="Clarity.Template.ExpandCollapse.Rows.Range_27">#REF!</definedName>
    <definedName name="Clarity.Template.ExpandCollapse.Rows.Range_27.Expanded">TRUE</definedName>
    <definedName name="Clarity.Template.ExpandCollapse.Rows.Range_28" localSheetId="19">#REF!</definedName>
    <definedName name="Clarity.Template.ExpandCollapse.Rows.Range_28" localSheetId="20">#REF!</definedName>
    <definedName name="Clarity.Template.ExpandCollapse.Rows.Range_28">#REF!</definedName>
    <definedName name="Clarity.Template.ExpandCollapse.Rows.Range_28.Expanded">TRUE</definedName>
    <definedName name="Clarity.Template.ExpandCollapse.Rows.Range_29" localSheetId="19">#REF!</definedName>
    <definedName name="Clarity.Template.ExpandCollapse.Rows.Range_29" localSheetId="20">#REF!</definedName>
    <definedName name="Clarity.Template.ExpandCollapse.Rows.Range_29">#REF!</definedName>
    <definedName name="Clarity.Template.ExpandCollapse.Rows.Range_29.Expanded">TRUE</definedName>
    <definedName name="Clarity.Template.ExpandCollapse.Rows.Range_3" localSheetId="19">#REF!</definedName>
    <definedName name="Clarity.Template.ExpandCollapse.Rows.Range_3" localSheetId="20">#REF!</definedName>
    <definedName name="Clarity.Template.ExpandCollapse.Rows.Range_3">#REF!</definedName>
    <definedName name="Clarity.Template.ExpandCollapse.Rows.Range_3.Expanded">TRUE</definedName>
    <definedName name="Clarity.Template.ExpandCollapse.Rows.Range_30" localSheetId="19">#REF!</definedName>
    <definedName name="Clarity.Template.ExpandCollapse.Rows.Range_30" localSheetId="20">#REF!</definedName>
    <definedName name="Clarity.Template.ExpandCollapse.Rows.Range_30">#REF!</definedName>
    <definedName name="Clarity.Template.ExpandCollapse.Rows.Range_30.Expanded">TRUE</definedName>
    <definedName name="Clarity.Template.ExpandCollapse.Rows.Range_31" localSheetId="19">#REF!</definedName>
    <definedName name="Clarity.Template.ExpandCollapse.Rows.Range_31" localSheetId="20">#REF!</definedName>
    <definedName name="Clarity.Template.ExpandCollapse.Rows.Range_31">#REF!</definedName>
    <definedName name="Clarity.Template.ExpandCollapse.Rows.Range_31.Expanded">TRUE</definedName>
    <definedName name="Clarity.Template.ExpandCollapse.Rows.Range_4" localSheetId="19">#REF!</definedName>
    <definedName name="Clarity.Template.ExpandCollapse.Rows.Range_4" localSheetId="20">#REF!</definedName>
    <definedName name="Clarity.Template.ExpandCollapse.Rows.Range_4">#REF!</definedName>
    <definedName name="Clarity.Template.ExpandCollapse.Rows.Range_4.Expanded">TRUE</definedName>
    <definedName name="Clarity.Template.ExpandCollapse.Rows.Range_5" localSheetId="19">#REF!</definedName>
    <definedName name="Clarity.Template.ExpandCollapse.Rows.Range_5" localSheetId="20">#REF!</definedName>
    <definedName name="Clarity.Template.ExpandCollapse.Rows.Range_5">#REF!</definedName>
    <definedName name="Clarity.Template.ExpandCollapse.Rows.Range_5.Expanded">TRUE</definedName>
    <definedName name="Clarity.Template.ExpandCollapse.Rows.Range_6" localSheetId="19">#REF!</definedName>
    <definedName name="Clarity.Template.ExpandCollapse.Rows.Range_6" localSheetId="20">#REF!</definedName>
    <definedName name="Clarity.Template.ExpandCollapse.Rows.Range_6">#REF!</definedName>
    <definedName name="Clarity.Template.ExpandCollapse.Rows.Range_6.Expanded">TRUE</definedName>
    <definedName name="Clarity.Template.ExpandCollapse.Rows.Range_7" localSheetId="19">#REF!</definedName>
    <definedName name="Clarity.Template.ExpandCollapse.Rows.Range_7" localSheetId="20">#REF!</definedName>
    <definedName name="Clarity.Template.ExpandCollapse.Rows.Range_7">#REF!</definedName>
    <definedName name="Clarity.Template.ExpandCollapse.Rows.Range_7.Expanded">TRUE</definedName>
    <definedName name="Clarity.Template.ExpandCollapse.Rows.Range_8" localSheetId="19">#REF!</definedName>
    <definedName name="Clarity.Template.ExpandCollapse.Rows.Range_8" localSheetId="20">#REF!</definedName>
    <definedName name="Clarity.Template.ExpandCollapse.Rows.Range_8">#REF!</definedName>
    <definedName name="Clarity.Template.ExpandCollapse.Rows.Range_8.Expanded">TRUE</definedName>
    <definedName name="Clarity.Template.ExpandCollapse.Rows.Range_9" localSheetId="19">#REF!</definedName>
    <definedName name="Clarity.Template.ExpandCollapse.Rows.Range_9" localSheetId="20">#REF!</definedName>
    <definedName name="Clarity.Template.ExpandCollapse.Rows.Range_9">#REF!</definedName>
    <definedName name="Clarity.Template.ExpandCollapse.Rows.Range_9.Expanded">TRUE</definedName>
    <definedName name="ColumnRanges.Column_BegBal" localSheetId="19">#REF!</definedName>
    <definedName name="ColumnRanges.Column_BegBal" localSheetId="20">#REF!</definedName>
    <definedName name="ColumnRanges.Column_BegBal">#REF!</definedName>
    <definedName name="ColumnRanges.Column_CurYrActual" localSheetId="19">#REF!</definedName>
    <definedName name="ColumnRanges.Column_CurYrActual" localSheetId="20">#REF!</definedName>
    <definedName name="ColumnRanges.Column_CurYrActual">#REF!</definedName>
    <definedName name="ColumnRanges.Column_CurYrActualYTD" localSheetId="19">#REF!</definedName>
    <definedName name="ColumnRanges.Column_CurYrActualYTD" localSheetId="20">#REF!</definedName>
    <definedName name="ColumnRanges.Column_CurYrActualYTD">#REF!</definedName>
    <definedName name="ColumnRanges.Column_CurYrBudget" localSheetId="19">#REF!</definedName>
    <definedName name="ColumnRanges.Column_CurYrBudget" localSheetId="20">#REF!</definedName>
    <definedName name="ColumnRanges.Column_CurYrBudget">#REF!</definedName>
    <definedName name="ColumnRanges.Column_CurYrBudgetYTD" localSheetId="19">#REF!</definedName>
    <definedName name="ColumnRanges.Column_CurYrBudgetYTD" localSheetId="20">#REF!</definedName>
    <definedName name="ColumnRanges.Column_CurYrBudgetYTD">#REF!</definedName>
    <definedName name="ColumnRanges.Column_Data" localSheetId="19">#REF!</definedName>
    <definedName name="ColumnRanges.Column_Data" localSheetId="20">#REF!</definedName>
    <definedName name="ColumnRanges.Column_Data">#REF!</definedName>
    <definedName name="ColumnRanges.Column_PrYr" localSheetId="19">#REF!</definedName>
    <definedName name="ColumnRanges.Column_PrYr" localSheetId="20">#REF!</definedName>
    <definedName name="ColumnRanges.Column_PrYr">#REF!</definedName>
    <definedName name="ColumnRanges.Column_PrYrYTD" localSheetId="19">#REF!</definedName>
    <definedName name="ColumnRanges.Column_PrYrYTD" localSheetId="20">#REF!</definedName>
    <definedName name="ColumnRanges.Column_PrYrYTD">#REF!</definedName>
    <definedName name="ColumnRanges.ColumnMeta" localSheetId="19">#REF!</definedName>
    <definedName name="ColumnRanges.ColumnMeta" localSheetId="20">#REF!</definedName>
    <definedName name="ColumnRanges.ColumnMeta">#REF!</definedName>
    <definedName name="ColumnRanges.ColumnPageFilter" localSheetId="19">#REF!</definedName>
    <definedName name="ColumnRanges.ColumnPageFilter" localSheetId="20">#REF!</definedName>
    <definedName name="ColumnRanges.ColumnPageFilter">#REF!</definedName>
    <definedName name="CYCLEZ" localSheetId="19">INDIRECT("'Meter Reading Schedule'!" &amp; ADDRESS(10,1)&amp;":"&amp;ADDRESS(COUNTA('Meter Reading_NEMO'!$A$10:$A$65536)+9,1))</definedName>
    <definedName name="CYCLEZ" localSheetId="18">INDIRECT("'Meter Reading Schedule'!" &amp; ADDRESS(10,1)&amp;":"&amp;ADDRESS(COUNTA('Meter Reading_SEMO'!$A$10:$A$65536)+9,1))</definedName>
    <definedName name="CYCLEZ" localSheetId="20">INDIRECT("'Meter Reading Schedule'!" &amp; ADDRESS(10,1)&amp;":"&amp;ADDRESS(COUNTA('Meter Reading_WEMO'!$A$10:$A$65536)+9,1))</definedName>
    <definedName name="CYCLEZ">INDIRECT("'Meter Reading Schedule'!" &amp; ADDRESS(10,1)&amp;":"&amp;ADDRESS(COUNTA('[3]Meter Reading Schedule'!$A$10:$A$65536)+9,1))</definedName>
    <definedName name="d" localSheetId="19">#REF!</definedName>
    <definedName name="d" localSheetId="20">#REF!</definedName>
    <definedName name="d">#REF!</definedName>
    <definedName name="DATAZ" localSheetId="19">INDIRECT("'Meter Reading Schedule'!" &amp; ADDRESS(10,2)&amp;":"&amp;ADDRESS(COUNTA('Meter Reading_NEMO'!$A$10:$A$65536)+9,COUNTA('Meter Reading_NEMO'!$10:$10)))</definedName>
    <definedName name="DATAZ" localSheetId="18">INDIRECT("'Meter Reading Schedule'!" &amp; ADDRESS(10,2)&amp;":"&amp;ADDRESS(COUNTA('Meter Reading_SEMO'!$A$10:$A$65536)+9,COUNTA('Meter Reading_SEMO'!$10:$10)))</definedName>
    <definedName name="DATAZ" localSheetId="20">INDIRECT("'Meter Reading Schedule'!" &amp; ADDRESS(10,2)&amp;":"&amp;ADDRESS(COUNTA('Meter Reading_WEMO'!$A$10:$A$65536)+9,COUNTA('Meter Reading_WEMO'!$10:$10)))</definedName>
    <definedName name="DATAZ">INDIRECT("'Meter Reading Schedule'!" &amp; ADDRESS(10,2)&amp;":"&amp;ADDRESS(COUNTA('[3]Meter Reading Schedule'!$A$10:$A$65536)+9,COUNTA('[3]Meter Reading Schedule'!$10:$10)))</definedName>
    <definedName name="Datez" localSheetId="19">INDIRECT("'Meter Reading Schedule'!" &amp; ADDRESS(4,2)&amp;":"&amp;ADDRESS(4,COUNTA('Meter Reading_NEMO'!$10:$10)))</definedName>
    <definedName name="Datez" localSheetId="18">INDIRECT("'Meter Reading Schedule'!" &amp; ADDRESS(4,2)&amp;":"&amp;ADDRESS(4,COUNTA('Meter Reading_SEMO'!$10:$10)))</definedName>
    <definedName name="Datez" localSheetId="20">INDIRECT("'Meter Reading Schedule'!" &amp; ADDRESS(4,2)&amp;":"&amp;ADDRESS(4,COUNTA('Meter Reading_WEMO'!$10:$10)))</definedName>
    <definedName name="Datez">INDIRECT("'Meter Reading Schedule'!" &amp; ADDRESS(4,2)&amp;":"&amp;ADDRESS(4,COUNTA('[3]Meter Reading Schedule'!$10:$10)))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CACTDD" localSheetId="19">INDIRECT("ACT_WX!" &amp; ADDRESS(4,4)&amp;":"&amp;ADDRESS(COUNTA([2]ACT_WX!$D$4:$D$65536)+3,4))</definedName>
    <definedName name="KCACTDD" localSheetId="18">INDIRECT("ACT_WX!" &amp; ADDRESS(4,4)&amp;":"&amp;ADDRESS(COUNTA([2]ACT_WX!$D$4:$D$65536)+3,4))</definedName>
    <definedName name="KCACTDD" localSheetId="20">INDIRECT("ACT_WX!" &amp; ADDRESS(4,4)&amp;":"&amp;ADDRESS(COUNTA([2]ACT_WX!$D$4:$D$65536)+3,4))</definedName>
    <definedName name="KCACTDD">INDIRECT("ACT_WX!" &amp; ADDRESS(4,4)&amp;":"&amp;ADDRESS(COUNTA([4]ACT_WX!$D$4:$D$65536)+3,4))</definedName>
    <definedName name="KCACTHDD" localSheetId="19">INDIRECT("ACT_WX!" &amp; ADDRESS(4,8)&amp;":"&amp;ADDRESS(COUNTA([2]ACT_WX!$H$4:$H$65536)+3,8))</definedName>
    <definedName name="KCACTHDD" localSheetId="18">INDIRECT("ACT_WX!" &amp; ADDRESS(4,8)&amp;":"&amp;ADDRESS(COUNTA([2]ACT_WX!$H$4:$H$65536)+3,8))</definedName>
    <definedName name="KCACTHDD" localSheetId="20">INDIRECT("ACT_WX!" &amp; ADDRESS(4,8)&amp;":"&amp;ADDRESS(COUNTA([2]ACT_WX!$H$4:$H$65536)+3,8))</definedName>
    <definedName name="KCACTHDD">INDIRECT("ACT_WX!" &amp; ADDRESS(4,8)&amp;":"&amp;ADDRESS(COUNTA([4]ACT_WX!$H$4:$H$65536)+3,8))</definedName>
    <definedName name="KCACTMM" localSheetId="19">INDIRECT("ACT_WX!" &amp; ADDRESS(4,3)&amp;":"&amp;ADDRESS(COUNTA([2]ACT_WX!$C$4:$C$65536)+3,3))</definedName>
    <definedName name="KCACTMM" localSheetId="18">INDIRECT("ACT_WX!" &amp; ADDRESS(4,3)&amp;":"&amp;ADDRESS(COUNTA([2]ACT_WX!$C$4:$C$65536)+3,3))</definedName>
    <definedName name="KCACTMM" localSheetId="20">INDIRECT("ACT_WX!" &amp; ADDRESS(4,3)&amp;":"&amp;ADDRESS(COUNTA([2]ACT_WX!$C$4:$C$65536)+3,3))</definedName>
    <definedName name="KCACTMM">INDIRECT("ACT_WX!" &amp; ADDRESS(4,3)&amp;":"&amp;ADDRESS(COUNTA([4]ACT_WX!$C$4:$C$65536)+3,3))</definedName>
    <definedName name="KCACTYYYY" localSheetId="19">INDIRECT("ACT_WX!" &amp; ADDRESS(4,2)&amp;":"&amp;ADDRESS(COUNTA([2]ACT_WX!$B$4:$B$65536)+3,2))</definedName>
    <definedName name="KCACTYYYY" localSheetId="18">INDIRECT("ACT_WX!" &amp; ADDRESS(4,2)&amp;":"&amp;ADDRESS(COUNTA([2]ACT_WX!$B$4:$B$65536)+3,2))</definedName>
    <definedName name="KCACTYYYY" localSheetId="20">INDIRECT("ACT_WX!" &amp; ADDRESS(4,2)&amp;":"&amp;ADDRESS(COUNTA([2]ACT_WX!$B$4:$B$65536)+3,2))</definedName>
    <definedName name="KCACTYYYY">INDIRECT("ACT_WX!" &amp; ADDRESS(4,2)&amp;":"&amp;ADDRESS(COUNTA([4]ACT_WX!$B$4:$B$65536)+3,2))</definedName>
    <definedName name="KCINORMDD" localSheetId="10">INDIRECT("NORM_WX!" &amp; ADDRESS(4,4)&amp;":"&amp;ADDRESS(COUNTA(#REF!)+3,4))</definedName>
    <definedName name="KCINORMDD" localSheetId="19">INDIRECT("NORM_WX!" &amp; ADDRESS(4,4)&amp;":"&amp;ADDRESS(COUNTA([2]NORM_WX!$D$4:$D$65536)+3,4))</definedName>
    <definedName name="KCINORMDD" localSheetId="18">INDIRECT("NORM_WX!" &amp; ADDRESS(4,4)&amp;":"&amp;ADDRESS(COUNTA([2]NORM_WX!$D$4:$D$65536)+3,4))</definedName>
    <definedName name="KCINORMDD" localSheetId="20">INDIRECT("NORM_WX!" &amp; ADDRESS(4,4)&amp;":"&amp;ADDRESS(COUNTA([2]NORM_WX!$D$4:$D$65536)+3,4))</definedName>
    <definedName name="KCINORMDD">INDIRECT("NORM_WX!" &amp; ADDRESS(4,4)&amp;":"&amp;ADDRESS(COUNTA(#REF!)+3,4))</definedName>
    <definedName name="KCNORMDD" localSheetId="10">INDIRECT("NORM_WX!" &amp; ADDRESS(4,4)&amp;":"&amp;ADDRESS(COUNTA(#REF!)+3,4))</definedName>
    <definedName name="KCNORMDD" localSheetId="19">INDIRECT("NORM_WX!" &amp; ADDRESS(4,4)&amp;":"&amp;ADDRESS(COUNTA([2]NORM_WX!$D$4:$D$65536)+3,4))</definedName>
    <definedName name="KCNORMDD" localSheetId="18">INDIRECT("NORM_WX!" &amp; ADDRESS(4,4)&amp;":"&amp;ADDRESS(COUNTA([2]NORM_WX!$D$4:$D$65536)+3,4))</definedName>
    <definedName name="KCNORMDD" localSheetId="20">INDIRECT("NORM_WX!" &amp; ADDRESS(4,4)&amp;":"&amp;ADDRESS(COUNTA([2]NORM_WX!$D$4:$D$65536)+3,4))</definedName>
    <definedName name="KCNORMDD">INDIRECT("NORM_WX!" &amp; ADDRESS(4,4)&amp;":"&amp;ADDRESS(COUNTA(#REF!)+3,4))</definedName>
    <definedName name="KCNORMHDD" localSheetId="10">INDIRECT("NORM_WX!" &amp; ADDRESS(4,8)&amp;":"&amp;ADDRESS(COUNTA(#REF!)+3,8))</definedName>
    <definedName name="KCNORMHDD" localSheetId="19">INDIRECT("NORM_WX!" &amp; ADDRESS(4,8)&amp;":"&amp;ADDRESS(COUNTA([2]NORM_WX!$H$4:$H$65536)+3,8))</definedName>
    <definedName name="KCNORMHDD" localSheetId="18">INDIRECT("NORM_WX!" &amp; ADDRESS(4,8)&amp;":"&amp;ADDRESS(COUNTA([2]NORM_WX!$H$4:$H$65536)+3,8))</definedName>
    <definedName name="KCNORMHDD" localSheetId="20">INDIRECT("NORM_WX!" &amp; ADDRESS(4,8)&amp;":"&amp;ADDRESS(COUNTA([2]NORM_WX!$H$4:$H$65536)+3,8))</definedName>
    <definedName name="KCNORMHDD">INDIRECT("NORM_WX!" &amp; ADDRESS(4,8)&amp;":"&amp;ADDRESS(COUNTA(#REF!)+3,8))</definedName>
    <definedName name="KCNORMMM" localSheetId="10">INDIRECT("NORM_WX!" &amp; ADDRESS(4,3)&amp;":"&amp;ADDRESS(COUNTA(#REF!)+3,3))</definedName>
    <definedName name="KCNORMMM" localSheetId="19">INDIRECT("NORM_WX!" &amp; ADDRESS(4,3)&amp;":"&amp;ADDRESS(COUNTA([2]NORM_WX!$C$4:$C$65536)+3,3))</definedName>
    <definedName name="KCNORMMM" localSheetId="18">INDIRECT("NORM_WX!" &amp; ADDRESS(4,3)&amp;":"&amp;ADDRESS(COUNTA([2]NORM_WX!$C$4:$C$65536)+3,3))</definedName>
    <definedName name="KCNORMMM" localSheetId="20">INDIRECT("NORM_WX!" &amp; ADDRESS(4,3)&amp;":"&amp;ADDRESS(COUNTA([2]NORM_WX!$C$4:$C$65536)+3,3))</definedName>
    <definedName name="KCNORMMM">INDIRECT("NORM_WX!" &amp; ADDRESS(4,3)&amp;":"&amp;ADDRESS(COUNTA(#REF!)+3,3))</definedName>
    <definedName name="KCNORMYYYY" localSheetId="10">INDIRECT("NORM_WX!" &amp; ADDRESS(4,2)&amp;":"&amp;ADDRESS(COUNTA(#REF!)+3,2))</definedName>
    <definedName name="KCNORMYYYY" localSheetId="19">INDIRECT("NORM_WX!" &amp; ADDRESS(4,2)&amp;":"&amp;ADDRESS(COUNTA([2]NORM_WX!$B$4:$B$65536)+3,2))</definedName>
    <definedName name="KCNORMYYYY" localSheetId="18">INDIRECT("NORM_WX!" &amp; ADDRESS(4,2)&amp;":"&amp;ADDRESS(COUNTA([2]NORM_WX!$B$4:$B$65536)+3,2))</definedName>
    <definedName name="KCNORMYYYY" localSheetId="20">INDIRECT("NORM_WX!" &amp; ADDRESS(4,2)&amp;":"&amp;ADDRESS(COUNTA([2]NORM_WX!$B$4:$B$65536)+3,2))</definedName>
    <definedName name="KCNORMYYYY">INDIRECT("NORM_WX!" &amp; ADDRESS(4,2)&amp;":"&amp;ADDRESS(COUNTA(#REF!)+3,2))</definedName>
    <definedName name="KVACTDD" localSheetId="19">INDIRECT("ACT_WX!" &amp; ADDRESS(4,19)&amp;":"&amp;ADDRESS(COUNTA([2]ACT_WX!$D$4:$D$65536)+3,19))</definedName>
    <definedName name="KVACTDD" localSheetId="18">INDIRECT("ACT_WX!" &amp; ADDRESS(4,19)&amp;":"&amp;ADDRESS(COUNTA([2]ACT_WX!$D$4:$D$65536)+3,19))</definedName>
    <definedName name="KVACTDD" localSheetId="20">INDIRECT("ACT_WX!" &amp; ADDRESS(4,19)&amp;":"&amp;ADDRESS(COUNTA([2]ACT_WX!$D$4:$D$65536)+3,19))</definedName>
    <definedName name="KVACTDD">INDIRECT("ACT_WX!" &amp; ADDRESS(4,19)&amp;":"&amp;ADDRESS(COUNTA([4]ACT_WX!$D$4:$D$65536)+3,19))</definedName>
    <definedName name="KVACTHDD" localSheetId="19">INDIRECT("ACT_WX!" &amp; ADDRESS(4,23)&amp;":"&amp;ADDRESS(COUNTA([2]ACT_WX!$H$4:$H$65536)+3,23))</definedName>
    <definedName name="KVACTHDD" localSheetId="18">INDIRECT("ACT_WX!" &amp; ADDRESS(4,23)&amp;":"&amp;ADDRESS(COUNTA([2]ACT_WX!$H$4:$H$65536)+3,23))</definedName>
    <definedName name="KVACTHDD" localSheetId="20">INDIRECT("ACT_WX!" &amp; ADDRESS(4,23)&amp;":"&amp;ADDRESS(COUNTA([2]ACT_WX!$H$4:$H$65536)+3,23))</definedName>
    <definedName name="KVACTHDD">INDIRECT("ACT_WX!" &amp; ADDRESS(4,23)&amp;":"&amp;ADDRESS(COUNTA([4]ACT_WX!$H$4:$H$65536)+3,23))</definedName>
    <definedName name="KVACTMM" localSheetId="19">INDIRECT("ACT_WX!" &amp; ADDRESS(4,18)&amp;":"&amp;ADDRESS(COUNTA([2]ACT_WX!$C$4:$C$65536)+3,18))</definedName>
    <definedName name="KVACTMM" localSheetId="18">INDIRECT("ACT_WX!" &amp; ADDRESS(4,18)&amp;":"&amp;ADDRESS(COUNTA([2]ACT_WX!$C$4:$C$65536)+3,18))</definedName>
    <definedName name="KVACTMM" localSheetId="20">INDIRECT("ACT_WX!" &amp; ADDRESS(4,18)&amp;":"&amp;ADDRESS(COUNTA([2]ACT_WX!$C$4:$C$65536)+3,18))</definedName>
    <definedName name="KVACTMM">INDIRECT("ACT_WX!" &amp; ADDRESS(4,18)&amp;":"&amp;ADDRESS(COUNTA([4]ACT_WX!$C$4:$C$65536)+3,18))</definedName>
    <definedName name="KVACTYYYY" localSheetId="19">INDIRECT("ACT_WX!" &amp; ADDRESS(4,17)&amp;":"&amp;ADDRESS(COUNTA([2]ACT_WX!$B$4:$B$65536)+3,17))</definedName>
    <definedName name="KVACTYYYY" localSheetId="18">INDIRECT("ACT_WX!" &amp; ADDRESS(4,17)&amp;":"&amp;ADDRESS(COUNTA([2]ACT_WX!$B$4:$B$65536)+3,17))</definedName>
    <definedName name="KVACTYYYY" localSheetId="20">INDIRECT("ACT_WX!" &amp; ADDRESS(4,17)&amp;":"&amp;ADDRESS(COUNTA([2]ACT_WX!$B$4:$B$65536)+3,17))</definedName>
    <definedName name="KVACTYYYY">INDIRECT("ACT_WX!" &amp; ADDRESS(4,17)&amp;":"&amp;ADDRESS(COUNTA([4]ACT_WX!$B$4:$B$65536)+3,17))</definedName>
    <definedName name="KVNORMDD" localSheetId="10">INDIRECT("NORM_WX!" &amp; ADDRESS(4,19)&amp;":"&amp;ADDRESS(COUNTA(#REF!)+3,19))</definedName>
    <definedName name="KVNORMDD" localSheetId="19">INDIRECT("NORM_WX!" &amp; ADDRESS(4,19)&amp;":"&amp;ADDRESS(COUNTA([2]NORM_WX!$D$4:$D$65536)+3,19))</definedName>
    <definedName name="KVNORMDD" localSheetId="18">INDIRECT("NORM_WX!" &amp; ADDRESS(4,19)&amp;":"&amp;ADDRESS(COUNTA([2]NORM_WX!$D$4:$D$65536)+3,19))</definedName>
    <definedName name="KVNORMDD" localSheetId="20">INDIRECT("NORM_WX!" &amp; ADDRESS(4,19)&amp;":"&amp;ADDRESS(COUNTA([2]NORM_WX!$D$4:$D$65536)+3,19))</definedName>
    <definedName name="KVNORMDD">INDIRECT("NORM_WX!" &amp; ADDRESS(4,19)&amp;":"&amp;ADDRESS(COUNTA(#REF!)+3,19))</definedName>
    <definedName name="KVNORMHDD" localSheetId="10">INDIRECT("NORM_WX!" &amp; ADDRESS(4,23)&amp;":"&amp;ADDRESS(COUNTA(#REF!)+3,23))</definedName>
    <definedName name="KVNORMHDD" localSheetId="19">INDIRECT("NORM_WX!" &amp; ADDRESS(4,23)&amp;":"&amp;ADDRESS(COUNTA([2]NORM_WX!$H$4:$H$65536)+3,23))</definedName>
    <definedName name="KVNORMHDD" localSheetId="18">INDIRECT("NORM_WX!" &amp; ADDRESS(4,23)&amp;":"&amp;ADDRESS(COUNTA([2]NORM_WX!$H$4:$H$65536)+3,23))</definedName>
    <definedName name="KVNORMHDD" localSheetId="20">INDIRECT("NORM_WX!" &amp; ADDRESS(4,23)&amp;":"&amp;ADDRESS(COUNTA([2]NORM_WX!$H$4:$H$65536)+3,23))</definedName>
    <definedName name="KVNORMHDD">INDIRECT("NORM_WX!" &amp; ADDRESS(4,23)&amp;":"&amp;ADDRESS(COUNTA(#REF!)+3,23))</definedName>
    <definedName name="KVNORMMM" localSheetId="10">INDIRECT("NORM_WX!" &amp; ADDRESS(4,18)&amp;":"&amp;ADDRESS(COUNTA(#REF!)+3,18))</definedName>
    <definedName name="KVNORMMM" localSheetId="19">INDIRECT("NORM_WX!" &amp; ADDRESS(4,18)&amp;":"&amp;ADDRESS(COUNTA([2]NORM_WX!$C$4:$C$65536)+3,18))</definedName>
    <definedName name="KVNORMMM" localSheetId="18">INDIRECT("NORM_WX!" &amp; ADDRESS(4,18)&amp;":"&amp;ADDRESS(COUNTA([2]NORM_WX!$C$4:$C$65536)+3,18))</definedName>
    <definedName name="KVNORMMM" localSheetId="20">INDIRECT("NORM_WX!" &amp; ADDRESS(4,18)&amp;":"&amp;ADDRESS(COUNTA([2]NORM_WX!$C$4:$C$65536)+3,18))</definedName>
    <definedName name="KVNORMMM">INDIRECT("NORM_WX!" &amp; ADDRESS(4,18)&amp;":"&amp;ADDRESS(COUNTA(#REF!)+3,18))</definedName>
    <definedName name="KVNORMYYYY" localSheetId="10">INDIRECT("NORM_WX!" &amp; ADDRESS(4,17)&amp;":"&amp;ADDRESS(COUNTA(#REF!)+3,17))</definedName>
    <definedName name="KVNORMYYYY" localSheetId="19">INDIRECT("NORM_WX!" &amp; ADDRESS(4,17)&amp;":"&amp;ADDRESS(COUNTA([2]NORM_WX!$B$4:$B$65536)+3,17))</definedName>
    <definedName name="KVNORMYYYY" localSheetId="18">INDIRECT("NORM_WX!" &amp; ADDRESS(4,17)&amp;":"&amp;ADDRESS(COUNTA([2]NORM_WX!$B$4:$B$65536)+3,17))</definedName>
    <definedName name="KVNORMYYYY" localSheetId="20">INDIRECT("NORM_WX!" &amp; ADDRESS(4,17)&amp;":"&amp;ADDRESS(COUNTA([2]NORM_WX!$B$4:$B$65536)+3,17))</definedName>
    <definedName name="KVNORMYYYY">INDIRECT("NORM_WX!" &amp; ADDRESS(4,17)&amp;":"&amp;ADDRESS(COUNTA(#REF!)+3,17))</definedName>
    <definedName name="Maps.OlapDataMap.OlapDataMap1.Columns.0.Caption" localSheetId="19">#REF!</definedName>
    <definedName name="Maps.OlapDataMap.OlapDataMap1.Columns.0.Caption" localSheetId="20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 localSheetId="19">#REF!</definedName>
    <definedName name="Maps.OlapDataMap.OlapDataMap1.Columns.0.Key" localSheetId="20">#REF!</definedName>
    <definedName name="Maps.OlapDataMap.OlapDataMap1.Columns.0.Key">#REF!</definedName>
    <definedName name="Maps.OlapDataMap.OlapDataMap1.Columns.1.Caption" localSheetId="19">#REF!</definedName>
    <definedName name="Maps.OlapDataMap.OlapDataMap1.Columns.1.Caption" localSheetId="20">#REF!</definedName>
    <definedName name="Maps.OlapDataMap.OlapDataMap1.Columns.1.Caption">#REF!</definedName>
    <definedName name="Maps.OlapDataMap.OlapDataMap1.Columns.1.Dimension">"Year"</definedName>
    <definedName name="Maps.OlapDataMap.OlapDataMap1.Columns.1.Key" localSheetId="19">#REF!</definedName>
    <definedName name="Maps.OlapDataMap.OlapDataMap1.Columns.1.Key" localSheetId="20">#REF!</definedName>
    <definedName name="Maps.OlapDataMap.OlapDataMap1.Columns.1.Key">#REF!</definedName>
    <definedName name="Maps.OlapDataMap.OlapDataMap1.Columns.2.Caption" localSheetId="19">#REF!</definedName>
    <definedName name="Maps.OlapDataMap.OlapDataMap1.Columns.2.Caption" localSheetId="20">#REF!</definedName>
    <definedName name="Maps.OlapDataMap.OlapDataMap1.Columns.2.Caption">#REF!</definedName>
    <definedName name="Maps.OlapDataMap.OlapDataMap1.Columns.2.Dimension">"Period"</definedName>
    <definedName name="Maps.OlapDataMap.OlapDataMap1.Columns.2.Key" localSheetId="19">#REF!</definedName>
    <definedName name="Maps.OlapDataMap.OlapDataMap1.Columns.2.Key" localSheetId="20">#REF!</definedName>
    <definedName name="Maps.OlapDataMap.OlapDataMap1.Columns.2.Key">#REF!</definedName>
    <definedName name="Maps.OlapDataMap.OlapDataMap1.Columns.3.Caption" localSheetId="19">#REF!</definedName>
    <definedName name="Maps.OlapDataMap.OlapDataMap1.Columns.3.Caption" localSheetId="20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 localSheetId="19">#REF!</definedName>
    <definedName name="Maps.OlapDataMap.OlapDataMap1.Columns.3.Key" localSheetId="20">#REF!</definedName>
    <definedName name="Maps.OlapDataMap.OlapDataMap1.Columns.3.Key">#REF!</definedName>
    <definedName name="Maps.OlapDataMap.OlapDataMap1.Pages.0.Dimension">"Company"</definedName>
    <definedName name="Maps.OlapDataMap.OlapDataMap1.Pages.0.Key" localSheetId="19">#REF!</definedName>
    <definedName name="Maps.OlapDataMap.OlapDataMap1.Pages.0.Key" localSheetId="20">#REF!</definedName>
    <definedName name="Maps.OlapDataMap.OlapDataMap1.Pages.0.Key">#REF!</definedName>
    <definedName name="Maps.OlapDataMap.OlapDataMap1.Pages.1.Dimension">"Currency"</definedName>
    <definedName name="Maps.OlapDataMap.OlapDataMap1.Pages.1.Key" localSheetId="19">#REF!</definedName>
    <definedName name="Maps.OlapDataMap.OlapDataMap1.Pages.1.Key" localSheetId="20">#REF!</definedName>
    <definedName name="Maps.OlapDataMap.OlapDataMap1.Pages.1.Key">#REF!</definedName>
    <definedName name="Maps.OlapDataMap.OlapDataMap1.Pages.2.Dimension">"FutureUseDim"</definedName>
    <definedName name="Maps.OlapDataMap.OlapDataMap1.Pages.2.Key" localSheetId="19">#REF!</definedName>
    <definedName name="Maps.OlapDataMap.OlapDataMap1.Pages.2.Key" localSheetId="20">#REF!</definedName>
    <definedName name="Maps.OlapDataMap.OlapDataMap1.Pages.2.Key">#REF!</definedName>
    <definedName name="Maps.OlapDataMap.OlapDataMap1.Pages.3.Dimension">"Value"</definedName>
    <definedName name="Maps.OlapDataMap.OlapDataMap1.Pages.3.Key" localSheetId="19">#REF!</definedName>
    <definedName name="Maps.OlapDataMap.OlapDataMap1.Pages.3.Key" localSheetId="20">#REF!</definedName>
    <definedName name="Maps.OlapDataMap.OlapDataMap1.Pages.3.Key">#REF!</definedName>
    <definedName name="Maps.OlapDataMap.OlapDataMap1.Pages.4.Dimension">"Reporting Currency"</definedName>
    <definedName name="Maps.OlapDataMap.OlapDataMap1.Pages.4.Key" localSheetId="19">#REF!</definedName>
    <definedName name="Maps.OlapDataMap.OlapDataMap1.Pages.4.Key" localSheetId="20">#REF!</definedName>
    <definedName name="Maps.OlapDataMap.OlapDataMap1.Pages.4.Key">#REF!</definedName>
    <definedName name="Maps.OlapDataMap.OlapDataMap1.Pages.5.Dimension">"UtilityType"</definedName>
    <definedName name="Maps.OlapDataMap.OlapDataMap1.Pages.5.Key" localSheetId="19">#REF!</definedName>
    <definedName name="Maps.OlapDataMap.OlapDataMap1.Pages.5.Key" localSheetId="20">#REF!</definedName>
    <definedName name="Maps.OlapDataMap.OlapDataMap1.Pages.5.Key">#REF!</definedName>
    <definedName name="Maps.OlapDataMap.OlapDataMap1.Pages.6.Dimension">"Measures"</definedName>
    <definedName name="Maps.OlapDataMap.OlapDataMap1.Pages.6.Key" localSheetId="19">#REF!</definedName>
    <definedName name="Maps.OlapDataMap.OlapDataMap1.Pages.6.Key" localSheetId="20">#REF!</definedName>
    <definedName name="Maps.OlapDataMap.OlapDataMap1.Pages.6.Key">#REF!</definedName>
    <definedName name="Maps.OlapDataMap.OlapDataMap1.Rows.0.Caption" localSheetId="19">#REF!</definedName>
    <definedName name="Maps.OlapDataMap.OlapDataMap1.Rows.0.Caption" localSheetId="20">#REF!</definedName>
    <definedName name="Maps.OlapDataMap.OlapDataMap1.Rows.0.Caption">#REF!</definedName>
    <definedName name="Maps.OlapDataMap.OlapDataMap1.Rows.0.Dimension">"RevenueType"</definedName>
    <definedName name="Maps.OlapDataMap.OlapDataMap1.Rows.0.Key" localSheetId="19">#REF!</definedName>
    <definedName name="Maps.OlapDataMap.OlapDataMap1.Rows.0.Key" localSheetId="20">#REF!</definedName>
    <definedName name="Maps.OlapDataMap.OlapDataMap1.Rows.0.Key">#REF!</definedName>
    <definedName name="Maps.OlapDataMap.OlapDataMap1.Rows.1.Caption" localSheetId="19">#REF!</definedName>
    <definedName name="Maps.OlapDataMap.OlapDataMap1.Rows.1.Caption" localSheetId="20">#REF!</definedName>
    <definedName name="Maps.OlapDataMap.OlapDataMap1.Rows.1.Caption">#REF!</definedName>
    <definedName name="Maps.OlapDataMap.OlapDataMap1.Rows.1.Dimension">"Account"</definedName>
    <definedName name="Maps.OlapDataMap.OlapDataMap1.Rows.1.Key" localSheetId="19">#REF!</definedName>
    <definedName name="Maps.OlapDataMap.OlapDataMap1.Rows.1.Key" localSheetId="20">#REF!</definedName>
    <definedName name="Maps.OlapDataMap.OlapDataMap1.Rows.1.Key">#REF!</definedName>
    <definedName name="MenuItem.Caption">"PL Act vs Bud - With GL details (Region View)"</definedName>
    <definedName name="NUMODAYZ" localSheetId="19">INDIRECT("'Meter Reading Schedule'!" &amp; ADDRESS(5,2)&amp;":"&amp;ADDRESS(5,COUNTA('Meter Reading_NEMO'!$10:$10)))</definedName>
    <definedName name="NUMODAYZ" localSheetId="18">INDIRECT("'Meter Reading Schedule'!" &amp; ADDRESS(5,2)&amp;":"&amp;ADDRESS(5,COUNTA('Meter Reading_SEMO'!$10:$10)))</definedName>
    <definedName name="NUMODAYZ" localSheetId="20">INDIRECT("'Meter Reading Schedule'!" &amp; ADDRESS(5,2)&amp;":"&amp;ADDRESS(5,COUNTA('Meter Reading_WEMO'!$10:$10)))</definedName>
    <definedName name="NUMODAYZ">INDIRECT("'Meter Reading Schedule'!" &amp; ADDRESS(5,2)&amp;":"&amp;ADDRESS(5,COUNTA('[3]Meter Reading Schedule'!$10:$10)))</definedName>
    <definedName name="NvsEndTime">41128.1935763889</definedName>
    <definedName name="PageOptions.PageCompany.Caption">"LU Mid-States"</definedName>
    <definedName name="PageOptions.PageCompany.Caption.1">"LU Mid-States"</definedName>
    <definedName name="PageOptions.PageCompany.Caption.Count">1</definedName>
    <definedName name="PageOptions.PageCompany.Caption.Display">"LU Mid-States"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"2015"</definedName>
    <definedName name="PageOptions.PageEndYear.Caption.1">"2015"</definedName>
    <definedName name="PageOptions.PageEndYear.Caption.Count">1</definedName>
    <definedName name="PageOptions.PageEndYear.Caption.Display">"2015"</definedName>
    <definedName name="PageOptions.PageEndYear.Key">"[Year].[2015]"</definedName>
    <definedName name="PageOptions.PageEndYear.Key.1">"[Year].[2015]"</definedName>
    <definedName name="PageOptions.PageEndYear.Key.Count">1</definedName>
    <definedName name="PageOptions.PageEndYear.Key.Display">"[Year].[2015]"</definedName>
    <definedName name="PageOptions.PageEndYear.Name">"2015"</definedName>
    <definedName name="PageOptions.PageEndYear.Name.1">"2015"</definedName>
    <definedName name="PageOptions.PageEndYear.Name.Count">1</definedName>
    <definedName name="PageOptions.PageEndYear.Name.Display">"2015"</definedName>
    <definedName name="PageOptions.PageOptionPeriod.Caption">"May"</definedName>
    <definedName name="PageOptions.PageOptionPeriod.Caption.1">"May"</definedName>
    <definedName name="PageOptions.PageOptionPeriod.Caption.Count">1</definedName>
    <definedName name="PageOptions.PageOptionPeriod.Caption.Display">"May"</definedName>
    <definedName name="PageOptions.PageOptionPeriod.Key">"[Period].[5]"</definedName>
    <definedName name="PageOptions.PageOptionPeriod.Key.1">"[Period].[5]"</definedName>
    <definedName name="PageOptions.PageOptionPeriod.Key.Count">1</definedName>
    <definedName name="PageOptions.PageOptionPeriod.Key.Display">"[Period].[5]"</definedName>
    <definedName name="PageOptions.PageOptionPeriod.Name">"5"</definedName>
    <definedName name="PageOptions.PageOptionPeriod.Name.1">"5"</definedName>
    <definedName name="PageOptions.PageOptionPeriod.Name.Count">1</definedName>
    <definedName name="PageOptions.PageOptionPeriod.Name.Display">"5"</definedName>
    <definedName name="PageOptions.PageOptionYear.Caption">"2015"</definedName>
    <definedName name="PageOptions.PageOptionYear.Caption.1">"2015"</definedName>
    <definedName name="PageOptions.PageOptionYear.Caption.Count">1</definedName>
    <definedName name="PageOptions.PageOptionYear.Caption.Display">"2015"</definedName>
    <definedName name="PageOptions.PageOptionYear.Key">"[Year].[2015]"</definedName>
    <definedName name="PageOptions.PageOptionYear.Key.1">"[Year].[2015]"</definedName>
    <definedName name="PageOptions.PageOptionYear.Key.Count">1</definedName>
    <definedName name="PageOptions.PageOptionYear.Key.Display">"[Year].[2015]"</definedName>
    <definedName name="PageOptions.PageOptionYear.Name">"2015"</definedName>
    <definedName name="PageOptions.PageOptionYear.Name.1">"2015"</definedName>
    <definedName name="PageOptions.PageOptionYear.Name.Count">1</definedName>
    <definedName name="PageOptions.PageOptionYear.Name.Display">"2015"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"Budget"</definedName>
    <definedName name="PageOptions.PageScenario.Caption.1">"Budget"</definedName>
    <definedName name="PageOptions.PageScenario.Caption.Count">1</definedName>
    <definedName name="PageOptions.PageScenario.Caption.Display">"Budget"</definedName>
    <definedName name="PageOptions.PageScenario.Key">"[Scenario].[Budget]"</definedName>
    <definedName name="PageOptions.PageScenario.Key.1">"[Scenario].[Budget]"</definedName>
    <definedName name="PageOptions.PageScenario.Key.Count">1</definedName>
    <definedName name="PageOptions.PageScenario.Key.Display">"[Scenario].[Budget]"</definedName>
    <definedName name="PageOptions.PageScenario.Name">"Budget"</definedName>
    <definedName name="PageOptions.PageScenario.Name.1">"Budget"</definedName>
    <definedName name="PageOptions.PageScenario.Name.Count">1</definedName>
    <definedName name="PageOptions.PageScenario.Name.Display">"Budget"</definedName>
    <definedName name="PageOptions.PageStartPeriod.Caption">"Jan"</definedName>
    <definedName name="PageOptions.PageStartPeriod.Caption.1">"Jan"</definedName>
    <definedName name="PageOptions.PageStartPeriod.Caption.Count">1</definedName>
    <definedName name="PageOptions.PageStartPeriod.Caption.Display">"Jan"</definedName>
    <definedName name="PageOptions.PageStartPeriod.Key">"[Period].[1]"</definedName>
    <definedName name="PageOptions.PageStartPeriod.Key.1">"[Period].[1]"</definedName>
    <definedName name="PageOptions.PageStartPeriod.Key.Count">1</definedName>
    <definedName name="PageOptions.PageStartPeriod.Key.Display">"[Period].[1]"</definedName>
    <definedName name="PageOptions.PageStartPeriod.Name">"1"</definedName>
    <definedName name="PageOptions.PageStartPeriod.Name.1">"1"</definedName>
    <definedName name="PageOptions.PageStartPeriod.Name.Count">1</definedName>
    <definedName name="PageOptions.PageStartPeriod.Name.Display">"1"</definedName>
    <definedName name="PageOptions.PageStartYear.Caption">"2015"</definedName>
    <definedName name="PageOptions.PageStartYear.Caption.1">"2015"</definedName>
    <definedName name="PageOptions.PageStartYear.Caption.Count">1</definedName>
    <definedName name="PageOptions.PageStartYear.Caption.Display">"2015"</definedName>
    <definedName name="PageOptions.PageStartYear.Key">"[Year].[2015]"</definedName>
    <definedName name="PageOptions.PageStartYear.Key.1">"[Year].[2015]"</definedName>
    <definedName name="PageOptions.PageStartYear.Key.Count">1</definedName>
    <definedName name="PageOptions.PageStartYear.Key.Display">"[Year].[2015]"</definedName>
    <definedName name="PageOptions.PageStartYear.Name">"2015"</definedName>
    <definedName name="PageOptions.PageStartYear.Name.1">"2015"</definedName>
    <definedName name="PageOptions.PageStartYear.Name.Count">1</definedName>
    <definedName name="PageOptions.PageStartYear.Name.Display">"2015"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_xlnm.Print_Area" localSheetId="19">'Meter Reading_NEMO'!$A$1:$Z$28</definedName>
    <definedName name="_xlnm.Print_Area" localSheetId="18">'Meter Reading_SEMO'!$A$1:$Z$28</definedName>
    <definedName name="_xlnm.Print_Area" localSheetId="20">'Meter Reading_WEMO'!$A$1:$Z$28</definedName>
    <definedName name="Print_Area_MI" localSheetId="19">#REF!</definedName>
    <definedName name="Print_Area_MI" localSheetId="20">#REF!</definedName>
    <definedName name="Print_Area_MI">#REF!</definedName>
    <definedName name="_xlnm.Print_Titles">#N/A</definedName>
    <definedName name="RefVarPriorYear" localSheetId="19">#REF!</definedName>
    <definedName name="RefVarPriorYear" localSheetId="20">#REF!</definedName>
    <definedName name="RefVarPriorYear">#REF!</definedName>
    <definedName name="REVMONTH">[5]UsagePerioddates!$B$2:$B$3695</definedName>
    <definedName name="REVYEAR">[5]UsagePerioddates!$A$2:$A$3695</definedName>
    <definedName name="RowRanges.RowAcquisitionCost" localSheetId="19">#REF!</definedName>
    <definedName name="RowRanges.RowAcquisitionCost" localSheetId="20">#REF!</definedName>
    <definedName name="RowRanges.RowAcquisitionCost">#REF!</definedName>
    <definedName name="RowRanges.RowAcquisitionCosts" localSheetId="19">#REF!</definedName>
    <definedName name="RowRanges.RowAcquisitionCosts" localSheetId="20">#REF!</definedName>
    <definedName name="RowRanges.RowAcquisitionCosts">#REF!</definedName>
    <definedName name="RowRanges.RowAFUDC" localSheetId="19">#REF!</definedName>
    <definedName name="RowRanges.RowAFUDC" localSheetId="20">#REF!</definedName>
    <definedName name="RowRanges.RowAFUDC">#REF!</definedName>
    <definedName name="RowRanges.RowCheck" localSheetId="19">#REF!</definedName>
    <definedName name="RowRanges.RowCheck" localSheetId="20">#REF!</definedName>
    <definedName name="RowRanges.RowCheck">#REF!</definedName>
    <definedName name="RowRanges.RowCorpAdmin" localSheetId="19">#REF!</definedName>
    <definedName name="RowRanges.RowCorpAdmin" localSheetId="20">#REF!</definedName>
    <definedName name="RowRanges.RowCorpAdmin">#REF!</definedName>
    <definedName name="RowRanges.RowCorpServAdmin" localSheetId="19">#REF!</definedName>
    <definedName name="RowRanges.RowCorpServAdmin" localSheetId="20">#REF!</definedName>
    <definedName name="RowRanges.RowCorpServAdmin">#REF!</definedName>
    <definedName name="RowRanges.RowCustomers" localSheetId="19">#REF!</definedName>
    <definedName name="RowRanges.RowCustomers" localSheetId="20">#REF!</definedName>
    <definedName name="RowRanges.RowCustomers">#REF!</definedName>
    <definedName name="RowRanges.RowDepAmortDetail" localSheetId="19">#REF!</definedName>
    <definedName name="RowRanges.RowDepAmortDetail" localSheetId="20">#REF!</definedName>
    <definedName name="RowRanges.RowDepAmortDetail">#REF!</definedName>
    <definedName name="RowRanges.RowEnergyCostDetail" localSheetId="19">#REF!</definedName>
    <definedName name="RowRanges.RowEnergyCostDetail" localSheetId="20">#REF!</definedName>
    <definedName name="RowRanges.RowEnergyCostDetail">#REF!</definedName>
    <definedName name="RowRanges.RowEnergyCostTotal" localSheetId="19">#REF!</definedName>
    <definedName name="RowRanges.RowEnergyCostTotal" localSheetId="20">#REF!</definedName>
    <definedName name="RowRanges.RowEnergyCostTotal">#REF!</definedName>
    <definedName name="RowRanges.RowExecAdmin" localSheetId="19">#REF!</definedName>
    <definedName name="RowRanges.RowExecAdmin" localSheetId="20">#REF!</definedName>
    <definedName name="RowRanges.RowExecAdmin">#REF!</definedName>
    <definedName name="RowRanges.RowGainLossDerivativeInstruments" localSheetId="19">#REF!</definedName>
    <definedName name="RowRanges.RowGainLossDerivativeInstruments" localSheetId="20">#REF!</definedName>
    <definedName name="RowRanges.RowGainLossDerivativeInstruments">#REF!</definedName>
    <definedName name="RowRanges.RowGainLossFixedAssetDisposal" localSheetId="19">#REF!</definedName>
    <definedName name="RowRanges.RowGainLossFixedAssetDisposal" localSheetId="20">#REF!</definedName>
    <definedName name="RowRanges.RowGainLossFixedAssetDisposal">#REF!</definedName>
    <definedName name="RowRanges.RowGainLossForeignExchange" localSheetId="19">#REF!</definedName>
    <definedName name="RowRanges.RowGainLossForeignExchange" localSheetId="20">#REF!</definedName>
    <definedName name="RowRanges.RowGainLossForeignExchange">#REF!</definedName>
    <definedName name="RowRanges.RowInterestExpense" localSheetId="19">#REF!</definedName>
    <definedName name="RowRanges.RowInterestExpense" localSheetId="20">#REF!</definedName>
    <definedName name="RowRanges.RowInterestExpense">#REF!</definedName>
    <definedName name="RowRanges.RowInterestSubtotal" localSheetId="19">#REF!</definedName>
    <definedName name="RowRanges.RowInterestSubtotal" localSheetId="20">#REF!</definedName>
    <definedName name="RowRanges.RowInterestSubtotal">#REF!</definedName>
    <definedName name="RowRanges.RowMeta" localSheetId="19">#REF!</definedName>
    <definedName name="RowRanges.RowMeta" localSheetId="20">#REF!</definedName>
    <definedName name="RowRanges.RowMeta">#REF!</definedName>
    <definedName name="RowRanges.RowMinInt" localSheetId="19">#REF!</definedName>
    <definedName name="RowRanges.RowMinInt" localSheetId="20">#REF!</definedName>
    <definedName name="RowRanges.RowMinInt">#REF!</definedName>
    <definedName name="RowRanges.RowOtherEBITDADetail" localSheetId="19">#REF!</definedName>
    <definedName name="RowRanges.RowOtherEBITDADetail" localSheetId="20">#REF!</definedName>
    <definedName name="RowRanges.RowOtherEBITDADetail">#REF!</definedName>
    <definedName name="RowRanges.RowPageFilter" localSheetId="19">#REF!</definedName>
    <definedName name="RowRanges.RowPageFilter" localSheetId="20">#REF!</definedName>
    <definedName name="RowRanges.RowPageFilter">#REF!</definedName>
    <definedName name="RowRanges.RowRangeAdminLabour" localSheetId="19">#REF!</definedName>
    <definedName name="RowRanges.RowRangeAdminLabour" localSheetId="20">#REF!</definedName>
    <definedName name="RowRanges.RowRangeAdminLabour">#REF!</definedName>
    <definedName name="RowRanges.RowRangeAdminNonLabour" localSheetId="19">#REF!</definedName>
    <definedName name="RowRanges.RowRangeAdminNonLabour" localSheetId="20">#REF!</definedName>
    <definedName name="RowRanges.RowRangeAdminNonLabour">#REF!</definedName>
    <definedName name="RowRanges.RowRangeCustCareLabour" localSheetId="19">#REF!</definedName>
    <definedName name="RowRanges.RowRangeCustCareLabour" localSheetId="20">#REF!</definedName>
    <definedName name="RowRanges.RowRangeCustCareLabour">#REF!</definedName>
    <definedName name="RowRanges.RowRangeCustCareNonLabour" localSheetId="19">#REF!</definedName>
    <definedName name="RowRanges.RowRangeCustCareNonLabour" localSheetId="20">#REF!</definedName>
    <definedName name="RowRanges.RowRangeCustCareNonLabour">#REF!</definedName>
    <definedName name="RowRanges.RowRangeDivIncomeTotal" localSheetId="19">#REF!</definedName>
    <definedName name="RowRanges.RowRangeDivIncomeTotal" localSheetId="20">#REF!</definedName>
    <definedName name="RowRanges.RowRangeDivIncomeTotal">#REF!</definedName>
    <definedName name="RowRanges.RowRangeEnergySales" localSheetId="19">#REF!</definedName>
    <definedName name="RowRanges.RowRangeEnergySales" localSheetId="20">#REF!</definedName>
    <definedName name="RowRanges.RowRangeEnergySales">#REF!</definedName>
    <definedName name="RowRanges.RowRangeEnergySalesTotal" localSheetId="19">#REF!</definedName>
    <definedName name="RowRanges.RowRangeEnergySalesTotal" localSheetId="20">#REF!</definedName>
    <definedName name="RowRanges.RowRangeEnergySalesTotal">#REF!</definedName>
    <definedName name="RowRanges.RowRangeIncTaxTotal" localSheetId="19">#REF!</definedName>
    <definedName name="RowRanges.RowRangeIncTaxTotal" localSheetId="20">#REF!</definedName>
    <definedName name="RowRanges.RowRangeIncTaxTotal">#REF!</definedName>
    <definedName name="RowRanges.RowRangeLABSAllocation" localSheetId="19">#REF!</definedName>
    <definedName name="RowRanges.RowRangeLABSAllocation" localSheetId="20">#REF!</definedName>
    <definedName name="RowRanges.RowRangeLABSAllocation">#REF!</definedName>
    <definedName name="RowRanges.RowRangeLUAllocation" localSheetId="19">#REF!</definedName>
    <definedName name="RowRanges.RowRangeLUAllocation" localSheetId="20">#REF!</definedName>
    <definedName name="RowRanges.RowRangeLUAllocation">#REF!</definedName>
    <definedName name="RowRanges.RowRangeOpsLabour" localSheetId="19">#REF!</definedName>
    <definedName name="RowRanges.RowRangeOpsLabour" localSheetId="20">#REF!</definedName>
    <definedName name="RowRanges.RowRangeOpsLabour">#REF!</definedName>
    <definedName name="RowRanges.RowRangeOpsNonLabour" localSheetId="19">#REF!</definedName>
    <definedName name="RowRanges.RowRangeOpsNonLabour" localSheetId="20">#REF!</definedName>
    <definedName name="RowRanges.RowRangeOpsNonLabour">#REF!</definedName>
    <definedName name="RowRanges.RowRangeOtherEBITDATotal" localSheetId="19">#REF!</definedName>
    <definedName name="RowRanges.RowRangeOtherEBITDATotal" localSheetId="20">#REF!</definedName>
    <definedName name="RowRanges.RowRangeOtherEBITDATotal">#REF!</definedName>
    <definedName name="RowRanges.RowRangeOtherRevenue" localSheetId="19">#REF!</definedName>
    <definedName name="RowRanges.RowRangeOtherRevenue" localSheetId="20">#REF!</definedName>
    <definedName name="RowRanges.RowRangeOtherRevenue">#REF!</definedName>
    <definedName name="RowRanges.RowRangeOtherRevenueTotal" localSheetId="19">#REF!</definedName>
    <definedName name="RowRanges.RowRangeOtherRevenueTotal" localSheetId="20">#REF!</definedName>
    <definedName name="RowRanges.RowRangeOtherRevenueTotal">#REF!</definedName>
    <definedName name="RowRanges.RowRangeOtherTotal" localSheetId="19">#REF!</definedName>
    <definedName name="RowRanges.RowRangeOtherTotal" localSheetId="20">#REF!</definedName>
    <definedName name="RowRanges.RowRangeOtherTotal">#REF!</definedName>
    <definedName name="RowRanges.RowRangeSteamSales" localSheetId="19">#REF!</definedName>
    <definedName name="RowRanges.RowRangeSteamSales" localSheetId="20">#REF!</definedName>
    <definedName name="RowRanges.RowRangeSteamSales">#REF!</definedName>
    <definedName name="RowRanges.RowRangeSteamSalesTotal" localSheetId="19">#REF!</definedName>
    <definedName name="RowRanges.RowRangeSteamSalesTotal" localSheetId="20">#REF!</definedName>
    <definedName name="RowRanges.RowRangeSteamSalesTotal">#REF!</definedName>
    <definedName name="RowRanges.RowRangeUtilitySalesEnergy" localSheetId="19">#REF!</definedName>
    <definedName name="RowRanges.RowRangeUtilitySalesEnergy" localSheetId="20">#REF!</definedName>
    <definedName name="RowRanges.RowRangeUtilitySalesEnergy">#REF!</definedName>
    <definedName name="RowRanges.RowRangeUtilitySalesEnergyTotal" localSheetId="19">#REF!</definedName>
    <definedName name="RowRanges.RowRangeUtilitySalesEnergyTotal" localSheetId="20">#REF!</definedName>
    <definedName name="RowRanges.RowRangeUtilitySalesEnergyTotal">#REF!</definedName>
    <definedName name="RowRanges.RowRangeUtilitySalesGas" localSheetId="19">#REF!</definedName>
    <definedName name="RowRanges.RowRangeUtilitySalesGas" localSheetId="20">#REF!</definedName>
    <definedName name="RowRanges.RowRangeUtilitySalesGas">#REF!</definedName>
    <definedName name="RowRanges.RowRangeUtilitySalesGasTotal" localSheetId="19">#REF!</definedName>
    <definedName name="RowRanges.RowRangeUtilitySalesGasTotal" localSheetId="20">#REF!</definedName>
    <definedName name="RowRanges.RowRangeUtilitySalesGasTotal">#REF!</definedName>
    <definedName name="RowRanges.RowRangeUtilitySalesWater" localSheetId="19">#REF!</definedName>
    <definedName name="RowRanges.RowRangeUtilitySalesWater" localSheetId="20">#REF!</definedName>
    <definedName name="RowRanges.RowRangeUtilitySalesWater">#REF!</definedName>
    <definedName name="RowRanges.RowRangeUtilitySalesWaterTotal" localSheetId="19">#REF!</definedName>
    <definedName name="RowRanges.RowRangeUtilitySalesWaterTotal" localSheetId="20">#REF!</definedName>
    <definedName name="RowRanges.RowRangeUtilitySalesWaterTotal">#REF!</definedName>
    <definedName name="RowRanges.RowRangeWasteDisposalFees" localSheetId="19">#REF!</definedName>
    <definedName name="RowRanges.RowRangeWasteDisposalFees" localSheetId="20">#REF!</definedName>
    <definedName name="RowRanges.RowRangeWasteDisposalFees">#REF!</definedName>
    <definedName name="RowRanges.RowRangeWasteDisposalFeesTotal" localSheetId="19">#REF!</definedName>
    <definedName name="RowRanges.RowRangeWasteDisposalFeesTotal" localSheetId="20">#REF!</definedName>
    <definedName name="RowRanges.RowRangeWasteDisposalFeesTotal">#REF!</definedName>
    <definedName name="RowRanges.RowTaxDetail" localSheetId="19">#REF!</definedName>
    <definedName name="RowRanges.RowTaxDetail" localSheetId="20">#REF!</definedName>
    <definedName name="RowRanges.RowTaxDetail">#REF!</definedName>
    <definedName name="RowRanges.RowVol_Energy" localSheetId="19">#REF!</definedName>
    <definedName name="RowRanges.RowVol_Energy" localSheetId="20">#REF!</definedName>
    <definedName name="RowRanges.RowVol_Energy">#REF!</definedName>
    <definedName name="RowRanges.RowVol_Gas" localSheetId="19">#REF!</definedName>
    <definedName name="RowRanges.RowVol_Gas" localSheetId="20">#REF!</definedName>
    <definedName name="RowRanges.RowVol_Gas">#REF!</definedName>
    <definedName name="RowRanges.RowVol_Sewer" localSheetId="19">#REF!</definedName>
    <definedName name="RowRanges.RowVol_Sewer" localSheetId="20">#REF!</definedName>
    <definedName name="RowRanges.RowVol_Sewer">#REF!</definedName>
    <definedName name="RowRanges.RowVol_Water" localSheetId="19">#REF!</definedName>
    <definedName name="RowRanges.RowVol_Water" localSheetId="20">#REF!</definedName>
    <definedName name="RowRanges.RowVol_Water">#REF!</definedName>
    <definedName name="SPRACTDD" localSheetId="19">INDIRECT("ACT_WX!" &amp; ADDRESS(4,19)&amp;":"&amp;ADDRESS(COUNTA([2]ACT_WX!$S:$S)+3,19))</definedName>
    <definedName name="SPRACTDD" localSheetId="18">INDIRECT("ACT_WX!" &amp; ADDRESS(4,19)&amp;":"&amp;ADDRESS(COUNTA([2]ACT_WX!$S:$S)+3,19))</definedName>
    <definedName name="SPRACTDD" localSheetId="20">INDIRECT("ACT_WX!" &amp; ADDRESS(4,19)&amp;":"&amp;ADDRESS(COUNTA([2]ACT_WX!$S:$S)+3,19))</definedName>
    <definedName name="SPRACTDD">INDIRECT("ACT_WX!" &amp; ADDRESS(4,19)&amp;":"&amp;ADDRESS(COUNTA([4]ACT_WX!$S:$S)+3,19))</definedName>
    <definedName name="SPRACTHDD" localSheetId="19">INDIRECT("ACT_WX!" &amp; ADDRESS(4,23)&amp;":"&amp;ADDRESS(COUNTA([2]ACT_WX!$W:$W)+3,23))</definedName>
    <definedName name="SPRACTHDD" localSheetId="18">INDIRECT("ACT_WX!" &amp; ADDRESS(4,23)&amp;":"&amp;ADDRESS(COUNTA([2]ACT_WX!$W:$W)+3,23))</definedName>
    <definedName name="SPRACTHDD" localSheetId="20">INDIRECT("ACT_WX!" &amp; ADDRESS(4,23)&amp;":"&amp;ADDRESS(COUNTA([2]ACT_WX!$W:$W)+3,23))</definedName>
    <definedName name="SPRACTHDD">INDIRECT("ACT_WX!" &amp; ADDRESS(4,23)&amp;":"&amp;ADDRESS(COUNTA([4]ACT_WX!$W:$W)+3,23))</definedName>
    <definedName name="SPRACTMM" localSheetId="19">INDIRECT("ACT_WX!" &amp; ADDRESS(4,18)&amp;":"&amp;ADDRESS(COUNTA([2]ACT_WX!$R:$R)+3,18))</definedName>
    <definedName name="SPRACTMM" localSheetId="18">INDIRECT("ACT_WX!" &amp; ADDRESS(4,18)&amp;":"&amp;ADDRESS(COUNTA([2]ACT_WX!$R:$R)+3,18))</definedName>
    <definedName name="SPRACTMM" localSheetId="20">INDIRECT("ACT_WX!" &amp; ADDRESS(4,18)&amp;":"&amp;ADDRESS(COUNTA([2]ACT_WX!$R:$R)+3,18))</definedName>
    <definedName name="SPRACTMM">INDIRECT("ACT_WX!" &amp; ADDRESS(4,18)&amp;":"&amp;ADDRESS(COUNTA([4]ACT_WX!$R:$R)+3,18))</definedName>
    <definedName name="SPRACTYYYY" localSheetId="19">INDIRECT("ACT_WX!" &amp; ADDRESS(4,17)&amp;":"&amp;ADDRESS(COUNTA([2]ACT_WX!$Q:$Q)+3,17))</definedName>
    <definedName name="SPRACTYYYY" localSheetId="18">INDIRECT("ACT_WX!" &amp; ADDRESS(4,17)&amp;":"&amp;ADDRESS(COUNTA([2]ACT_WX!$Q:$Q)+3,17))</definedName>
    <definedName name="SPRACTYYYY" localSheetId="20">INDIRECT("ACT_WX!" &amp; ADDRESS(4,17)&amp;":"&amp;ADDRESS(COUNTA([2]ACT_WX!$Q:$Q)+3,17))</definedName>
    <definedName name="SPRACTYYYY">INDIRECT("ACT_WX!" &amp; ADDRESS(4,17)&amp;":"&amp;ADDRESS(COUNTA([4]ACT_WX!$Q:$Q)+3,17))</definedName>
    <definedName name="SPRNORMDD" localSheetId="10">INDIRECT("NORM_WX!" &amp; ADDRESS(4,19)&amp;":"&amp;ADDRESS(COUNTA(#REF!)+3,19))</definedName>
    <definedName name="SPRNORMDD" localSheetId="19">INDIRECT("NORM_WX!" &amp; ADDRESS(4,19)&amp;":"&amp;ADDRESS(COUNTA([2]NORM_WX!$S$4:$S$65261)+3,19))</definedName>
    <definedName name="SPRNORMDD" localSheetId="18">INDIRECT("NORM_WX!" &amp; ADDRESS(4,19)&amp;":"&amp;ADDRESS(COUNTA([2]NORM_WX!$S$4:$S$65261)+3,19))</definedName>
    <definedName name="SPRNORMDD" localSheetId="20">INDIRECT("NORM_WX!" &amp; ADDRESS(4,19)&amp;":"&amp;ADDRESS(COUNTA([2]NORM_WX!$S$4:$S$65261)+3,19))</definedName>
    <definedName name="SPRNORMDD">INDIRECT("NORM_WX!" &amp; ADDRESS(4,19)&amp;":"&amp;ADDRESS(COUNTA(#REF!)+3,19))</definedName>
    <definedName name="SPRNORMHDD" localSheetId="10">INDIRECT("NORM_WX!" &amp; ADDRESS(4,23)&amp;":"&amp;ADDRESS(COUNTA(#REF!)+3,23))</definedName>
    <definedName name="SPRNORMHDD" localSheetId="19">INDIRECT("NORM_WX!" &amp; ADDRESS(4,23)&amp;":"&amp;ADDRESS(COUNTA([2]NORM_WX!$W$4:$W$65261)+3,23))</definedName>
    <definedName name="SPRNORMHDD" localSheetId="18">INDIRECT("NORM_WX!" &amp; ADDRESS(4,23)&amp;":"&amp;ADDRESS(COUNTA([2]NORM_WX!$W$4:$W$65261)+3,23))</definedName>
    <definedName name="SPRNORMHDD" localSheetId="20">INDIRECT("NORM_WX!" &amp; ADDRESS(4,23)&amp;":"&amp;ADDRESS(COUNTA([2]NORM_WX!$W$4:$W$65261)+3,23))</definedName>
    <definedName name="SPRNORMHDD">INDIRECT("NORM_WX!" &amp; ADDRESS(4,23)&amp;":"&amp;ADDRESS(COUNTA(#REF!)+3,23))</definedName>
    <definedName name="SPRNORMMM" localSheetId="10">INDIRECT("NORM_WX!" &amp; ADDRESS(4,18)&amp;":"&amp;ADDRESS(COUNTA(#REF!)+3,18))</definedName>
    <definedName name="SPRNORMMM" localSheetId="19">INDIRECT("NORM_WX!" &amp; ADDRESS(4,18)&amp;":"&amp;ADDRESS(COUNTA([2]NORM_WX!$R$4:$R$65261)+3,18))</definedName>
    <definedName name="SPRNORMMM" localSheetId="18">INDIRECT("NORM_WX!" &amp; ADDRESS(4,18)&amp;":"&amp;ADDRESS(COUNTA([2]NORM_WX!$R$4:$R$65261)+3,18))</definedName>
    <definedName name="SPRNORMMM" localSheetId="20">INDIRECT("NORM_WX!" &amp; ADDRESS(4,18)&amp;":"&amp;ADDRESS(COUNTA([2]NORM_WX!$R$4:$R$65261)+3,18))</definedName>
    <definedName name="SPRNORMMM">INDIRECT("NORM_WX!" &amp; ADDRESS(4,18)&amp;":"&amp;ADDRESS(COUNTA(#REF!)+3,18))</definedName>
    <definedName name="SPRNORMYYYY" localSheetId="10">INDIRECT("NORM_WX!" &amp; ADDRESS(4,17)&amp;":"&amp;ADDRESS(COUNTA(#REF!)+3,17))</definedName>
    <definedName name="SPRNORMYYYY" localSheetId="19">INDIRECT("NORM_WX!" &amp; ADDRESS(4,17)&amp;":"&amp;ADDRESS(COUNTA([2]NORM_WX!$Q$4:$Q$65261)+3,17))</definedName>
    <definedName name="SPRNORMYYYY" localSheetId="18">INDIRECT("NORM_WX!" &amp; ADDRESS(4,17)&amp;":"&amp;ADDRESS(COUNTA([2]NORM_WX!$Q$4:$Q$65261)+3,17))</definedName>
    <definedName name="SPRNORMYYYY" localSheetId="20">INDIRECT("NORM_WX!" &amp; ADDRESS(4,17)&amp;":"&amp;ADDRESS(COUNTA([2]NORM_WX!$Q$4:$Q$65261)+3,17))</definedName>
    <definedName name="SPRNORMYYYY">INDIRECT("NORM_WX!" &amp; ADDRESS(4,17)&amp;":"&amp;ADDRESS(COUNTA(#REF!)+3,17))</definedName>
    <definedName name="Template.Build.End">42161.3822809838</definedName>
    <definedName name="Template.Build.Start">42161.3821457407</definedName>
    <definedName name="Template.LastSaveTime">""</definedName>
    <definedName name="Template.LastSaveUser">""</definedName>
    <definedName name="Template.Name">"PL_Bottom_Level_Descendants"</definedName>
    <definedName name="Template.SaveAll">"false"</definedName>
    <definedName name="User.Language">"en-US"</definedName>
    <definedName name="User.Name">"tsanderson"</definedName>
    <definedName name="User.Session">"zsivqpi3jfrlzye2qpewptrv"</definedName>
  </definedName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3" i="6" l="1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62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31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00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69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38" i="6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62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31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00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69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38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62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31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00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69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38" i="5"/>
  <c r="I108" i="29" l="1"/>
  <c r="I95" i="29"/>
  <c r="I82" i="29"/>
  <c r="I69" i="29"/>
  <c r="G108" i="29"/>
  <c r="G95" i="29"/>
  <c r="G82" i="29"/>
  <c r="G69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38" i="29"/>
  <c r="G39" i="29"/>
  <c r="G40" i="29"/>
  <c r="G41" i="29"/>
  <c r="G42" i="29"/>
  <c r="G43" i="29"/>
  <c r="G44" i="29"/>
  <c r="G45" i="29"/>
  <c r="G46" i="29"/>
  <c r="G47" i="29"/>
  <c r="G48" i="29"/>
  <c r="G49" i="29"/>
  <c r="G50" i="29"/>
  <c r="G51" i="29"/>
  <c r="G52" i="29"/>
  <c r="G53" i="29"/>
  <c r="G54" i="29"/>
  <c r="G55" i="29"/>
  <c r="G56" i="29"/>
  <c r="G38" i="29"/>
  <c r="I108" i="28"/>
  <c r="I95" i="28"/>
  <c r="I82" i="28"/>
  <c r="I69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38" i="28"/>
  <c r="G108" i="28"/>
  <c r="G95" i="28"/>
  <c r="G82" i="28"/>
  <c r="G69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38" i="28"/>
  <c r="I108" i="3" l="1"/>
  <c r="I95" i="3"/>
  <c r="I82" i="3"/>
  <c r="I69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38" i="3"/>
  <c r="G108" i="3"/>
  <c r="G95" i="3"/>
  <c r="G82" i="3"/>
  <c r="G69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38" i="3"/>
  <c r="G108" i="1"/>
  <c r="G95" i="1"/>
  <c r="I95" i="1" s="1"/>
  <c r="G82" i="1"/>
  <c r="I82" i="1" s="1"/>
  <c r="G69" i="1"/>
  <c r="G39" i="1"/>
  <c r="G40" i="1"/>
  <c r="G41" i="1"/>
  <c r="I41" i="1" s="1"/>
  <c r="G42" i="1"/>
  <c r="I42" i="1" s="1"/>
  <c r="G43" i="1"/>
  <c r="G44" i="1"/>
  <c r="G45" i="1"/>
  <c r="I45" i="1" s="1"/>
  <c r="G46" i="1"/>
  <c r="I46" i="1" s="1"/>
  <c r="G47" i="1"/>
  <c r="G48" i="1"/>
  <c r="G49" i="1"/>
  <c r="I49" i="1" s="1"/>
  <c r="G50" i="1"/>
  <c r="I50" i="1" s="1"/>
  <c r="G51" i="1"/>
  <c r="G52" i="1"/>
  <c r="G53" i="1"/>
  <c r="I53" i="1" s="1"/>
  <c r="G54" i="1"/>
  <c r="I54" i="1" s="1"/>
  <c r="G55" i="1"/>
  <c r="G56" i="1"/>
  <c r="G38" i="1"/>
  <c r="I38" i="1" s="1"/>
  <c r="I108" i="1"/>
  <c r="I69" i="1"/>
  <c r="I39" i="1"/>
  <c r="I40" i="1"/>
  <c r="I43" i="1"/>
  <c r="I44" i="1"/>
  <c r="I47" i="1"/>
  <c r="I48" i="1"/>
  <c r="I51" i="1"/>
  <c r="I52" i="1"/>
  <c r="I55" i="1"/>
  <c r="I56" i="1"/>
  <c r="B1" i="6"/>
  <c r="C1" i="6" s="1"/>
  <c r="D1" i="6" s="1"/>
  <c r="E1" i="6" s="1"/>
  <c r="F1" i="6" s="1"/>
  <c r="G1" i="6" s="1"/>
  <c r="H1" i="6" s="1"/>
  <c r="I1" i="6" s="1"/>
  <c r="B1" i="5"/>
  <c r="C1" i="5" s="1"/>
  <c r="D1" i="5" s="1"/>
  <c r="E1" i="5" s="1"/>
  <c r="F1" i="5" s="1"/>
  <c r="G1" i="5" s="1"/>
  <c r="H1" i="5" s="1"/>
  <c r="I1" i="5" s="1"/>
  <c r="B1" i="29"/>
  <c r="C1" i="29" s="1"/>
  <c r="D1" i="29" s="1"/>
  <c r="E1" i="29" s="1"/>
  <c r="F1" i="29" s="1"/>
  <c r="G1" i="29" s="1"/>
  <c r="H1" i="29" s="1"/>
  <c r="I1" i="29" s="1"/>
  <c r="B1" i="28"/>
  <c r="C1" i="28" s="1"/>
  <c r="D1" i="28" s="1"/>
  <c r="E1" i="28" s="1"/>
  <c r="F1" i="28" s="1"/>
  <c r="G1" i="28" s="1"/>
  <c r="H1" i="28" s="1"/>
  <c r="I1" i="28" s="1"/>
  <c r="B1" i="3"/>
  <c r="C1" i="3" s="1"/>
  <c r="D1" i="3" s="1"/>
  <c r="E1" i="3" s="1"/>
  <c r="F1" i="3" s="1"/>
  <c r="G1" i="3" s="1"/>
  <c r="H1" i="3" s="1"/>
  <c r="I1" i="3" s="1"/>
  <c r="C1" i="1"/>
  <c r="D1" i="1" s="1"/>
  <c r="E1" i="1" s="1"/>
  <c r="F1" i="1" s="1"/>
  <c r="G1" i="1" s="1"/>
  <c r="H1" i="1" s="1"/>
  <c r="I1" i="1" s="1"/>
  <c r="B1" i="1"/>
  <c r="H283" i="25" l="1"/>
  <c r="I283" i="25"/>
  <c r="H284" i="25"/>
  <c r="I284" i="25"/>
  <c r="H285" i="25"/>
  <c r="I285" i="25"/>
  <c r="H286" i="25"/>
  <c r="I286" i="25"/>
  <c r="H287" i="25"/>
  <c r="I287" i="25"/>
  <c r="H288" i="25"/>
  <c r="I288" i="25"/>
  <c r="H289" i="25"/>
  <c r="I289" i="25"/>
  <c r="H290" i="25"/>
  <c r="I290" i="25"/>
  <c r="H291" i="25"/>
  <c r="I291" i="25"/>
  <c r="H292" i="25"/>
  <c r="I292" i="25"/>
  <c r="H293" i="25"/>
  <c r="I293" i="25"/>
  <c r="H294" i="25"/>
  <c r="I294" i="25"/>
  <c r="H295" i="25"/>
  <c r="I295" i="25"/>
  <c r="H296" i="25"/>
  <c r="I296" i="25"/>
  <c r="H297" i="25"/>
  <c r="I297" i="25"/>
  <c r="H298" i="25"/>
  <c r="I298" i="25"/>
  <c r="H299" i="25"/>
  <c r="I299" i="25"/>
  <c r="H300" i="25"/>
  <c r="I300" i="25"/>
  <c r="I282" i="25"/>
  <c r="H282" i="25"/>
  <c r="H260" i="25"/>
  <c r="I260" i="25"/>
  <c r="H261" i="25"/>
  <c r="I261" i="25"/>
  <c r="H262" i="25"/>
  <c r="I262" i="25"/>
  <c r="H263" i="25"/>
  <c r="I263" i="25"/>
  <c r="H264" i="25"/>
  <c r="I264" i="25"/>
  <c r="H265" i="25"/>
  <c r="I265" i="25"/>
  <c r="H266" i="25"/>
  <c r="I266" i="25"/>
  <c r="H267" i="25"/>
  <c r="I267" i="25"/>
  <c r="H268" i="25"/>
  <c r="I268" i="25"/>
  <c r="H269" i="25"/>
  <c r="I269" i="25"/>
  <c r="H270" i="25"/>
  <c r="I270" i="25"/>
  <c r="H271" i="25"/>
  <c r="I271" i="25"/>
  <c r="H272" i="25"/>
  <c r="I272" i="25"/>
  <c r="H273" i="25"/>
  <c r="I273" i="25"/>
  <c r="H274" i="25"/>
  <c r="I274" i="25"/>
  <c r="H275" i="25"/>
  <c r="I275" i="25"/>
  <c r="H276" i="25"/>
  <c r="I276" i="25"/>
  <c r="H277" i="25"/>
  <c r="I277" i="25"/>
  <c r="I259" i="25"/>
  <c r="H259" i="25"/>
  <c r="H237" i="25"/>
  <c r="I237" i="25"/>
  <c r="H238" i="25"/>
  <c r="I238" i="25"/>
  <c r="H239" i="25"/>
  <c r="I239" i="25"/>
  <c r="H240" i="25"/>
  <c r="I240" i="25"/>
  <c r="H241" i="25"/>
  <c r="I241" i="25"/>
  <c r="H242" i="25"/>
  <c r="I242" i="25"/>
  <c r="H243" i="25"/>
  <c r="I243" i="25"/>
  <c r="H244" i="25"/>
  <c r="I244" i="25"/>
  <c r="H245" i="25"/>
  <c r="I245" i="25"/>
  <c r="H246" i="25"/>
  <c r="I246" i="25"/>
  <c r="H247" i="25"/>
  <c r="I247" i="25"/>
  <c r="H248" i="25"/>
  <c r="I248" i="25"/>
  <c r="H249" i="25"/>
  <c r="I249" i="25"/>
  <c r="H250" i="25"/>
  <c r="I250" i="25"/>
  <c r="H251" i="25"/>
  <c r="I251" i="25"/>
  <c r="H252" i="25"/>
  <c r="I252" i="25"/>
  <c r="H253" i="25"/>
  <c r="I253" i="25"/>
  <c r="H254" i="25"/>
  <c r="I254" i="25"/>
  <c r="I236" i="25"/>
  <c r="H236" i="25"/>
  <c r="H214" i="25"/>
  <c r="I214" i="25"/>
  <c r="H215" i="25"/>
  <c r="I215" i="25"/>
  <c r="H216" i="25"/>
  <c r="I216" i="25"/>
  <c r="H217" i="25"/>
  <c r="I217" i="25"/>
  <c r="H218" i="25"/>
  <c r="I218" i="25"/>
  <c r="H219" i="25"/>
  <c r="I219" i="25"/>
  <c r="H220" i="25"/>
  <c r="I220" i="25"/>
  <c r="H221" i="25"/>
  <c r="I221" i="25"/>
  <c r="H222" i="25"/>
  <c r="I222" i="25"/>
  <c r="H223" i="25"/>
  <c r="I223" i="25"/>
  <c r="H224" i="25"/>
  <c r="I224" i="25"/>
  <c r="H225" i="25"/>
  <c r="I225" i="25"/>
  <c r="H226" i="25"/>
  <c r="I226" i="25"/>
  <c r="H227" i="25"/>
  <c r="I227" i="25"/>
  <c r="H228" i="25"/>
  <c r="I228" i="25"/>
  <c r="H229" i="25"/>
  <c r="I229" i="25"/>
  <c r="H230" i="25"/>
  <c r="I230" i="25"/>
  <c r="H231" i="25"/>
  <c r="I231" i="25"/>
  <c r="I213" i="25"/>
  <c r="H213" i="25"/>
  <c r="H191" i="25"/>
  <c r="I191" i="25"/>
  <c r="H192" i="25"/>
  <c r="I192" i="25"/>
  <c r="H193" i="25"/>
  <c r="I193" i="25"/>
  <c r="H194" i="25"/>
  <c r="I194" i="25"/>
  <c r="H195" i="25"/>
  <c r="I195" i="25"/>
  <c r="H196" i="25"/>
  <c r="I196" i="25"/>
  <c r="H197" i="25"/>
  <c r="I197" i="25"/>
  <c r="H198" i="25"/>
  <c r="I198" i="25"/>
  <c r="H199" i="25"/>
  <c r="I199" i="25"/>
  <c r="H200" i="25"/>
  <c r="I200" i="25"/>
  <c r="H201" i="25"/>
  <c r="I201" i="25"/>
  <c r="H202" i="25"/>
  <c r="I202" i="25"/>
  <c r="H203" i="25"/>
  <c r="I203" i="25"/>
  <c r="H204" i="25"/>
  <c r="I204" i="25"/>
  <c r="H205" i="25"/>
  <c r="I205" i="25"/>
  <c r="H206" i="25"/>
  <c r="I206" i="25"/>
  <c r="H207" i="25"/>
  <c r="I207" i="25"/>
  <c r="H208" i="25"/>
  <c r="I208" i="25"/>
  <c r="I190" i="25"/>
  <c r="H190" i="25"/>
  <c r="H168" i="25"/>
  <c r="I168" i="25"/>
  <c r="H169" i="25"/>
  <c r="I169" i="25"/>
  <c r="H170" i="25"/>
  <c r="I170" i="25"/>
  <c r="H171" i="25"/>
  <c r="I171" i="25"/>
  <c r="H172" i="25"/>
  <c r="I172" i="25"/>
  <c r="H173" i="25"/>
  <c r="I173" i="25"/>
  <c r="H174" i="25"/>
  <c r="I174" i="25"/>
  <c r="H175" i="25"/>
  <c r="I175" i="25"/>
  <c r="H176" i="25"/>
  <c r="I176" i="25"/>
  <c r="H177" i="25"/>
  <c r="I177" i="25"/>
  <c r="H178" i="25"/>
  <c r="I178" i="25"/>
  <c r="H179" i="25"/>
  <c r="I179" i="25"/>
  <c r="H180" i="25"/>
  <c r="I180" i="25"/>
  <c r="H181" i="25"/>
  <c r="I181" i="25"/>
  <c r="H182" i="25"/>
  <c r="I182" i="25"/>
  <c r="H183" i="25"/>
  <c r="I183" i="25"/>
  <c r="H184" i="25"/>
  <c r="I184" i="25"/>
  <c r="H185" i="25"/>
  <c r="I185" i="25"/>
  <c r="I167" i="25"/>
  <c r="H167" i="25"/>
  <c r="I228" i="30"/>
  <c r="I223" i="30"/>
  <c r="I218" i="30"/>
  <c r="I213" i="30"/>
  <c r="I208" i="30"/>
  <c r="I207" i="30"/>
  <c r="I206" i="30"/>
  <c r="I205" i="30"/>
  <c r="I204" i="30"/>
  <c r="I203" i="30"/>
  <c r="I202" i="30"/>
  <c r="I201" i="30"/>
  <c r="I200" i="30"/>
  <c r="I199" i="30"/>
  <c r="I198" i="30"/>
  <c r="I197" i="30"/>
  <c r="I196" i="30"/>
  <c r="I195" i="30"/>
  <c r="I194" i="30"/>
  <c r="I193" i="30"/>
  <c r="I192" i="30"/>
  <c r="I191" i="30"/>
  <c r="I190" i="30"/>
  <c r="I185" i="30"/>
  <c r="I184" i="30"/>
  <c r="I183" i="30"/>
  <c r="I182" i="30"/>
  <c r="I181" i="30"/>
  <c r="I180" i="30"/>
  <c r="I179" i="30"/>
  <c r="I178" i="30"/>
  <c r="I177" i="30"/>
  <c r="I176" i="30"/>
  <c r="I175" i="30"/>
  <c r="I174" i="30"/>
  <c r="I173" i="30"/>
  <c r="I172" i="30"/>
  <c r="I171" i="30"/>
  <c r="I170" i="30"/>
  <c r="I169" i="30"/>
  <c r="I168" i="30"/>
  <c r="I167" i="30"/>
  <c r="H228" i="30"/>
  <c r="H223" i="30"/>
  <c r="H218" i="30"/>
  <c r="H213" i="30"/>
  <c r="H208" i="30"/>
  <c r="H207" i="30"/>
  <c r="H206" i="30"/>
  <c r="H205" i="30"/>
  <c r="H204" i="30"/>
  <c r="H203" i="30"/>
  <c r="H202" i="30"/>
  <c r="H201" i="30"/>
  <c r="H200" i="30"/>
  <c r="H199" i="30"/>
  <c r="H198" i="30"/>
  <c r="H197" i="30"/>
  <c r="H196" i="30"/>
  <c r="H195" i="30"/>
  <c r="H194" i="30"/>
  <c r="H193" i="30"/>
  <c r="H192" i="30"/>
  <c r="H191" i="30"/>
  <c r="H190" i="30"/>
  <c r="H185" i="30"/>
  <c r="H184" i="30"/>
  <c r="H183" i="30"/>
  <c r="H182" i="30"/>
  <c r="H181" i="30"/>
  <c r="H180" i="30"/>
  <c r="H179" i="30"/>
  <c r="H178" i="30"/>
  <c r="H177" i="30"/>
  <c r="H176" i="30"/>
  <c r="H175" i="30"/>
  <c r="H174" i="30"/>
  <c r="H173" i="30"/>
  <c r="H172" i="30"/>
  <c r="H171" i="30"/>
  <c r="H170" i="30"/>
  <c r="H169" i="30"/>
  <c r="H168" i="30"/>
  <c r="H167" i="30"/>
  <c r="I228" i="12"/>
  <c r="I223" i="12"/>
  <c r="I218" i="12"/>
  <c r="I213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H228" i="12"/>
  <c r="H223" i="12"/>
  <c r="H218" i="12"/>
  <c r="H213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190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67" i="12"/>
  <c r="B16" i="4" l="1"/>
  <c r="I32" i="28" l="1"/>
  <c r="I63" i="28" s="1"/>
  <c r="I76" i="28" s="1"/>
  <c r="I89" i="28" s="1"/>
  <c r="I102" i="28" s="1"/>
  <c r="I115" i="28" s="1"/>
  <c r="I32" i="29"/>
  <c r="I63" i="29" s="1"/>
  <c r="I76" i="29" s="1"/>
  <c r="I89" i="29" s="1"/>
  <c r="I102" i="29" s="1"/>
  <c r="I115" i="29" s="1"/>
  <c r="C20" i="2"/>
  <c r="D16" i="4" s="1"/>
  <c r="E11" i="2" l="1"/>
  <c r="BW28" i="31" l="1"/>
  <c r="BU28" i="31"/>
  <c r="BS28" i="31"/>
  <c r="BQ28" i="31"/>
  <c r="BO28" i="31"/>
  <c r="BM28" i="31"/>
  <c r="BK28" i="31"/>
  <c r="BI28" i="31"/>
  <c r="BG28" i="31"/>
  <c r="BE28" i="31"/>
  <c r="BC28" i="31"/>
  <c r="BA28" i="31"/>
  <c r="AY28" i="31"/>
  <c r="AW28" i="31"/>
  <c r="AU28" i="31"/>
  <c r="AS28" i="31"/>
  <c r="AQ28" i="31"/>
  <c r="AO28" i="31"/>
  <c r="BW27" i="31"/>
  <c r="BU27" i="31"/>
  <c r="BS27" i="31"/>
  <c r="BQ27" i="31"/>
  <c r="BO27" i="31"/>
  <c r="BM27" i="31"/>
  <c r="BK27" i="31"/>
  <c r="BI27" i="31"/>
  <c r="BG27" i="31"/>
  <c r="BE27" i="31"/>
  <c r="BC27" i="31"/>
  <c r="BA27" i="31"/>
  <c r="AY27" i="31"/>
  <c r="AW27" i="31"/>
  <c r="AU27" i="31"/>
  <c r="AS27" i="31"/>
  <c r="AQ27" i="31"/>
  <c r="AO27" i="31"/>
  <c r="BW26" i="31"/>
  <c r="BU26" i="31"/>
  <c r="BS26" i="31"/>
  <c r="BQ26" i="31"/>
  <c r="BO26" i="31"/>
  <c r="BM26" i="31"/>
  <c r="BK26" i="31"/>
  <c r="BI26" i="31"/>
  <c r="BG26" i="31"/>
  <c r="BE26" i="31"/>
  <c r="BC26" i="31"/>
  <c r="BA26" i="31"/>
  <c r="AY26" i="31"/>
  <c r="AW26" i="31"/>
  <c r="AU26" i="31"/>
  <c r="AS26" i="31"/>
  <c r="AQ26" i="31"/>
  <c r="AO26" i="31"/>
  <c r="BW25" i="31"/>
  <c r="BU25" i="31"/>
  <c r="BS25" i="31"/>
  <c r="BQ25" i="31"/>
  <c r="BO25" i="31"/>
  <c r="BM25" i="31"/>
  <c r="BK25" i="31"/>
  <c r="BI25" i="31"/>
  <c r="BG25" i="31"/>
  <c r="BE25" i="31"/>
  <c r="BC25" i="31"/>
  <c r="BA25" i="31"/>
  <c r="AY25" i="31"/>
  <c r="AW25" i="31"/>
  <c r="AU25" i="31"/>
  <c r="AS25" i="31"/>
  <c r="AQ25" i="31"/>
  <c r="AO25" i="31"/>
  <c r="BW24" i="31"/>
  <c r="BU24" i="31"/>
  <c r="BS24" i="31"/>
  <c r="BQ24" i="31"/>
  <c r="BO24" i="31"/>
  <c r="BM24" i="31"/>
  <c r="BK24" i="31"/>
  <c r="BI24" i="31"/>
  <c r="BG24" i="31"/>
  <c r="BE24" i="31"/>
  <c r="BC24" i="31"/>
  <c r="BA24" i="31"/>
  <c r="AY24" i="31"/>
  <c r="AW24" i="31"/>
  <c r="AU24" i="31"/>
  <c r="AS24" i="31"/>
  <c r="AQ24" i="31"/>
  <c r="AO24" i="31"/>
  <c r="BW23" i="31"/>
  <c r="BU23" i="31"/>
  <c r="BS23" i="31"/>
  <c r="BQ23" i="31"/>
  <c r="BO23" i="31"/>
  <c r="BM23" i="31"/>
  <c r="BK23" i="31"/>
  <c r="BI23" i="31"/>
  <c r="BG23" i="31"/>
  <c r="BE23" i="31"/>
  <c r="BC23" i="31"/>
  <c r="BA23" i="31"/>
  <c r="AY23" i="31"/>
  <c r="AW23" i="31"/>
  <c r="AU23" i="31"/>
  <c r="AS23" i="31"/>
  <c r="AQ23" i="31"/>
  <c r="AO23" i="31"/>
  <c r="BW22" i="31"/>
  <c r="BU22" i="31"/>
  <c r="BS22" i="31"/>
  <c r="BQ22" i="31"/>
  <c r="BO22" i="31"/>
  <c r="BM22" i="31"/>
  <c r="BK22" i="31"/>
  <c r="BI22" i="31"/>
  <c r="BG22" i="31"/>
  <c r="BE22" i="31"/>
  <c r="BC22" i="31"/>
  <c r="BA22" i="31"/>
  <c r="AY22" i="31"/>
  <c r="AW22" i="31"/>
  <c r="AU22" i="31"/>
  <c r="AS22" i="31"/>
  <c r="AQ22" i="31"/>
  <c r="AO22" i="31"/>
  <c r="BW21" i="31"/>
  <c r="BU21" i="31"/>
  <c r="BS21" i="31"/>
  <c r="BQ21" i="31"/>
  <c r="BO21" i="31"/>
  <c r="BM21" i="31"/>
  <c r="BK21" i="31"/>
  <c r="BI21" i="31"/>
  <c r="BG21" i="31"/>
  <c r="BE21" i="31"/>
  <c r="BC21" i="31"/>
  <c r="BA21" i="31"/>
  <c r="AY21" i="31"/>
  <c r="AW21" i="31"/>
  <c r="AU21" i="31"/>
  <c r="AS21" i="31"/>
  <c r="AQ21" i="31"/>
  <c r="AO21" i="31"/>
  <c r="BW20" i="31"/>
  <c r="BU20" i="31"/>
  <c r="BS20" i="31"/>
  <c r="BQ20" i="31"/>
  <c r="BO20" i="31"/>
  <c r="BM20" i="31"/>
  <c r="BK20" i="31"/>
  <c r="BI20" i="31"/>
  <c r="BG20" i="31"/>
  <c r="BE20" i="31"/>
  <c r="BC20" i="31"/>
  <c r="BA20" i="31"/>
  <c r="AY20" i="31"/>
  <c r="AW20" i="31"/>
  <c r="AU20" i="31"/>
  <c r="AS20" i="31"/>
  <c r="AQ20" i="31"/>
  <c r="AO20" i="31"/>
  <c r="BW19" i="31"/>
  <c r="BU19" i="31"/>
  <c r="BS19" i="31"/>
  <c r="BQ19" i="31"/>
  <c r="BO19" i="31"/>
  <c r="BM19" i="31"/>
  <c r="BK19" i="31"/>
  <c r="BI19" i="31"/>
  <c r="BG19" i="31"/>
  <c r="BE19" i="31"/>
  <c r="BC19" i="31"/>
  <c r="BA19" i="31"/>
  <c r="AY19" i="31"/>
  <c r="AW19" i="31"/>
  <c r="AU19" i="31"/>
  <c r="AS19" i="31"/>
  <c r="AQ19" i="31"/>
  <c r="AO19" i="31"/>
  <c r="BW18" i="31"/>
  <c r="BU18" i="31"/>
  <c r="BS18" i="31"/>
  <c r="BQ18" i="31"/>
  <c r="BO18" i="31"/>
  <c r="BM18" i="31"/>
  <c r="BK18" i="31"/>
  <c r="BI18" i="31"/>
  <c r="BG18" i="31"/>
  <c r="BE18" i="31"/>
  <c r="BC18" i="31"/>
  <c r="BA18" i="31"/>
  <c r="AY18" i="31"/>
  <c r="AW18" i="31"/>
  <c r="AU18" i="31"/>
  <c r="AS18" i="31"/>
  <c r="AQ18" i="31"/>
  <c r="AO18" i="31"/>
  <c r="BW17" i="31"/>
  <c r="BU17" i="31"/>
  <c r="BS17" i="31"/>
  <c r="BQ17" i="31"/>
  <c r="BO17" i="31"/>
  <c r="BM17" i="31"/>
  <c r="BK17" i="31"/>
  <c r="BI17" i="31"/>
  <c r="BG17" i="31"/>
  <c r="BE17" i="31"/>
  <c r="BC17" i="31"/>
  <c r="BA17" i="31"/>
  <c r="AY17" i="31"/>
  <c r="AW17" i="31"/>
  <c r="AU17" i="31"/>
  <c r="AS17" i="31"/>
  <c r="AQ17" i="31"/>
  <c r="AO17" i="31"/>
  <c r="BW16" i="31"/>
  <c r="BU16" i="31"/>
  <c r="BS16" i="31"/>
  <c r="BQ16" i="31"/>
  <c r="BO16" i="31"/>
  <c r="BM16" i="31"/>
  <c r="BK16" i="31"/>
  <c r="BI16" i="31"/>
  <c r="BG16" i="31"/>
  <c r="BE16" i="31"/>
  <c r="BC16" i="31"/>
  <c r="BA16" i="31"/>
  <c r="AY16" i="31"/>
  <c r="AW16" i="31"/>
  <c r="AU16" i="31"/>
  <c r="AS16" i="31"/>
  <c r="AQ16" i="31"/>
  <c r="AO16" i="31"/>
  <c r="BW15" i="31"/>
  <c r="BU15" i="31"/>
  <c r="BS15" i="31"/>
  <c r="BQ15" i="31"/>
  <c r="BO15" i="31"/>
  <c r="BM15" i="31"/>
  <c r="BK15" i="31"/>
  <c r="BI15" i="31"/>
  <c r="BG15" i="31"/>
  <c r="BE15" i="31"/>
  <c r="BC15" i="31"/>
  <c r="BA15" i="31"/>
  <c r="AY15" i="31"/>
  <c r="AW15" i="31"/>
  <c r="AU15" i="31"/>
  <c r="AS15" i="31"/>
  <c r="AQ15" i="31"/>
  <c r="AO15" i="31"/>
  <c r="BW14" i="31"/>
  <c r="BU14" i="31"/>
  <c r="BS14" i="31"/>
  <c r="BQ14" i="31"/>
  <c r="BO14" i="31"/>
  <c r="BM14" i="31"/>
  <c r="BK14" i="31"/>
  <c r="BI14" i="31"/>
  <c r="BG14" i="31"/>
  <c r="BE14" i="31"/>
  <c r="BC14" i="31"/>
  <c r="BA14" i="31"/>
  <c r="AY14" i="31"/>
  <c r="AW14" i="31"/>
  <c r="AU14" i="31"/>
  <c r="AS14" i="31"/>
  <c r="AQ14" i="31"/>
  <c r="AO14" i="31"/>
  <c r="BW13" i="31"/>
  <c r="BU13" i="31"/>
  <c r="BS13" i="31"/>
  <c r="BQ13" i="31"/>
  <c r="BO13" i="31"/>
  <c r="BM13" i="31"/>
  <c r="BK13" i="31"/>
  <c r="BI13" i="31"/>
  <c r="BG13" i="31"/>
  <c r="BE13" i="31"/>
  <c r="BC13" i="31"/>
  <c r="BA13" i="31"/>
  <c r="AY13" i="31"/>
  <c r="AW13" i="31"/>
  <c r="AU13" i="31"/>
  <c r="AS13" i="31"/>
  <c r="AQ13" i="31"/>
  <c r="AO13" i="31"/>
  <c r="BW12" i="31"/>
  <c r="BU12" i="31"/>
  <c r="BS12" i="31"/>
  <c r="BQ12" i="31"/>
  <c r="BO12" i="31"/>
  <c r="BM12" i="31"/>
  <c r="BK12" i="31"/>
  <c r="BI12" i="31"/>
  <c r="BG12" i="31"/>
  <c r="BE12" i="31"/>
  <c r="BC12" i="31"/>
  <c r="BA12" i="31"/>
  <c r="AY12" i="31"/>
  <c r="AW12" i="31"/>
  <c r="AU12" i="31"/>
  <c r="AS12" i="31"/>
  <c r="AQ12" i="31"/>
  <c r="AO12" i="31"/>
  <c r="BW11" i="31"/>
  <c r="BU11" i="31"/>
  <c r="BS11" i="31"/>
  <c r="BQ11" i="31"/>
  <c r="BO11" i="31"/>
  <c r="BM11" i="31"/>
  <c r="BK11" i="31"/>
  <c r="BI11" i="31"/>
  <c r="BG11" i="31"/>
  <c r="BE11" i="31"/>
  <c r="BC11" i="31"/>
  <c r="BA11" i="31"/>
  <c r="AY11" i="31"/>
  <c r="AW11" i="31"/>
  <c r="AU11" i="31"/>
  <c r="AS11" i="31"/>
  <c r="AQ11" i="31"/>
  <c r="AO11" i="31"/>
  <c r="BW10" i="31"/>
  <c r="BU10" i="31"/>
  <c r="BS10" i="31"/>
  <c r="BQ10" i="31"/>
  <c r="BO10" i="31"/>
  <c r="BM10" i="31"/>
  <c r="BK10" i="31"/>
  <c r="BI10" i="31"/>
  <c r="BG10" i="31"/>
  <c r="BE10" i="31"/>
  <c r="BC10" i="31"/>
  <c r="BA10" i="31"/>
  <c r="AY10" i="31"/>
  <c r="AW10" i="31"/>
  <c r="AU10" i="31"/>
  <c r="AS10" i="31"/>
  <c r="AQ10" i="31"/>
  <c r="AO10" i="31"/>
  <c r="BW28" i="32"/>
  <c r="BU28" i="32"/>
  <c r="BS28" i="32"/>
  <c r="BQ28" i="32"/>
  <c r="BO28" i="32"/>
  <c r="BM28" i="32"/>
  <c r="BK28" i="32"/>
  <c r="BI28" i="32"/>
  <c r="BG28" i="32"/>
  <c r="BE28" i="32"/>
  <c r="BC28" i="32"/>
  <c r="BA28" i="32"/>
  <c r="AY28" i="32"/>
  <c r="AW28" i="32"/>
  <c r="AU28" i="32"/>
  <c r="AS28" i="32"/>
  <c r="AQ28" i="32"/>
  <c r="AO28" i="32"/>
  <c r="BW27" i="32"/>
  <c r="BU27" i="32"/>
  <c r="BS27" i="32"/>
  <c r="BQ27" i="32"/>
  <c r="BO27" i="32"/>
  <c r="BM27" i="32"/>
  <c r="BK27" i="32"/>
  <c r="BI27" i="32"/>
  <c r="BG27" i="32"/>
  <c r="BE27" i="32"/>
  <c r="BC27" i="32"/>
  <c r="BA27" i="32"/>
  <c r="AY27" i="32"/>
  <c r="AW27" i="32"/>
  <c r="AU27" i="32"/>
  <c r="AS27" i="32"/>
  <c r="AQ27" i="32"/>
  <c r="AO27" i="32"/>
  <c r="BW26" i="32"/>
  <c r="BU26" i="32"/>
  <c r="BS26" i="32"/>
  <c r="BQ26" i="32"/>
  <c r="BO26" i="32"/>
  <c r="BM26" i="32"/>
  <c r="BK26" i="32"/>
  <c r="BI26" i="32"/>
  <c r="BG26" i="32"/>
  <c r="BE26" i="32"/>
  <c r="BC26" i="32"/>
  <c r="BA26" i="32"/>
  <c r="AY26" i="32"/>
  <c r="AW26" i="32"/>
  <c r="AU26" i="32"/>
  <c r="AS26" i="32"/>
  <c r="AQ26" i="32"/>
  <c r="AO26" i="32"/>
  <c r="BW25" i="32"/>
  <c r="BU25" i="32"/>
  <c r="BS25" i="32"/>
  <c r="BQ25" i="32"/>
  <c r="BO25" i="32"/>
  <c r="BM25" i="32"/>
  <c r="BK25" i="32"/>
  <c r="BI25" i="32"/>
  <c r="BG25" i="32"/>
  <c r="BE25" i="32"/>
  <c r="BC25" i="32"/>
  <c r="BA25" i="32"/>
  <c r="AY25" i="32"/>
  <c r="AW25" i="32"/>
  <c r="AU25" i="32"/>
  <c r="AS25" i="32"/>
  <c r="AQ25" i="32"/>
  <c r="AO25" i="32"/>
  <c r="BW24" i="32"/>
  <c r="BU24" i="32"/>
  <c r="BS24" i="32"/>
  <c r="BQ24" i="32"/>
  <c r="BO24" i="32"/>
  <c r="BM24" i="32"/>
  <c r="BK24" i="32"/>
  <c r="BI24" i="32"/>
  <c r="BG24" i="32"/>
  <c r="BE24" i="32"/>
  <c r="BC24" i="32"/>
  <c r="BA24" i="32"/>
  <c r="AY24" i="32"/>
  <c r="AW24" i="32"/>
  <c r="AU24" i="32"/>
  <c r="AS24" i="32"/>
  <c r="AQ24" i="32"/>
  <c r="AO24" i="32"/>
  <c r="BW23" i="32"/>
  <c r="BU23" i="32"/>
  <c r="BS23" i="32"/>
  <c r="BQ23" i="32"/>
  <c r="BO23" i="32"/>
  <c r="BM23" i="32"/>
  <c r="BK23" i="32"/>
  <c r="BI23" i="32"/>
  <c r="BG23" i="32"/>
  <c r="BE23" i="32"/>
  <c r="BC23" i="32"/>
  <c r="BA23" i="32"/>
  <c r="AY23" i="32"/>
  <c r="AW23" i="32"/>
  <c r="AU23" i="32"/>
  <c r="AS23" i="32"/>
  <c r="AQ23" i="32"/>
  <c r="AO23" i="32"/>
  <c r="BW22" i="32"/>
  <c r="BU22" i="32"/>
  <c r="BS22" i="32"/>
  <c r="BQ22" i="32"/>
  <c r="BO22" i="32"/>
  <c r="BM22" i="32"/>
  <c r="BK22" i="32"/>
  <c r="BI22" i="32"/>
  <c r="BG22" i="32"/>
  <c r="BE22" i="32"/>
  <c r="BC22" i="32"/>
  <c r="BA22" i="32"/>
  <c r="AY22" i="32"/>
  <c r="AW22" i="32"/>
  <c r="AU22" i="32"/>
  <c r="AS22" i="32"/>
  <c r="AQ22" i="32"/>
  <c r="AO22" i="32"/>
  <c r="BW21" i="32"/>
  <c r="BU21" i="32"/>
  <c r="BS21" i="32"/>
  <c r="BQ21" i="32"/>
  <c r="BO21" i="32"/>
  <c r="BM21" i="32"/>
  <c r="BK21" i="32"/>
  <c r="BI21" i="32"/>
  <c r="BG21" i="32"/>
  <c r="BE21" i="32"/>
  <c r="BC21" i="32"/>
  <c r="BA21" i="32"/>
  <c r="AY21" i="32"/>
  <c r="AW21" i="32"/>
  <c r="AU21" i="32"/>
  <c r="AS21" i="32"/>
  <c r="AQ21" i="32"/>
  <c r="AO21" i="32"/>
  <c r="BW20" i="32"/>
  <c r="BU20" i="32"/>
  <c r="BS20" i="32"/>
  <c r="BQ20" i="32"/>
  <c r="BO20" i="32"/>
  <c r="BM20" i="32"/>
  <c r="BK20" i="32"/>
  <c r="BI20" i="32"/>
  <c r="BG20" i="32"/>
  <c r="BE20" i="32"/>
  <c r="BC20" i="32"/>
  <c r="BA20" i="32"/>
  <c r="AY20" i="32"/>
  <c r="AW20" i="32"/>
  <c r="AU20" i="32"/>
  <c r="AS20" i="32"/>
  <c r="AQ20" i="32"/>
  <c r="AO20" i="32"/>
  <c r="BW19" i="32"/>
  <c r="BU19" i="32"/>
  <c r="BS19" i="32"/>
  <c r="BQ19" i="32"/>
  <c r="BO19" i="32"/>
  <c r="BM19" i="32"/>
  <c r="BK19" i="32"/>
  <c r="BI19" i="32"/>
  <c r="BG19" i="32"/>
  <c r="BE19" i="32"/>
  <c r="BC19" i="32"/>
  <c r="BA19" i="32"/>
  <c r="AY19" i="32"/>
  <c r="AW19" i="32"/>
  <c r="AU19" i="32"/>
  <c r="AS19" i="32"/>
  <c r="AQ19" i="32"/>
  <c r="AO19" i="32"/>
  <c r="BW18" i="32"/>
  <c r="BU18" i="32"/>
  <c r="BS18" i="32"/>
  <c r="BQ18" i="32"/>
  <c r="BO18" i="32"/>
  <c r="BM18" i="32"/>
  <c r="BK18" i="32"/>
  <c r="BI18" i="32"/>
  <c r="BG18" i="32"/>
  <c r="BE18" i="32"/>
  <c r="BC18" i="32"/>
  <c r="BA18" i="32"/>
  <c r="AY18" i="32"/>
  <c r="AW18" i="32"/>
  <c r="AU18" i="32"/>
  <c r="AS18" i="32"/>
  <c r="AQ18" i="32"/>
  <c r="AO18" i="32"/>
  <c r="BW17" i="32"/>
  <c r="BU17" i="32"/>
  <c r="BS17" i="32"/>
  <c r="BQ17" i="32"/>
  <c r="BO17" i="32"/>
  <c r="BM17" i="32"/>
  <c r="BK17" i="32"/>
  <c r="BI17" i="32"/>
  <c r="BG17" i="32"/>
  <c r="BE17" i="32"/>
  <c r="BC17" i="32"/>
  <c r="BA17" i="32"/>
  <c r="AY17" i="32"/>
  <c r="AW17" i="32"/>
  <c r="AU17" i="32"/>
  <c r="AS17" i="32"/>
  <c r="AQ17" i="32"/>
  <c r="AO17" i="32"/>
  <c r="BW16" i="32"/>
  <c r="BU16" i="32"/>
  <c r="BS16" i="32"/>
  <c r="BQ16" i="32"/>
  <c r="BO16" i="32"/>
  <c r="BM16" i="32"/>
  <c r="BK16" i="32"/>
  <c r="BI16" i="32"/>
  <c r="BG16" i="32"/>
  <c r="BE16" i="32"/>
  <c r="BC16" i="32"/>
  <c r="BA16" i="32"/>
  <c r="AY16" i="32"/>
  <c r="AW16" i="32"/>
  <c r="AU16" i="32"/>
  <c r="AS16" i="32"/>
  <c r="AQ16" i="32"/>
  <c r="AO16" i="32"/>
  <c r="BW15" i="32"/>
  <c r="BU15" i="32"/>
  <c r="BS15" i="32"/>
  <c r="BQ15" i="32"/>
  <c r="BO15" i="32"/>
  <c r="BM15" i="32"/>
  <c r="BK15" i="32"/>
  <c r="BI15" i="32"/>
  <c r="BG15" i="32"/>
  <c r="BE15" i="32"/>
  <c r="BC15" i="32"/>
  <c r="BA15" i="32"/>
  <c r="AY15" i="32"/>
  <c r="AW15" i="32"/>
  <c r="AU15" i="32"/>
  <c r="AS15" i="32"/>
  <c r="AQ15" i="32"/>
  <c r="AO15" i="32"/>
  <c r="BW14" i="32"/>
  <c r="BU14" i="32"/>
  <c r="BS14" i="32"/>
  <c r="BQ14" i="32"/>
  <c r="BO14" i="32"/>
  <c r="BM14" i="32"/>
  <c r="BK14" i="32"/>
  <c r="BI14" i="32"/>
  <c r="BG14" i="32"/>
  <c r="BE14" i="32"/>
  <c r="BC14" i="32"/>
  <c r="BA14" i="32"/>
  <c r="AY14" i="32"/>
  <c r="AW14" i="32"/>
  <c r="AU14" i="32"/>
  <c r="AS14" i="32"/>
  <c r="AQ14" i="32"/>
  <c r="AO14" i="32"/>
  <c r="BW13" i="32"/>
  <c r="BU13" i="32"/>
  <c r="BS13" i="32"/>
  <c r="BQ13" i="32"/>
  <c r="BO13" i="32"/>
  <c r="BM13" i="32"/>
  <c r="BK13" i="32"/>
  <c r="BI13" i="32"/>
  <c r="BG13" i="32"/>
  <c r="BE13" i="32"/>
  <c r="BC13" i="32"/>
  <c r="BA13" i="32"/>
  <c r="AY13" i="32"/>
  <c r="AW13" i="32"/>
  <c r="AU13" i="32"/>
  <c r="AS13" i="32"/>
  <c r="AQ13" i="32"/>
  <c r="AO13" i="32"/>
  <c r="BW12" i="32"/>
  <c r="BU12" i="32"/>
  <c r="BS12" i="32"/>
  <c r="BQ12" i="32"/>
  <c r="BO12" i="32"/>
  <c r="BM12" i="32"/>
  <c r="BK12" i="32"/>
  <c r="BI12" i="32"/>
  <c r="BG12" i="32"/>
  <c r="BE12" i="32"/>
  <c r="BC12" i="32"/>
  <c r="BA12" i="32"/>
  <c r="AY12" i="32"/>
  <c r="AW12" i="32"/>
  <c r="AU12" i="32"/>
  <c r="AS12" i="32"/>
  <c r="AQ12" i="32"/>
  <c r="AO12" i="32"/>
  <c r="BW11" i="32"/>
  <c r="BU11" i="32"/>
  <c r="BS11" i="32"/>
  <c r="BQ11" i="32"/>
  <c r="BO11" i="32"/>
  <c r="BM11" i="32"/>
  <c r="BK11" i="32"/>
  <c r="BI11" i="32"/>
  <c r="BG11" i="32"/>
  <c r="BE11" i="32"/>
  <c r="BC11" i="32"/>
  <c r="BA11" i="32"/>
  <c r="AY11" i="32"/>
  <c r="AW11" i="32"/>
  <c r="AU11" i="32"/>
  <c r="AS11" i="32"/>
  <c r="AQ11" i="32"/>
  <c r="AO11" i="32"/>
  <c r="BW10" i="32"/>
  <c r="BU10" i="32"/>
  <c r="BS10" i="32"/>
  <c r="BQ10" i="32"/>
  <c r="BO10" i="32"/>
  <c r="BM10" i="32"/>
  <c r="BK10" i="32"/>
  <c r="BI10" i="32"/>
  <c r="BG10" i="32"/>
  <c r="BE10" i="32"/>
  <c r="BC10" i="32"/>
  <c r="BA10" i="32"/>
  <c r="AY10" i="32"/>
  <c r="AW10" i="32"/>
  <c r="AU10" i="32"/>
  <c r="AS10" i="32"/>
  <c r="AQ10" i="32"/>
  <c r="AO10" i="32"/>
  <c r="AG279" i="32" l="1"/>
  <c r="AF279" i="32"/>
  <c r="AG278" i="32"/>
  <c r="AF278" i="32"/>
  <c r="AG277" i="32"/>
  <c r="AF277" i="32"/>
  <c r="AG276" i="32"/>
  <c r="AF276" i="32"/>
  <c r="AG275" i="32"/>
  <c r="AF275" i="32"/>
  <c r="AG274" i="32"/>
  <c r="AF274" i="32"/>
  <c r="AG273" i="32"/>
  <c r="AF273" i="32"/>
  <c r="AG272" i="32"/>
  <c r="AF272" i="32"/>
  <c r="AG271" i="32"/>
  <c r="AF271" i="32"/>
  <c r="AG270" i="32"/>
  <c r="AF270" i="32"/>
  <c r="AG269" i="32"/>
  <c r="AF269" i="32"/>
  <c r="AG268" i="32"/>
  <c r="AF268" i="32"/>
  <c r="AG267" i="32"/>
  <c r="AH267" i="32" s="1"/>
  <c r="AF267" i="32"/>
  <c r="AG266" i="32"/>
  <c r="AF266" i="32"/>
  <c r="AG265" i="32"/>
  <c r="AF265" i="32"/>
  <c r="AG264" i="32"/>
  <c r="AF264" i="32"/>
  <c r="AG263" i="32"/>
  <c r="AF263" i="32"/>
  <c r="AG262" i="32"/>
  <c r="AF262" i="32"/>
  <c r="AG261" i="32"/>
  <c r="AF261" i="32"/>
  <c r="C228" i="30" s="1"/>
  <c r="AG260" i="32"/>
  <c r="AF260" i="32"/>
  <c r="AG259" i="32"/>
  <c r="AF259" i="32"/>
  <c r="AG258" i="32"/>
  <c r="AF258" i="32"/>
  <c r="AG257" i="32"/>
  <c r="AF257" i="32"/>
  <c r="AG256" i="32"/>
  <c r="AF256" i="32"/>
  <c r="AG255" i="32"/>
  <c r="AF255" i="32"/>
  <c r="AG254" i="32"/>
  <c r="AF254" i="32"/>
  <c r="AG253" i="32"/>
  <c r="AF253" i="32"/>
  <c r="AG252" i="32"/>
  <c r="AF252" i="32"/>
  <c r="AG251" i="32"/>
  <c r="AF251" i="32"/>
  <c r="AG250" i="32"/>
  <c r="AF250" i="32"/>
  <c r="AG249" i="32"/>
  <c r="AF249" i="32"/>
  <c r="AG248" i="32"/>
  <c r="AF248" i="32"/>
  <c r="AG247" i="32"/>
  <c r="AF247" i="32"/>
  <c r="AG246" i="32"/>
  <c r="AF246" i="32"/>
  <c r="AG245" i="32"/>
  <c r="AF245" i="32"/>
  <c r="AG244" i="32"/>
  <c r="AF244" i="32"/>
  <c r="AG243" i="32"/>
  <c r="AF243" i="32"/>
  <c r="AG242" i="32"/>
  <c r="AF242" i="32"/>
  <c r="AG241" i="32"/>
  <c r="AF241" i="32"/>
  <c r="AG240" i="32"/>
  <c r="AF240" i="32"/>
  <c r="AG239" i="32"/>
  <c r="AF239" i="32"/>
  <c r="AG238" i="32"/>
  <c r="AF238" i="32"/>
  <c r="AG237" i="32"/>
  <c r="AF237" i="32"/>
  <c r="AG236" i="32"/>
  <c r="AF236" i="32"/>
  <c r="AG235" i="32"/>
  <c r="AF235" i="32"/>
  <c r="AG234" i="32"/>
  <c r="AF234" i="32"/>
  <c r="AG233" i="32"/>
  <c r="AF233" i="32"/>
  <c r="AG232" i="32"/>
  <c r="AF232" i="32"/>
  <c r="AG231" i="32"/>
  <c r="AF231" i="32"/>
  <c r="AG230" i="32"/>
  <c r="AF230" i="32"/>
  <c r="AG229" i="32"/>
  <c r="AF229" i="32"/>
  <c r="AG228" i="32"/>
  <c r="AF228" i="32"/>
  <c r="AG227" i="32"/>
  <c r="AF227" i="32"/>
  <c r="AG226" i="32"/>
  <c r="AF226" i="32"/>
  <c r="AG225" i="32"/>
  <c r="AF225" i="32"/>
  <c r="AG224" i="32"/>
  <c r="AF224" i="32"/>
  <c r="AG223" i="32"/>
  <c r="AF223" i="32"/>
  <c r="AG222" i="32"/>
  <c r="AF222" i="32"/>
  <c r="AG221" i="32"/>
  <c r="AF221" i="32"/>
  <c r="AG220" i="32"/>
  <c r="AF220" i="32"/>
  <c r="AG219" i="32"/>
  <c r="AF219" i="32"/>
  <c r="AG218" i="32"/>
  <c r="AF218" i="32"/>
  <c r="AG217" i="32"/>
  <c r="AF217" i="32"/>
  <c r="AG216" i="32"/>
  <c r="AF216" i="32"/>
  <c r="AG215" i="32"/>
  <c r="AF215" i="32"/>
  <c r="AG214" i="32"/>
  <c r="AF214" i="32"/>
  <c r="AG213" i="32"/>
  <c r="AF213" i="32"/>
  <c r="AG212" i="32"/>
  <c r="AF212" i="32"/>
  <c r="AG211" i="32"/>
  <c r="AF211" i="32"/>
  <c r="AG210" i="32"/>
  <c r="AF210" i="32"/>
  <c r="AG209" i="32"/>
  <c r="AF209" i="32"/>
  <c r="AG208" i="32"/>
  <c r="AF208" i="32"/>
  <c r="AG207" i="32"/>
  <c r="AF207" i="32"/>
  <c r="AG206" i="32"/>
  <c r="AF206" i="32"/>
  <c r="AG205" i="32"/>
  <c r="AF205" i="32"/>
  <c r="AG204" i="32"/>
  <c r="AF204" i="32"/>
  <c r="AG203" i="32"/>
  <c r="AF203" i="32"/>
  <c r="AG202" i="32"/>
  <c r="AF202" i="32"/>
  <c r="AG201" i="32"/>
  <c r="AF201" i="32"/>
  <c r="AG200" i="32"/>
  <c r="AF200" i="32"/>
  <c r="AG199" i="32"/>
  <c r="AF199" i="32"/>
  <c r="AG198" i="32"/>
  <c r="AF198" i="32"/>
  <c r="AG197" i="32"/>
  <c r="AF197" i="32"/>
  <c r="AG196" i="32"/>
  <c r="AF196" i="32"/>
  <c r="AG195" i="32"/>
  <c r="AF195" i="32"/>
  <c r="AG194" i="32"/>
  <c r="AF194" i="32"/>
  <c r="AG193" i="32"/>
  <c r="AF193" i="32"/>
  <c r="AG192" i="32"/>
  <c r="AF192" i="32"/>
  <c r="AG191" i="32"/>
  <c r="AF191" i="32"/>
  <c r="AG190" i="32"/>
  <c r="AF190" i="32"/>
  <c r="AG189" i="32"/>
  <c r="AF189" i="32"/>
  <c r="AG188" i="32"/>
  <c r="AF188" i="32"/>
  <c r="AG187" i="32"/>
  <c r="AF187" i="32"/>
  <c r="AG186" i="32"/>
  <c r="AF186" i="32"/>
  <c r="AG185" i="32"/>
  <c r="AF185" i="32"/>
  <c r="AG184" i="32"/>
  <c r="AF184" i="32"/>
  <c r="AG183" i="32"/>
  <c r="AF183" i="32"/>
  <c r="AG182" i="32"/>
  <c r="AF182" i="32"/>
  <c r="AG181" i="32"/>
  <c r="AF181" i="32"/>
  <c r="AG180" i="32"/>
  <c r="AF180" i="32"/>
  <c r="AG179" i="32"/>
  <c r="AF179" i="32"/>
  <c r="AG178" i="32"/>
  <c r="AF178" i="32"/>
  <c r="AG177" i="32"/>
  <c r="AF177" i="32"/>
  <c r="AG176" i="32"/>
  <c r="AF176" i="32"/>
  <c r="AG175" i="32"/>
  <c r="AF175" i="32"/>
  <c r="AG174" i="32"/>
  <c r="AF174" i="32"/>
  <c r="AG173" i="32"/>
  <c r="AF173" i="32"/>
  <c r="AG172" i="32"/>
  <c r="AF172" i="32"/>
  <c r="AG171" i="32"/>
  <c r="AF171" i="32"/>
  <c r="AG170" i="32"/>
  <c r="AF170" i="32"/>
  <c r="AG169" i="32"/>
  <c r="AF169" i="32"/>
  <c r="AG168" i="32"/>
  <c r="AF168" i="32"/>
  <c r="AG167" i="32"/>
  <c r="AF167" i="32"/>
  <c r="AG166" i="32"/>
  <c r="AF166" i="32"/>
  <c r="AG165" i="32"/>
  <c r="AF165" i="32"/>
  <c r="AG164" i="32"/>
  <c r="AF164" i="32"/>
  <c r="AG163" i="32"/>
  <c r="AF163" i="32"/>
  <c r="AG162" i="32"/>
  <c r="AF162" i="32"/>
  <c r="AG161" i="32"/>
  <c r="AF161" i="32"/>
  <c r="AG160" i="32"/>
  <c r="AF160" i="32"/>
  <c r="AG159" i="32"/>
  <c r="AF159" i="32"/>
  <c r="AG158" i="32"/>
  <c r="AH158" i="32" s="1"/>
  <c r="AF158" i="32"/>
  <c r="AG157" i="32"/>
  <c r="AF157" i="32"/>
  <c r="AG156" i="32"/>
  <c r="AF156" i="32"/>
  <c r="AG155" i="32"/>
  <c r="AF155" i="32"/>
  <c r="AG154" i="32"/>
  <c r="AF154" i="32"/>
  <c r="AG153" i="32"/>
  <c r="AF153" i="32"/>
  <c r="AG152" i="32"/>
  <c r="AF152" i="32"/>
  <c r="AG151" i="32"/>
  <c r="AF151" i="32"/>
  <c r="AG150" i="32"/>
  <c r="AH150" i="32" s="1"/>
  <c r="AF150" i="32"/>
  <c r="AG149" i="32"/>
  <c r="AF149" i="32"/>
  <c r="AG148" i="32"/>
  <c r="AF148" i="32"/>
  <c r="AG147" i="32"/>
  <c r="AF147" i="32"/>
  <c r="AG146" i="32"/>
  <c r="AF146" i="32"/>
  <c r="AG145" i="32"/>
  <c r="AF145" i="32"/>
  <c r="AG144" i="32"/>
  <c r="AF144" i="32"/>
  <c r="AG143" i="32"/>
  <c r="AF143" i="32"/>
  <c r="AG142" i="32"/>
  <c r="AF142" i="32"/>
  <c r="AG141" i="32"/>
  <c r="AF141" i="32"/>
  <c r="AG140" i="32"/>
  <c r="AF140" i="32"/>
  <c r="AG139" i="32"/>
  <c r="AF139" i="32"/>
  <c r="AG138" i="32"/>
  <c r="AF138" i="32"/>
  <c r="AG137" i="32"/>
  <c r="AF137" i="32"/>
  <c r="AG136" i="32"/>
  <c r="AF136" i="32"/>
  <c r="AG135" i="32"/>
  <c r="AF135" i="32"/>
  <c r="AG134" i="32"/>
  <c r="AF134" i="32"/>
  <c r="AG133" i="32"/>
  <c r="AF133" i="32"/>
  <c r="AG132" i="32"/>
  <c r="AF132" i="32"/>
  <c r="AG131" i="32"/>
  <c r="AF131" i="32"/>
  <c r="AG130" i="32"/>
  <c r="AF130" i="32"/>
  <c r="AG129" i="32"/>
  <c r="AF129" i="32"/>
  <c r="AG128" i="32"/>
  <c r="AF128" i="32"/>
  <c r="AG127" i="32"/>
  <c r="AF127" i="32"/>
  <c r="AG126" i="32"/>
  <c r="AF126" i="32"/>
  <c r="AG125" i="32"/>
  <c r="AF125" i="32"/>
  <c r="AG124" i="32"/>
  <c r="AF124" i="32"/>
  <c r="AG123" i="32"/>
  <c r="AF123" i="32"/>
  <c r="AG122" i="32"/>
  <c r="AF122" i="32"/>
  <c r="AG121" i="32"/>
  <c r="AF121" i="32"/>
  <c r="AG120" i="32"/>
  <c r="AF120" i="32"/>
  <c r="AG119" i="32"/>
  <c r="AF119" i="32"/>
  <c r="AG118" i="32"/>
  <c r="AF118" i="32"/>
  <c r="AG117" i="32"/>
  <c r="AF117" i="32"/>
  <c r="AG116" i="32"/>
  <c r="AF116" i="32"/>
  <c r="AG115" i="32"/>
  <c r="AF115" i="32"/>
  <c r="AG114" i="32"/>
  <c r="AF114" i="32"/>
  <c r="AG113" i="32"/>
  <c r="AF113" i="32"/>
  <c r="AG112" i="32"/>
  <c r="AF112" i="32"/>
  <c r="AG111" i="32"/>
  <c r="AF111" i="32"/>
  <c r="AG110" i="32"/>
  <c r="AF110" i="32"/>
  <c r="AG109" i="32"/>
  <c r="AF109" i="32"/>
  <c r="AH109" i="32" s="1"/>
  <c r="AG108" i="32"/>
  <c r="AF108" i="32"/>
  <c r="AG107" i="32"/>
  <c r="AF107" i="32"/>
  <c r="AG106" i="32"/>
  <c r="AF106" i="32"/>
  <c r="AG105" i="32"/>
  <c r="AF105" i="32"/>
  <c r="AH105" i="32" s="1"/>
  <c r="AG104" i="32"/>
  <c r="AF104" i="32"/>
  <c r="AG103" i="32"/>
  <c r="AF103" i="32"/>
  <c r="AG102" i="32"/>
  <c r="AF102" i="32"/>
  <c r="AG101" i="32"/>
  <c r="AF101" i="32"/>
  <c r="AG100" i="32"/>
  <c r="AF100" i="32"/>
  <c r="AG99" i="32"/>
  <c r="AF99" i="32"/>
  <c r="AG98" i="32"/>
  <c r="AF98" i="32"/>
  <c r="AG97" i="32"/>
  <c r="AF97" i="32"/>
  <c r="AG96" i="32"/>
  <c r="AF96" i="32"/>
  <c r="AG95" i="32"/>
  <c r="AF95" i="32"/>
  <c r="AG94" i="32"/>
  <c r="AF94" i="32"/>
  <c r="AG93" i="32"/>
  <c r="AF93" i="32"/>
  <c r="AG92" i="32"/>
  <c r="AF92" i="32"/>
  <c r="AG91" i="32"/>
  <c r="AF91" i="32"/>
  <c r="AG90" i="32"/>
  <c r="AF90" i="32"/>
  <c r="AG89" i="32"/>
  <c r="AF89" i="32"/>
  <c r="AG88" i="32"/>
  <c r="AF88" i="32"/>
  <c r="AG87" i="32"/>
  <c r="AF87" i="32"/>
  <c r="AG86" i="32"/>
  <c r="AF86" i="32"/>
  <c r="AG85" i="32"/>
  <c r="AF85" i="32"/>
  <c r="AG84" i="32"/>
  <c r="AF84" i="32"/>
  <c r="AG83" i="32"/>
  <c r="AF83" i="32"/>
  <c r="AG82" i="32"/>
  <c r="AF82" i="32"/>
  <c r="AG81" i="32"/>
  <c r="AF81" i="32"/>
  <c r="AG80" i="32"/>
  <c r="AF80" i="32"/>
  <c r="AG79" i="32"/>
  <c r="AF79" i="32"/>
  <c r="AG78" i="32"/>
  <c r="AF78" i="32"/>
  <c r="AG77" i="32"/>
  <c r="AF77" i="32"/>
  <c r="AG76" i="32"/>
  <c r="AF76" i="32"/>
  <c r="AG75" i="32"/>
  <c r="AF75" i="32"/>
  <c r="AG74" i="32"/>
  <c r="AF74" i="32"/>
  <c r="AG73" i="32"/>
  <c r="AF73" i="32"/>
  <c r="AG72" i="32"/>
  <c r="AF72" i="32"/>
  <c r="AG71" i="32"/>
  <c r="AF71" i="32"/>
  <c r="AG70" i="32"/>
  <c r="AF70" i="32"/>
  <c r="AG69" i="32"/>
  <c r="AF69" i="32"/>
  <c r="AG68" i="32"/>
  <c r="AF68" i="32"/>
  <c r="AG67" i="32"/>
  <c r="AF67" i="32"/>
  <c r="AG66" i="32"/>
  <c r="AF66" i="32"/>
  <c r="AG65" i="32"/>
  <c r="AF65" i="32"/>
  <c r="AG64" i="32"/>
  <c r="AF64" i="32"/>
  <c r="AG63" i="32"/>
  <c r="AF63" i="32"/>
  <c r="AG62" i="32"/>
  <c r="AF62" i="32"/>
  <c r="AG61" i="32"/>
  <c r="AF61" i="32"/>
  <c r="AG60" i="32"/>
  <c r="AF60" i="32"/>
  <c r="AG59" i="32"/>
  <c r="AF59" i="32"/>
  <c r="AG58" i="32"/>
  <c r="AF58" i="32"/>
  <c r="AG57" i="32"/>
  <c r="AF57" i="32"/>
  <c r="AG56" i="32"/>
  <c r="AF56" i="32"/>
  <c r="AG55" i="32"/>
  <c r="AF55" i="32"/>
  <c r="AG54" i="32"/>
  <c r="AF54" i="32"/>
  <c r="AG53" i="32"/>
  <c r="AF53" i="32"/>
  <c r="AG52" i="32"/>
  <c r="AF52" i="32"/>
  <c r="AG51" i="32"/>
  <c r="AF51" i="32"/>
  <c r="AG50" i="32"/>
  <c r="AF50" i="32"/>
  <c r="AG49" i="32"/>
  <c r="AF49" i="32"/>
  <c r="AG48" i="32"/>
  <c r="AF48" i="32"/>
  <c r="AG47" i="32"/>
  <c r="AF47" i="32"/>
  <c r="AG46" i="32"/>
  <c r="AF46" i="32"/>
  <c r="AG45" i="32"/>
  <c r="AF45" i="32"/>
  <c r="AG44" i="32"/>
  <c r="AF44" i="32"/>
  <c r="AG43" i="32"/>
  <c r="AF43" i="32"/>
  <c r="AG42" i="32"/>
  <c r="AF42" i="32"/>
  <c r="AG41" i="32"/>
  <c r="AF41" i="32"/>
  <c r="AG40" i="32"/>
  <c r="AF40" i="32"/>
  <c r="AG39" i="32"/>
  <c r="AF39" i="32"/>
  <c r="AG38" i="32"/>
  <c r="AF38" i="32"/>
  <c r="AG37" i="32"/>
  <c r="AF37" i="32"/>
  <c r="AG36" i="32"/>
  <c r="AF36" i="32"/>
  <c r="AG35" i="32"/>
  <c r="AF35" i="32"/>
  <c r="AG34" i="32"/>
  <c r="AF34" i="32"/>
  <c r="AG33" i="32"/>
  <c r="D6" i="30" s="1"/>
  <c r="AF33" i="32"/>
  <c r="C6" i="30" s="1"/>
  <c r="AM28" i="32"/>
  <c r="AK28" i="32"/>
  <c r="AI28" i="32"/>
  <c r="AG28" i="32"/>
  <c r="AE28" i="32"/>
  <c r="AC28" i="32"/>
  <c r="AA28" i="32"/>
  <c r="Y28" i="32"/>
  <c r="W28" i="32"/>
  <c r="U28" i="32"/>
  <c r="S28" i="32"/>
  <c r="Q28" i="32"/>
  <c r="O28" i="32"/>
  <c r="M28" i="32"/>
  <c r="K28" i="32"/>
  <c r="I28" i="32"/>
  <c r="G28" i="32"/>
  <c r="E28" i="32"/>
  <c r="C28" i="32"/>
  <c r="AM27" i="32"/>
  <c r="AK27" i="32"/>
  <c r="AI27" i="32"/>
  <c r="AG27" i="32"/>
  <c r="AE27" i="32"/>
  <c r="AC27" i="32"/>
  <c r="AA27" i="32"/>
  <c r="Y27" i="32"/>
  <c r="W27" i="32"/>
  <c r="U27" i="32"/>
  <c r="S27" i="32"/>
  <c r="Q27" i="32"/>
  <c r="O27" i="32"/>
  <c r="M27" i="32"/>
  <c r="K27" i="32"/>
  <c r="I27" i="32"/>
  <c r="G27" i="32"/>
  <c r="E27" i="32"/>
  <c r="C27" i="32"/>
  <c r="AM26" i="32"/>
  <c r="AK26" i="32"/>
  <c r="AI26" i="32"/>
  <c r="AG26" i="32"/>
  <c r="AE26" i="32"/>
  <c r="AC26" i="32"/>
  <c r="AA26" i="32"/>
  <c r="Y26" i="32"/>
  <c r="W26" i="32"/>
  <c r="U26" i="32"/>
  <c r="S26" i="32"/>
  <c r="Q26" i="32"/>
  <c r="O26" i="32"/>
  <c r="M26" i="32"/>
  <c r="K26" i="32"/>
  <c r="I26" i="32"/>
  <c r="G26" i="32"/>
  <c r="E26" i="32"/>
  <c r="C26" i="32"/>
  <c r="AM25" i="32"/>
  <c r="AK25" i="32"/>
  <c r="AI25" i="32"/>
  <c r="AG25" i="32"/>
  <c r="AE25" i="32"/>
  <c r="AC25" i="32"/>
  <c r="AA25" i="32"/>
  <c r="Y25" i="32"/>
  <c r="W25" i="32"/>
  <c r="U25" i="32"/>
  <c r="S25" i="32"/>
  <c r="Q25" i="32"/>
  <c r="O25" i="32"/>
  <c r="M25" i="32"/>
  <c r="K25" i="32"/>
  <c r="I25" i="32"/>
  <c r="G25" i="32"/>
  <c r="E25" i="32"/>
  <c r="C25" i="32"/>
  <c r="AM24" i="32"/>
  <c r="AK24" i="32"/>
  <c r="AI24" i="32"/>
  <c r="AG24" i="32"/>
  <c r="AE24" i="32"/>
  <c r="AC24" i="32"/>
  <c r="AA24" i="32"/>
  <c r="Y24" i="32"/>
  <c r="W24" i="32"/>
  <c r="U24" i="32"/>
  <c r="S24" i="32"/>
  <c r="Q24" i="32"/>
  <c r="O24" i="32"/>
  <c r="M24" i="32"/>
  <c r="K24" i="32"/>
  <c r="I24" i="32"/>
  <c r="G24" i="32"/>
  <c r="E24" i="32"/>
  <c r="C24" i="32"/>
  <c r="AM23" i="32"/>
  <c r="AK23" i="32"/>
  <c r="AI23" i="32"/>
  <c r="AG23" i="32"/>
  <c r="AE23" i="32"/>
  <c r="AC23" i="32"/>
  <c r="AA23" i="32"/>
  <c r="Y23" i="32"/>
  <c r="W23" i="32"/>
  <c r="U23" i="32"/>
  <c r="S23" i="32"/>
  <c r="Q23" i="32"/>
  <c r="O23" i="32"/>
  <c r="M23" i="32"/>
  <c r="K23" i="32"/>
  <c r="I23" i="32"/>
  <c r="G23" i="32"/>
  <c r="E23" i="32"/>
  <c r="C23" i="32"/>
  <c r="AM22" i="32"/>
  <c r="AK22" i="32"/>
  <c r="AI22" i="32"/>
  <c r="AG22" i="32"/>
  <c r="AE22" i="32"/>
  <c r="AC22" i="32"/>
  <c r="AA22" i="32"/>
  <c r="Y22" i="32"/>
  <c r="W22" i="32"/>
  <c r="U22" i="32"/>
  <c r="S22" i="32"/>
  <c r="Q22" i="32"/>
  <c r="O22" i="32"/>
  <c r="M22" i="32"/>
  <c r="K22" i="32"/>
  <c r="I22" i="32"/>
  <c r="G22" i="32"/>
  <c r="E22" i="32"/>
  <c r="C22" i="32"/>
  <c r="AM21" i="32"/>
  <c r="AK21" i="32"/>
  <c r="AI21" i="32"/>
  <c r="AG21" i="32"/>
  <c r="AE21" i="32"/>
  <c r="AC21" i="32"/>
  <c r="AA21" i="32"/>
  <c r="Y21" i="32"/>
  <c r="W21" i="32"/>
  <c r="U21" i="32"/>
  <c r="S21" i="32"/>
  <c r="Q21" i="32"/>
  <c r="O21" i="32"/>
  <c r="M21" i="32"/>
  <c r="K21" i="32"/>
  <c r="I21" i="32"/>
  <c r="G21" i="32"/>
  <c r="E21" i="32"/>
  <c r="C21" i="32"/>
  <c r="AM20" i="32"/>
  <c r="AK20" i="32"/>
  <c r="AI20" i="32"/>
  <c r="AG20" i="32"/>
  <c r="AE20" i="32"/>
  <c r="AC20" i="32"/>
  <c r="AA20" i="32"/>
  <c r="Y20" i="32"/>
  <c r="W20" i="32"/>
  <c r="U20" i="32"/>
  <c r="S20" i="32"/>
  <c r="Q20" i="32"/>
  <c r="O20" i="32"/>
  <c r="M20" i="32"/>
  <c r="K20" i="32"/>
  <c r="I20" i="32"/>
  <c r="G20" i="32"/>
  <c r="E20" i="32"/>
  <c r="C20" i="32"/>
  <c r="AM19" i="32"/>
  <c r="AK19" i="32"/>
  <c r="AI19" i="32"/>
  <c r="AG19" i="32"/>
  <c r="AE19" i="32"/>
  <c r="AC19" i="32"/>
  <c r="AA19" i="32"/>
  <c r="Y19" i="32"/>
  <c r="W19" i="32"/>
  <c r="U19" i="32"/>
  <c r="S19" i="32"/>
  <c r="Q19" i="32"/>
  <c r="O19" i="32"/>
  <c r="M19" i="32"/>
  <c r="K19" i="32"/>
  <c r="I19" i="32"/>
  <c r="G19" i="32"/>
  <c r="E19" i="32"/>
  <c r="C19" i="32"/>
  <c r="AM18" i="32"/>
  <c r="AK18" i="32"/>
  <c r="AI18" i="32"/>
  <c r="AG18" i="32"/>
  <c r="AE18" i="32"/>
  <c r="AC18" i="32"/>
  <c r="AA18" i="32"/>
  <c r="Y18" i="32"/>
  <c r="W18" i="32"/>
  <c r="U18" i="32"/>
  <c r="S18" i="32"/>
  <c r="Q18" i="32"/>
  <c r="O18" i="32"/>
  <c r="M18" i="32"/>
  <c r="K18" i="32"/>
  <c r="I18" i="32"/>
  <c r="G18" i="32"/>
  <c r="E18" i="32"/>
  <c r="C18" i="32"/>
  <c r="AM17" i="32"/>
  <c r="AK17" i="32"/>
  <c r="AI17" i="32"/>
  <c r="AG17" i="32"/>
  <c r="AE17" i="32"/>
  <c r="AC17" i="32"/>
  <c r="AA17" i="32"/>
  <c r="Y17" i="32"/>
  <c r="W17" i="32"/>
  <c r="U17" i="32"/>
  <c r="S17" i="32"/>
  <c r="Q17" i="32"/>
  <c r="O17" i="32"/>
  <c r="M17" i="32"/>
  <c r="K17" i="32"/>
  <c r="I17" i="32"/>
  <c r="G17" i="32"/>
  <c r="E17" i="32"/>
  <c r="C17" i="32"/>
  <c r="AM16" i="32"/>
  <c r="AK16" i="32"/>
  <c r="AI16" i="32"/>
  <c r="AG16" i="32"/>
  <c r="AE16" i="32"/>
  <c r="AC16" i="32"/>
  <c r="AA16" i="32"/>
  <c r="Y16" i="32"/>
  <c r="W16" i="32"/>
  <c r="U16" i="32"/>
  <c r="S16" i="32"/>
  <c r="Q16" i="32"/>
  <c r="O16" i="32"/>
  <c r="M16" i="32"/>
  <c r="K16" i="32"/>
  <c r="I16" i="32"/>
  <c r="G16" i="32"/>
  <c r="E16" i="32"/>
  <c r="C16" i="32"/>
  <c r="AM15" i="32"/>
  <c r="AK15" i="32"/>
  <c r="AI15" i="32"/>
  <c r="AG15" i="32"/>
  <c r="AE15" i="32"/>
  <c r="AC15" i="32"/>
  <c r="AA15" i="32"/>
  <c r="Y15" i="32"/>
  <c r="W15" i="32"/>
  <c r="U15" i="32"/>
  <c r="S15" i="32"/>
  <c r="Q15" i="32"/>
  <c r="O15" i="32"/>
  <c r="M15" i="32"/>
  <c r="K15" i="32"/>
  <c r="I15" i="32"/>
  <c r="G15" i="32"/>
  <c r="E15" i="32"/>
  <c r="C15" i="32"/>
  <c r="AM14" i="32"/>
  <c r="AK14" i="32"/>
  <c r="AI14" i="32"/>
  <c r="AG14" i="32"/>
  <c r="AE14" i="32"/>
  <c r="AC14" i="32"/>
  <c r="AA14" i="32"/>
  <c r="Y14" i="32"/>
  <c r="W14" i="32"/>
  <c r="U14" i="32"/>
  <c r="S14" i="32"/>
  <c r="Q14" i="32"/>
  <c r="O14" i="32"/>
  <c r="M14" i="32"/>
  <c r="K14" i="32"/>
  <c r="I14" i="32"/>
  <c r="G14" i="32"/>
  <c r="E14" i="32"/>
  <c r="C14" i="32"/>
  <c r="AM13" i="32"/>
  <c r="AK13" i="32"/>
  <c r="AI13" i="32"/>
  <c r="AG13" i="32"/>
  <c r="AE13" i="32"/>
  <c r="AC13" i="32"/>
  <c r="AA13" i="32"/>
  <c r="Y13" i="32"/>
  <c r="W13" i="32"/>
  <c r="U13" i="32"/>
  <c r="S13" i="32"/>
  <c r="Q13" i="32"/>
  <c r="O13" i="32"/>
  <c r="M13" i="32"/>
  <c r="K13" i="32"/>
  <c r="I13" i="32"/>
  <c r="G13" i="32"/>
  <c r="E13" i="32"/>
  <c r="C13" i="32"/>
  <c r="AM12" i="32"/>
  <c r="AK12" i="32"/>
  <c r="AI12" i="32"/>
  <c r="AG12" i="32"/>
  <c r="AE12" i="32"/>
  <c r="AC12" i="32"/>
  <c r="AA12" i="32"/>
  <c r="Y12" i="32"/>
  <c r="W12" i="32"/>
  <c r="U12" i="32"/>
  <c r="S12" i="32"/>
  <c r="Q12" i="32"/>
  <c r="O12" i="32"/>
  <c r="M12" i="32"/>
  <c r="K12" i="32"/>
  <c r="I12" i="32"/>
  <c r="G12" i="32"/>
  <c r="E12" i="32"/>
  <c r="C12" i="32"/>
  <c r="AM11" i="32"/>
  <c r="AK11" i="32"/>
  <c r="AI11" i="32"/>
  <c r="AG11" i="32"/>
  <c r="AE11" i="32"/>
  <c r="AC11" i="32"/>
  <c r="AA11" i="32"/>
  <c r="Y11" i="32"/>
  <c r="W11" i="32"/>
  <c r="U11" i="32"/>
  <c r="S11" i="32"/>
  <c r="Q11" i="32"/>
  <c r="O11" i="32"/>
  <c r="M11" i="32"/>
  <c r="K11" i="32"/>
  <c r="I11" i="32"/>
  <c r="G11" i="32"/>
  <c r="E11" i="32"/>
  <c r="C11" i="32"/>
  <c r="AM10" i="32"/>
  <c r="AK10" i="32"/>
  <c r="AI10" i="32"/>
  <c r="AG10" i="32"/>
  <c r="AE10" i="32"/>
  <c r="AC10" i="32"/>
  <c r="AA10" i="32"/>
  <c r="Y10" i="32"/>
  <c r="W10" i="32"/>
  <c r="U10" i="32"/>
  <c r="S10" i="32"/>
  <c r="Q10" i="32"/>
  <c r="O10" i="32"/>
  <c r="M10" i="32"/>
  <c r="K10" i="32"/>
  <c r="I10" i="32"/>
  <c r="G10" i="32"/>
  <c r="E10" i="32"/>
  <c r="C10" i="32"/>
  <c r="BX5" i="32"/>
  <c r="BX4" i="32"/>
  <c r="BW5" i="32" s="1"/>
  <c r="BW4" i="32"/>
  <c r="BV5" i="32" s="1"/>
  <c r="BV4" i="32"/>
  <c r="BU5" i="32" s="1"/>
  <c r="BU4" i="32"/>
  <c r="BT5" i="32" s="1"/>
  <c r="BT4" i="32"/>
  <c r="BS5" i="32" s="1"/>
  <c r="BS4" i="32"/>
  <c r="BR5" i="32" s="1"/>
  <c r="BR4" i="32"/>
  <c r="BQ5" i="32" s="1"/>
  <c r="BQ4" i="32"/>
  <c r="BP5" i="32" s="1"/>
  <c r="BP4" i="32"/>
  <c r="BO5" i="32" s="1"/>
  <c r="BO4" i="32"/>
  <c r="BN5" i="32" s="1"/>
  <c r="BN4" i="32"/>
  <c r="BM5" i="32" s="1"/>
  <c r="BM4" i="32"/>
  <c r="BL5" i="32" s="1"/>
  <c r="BL4" i="32"/>
  <c r="BK5" i="32" s="1"/>
  <c r="BK4" i="32"/>
  <c r="BJ5" i="32" s="1"/>
  <c r="BJ4" i="32"/>
  <c r="BI5" i="32" s="1"/>
  <c r="BI4" i="32"/>
  <c r="BH5" i="32" s="1"/>
  <c r="BH4" i="32"/>
  <c r="BG5" i="32" s="1"/>
  <c r="BG4" i="32"/>
  <c r="BF5" i="32" s="1"/>
  <c r="BF4" i="32"/>
  <c r="BE5" i="32" s="1"/>
  <c r="BE4" i="32"/>
  <c r="BD5" i="32" s="1"/>
  <c r="BD4" i="32"/>
  <c r="BC5" i="32" s="1"/>
  <c r="BC4" i="32"/>
  <c r="BB5" i="32" s="1"/>
  <c r="BB4" i="32"/>
  <c r="BA5" i="32" s="1"/>
  <c r="BA4" i="32"/>
  <c r="AZ5" i="32" s="1"/>
  <c r="AZ4" i="32"/>
  <c r="AY5" i="32" s="1"/>
  <c r="AY4" i="32"/>
  <c r="AX4" i="32"/>
  <c r="AW4" i="32"/>
  <c r="AV5" i="32" s="1"/>
  <c r="AV4" i="32"/>
  <c r="AU5" i="32" s="1"/>
  <c r="AU4" i="32"/>
  <c r="AT5" i="32" s="1"/>
  <c r="AT4" i="32"/>
  <c r="AS5" i="32" s="1"/>
  <c r="AS4" i="32"/>
  <c r="AR5" i="32" s="1"/>
  <c r="AR4" i="32"/>
  <c r="AQ5" i="32" s="1"/>
  <c r="AQ4" i="32"/>
  <c r="AP5" i="32" s="1"/>
  <c r="AP4" i="32"/>
  <c r="AO5" i="32" s="1"/>
  <c r="AO4" i="32"/>
  <c r="AN5" i="32" s="1"/>
  <c r="AN4" i="32"/>
  <c r="AM5" i="32" s="1"/>
  <c r="AM4" i="32"/>
  <c r="AL5" i="32" s="1"/>
  <c r="AL4" i="32"/>
  <c r="AK5" i="32" s="1"/>
  <c r="AK4" i="32"/>
  <c r="AJ5" i="32" s="1"/>
  <c r="AJ4" i="32"/>
  <c r="AI5" i="32" s="1"/>
  <c r="AI4" i="32"/>
  <c r="AH5" i="32" s="1"/>
  <c r="AH4" i="32"/>
  <c r="AG5" i="32" s="1"/>
  <c r="AG4" i="32"/>
  <c r="AF5" i="32" s="1"/>
  <c r="AF4" i="32"/>
  <c r="AE5" i="32" s="1"/>
  <c r="AE4" i="32"/>
  <c r="AD5" i="32" s="1"/>
  <c r="AD4" i="32"/>
  <c r="AC5" i="32" s="1"/>
  <c r="AC4" i="32"/>
  <c r="AB5" i="32" s="1"/>
  <c r="AB4" i="32"/>
  <c r="AA5" i="32" s="1"/>
  <c r="AA4" i="32"/>
  <c r="Z5" i="32" s="1"/>
  <c r="Y4" i="32"/>
  <c r="X5" i="32" s="1"/>
  <c r="X4" i="32"/>
  <c r="W5" i="32" s="1"/>
  <c r="W4" i="32"/>
  <c r="V5" i="32" s="1"/>
  <c r="V4" i="32"/>
  <c r="U5" i="32" s="1"/>
  <c r="U4" i="32"/>
  <c r="T5" i="32" s="1"/>
  <c r="T4" i="32"/>
  <c r="S5" i="32" s="1"/>
  <c r="S4" i="32"/>
  <c r="R5" i="32" s="1"/>
  <c r="R4" i="32"/>
  <c r="Q5" i="32" s="1"/>
  <c r="Q4" i="32"/>
  <c r="P5" i="32" s="1"/>
  <c r="P4" i="32"/>
  <c r="O5" i="32" s="1"/>
  <c r="O4" i="32"/>
  <c r="N5" i="32" s="1"/>
  <c r="N4" i="32"/>
  <c r="M5" i="32" s="1"/>
  <c r="M4" i="32"/>
  <c r="L5" i="32" s="1"/>
  <c r="L4" i="32"/>
  <c r="K5" i="32" s="1"/>
  <c r="K4" i="32"/>
  <c r="J5" i="32" s="1"/>
  <c r="J4" i="32"/>
  <c r="I5" i="32" s="1"/>
  <c r="I4" i="32"/>
  <c r="H5" i="32" s="1"/>
  <c r="H4" i="32"/>
  <c r="G5" i="32" s="1"/>
  <c r="G4" i="32"/>
  <c r="F5" i="32" s="1"/>
  <c r="F4" i="32"/>
  <c r="E5" i="32" s="1"/>
  <c r="E4" i="32"/>
  <c r="D5" i="32" s="1"/>
  <c r="D4" i="32"/>
  <c r="C5" i="32" s="1"/>
  <c r="C4" i="32"/>
  <c r="B5" i="32" s="1"/>
  <c r="AG279" i="31"/>
  <c r="AF279" i="31"/>
  <c r="AG278" i="31"/>
  <c r="AF278" i="31"/>
  <c r="AG277" i="31"/>
  <c r="AF277" i="31"/>
  <c r="AG276" i="31"/>
  <c r="AF276" i="31"/>
  <c r="AG275" i="31"/>
  <c r="AF275" i="31"/>
  <c r="AG274" i="31"/>
  <c r="AF274" i="31"/>
  <c r="AG273" i="31"/>
  <c r="AF273" i="31"/>
  <c r="AG272" i="31"/>
  <c r="AF272" i="31"/>
  <c r="AG271" i="31"/>
  <c r="AF271" i="31"/>
  <c r="AG270" i="31"/>
  <c r="AF270" i="31"/>
  <c r="AG269" i="31"/>
  <c r="AF269" i="31"/>
  <c r="AG268" i="31"/>
  <c r="AF268" i="31"/>
  <c r="AG267" i="31"/>
  <c r="AF267" i="31"/>
  <c r="AG266" i="31"/>
  <c r="AF266" i="31"/>
  <c r="AG265" i="31"/>
  <c r="AF265" i="31"/>
  <c r="AG264" i="31"/>
  <c r="AF264" i="31"/>
  <c r="AG263" i="31"/>
  <c r="AF263" i="31"/>
  <c r="AG262" i="31"/>
  <c r="AF262" i="31"/>
  <c r="AG261" i="31"/>
  <c r="AF261" i="31"/>
  <c r="AG260" i="31"/>
  <c r="AF260" i="31"/>
  <c r="AG259" i="31"/>
  <c r="AF259" i="31"/>
  <c r="AG258" i="31"/>
  <c r="AF258" i="31"/>
  <c r="AG257" i="31"/>
  <c r="AF257" i="31"/>
  <c r="AG256" i="31"/>
  <c r="AF256" i="31"/>
  <c r="AG255" i="31"/>
  <c r="AF255" i="31"/>
  <c r="AG254" i="31"/>
  <c r="AF254" i="31"/>
  <c r="AG253" i="31"/>
  <c r="AF253" i="31"/>
  <c r="AG252" i="31"/>
  <c r="AF252" i="31"/>
  <c r="AG251" i="31"/>
  <c r="AF251" i="31"/>
  <c r="AG250" i="31"/>
  <c r="AF250" i="31"/>
  <c r="AG249" i="31"/>
  <c r="AF249" i="31"/>
  <c r="AG248" i="31"/>
  <c r="AF248" i="31"/>
  <c r="AG247" i="31"/>
  <c r="AF247" i="31"/>
  <c r="AG246" i="31"/>
  <c r="AF246" i="31"/>
  <c r="AG245" i="31"/>
  <c r="AF245" i="31"/>
  <c r="AG244" i="31"/>
  <c r="AF244" i="31"/>
  <c r="AG243" i="31"/>
  <c r="AF243" i="31"/>
  <c r="AG242" i="31"/>
  <c r="AF242" i="31"/>
  <c r="AG241" i="31"/>
  <c r="AF241" i="31"/>
  <c r="AG240" i="31"/>
  <c r="AF240" i="31"/>
  <c r="AG239" i="31"/>
  <c r="AF239" i="31"/>
  <c r="AG238" i="31"/>
  <c r="AF238" i="31"/>
  <c r="AG237" i="31"/>
  <c r="AF237" i="31"/>
  <c r="AG236" i="31"/>
  <c r="AF236" i="31"/>
  <c r="AG235" i="31"/>
  <c r="AF235" i="31"/>
  <c r="AG234" i="31"/>
  <c r="AF234" i="31"/>
  <c r="AG233" i="31"/>
  <c r="AF233" i="31"/>
  <c r="AG232" i="31"/>
  <c r="AF232" i="31"/>
  <c r="AG231" i="31"/>
  <c r="AF231" i="31"/>
  <c r="AG230" i="31"/>
  <c r="AF230" i="31"/>
  <c r="AG229" i="31"/>
  <c r="AF229" i="31"/>
  <c r="AG228" i="31"/>
  <c r="AF228" i="31"/>
  <c r="AG227" i="31"/>
  <c r="AF227" i="31"/>
  <c r="AG226" i="31"/>
  <c r="AF226" i="31"/>
  <c r="AG225" i="31"/>
  <c r="AF225" i="31"/>
  <c r="AG224" i="31"/>
  <c r="AF224" i="31"/>
  <c r="AG223" i="31"/>
  <c r="AF223" i="31"/>
  <c r="AG222" i="31"/>
  <c r="AF222" i="31"/>
  <c r="AG221" i="31"/>
  <c r="AF221" i="31"/>
  <c r="AG220" i="31"/>
  <c r="AF220" i="31"/>
  <c r="AG219" i="31"/>
  <c r="AF219" i="31"/>
  <c r="AG218" i="31"/>
  <c r="AF218" i="31"/>
  <c r="AG217" i="31"/>
  <c r="AF217" i="31"/>
  <c r="AG216" i="31"/>
  <c r="AF216" i="31"/>
  <c r="AG215" i="31"/>
  <c r="AF215" i="31"/>
  <c r="AG214" i="31"/>
  <c r="AF214" i="31"/>
  <c r="AG213" i="31"/>
  <c r="AF213" i="31"/>
  <c r="AG212" i="31"/>
  <c r="AF212" i="31"/>
  <c r="AG211" i="31"/>
  <c r="AF211" i="31"/>
  <c r="AG210" i="31"/>
  <c r="AF210" i="31"/>
  <c r="AG209" i="31"/>
  <c r="AF209" i="31"/>
  <c r="AG208" i="31"/>
  <c r="AF208" i="31"/>
  <c r="AG207" i="31"/>
  <c r="AF207" i="31"/>
  <c r="AG206" i="31"/>
  <c r="AF206" i="31"/>
  <c r="AG205" i="31"/>
  <c r="AF205" i="31"/>
  <c r="AG204" i="31"/>
  <c r="AF204" i="31"/>
  <c r="AG203" i="31"/>
  <c r="AF203" i="31"/>
  <c r="AG202" i="31"/>
  <c r="AF202" i="31"/>
  <c r="AG201" i="31"/>
  <c r="AF201" i="31"/>
  <c r="AG200" i="31"/>
  <c r="AF200" i="31"/>
  <c r="AG199" i="31"/>
  <c r="AF199" i="31"/>
  <c r="AG198" i="31"/>
  <c r="AF198" i="31"/>
  <c r="AG197" i="31"/>
  <c r="AF197" i="31"/>
  <c r="AG196" i="31"/>
  <c r="AF196" i="31"/>
  <c r="AG195" i="31"/>
  <c r="AF195" i="31"/>
  <c r="AG194" i="31"/>
  <c r="AF194" i="31"/>
  <c r="AG193" i="31"/>
  <c r="AF193" i="31"/>
  <c r="AG192" i="31"/>
  <c r="AF192" i="31"/>
  <c r="AG191" i="31"/>
  <c r="AF191" i="31"/>
  <c r="AG190" i="31"/>
  <c r="AF190" i="31"/>
  <c r="AG189" i="31"/>
  <c r="AF189" i="31"/>
  <c r="AG188" i="31"/>
  <c r="AF188" i="31"/>
  <c r="AG187" i="31"/>
  <c r="AF187" i="31"/>
  <c r="AG186" i="31"/>
  <c r="AF186" i="31"/>
  <c r="AG185" i="31"/>
  <c r="AF185" i="31"/>
  <c r="AG184" i="31"/>
  <c r="AF184" i="31"/>
  <c r="AG183" i="31"/>
  <c r="AF183" i="31"/>
  <c r="AG182" i="31"/>
  <c r="AF182" i="31"/>
  <c r="AG181" i="31"/>
  <c r="AF181" i="31"/>
  <c r="AG180" i="31"/>
  <c r="AF180" i="31"/>
  <c r="AG179" i="31"/>
  <c r="AF179" i="31"/>
  <c r="AG178" i="31"/>
  <c r="AF178" i="31"/>
  <c r="AG177" i="31"/>
  <c r="AF177" i="31"/>
  <c r="AG176" i="31"/>
  <c r="AF176" i="31"/>
  <c r="AG175" i="31"/>
  <c r="AF175" i="31"/>
  <c r="AG174" i="31"/>
  <c r="AF174" i="31"/>
  <c r="AG173" i="31"/>
  <c r="AF173" i="31"/>
  <c r="AG172" i="31"/>
  <c r="AF172" i="31"/>
  <c r="AG171" i="31"/>
  <c r="AF171" i="31"/>
  <c r="AG170" i="31"/>
  <c r="AF170" i="31"/>
  <c r="AG169" i="31"/>
  <c r="AF169" i="31"/>
  <c r="AG168" i="31"/>
  <c r="AF168" i="31"/>
  <c r="AG167" i="31"/>
  <c r="AF167" i="31"/>
  <c r="AG166" i="31"/>
  <c r="AF166" i="31"/>
  <c r="AG165" i="31"/>
  <c r="AF165" i="31"/>
  <c r="AG164" i="31"/>
  <c r="AF164" i="31"/>
  <c r="AG163" i="31"/>
  <c r="AF163" i="31"/>
  <c r="AG162" i="31"/>
  <c r="AF162" i="31"/>
  <c r="AG161" i="31"/>
  <c r="AF161" i="31"/>
  <c r="AG160" i="31"/>
  <c r="AF160" i="31"/>
  <c r="AG159" i="31"/>
  <c r="AF159" i="31"/>
  <c r="AG158" i="31"/>
  <c r="AF158" i="31"/>
  <c r="AG157" i="31"/>
  <c r="AF157" i="31"/>
  <c r="AG156" i="31"/>
  <c r="AF156" i="31"/>
  <c r="AG155" i="31"/>
  <c r="AF155" i="31"/>
  <c r="AG154" i="31"/>
  <c r="AF154" i="31"/>
  <c r="AG153" i="31"/>
  <c r="AF153" i="31"/>
  <c r="AG152" i="31"/>
  <c r="AF152" i="31"/>
  <c r="AG151" i="31"/>
  <c r="AF151" i="31"/>
  <c r="AG150" i="31"/>
  <c r="AF150" i="31"/>
  <c r="AG149" i="31"/>
  <c r="AF149" i="31"/>
  <c r="AG148" i="31"/>
  <c r="AF148" i="31"/>
  <c r="AG147" i="31"/>
  <c r="AF147" i="31"/>
  <c r="AG146" i="31"/>
  <c r="AF146" i="31"/>
  <c r="AG145" i="31"/>
  <c r="AF145" i="31"/>
  <c r="AG144" i="31"/>
  <c r="AF144" i="31"/>
  <c r="AG143" i="31"/>
  <c r="AF143" i="31"/>
  <c r="AG142" i="31"/>
  <c r="AF142" i="31"/>
  <c r="AG141" i="31"/>
  <c r="AF141" i="31"/>
  <c r="AG140" i="31"/>
  <c r="AF140" i="31"/>
  <c r="AG139" i="31"/>
  <c r="AF139" i="31"/>
  <c r="AG138" i="31"/>
  <c r="AF138" i="31"/>
  <c r="AG137" i="31"/>
  <c r="AF137" i="31"/>
  <c r="AG136" i="31"/>
  <c r="AF136" i="31"/>
  <c r="AG135" i="31"/>
  <c r="AF135" i="31"/>
  <c r="AG134" i="31"/>
  <c r="AF134" i="31"/>
  <c r="AG133" i="31"/>
  <c r="AF133" i="31"/>
  <c r="AG132" i="31"/>
  <c r="AF132" i="31"/>
  <c r="AG131" i="31"/>
  <c r="AF131" i="31"/>
  <c r="AG130" i="31"/>
  <c r="AF130" i="31"/>
  <c r="AG129" i="31"/>
  <c r="AF129" i="31"/>
  <c r="AG128" i="31"/>
  <c r="AF128" i="31"/>
  <c r="AG127" i="31"/>
  <c r="AF127" i="31"/>
  <c r="AG126" i="31"/>
  <c r="AF126" i="31"/>
  <c r="AG125" i="31"/>
  <c r="AF125" i="31"/>
  <c r="AG124" i="31"/>
  <c r="AF124" i="31"/>
  <c r="AG123" i="31"/>
  <c r="AF123" i="31"/>
  <c r="AG122" i="31"/>
  <c r="AF122" i="31"/>
  <c r="AG121" i="31"/>
  <c r="AF121" i="31"/>
  <c r="AG120" i="31"/>
  <c r="AF120" i="31"/>
  <c r="AG119" i="31"/>
  <c r="AF119" i="31"/>
  <c r="AG118" i="31"/>
  <c r="AF118" i="31"/>
  <c r="AG117" i="31"/>
  <c r="AF117" i="31"/>
  <c r="AG116" i="31"/>
  <c r="AF116" i="31"/>
  <c r="AG115" i="31"/>
  <c r="AF115" i="31"/>
  <c r="AG114" i="31"/>
  <c r="AF114" i="31"/>
  <c r="AG113" i="31"/>
  <c r="AF113" i="31"/>
  <c r="AG112" i="31"/>
  <c r="AF112" i="31"/>
  <c r="AG111" i="31"/>
  <c r="AF111" i="31"/>
  <c r="AG110" i="31"/>
  <c r="AF110" i="31"/>
  <c r="AG109" i="31"/>
  <c r="AF109" i="31"/>
  <c r="AG108" i="31"/>
  <c r="AF108" i="31"/>
  <c r="AG107" i="31"/>
  <c r="AF107" i="31"/>
  <c r="AG106" i="31"/>
  <c r="AF106" i="31"/>
  <c r="AG105" i="31"/>
  <c r="AF105" i="31"/>
  <c r="AG104" i="31"/>
  <c r="AF104" i="31"/>
  <c r="AG103" i="31"/>
  <c r="AF103" i="31"/>
  <c r="AG102" i="31"/>
  <c r="AF102" i="31"/>
  <c r="AG101" i="31"/>
  <c r="AF101" i="31"/>
  <c r="AG100" i="31"/>
  <c r="AF100" i="31"/>
  <c r="AG99" i="31"/>
  <c r="AF99" i="31"/>
  <c r="AG98" i="31"/>
  <c r="AF98" i="31"/>
  <c r="AG97" i="31"/>
  <c r="AF97" i="31"/>
  <c r="AG96" i="31"/>
  <c r="AF96" i="31"/>
  <c r="AG95" i="31"/>
  <c r="AF95" i="31"/>
  <c r="AG94" i="31"/>
  <c r="AF94" i="31"/>
  <c r="AG93" i="31"/>
  <c r="AF93" i="31"/>
  <c r="AG92" i="31"/>
  <c r="AF92" i="31"/>
  <c r="AG91" i="31"/>
  <c r="AF91" i="31"/>
  <c r="AG90" i="31"/>
  <c r="AF90" i="31"/>
  <c r="AG89" i="31"/>
  <c r="AF89" i="31"/>
  <c r="AG88" i="31"/>
  <c r="AF88" i="31"/>
  <c r="AG87" i="31"/>
  <c r="AF87" i="31"/>
  <c r="AG86" i="31"/>
  <c r="AF86" i="31"/>
  <c r="AG85" i="31"/>
  <c r="AF85" i="31"/>
  <c r="AG84" i="31"/>
  <c r="AF84" i="31"/>
  <c r="AG83" i="31"/>
  <c r="AF83" i="31"/>
  <c r="AG82" i="31"/>
  <c r="AF82" i="31"/>
  <c r="AG81" i="31"/>
  <c r="AF81" i="31"/>
  <c r="AG80" i="31"/>
  <c r="AF80" i="31"/>
  <c r="AG79" i="31"/>
  <c r="AF79" i="31"/>
  <c r="AG78" i="31"/>
  <c r="AF78" i="31"/>
  <c r="AG77" i="31"/>
  <c r="AF77" i="31"/>
  <c r="AG76" i="31"/>
  <c r="AF76" i="31"/>
  <c r="AG75" i="31"/>
  <c r="AF75" i="31"/>
  <c r="AG74" i="31"/>
  <c r="AF74" i="31"/>
  <c r="AG73" i="31"/>
  <c r="AF73" i="31"/>
  <c r="AG72" i="31"/>
  <c r="AF72" i="31"/>
  <c r="AG71" i="31"/>
  <c r="AF71" i="31"/>
  <c r="AG70" i="31"/>
  <c r="AF70" i="31"/>
  <c r="AG69" i="31"/>
  <c r="AF69" i="31"/>
  <c r="AG68" i="31"/>
  <c r="AF68" i="31"/>
  <c r="AG67" i="31"/>
  <c r="AF67" i="31"/>
  <c r="AG66" i="31"/>
  <c r="AF66" i="31"/>
  <c r="AG65" i="31"/>
  <c r="AF65" i="31"/>
  <c r="AG64" i="31"/>
  <c r="AF64" i="31"/>
  <c r="AG63" i="31"/>
  <c r="AF63" i="31"/>
  <c r="AG62" i="31"/>
  <c r="AF62" i="31"/>
  <c r="AG61" i="31"/>
  <c r="AF61" i="31"/>
  <c r="AG60" i="31"/>
  <c r="AF60" i="31"/>
  <c r="AG59" i="31"/>
  <c r="AF59" i="31"/>
  <c r="AG58" i="31"/>
  <c r="AF58" i="31"/>
  <c r="AG57" i="31"/>
  <c r="AF57" i="31"/>
  <c r="AG56" i="31"/>
  <c r="AF56" i="31"/>
  <c r="AG55" i="31"/>
  <c r="AF55" i="31"/>
  <c r="AG54" i="31"/>
  <c r="AF54" i="31"/>
  <c r="AG53" i="31"/>
  <c r="AF53" i="31"/>
  <c r="AG52" i="31"/>
  <c r="AF52" i="31"/>
  <c r="AG51" i="31"/>
  <c r="AF51" i="31"/>
  <c r="AG50" i="31"/>
  <c r="AF50" i="31"/>
  <c r="AG49" i="31"/>
  <c r="AF49" i="31"/>
  <c r="AG48" i="31"/>
  <c r="AF48" i="31"/>
  <c r="AG47" i="31"/>
  <c r="AF47" i="31"/>
  <c r="AG46" i="31"/>
  <c r="AF46" i="31"/>
  <c r="AG45" i="31"/>
  <c r="AF45" i="31"/>
  <c r="AG44" i="31"/>
  <c r="AF44" i="31"/>
  <c r="AG43" i="31"/>
  <c r="AF43" i="31"/>
  <c r="AG42" i="31"/>
  <c r="AF42" i="31"/>
  <c r="AG41" i="31"/>
  <c r="AF41" i="31"/>
  <c r="AG40" i="31"/>
  <c r="AF40" i="31"/>
  <c r="AG39" i="31"/>
  <c r="AF39" i="31"/>
  <c r="AG38" i="31"/>
  <c r="AF38" i="31"/>
  <c r="AG37" i="31"/>
  <c r="AF37" i="31"/>
  <c r="AG36" i="31"/>
  <c r="AF36" i="31"/>
  <c r="AG35" i="31"/>
  <c r="AF35" i="31"/>
  <c r="AG34" i="31"/>
  <c r="AF34" i="31"/>
  <c r="AG33" i="31"/>
  <c r="AF33" i="31"/>
  <c r="C6" i="12" s="1"/>
  <c r="AM28" i="31"/>
  <c r="AK28" i="31"/>
  <c r="AI28" i="31"/>
  <c r="AG28" i="31"/>
  <c r="AE28" i="31"/>
  <c r="AC28" i="31"/>
  <c r="AA28" i="31"/>
  <c r="Y28" i="31"/>
  <c r="W28" i="31"/>
  <c r="U28" i="31"/>
  <c r="S28" i="31"/>
  <c r="Q28" i="31"/>
  <c r="O28" i="31"/>
  <c r="M28" i="31"/>
  <c r="K28" i="31"/>
  <c r="I28" i="31"/>
  <c r="G28" i="31"/>
  <c r="E28" i="31"/>
  <c r="C28" i="31"/>
  <c r="AM27" i="31"/>
  <c r="AK27" i="31"/>
  <c r="AI27" i="31"/>
  <c r="AG27" i="31"/>
  <c r="AE27" i="31"/>
  <c r="AC27" i="31"/>
  <c r="AA27" i="31"/>
  <c r="Y27" i="31"/>
  <c r="W27" i="31"/>
  <c r="U27" i="31"/>
  <c r="S27" i="31"/>
  <c r="Q27" i="31"/>
  <c r="O27" i="31"/>
  <c r="M27" i="31"/>
  <c r="K27" i="31"/>
  <c r="I27" i="31"/>
  <c r="G27" i="31"/>
  <c r="E27" i="31"/>
  <c r="C27" i="31"/>
  <c r="AM26" i="31"/>
  <c r="AK26" i="31"/>
  <c r="AI26" i="31"/>
  <c r="AG26" i="31"/>
  <c r="AE26" i="31"/>
  <c r="AC26" i="31"/>
  <c r="AA26" i="31"/>
  <c r="Y26" i="31"/>
  <c r="W26" i="31"/>
  <c r="U26" i="31"/>
  <c r="S26" i="31"/>
  <c r="Q26" i="31"/>
  <c r="O26" i="31"/>
  <c r="M26" i="31"/>
  <c r="K26" i="31"/>
  <c r="I26" i="31"/>
  <c r="G26" i="31"/>
  <c r="E26" i="31"/>
  <c r="C26" i="31"/>
  <c r="AM25" i="31"/>
  <c r="AK25" i="31"/>
  <c r="AI25" i="31"/>
  <c r="AG25" i="31"/>
  <c r="AE25" i="31"/>
  <c r="AC25" i="31"/>
  <c r="AA25" i="31"/>
  <c r="Y25" i="31"/>
  <c r="W25" i="31"/>
  <c r="U25" i="31"/>
  <c r="S25" i="31"/>
  <c r="Q25" i="31"/>
  <c r="O25" i="31"/>
  <c r="M25" i="31"/>
  <c r="K25" i="31"/>
  <c r="I25" i="31"/>
  <c r="G25" i="31"/>
  <c r="E25" i="31"/>
  <c r="C25" i="31"/>
  <c r="AM24" i="31"/>
  <c r="AK24" i="31"/>
  <c r="AI24" i="31"/>
  <c r="AG24" i="31"/>
  <c r="AE24" i="31"/>
  <c r="AC24" i="31"/>
  <c r="AA24" i="31"/>
  <c r="Y24" i="31"/>
  <c r="W24" i="31"/>
  <c r="U24" i="31"/>
  <c r="S24" i="31"/>
  <c r="Q24" i="31"/>
  <c r="O24" i="31"/>
  <c r="M24" i="31"/>
  <c r="K24" i="31"/>
  <c r="I24" i="31"/>
  <c r="G24" i="31"/>
  <c r="E24" i="31"/>
  <c r="C24" i="31"/>
  <c r="AM23" i="31"/>
  <c r="AK23" i="31"/>
  <c r="AI23" i="31"/>
  <c r="AG23" i="31"/>
  <c r="AE23" i="31"/>
  <c r="AC23" i="31"/>
  <c r="AA23" i="31"/>
  <c r="Y23" i="31"/>
  <c r="W23" i="31"/>
  <c r="U23" i="31"/>
  <c r="S23" i="31"/>
  <c r="Q23" i="31"/>
  <c r="O23" i="31"/>
  <c r="M23" i="31"/>
  <c r="K23" i="31"/>
  <c r="I23" i="31"/>
  <c r="G23" i="31"/>
  <c r="E23" i="31"/>
  <c r="C23" i="31"/>
  <c r="AM22" i="31"/>
  <c r="AK22" i="31"/>
  <c r="AI22" i="31"/>
  <c r="AG22" i="31"/>
  <c r="AE22" i="31"/>
  <c r="AC22" i="31"/>
  <c r="AA22" i="31"/>
  <c r="Y22" i="31"/>
  <c r="W22" i="31"/>
  <c r="U22" i="31"/>
  <c r="S22" i="31"/>
  <c r="Q22" i="31"/>
  <c r="O22" i="31"/>
  <c r="M22" i="31"/>
  <c r="K22" i="31"/>
  <c r="I22" i="31"/>
  <c r="G22" i="31"/>
  <c r="E22" i="31"/>
  <c r="C22" i="31"/>
  <c r="AM21" i="31"/>
  <c r="AK21" i="31"/>
  <c r="AI21" i="31"/>
  <c r="AG21" i="31"/>
  <c r="AE21" i="31"/>
  <c r="AC21" i="31"/>
  <c r="AA21" i="31"/>
  <c r="Y21" i="31"/>
  <c r="W21" i="31"/>
  <c r="U21" i="31"/>
  <c r="S21" i="31"/>
  <c r="Q21" i="31"/>
  <c r="O21" i="31"/>
  <c r="M21" i="31"/>
  <c r="K21" i="31"/>
  <c r="I21" i="31"/>
  <c r="G21" i="31"/>
  <c r="E21" i="31"/>
  <c r="C21" i="31"/>
  <c r="AM20" i="31"/>
  <c r="AK20" i="31"/>
  <c r="AI20" i="31"/>
  <c r="AG20" i="31"/>
  <c r="AE20" i="31"/>
  <c r="AC20" i="31"/>
  <c r="AA20" i="31"/>
  <c r="Y20" i="31"/>
  <c r="W20" i="31"/>
  <c r="U20" i="31"/>
  <c r="S20" i="31"/>
  <c r="Q20" i="31"/>
  <c r="O20" i="31"/>
  <c r="M20" i="31"/>
  <c r="K20" i="31"/>
  <c r="I20" i="31"/>
  <c r="G20" i="31"/>
  <c r="E20" i="31"/>
  <c r="C20" i="31"/>
  <c r="AM19" i="31"/>
  <c r="AK19" i="31"/>
  <c r="AI19" i="31"/>
  <c r="AG19" i="31"/>
  <c r="AE19" i="31"/>
  <c r="AC19" i="31"/>
  <c r="AA19" i="31"/>
  <c r="Y19" i="31"/>
  <c r="W19" i="31"/>
  <c r="U19" i="31"/>
  <c r="S19" i="31"/>
  <c r="Q19" i="31"/>
  <c r="O19" i="31"/>
  <c r="M19" i="31"/>
  <c r="K19" i="31"/>
  <c r="I19" i="31"/>
  <c r="G19" i="31"/>
  <c r="E19" i="31"/>
  <c r="C19" i="31"/>
  <c r="AM18" i="31"/>
  <c r="AK18" i="31"/>
  <c r="AI18" i="31"/>
  <c r="AG18" i="31"/>
  <c r="AE18" i="31"/>
  <c r="AC18" i="31"/>
  <c r="AA18" i="31"/>
  <c r="Y18" i="31"/>
  <c r="W18" i="31"/>
  <c r="U18" i="31"/>
  <c r="S18" i="31"/>
  <c r="Q18" i="31"/>
  <c r="O18" i="31"/>
  <c r="M18" i="31"/>
  <c r="K18" i="31"/>
  <c r="I18" i="31"/>
  <c r="G18" i="31"/>
  <c r="E18" i="31"/>
  <c r="C18" i="31"/>
  <c r="AM17" i="31"/>
  <c r="AK17" i="31"/>
  <c r="AI17" i="31"/>
  <c r="AG17" i="31"/>
  <c r="AE17" i="31"/>
  <c r="AC17" i="31"/>
  <c r="AA17" i="31"/>
  <c r="Y17" i="31"/>
  <c r="W17" i="31"/>
  <c r="U17" i="31"/>
  <c r="S17" i="31"/>
  <c r="Q17" i="31"/>
  <c r="O17" i="31"/>
  <c r="M17" i="31"/>
  <c r="K17" i="31"/>
  <c r="I17" i="31"/>
  <c r="G17" i="31"/>
  <c r="E17" i="31"/>
  <c r="C17" i="31"/>
  <c r="AM16" i="31"/>
  <c r="AK16" i="31"/>
  <c r="AI16" i="31"/>
  <c r="AG16" i="31"/>
  <c r="AE16" i="31"/>
  <c r="AC16" i="31"/>
  <c r="AA16" i="31"/>
  <c r="Y16" i="31"/>
  <c r="W16" i="31"/>
  <c r="U16" i="31"/>
  <c r="S16" i="31"/>
  <c r="Q16" i="31"/>
  <c r="O16" i="31"/>
  <c r="M16" i="31"/>
  <c r="K16" i="31"/>
  <c r="I16" i="31"/>
  <c r="G16" i="31"/>
  <c r="E16" i="31"/>
  <c r="C16" i="31"/>
  <c r="AM15" i="31"/>
  <c r="AK15" i="31"/>
  <c r="AI15" i="31"/>
  <c r="AG15" i="31"/>
  <c r="AE15" i="31"/>
  <c r="AC15" i="31"/>
  <c r="AA15" i="31"/>
  <c r="Y15" i="31"/>
  <c r="W15" i="31"/>
  <c r="U15" i="31"/>
  <c r="S15" i="31"/>
  <c r="Q15" i="31"/>
  <c r="O15" i="31"/>
  <c r="M15" i="31"/>
  <c r="K15" i="31"/>
  <c r="I15" i="31"/>
  <c r="G15" i="31"/>
  <c r="E15" i="31"/>
  <c r="C15" i="31"/>
  <c r="AM14" i="31"/>
  <c r="AK14" i="31"/>
  <c r="AI14" i="31"/>
  <c r="AG14" i="31"/>
  <c r="AE14" i="31"/>
  <c r="AC14" i="31"/>
  <c r="AA14" i="31"/>
  <c r="Y14" i="31"/>
  <c r="W14" i="31"/>
  <c r="U14" i="31"/>
  <c r="S14" i="31"/>
  <c r="Q14" i="31"/>
  <c r="O14" i="31"/>
  <c r="M14" i="31"/>
  <c r="K14" i="31"/>
  <c r="I14" i="31"/>
  <c r="G14" i="31"/>
  <c r="E14" i="31"/>
  <c r="C14" i="31"/>
  <c r="AM13" i="31"/>
  <c r="AK13" i="31"/>
  <c r="AI13" i="31"/>
  <c r="AG13" i="31"/>
  <c r="AE13" i="31"/>
  <c r="AC13" i="31"/>
  <c r="AA13" i="31"/>
  <c r="Y13" i="31"/>
  <c r="W13" i="31"/>
  <c r="U13" i="31"/>
  <c r="S13" i="31"/>
  <c r="Q13" i="31"/>
  <c r="O13" i="31"/>
  <c r="M13" i="31"/>
  <c r="K13" i="31"/>
  <c r="I13" i="31"/>
  <c r="G13" i="31"/>
  <c r="E13" i="31"/>
  <c r="C13" i="31"/>
  <c r="AM12" i="31"/>
  <c r="AK12" i="31"/>
  <c r="AI12" i="31"/>
  <c r="AG12" i="31"/>
  <c r="AE12" i="31"/>
  <c r="AC12" i="31"/>
  <c r="AA12" i="31"/>
  <c r="Y12" i="31"/>
  <c r="W12" i="31"/>
  <c r="U12" i="31"/>
  <c r="S12" i="31"/>
  <c r="Q12" i="31"/>
  <c r="O12" i="31"/>
  <c r="M12" i="31"/>
  <c r="K12" i="31"/>
  <c r="I12" i="31"/>
  <c r="G12" i="31"/>
  <c r="E12" i="31"/>
  <c r="C12" i="31"/>
  <c r="AM11" i="31"/>
  <c r="AK11" i="31"/>
  <c r="AI11" i="31"/>
  <c r="AG11" i="31"/>
  <c r="AE11" i="31"/>
  <c r="AC11" i="31"/>
  <c r="AA11" i="31"/>
  <c r="Y11" i="31"/>
  <c r="W11" i="31"/>
  <c r="U11" i="31"/>
  <c r="S11" i="31"/>
  <c r="Q11" i="31"/>
  <c r="O11" i="31"/>
  <c r="M11" i="31"/>
  <c r="K11" i="31"/>
  <c r="I11" i="31"/>
  <c r="G11" i="31"/>
  <c r="E11" i="31"/>
  <c r="C11" i="31"/>
  <c r="AM10" i="31"/>
  <c r="AK10" i="31"/>
  <c r="AI10" i="31"/>
  <c r="AG10" i="31"/>
  <c r="AE10" i="31"/>
  <c r="AC10" i="31"/>
  <c r="AA10" i="31"/>
  <c r="Y10" i="31"/>
  <c r="W10" i="31"/>
  <c r="U10" i="31"/>
  <c r="S10" i="31"/>
  <c r="Q10" i="31"/>
  <c r="O10" i="31"/>
  <c r="M10" i="31"/>
  <c r="K10" i="31"/>
  <c r="I10" i="31"/>
  <c r="G10" i="31"/>
  <c r="E10" i="31"/>
  <c r="C10" i="31"/>
  <c r="BX5" i="31"/>
  <c r="BX4" i="31"/>
  <c r="BW5" i="31" s="1"/>
  <c r="BW4" i="31"/>
  <c r="BV5" i="31" s="1"/>
  <c r="BV4" i="31"/>
  <c r="BU5" i="31" s="1"/>
  <c r="BU4" i="31"/>
  <c r="BT5" i="31" s="1"/>
  <c r="BT4" i="31"/>
  <c r="BS5" i="31" s="1"/>
  <c r="BS4" i="31"/>
  <c r="BR5" i="31" s="1"/>
  <c r="BR4" i="31"/>
  <c r="BQ5" i="31" s="1"/>
  <c r="BQ4" i="31"/>
  <c r="BP5" i="31" s="1"/>
  <c r="BP4" i="31"/>
  <c r="BO5" i="31" s="1"/>
  <c r="BO4" i="31"/>
  <c r="BN5" i="31" s="1"/>
  <c r="BN4" i="31"/>
  <c r="BM5" i="31" s="1"/>
  <c r="BM4" i="31"/>
  <c r="BL5" i="31" s="1"/>
  <c r="BL4" i="31"/>
  <c r="BK5" i="31" s="1"/>
  <c r="BK4" i="31"/>
  <c r="BJ5" i="31" s="1"/>
  <c r="BJ4" i="31"/>
  <c r="BI5" i="31" s="1"/>
  <c r="BI4" i="31"/>
  <c r="BH5" i="31" s="1"/>
  <c r="BH4" i="31"/>
  <c r="BG5" i="31" s="1"/>
  <c r="BG4" i="31"/>
  <c r="BF5" i="31" s="1"/>
  <c r="BF4" i="31"/>
  <c r="BE5" i="31" s="1"/>
  <c r="BE4" i="31"/>
  <c r="BD5" i="31" s="1"/>
  <c r="BD4" i="31"/>
  <c r="BC5" i="31" s="1"/>
  <c r="BC4" i="31"/>
  <c r="BB5" i="31" s="1"/>
  <c r="BB4" i="31"/>
  <c r="BA5" i="31" s="1"/>
  <c r="BA4" i="31"/>
  <c r="AZ5" i="31" s="1"/>
  <c r="AZ4" i="31"/>
  <c r="AY5" i="31" s="1"/>
  <c r="AY4" i="31"/>
  <c r="AX4" i="31"/>
  <c r="AW4" i="31"/>
  <c r="AV5" i="31" s="1"/>
  <c r="AV4" i="31"/>
  <c r="AU5" i="31" s="1"/>
  <c r="AU4" i="31"/>
  <c r="AT5" i="31" s="1"/>
  <c r="AT4" i="31"/>
  <c r="AS5" i="31" s="1"/>
  <c r="AS4" i="31"/>
  <c r="AR5" i="31" s="1"/>
  <c r="AR4" i="31"/>
  <c r="AQ5" i="31" s="1"/>
  <c r="AQ4" i="31"/>
  <c r="AP5" i="31" s="1"/>
  <c r="AP4" i="31"/>
  <c r="AO5" i="31" s="1"/>
  <c r="AO4" i="31"/>
  <c r="AN5" i="31" s="1"/>
  <c r="AN4" i="31"/>
  <c r="AM5" i="31" s="1"/>
  <c r="AM4" i="31"/>
  <c r="AL5" i="31" s="1"/>
  <c r="AL4" i="31"/>
  <c r="AK5" i="31" s="1"/>
  <c r="AK4" i="31"/>
  <c r="AJ5" i="31" s="1"/>
  <c r="AJ4" i="31"/>
  <c r="AI5" i="31" s="1"/>
  <c r="AI4" i="31"/>
  <c r="AH5" i="31" s="1"/>
  <c r="AH4" i="31"/>
  <c r="AG5" i="31" s="1"/>
  <c r="AG4" i="31"/>
  <c r="AF5" i="31" s="1"/>
  <c r="AF4" i="31"/>
  <c r="AE5" i="31" s="1"/>
  <c r="AE4" i="31"/>
  <c r="AD5" i="31" s="1"/>
  <c r="AD4" i="31"/>
  <c r="AC5" i="31" s="1"/>
  <c r="AC4" i="31"/>
  <c r="AB5" i="31" s="1"/>
  <c r="AB4" i="31"/>
  <c r="AA5" i="31" s="1"/>
  <c r="AA4" i="31"/>
  <c r="Z5" i="31" s="1"/>
  <c r="Y4" i="31"/>
  <c r="X5" i="31" s="1"/>
  <c r="X4" i="31"/>
  <c r="W5" i="31" s="1"/>
  <c r="W4" i="31"/>
  <c r="V5" i="31" s="1"/>
  <c r="V4" i="31"/>
  <c r="U5" i="31" s="1"/>
  <c r="U4" i="31"/>
  <c r="T5" i="31" s="1"/>
  <c r="T4" i="31"/>
  <c r="S5" i="31" s="1"/>
  <c r="S4" i="31"/>
  <c r="R5" i="31" s="1"/>
  <c r="R4" i="31"/>
  <c r="Q5" i="31" s="1"/>
  <c r="Q4" i="31"/>
  <c r="P5" i="31" s="1"/>
  <c r="P4" i="31"/>
  <c r="O5" i="31" s="1"/>
  <c r="O4" i="31"/>
  <c r="N5" i="31" s="1"/>
  <c r="N4" i="31"/>
  <c r="M5" i="31" s="1"/>
  <c r="M4" i="31"/>
  <c r="L5" i="31" s="1"/>
  <c r="L4" i="31"/>
  <c r="K5" i="31" s="1"/>
  <c r="K4" i="31"/>
  <c r="J5" i="31" s="1"/>
  <c r="J4" i="31"/>
  <c r="I5" i="31" s="1"/>
  <c r="I4" i="31"/>
  <c r="H5" i="31" s="1"/>
  <c r="H4" i="31"/>
  <c r="G5" i="31" s="1"/>
  <c r="G4" i="31"/>
  <c r="F5" i="31" s="1"/>
  <c r="F4" i="31"/>
  <c r="E5" i="31" s="1"/>
  <c r="E4" i="31"/>
  <c r="D5" i="31" s="1"/>
  <c r="D4" i="31"/>
  <c r="C5" i="31" s="1"/>
  <c r="C4" i="31"/>
  <c r="B5" i="31" s="1"/>
  <c r="C146" i="30"/>
  <c r="A29" i="30"/>
  <c r="A52" i="30" s="1"/>
  <c r="A7" i="30"/>
  <c r="A30" i="30" s="1"/>
  <c r="A39" i="29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8" i="29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H7" i="29"/>
  <c r="H38" i="29" s="1"/>
  <c r="F7" i="29"/>
  <c r="F38" i="29" s="1"/>
  <c r="F69" i="29" s="1"/>
  <c r="F82" i="29" s="1"/>
  <c r="F95" i="29" s="1"/>
  <c r="F108" i="29" s="1"/>
  <c r="A39" i="28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H7" i="28"/>
  <c r="H38" i="28" s="1"/>
  <c r="H69" i="28" s="1"/>
  <c r="F7" i="28"/>
  <c r="F38" i="28" s="1"/>
  <c r="F69" i="28" s="1"/>
  <c r="F82" i="28" s="1"/>
  <c r="F95" i="28" s="1"/>
  <c r="F108" i="28" s="1"/>
  <c r="AH256" i="32" l="1"/>
  <c r="AH35" i="32"/>
  <c r="AH43" i="32"/>
  <c r="AH59" i="32"/>
  <c r="AH91" i="32"/>
  <c r="A8" i="30"/>
  <c r="C8" i="30" s="1"/>
  <c r="E6" i="30"/>
  <c r="H69" i="29"/>
  <c r="H82" i="29" s="1"/>
  <c r="H95" i="29" s="1"/>
  <c r="H108" i="29" s="1"/>
  <c r="H110" i="29" s="1"/>
  <c r="H58" i="29"/>
  <c r="C147" i="30"/>
  <c r="AH208" i="31"/>
  <c r="AH224" i="31"/>
  <c r="AH230" i="31"/>
  <c r="C52" i="30"/>
  <c r="AH237" i="31"/>
  <c r="AH33" i="32"/>
  <c r="C30" i="30"/>
  <c r="AH51" i="32"/>
  <c r="AH83" i="32"/>
  <c r="AH265" i="32"/>
  <c r="AH67" i="32"/>
  <c r="D52" i="30"/>
  <c r="AH75" i="32"/>
  <c r="H27" i="28"/>
  <c r="H27" i="29"/>
  <c r="AH184" i="31"/>
  <c r="AH189" i="31"/>
  <c r="AH197" i="31"/>
  <c r="AH131" i="31"/>
  <c r="AH135" i="31"/>
  <c r="AH186" i="31"/>
  <c r="AH273" i="31"/>
  <c r="AH277" i="31"/>
  <c r="AH160" i="31"/>
  <c r="AH168" i="31"/>
  <c r="AH176" i="31"/>
  <c r="AH154" i="31"/>
  <c r="AH182" i="31"/>
  <c r="AH259" i="31"/>
  <c r="AH263" i="31"/>
  <c r="AH248" i="31"/>
  <c r="AH33" i="31"/>
  <c r="D6" i="12"/>
  <c r="AH37" i="31"/>
  <c r="AH41" i="31"/>
  <c r="AH45" i="31"/>
  <c r="AH49" i="31"/>
  <c r="AH53" i="31"/>
  <c r="AH57" i="31"/>
  <c r="AH61" i="31"/>
  <c r="AH65" i="31"/>
  <c r="AH69" i="31"/>
  <c r="AH73" i="31"/>
  <c r="AH77" i="31"/>
  <c r="AH81" i="31"/>
  <c r="AH85" i="31"/>
  <c r="AH89" i="31"/>
  <c r="AH93" i="31"/>
  <c r="AH97" i="31"/>
  <c r="AH101" i="31"/>
  <c r="AH105" i="31"/>
  <c r="AH109" i="31"/>
  <c r="AH128" i="31"/>
  <c r="AH147" i="31"/>
  <c r="AH151" i="31"/>
  <c r="AH181" i="31"/>
  <c r="AH234" i="31"/>
  <c r="AH245" i="31"/>
  <c r="AH253" i="31"/>
  <c r="C228" i="12"/>
  <c r="AH264" i="31"/>
  <c r="AH279" i="31"/>
  <c r="AH117" i="31"/>
  <c r="AH125" i="31"/>
  <c r="AH136" i="31"/>
  <c r="AH166" i="31"/>
  <c r="AH170" i="31"/>
  <c r="AH261" i="31"/>
  <c r="D228" i="12"/>
  <c r="AH34" i="31"/>
  <c r="AH38" i="31"/>
  <c r="AH42" i="31"/>
  <c r="AH46" i="31"/>
  <c r="AH50" i="31"/>
  <c r="AH54" i="31"/>
  <c r="AH58" i="31"/>
  <c r="AH62" i="31"/>
  <c r="AH66" i="31"/>
  <c r="AH70" i="31"/>
  <c r="AH74" i="31"/>
  <c r="AH78" i="31"/>
  <c r="AH82" i="31"/>
  <c r="AH86" i="31"/>
  <c r="AH90" i="31"/>
  <c r="AH94" i="31"/>
  <c r="AH98" i="31"/>
  <c r="AH102" i="31"/>
  <c r="AH106" i="31"/>
  <c r="AH133" i="31"/>
  <c r="AH144" i="31"/>
  <c r="AH246" i="31"/>
  <c r="AH250" i="31"/>
  <c r="AH118" i="31"/>
  <c r="AH122" i="31"/>
  <c r="AH35" i="31"/>
  <c r="AH39" i="31"/>
  <c r="AH43" i="31"/>
  <c r="AH47" i="31"/>
  <c r="AH51" i="31"/>
  <c r="AH55" i="31"/>
  <c r="AH59" i="31"/>
  <c r="AH63" i="31"/>
  <c r="AH67" i="31"/>
  <c r="AH71" i="31"/>
  <c r="AH75" i="31"/>
  <c r="AH79" i="31"/>
  <c r="AH83" i="31"/>
  <c r="AH87" i="31"/>
  <c r="AH91" i="31"/>
  <c r="AH95" i="31"/>
  <c r="AH99" i="31"/>
  <c r="AH103" i="31"/>
  <c r="AH107" i="31"/>
  <c r="AH179" i="31"/>
  <c r="AH183" i="31"/>
  <c r="AH213" i="31"/>
  <c r="AH232" i="31"/>
  <c r="AH115" i="31"/>
  <c r="AH119" i="31"/>
  <c r="AH202" i="31"/>
  <c r="AH221" i="31"/>
  <c r="AH36" i="31"/>
  <c r="AH40" i="31"/>
  <c r="AH44" i="31"/>
  <c r="AH48" i="31"/>
  <c r="AH52" i="31"/>
  <c r="AH56" i="31"/>
  <c r="AH60" i="31"/>
  <c r="AH64" i="31"/>
  <c r="AH68" i="31"/>
  <c r="AH72" i="31"/>
  <c r="AH76" i="31"/>
  <c r="AH80" i="31"/>
  <c r="AH84" i="31"/>
  <c r="AH88" i="31"/>
  <c r="AH92" i="31"/>
  <c r="AH96" i="31"/>
  <c r="AH150" i="31"/>
  <c r="AH157" i="31"/>
  <c r="AH195" i="31"/>
  <c r="AH199" i="31"/>
  <c r="AH214" i="31"/>
  <c r="AH267" i="31"/>
  <c r="AH120" i="31"/>
  <c r="AH173" i="31"/>
  <c r="AH271" i="31"/>
  <c r="AH275" i="31"/>
  <c r="AH243" i="31"/>
  <c r="AH247" i="31"/>
  <c r="AH265" i="31"/>
  <c r="AH100" i="31"/>
  <c r="AH104" i="31"/>
  <c r="AH108" i="31"/>
  <c r="AH134" i="31"/>
  <c r="AH141" i="31"/>
  <c r="AH152" i="31"/>
  <c r="AH163" i="31"/>
  <c r="AH167" i="31"/>
  <c r="AH192" i="31"/>
  <c r="AH218" i="31"/>
  <c r="AH229" i="31"/>
  <c r="AH262" i="31"/>
  <c r="AH269" i="31"/>
  <c r="AH112" i="31"/>
  <c r="AH138" i="31"/>
  <c r="AH149" i="31"/>
  <c r="AH200" i="31"/>
  <c r="AH211" i="31"/>
  <c r="AH215" i="31"/>
  <c r="AH240" i="31"/>
  <c r="AH266" i="31"/>
  <c r="AH165" i="31"/>
  <c r="AH198" i="31"/>
  <c r="AH205" i="31"/>
  <c r="AH216" i="31"/>
  <c r="AH227" i="31"/>
  <c r="AH231" i="31"/>
  <c r="AH256" i="31"/>
  <c r="C7" i="30"/>
  <c r="AH40" i="32"/>
  <c r="AH34" i="32"/>
  <c r="D7" i="30"/>
  <c r="AH50" i="32"/>
  <c r="AH63" i="32"/>
  <c r="AH66" i="32"/>
  <c r="AH79" i="32"/>
  <c r="AH82" i="32"/>
  <c r="AH95" i="32"/>
  <c r="AH98" i="32"/>
  <c r="AH215" i="32"/>
  <c r="AH219" i="32"/>
  <c r="AH223" i="32"/>
  <c r="AH227" i="32"/>
  <c r="AH231" i="32"/>
  <c r="AH235" i="32"/>
  <c r="AH239" i="32"/>
  <c r="AH243" i="32"/>
  <c r="AH247" i="32"/>
  <c r="AH251" i="32"/>
  <c r="AH255" i="32"/>
  <c r="AH259" i="32"/>
  <c r="D8" i="30"/>
  <c r="AH85" i="32"/>
  <c r="AH88" i="32"/>
  <c r="AH47" i="32"/>
  <c r="AH41" i="32"/>
  <c r="AH44" i="32"/>
  <c r="AH57" i="32"/>
  <c r="AH60" i="32"/>
  <c r="AH73" i="32"/>
  <c r="AH76" i="32"/>
  <c r="AH89" i="32"/>
  <c r="AH92" i="32"/>
  <c r="AH99" i="32"/>
  <c r="AH108" i="32"/>
  <c r="AH271" i="32"/>
  <c r="AH37" i="32"/>
  <c r="AH275" i="32"/>
  <c r="AH69" i="32"/>
  <c r="AH38" i="32"/>
  <c r="AH70" i="32"/>
  <c r="AH61" i="32"/>
  <c r="AH64" i="32"/>
  <c r="AH93" i="32"/>
  <c r="AH96" i="32"/>
  <c r="AH103" i="32"/>
  <c r="AH102" i="32"/>
  <c r="AH45" i="32"/>
  <c r="AH48" i="32"/>
  <c r="AH77" i="32"/>
  <c r="AH80" i="32"/>
  <c r="AH39" i="32"/>
  <c r="AH42" i="32"/>
  <c r="C29" i="30"/>
  <c r="AH55" i="32"/>
  <c r="AH58" i="32"/>
  <c r="AH71" i="32"/>
  <c r="AH74" i="32"/>
  <c r="AH87" i="32"/>
  <c r="AH90" i="32"/>
  <c r="AH106" i="32"/>
  <c r="AH113" i="32"/>
  <c r="AH117" i="32"/>
  <c r="AH121" i="32"/>
  <c r="AH125" i="32"/>
  <c r="AH129" i="32"/>
  <c r="AH133" i="32"/>
  <c r="AH137" i="32"/>
  <c r="AH141" i="32"/>
  <c r="AH145" i="32"/>
  <c r="AH149" i="32"/>
  <c r="AH153" i="32"/>
  <c r="AH157" i="32"/>
  <c r="AH161" i="32"/>
  <c r="D228" i="30"/>
  <c r="AH261" i="32"/>
  <c r="AH53" i="32"/>
  <c r="D30" i="30"/>
  <c r="AH56" i="32"/>
  <c r="AH72" i="32"/>
  <c r="AH54" i="32"/>
  <c r="AH86" i="32"/>
  <c r="AH36" i="32"/>
  <c r="AH49" i="32"/>
  <c r="AH52" i="32"/>
  <c r="D29" i="30"/>
  <c r="AH65" i="32"/>
  <c r="AH68" i="32"/>
  <c r="AH81" i="32"/>
  <c r="AH84" i="32"/>
  <c r="AH97" i="32"/>
  <c r="AH100" i="32"/>
  <c r="AH107" i="32"/>
  <c r="AH104" i="32"/>
  <c r="AH46" i="32"/>
  <c r="AH62" i="32"/>
  <c r="AH78" i="32"/>
  <c r="AH94" i="32"/>
  <c r="AH101" i="32"/>
  <c r="AH110" i="32"/>
  <c r="AH114" i="32"/>
  <c r="AH118" i="32"/>
  <c r="AH122" i="32"/>
  <c r="AH126" i="32"/>
  <c r="AH130" i="32"/>
  <c r="AH134" i="32"/>
  <c r="AH138" i="32"/>
  <c r="AH142" i="32"/>
  <c r="AH146" i="32"/>
  <c r="AH154" i="32"/>
  <c r="AH277" i="32"/>
  <c r="AH269" i="32"/>
  <c r="AH263" i="32"/>
  <c r="AH279" i="32"/>
  <c r="AH165" i="32"/>
  <c r="AH169" i="32"/>
  <c r="AH173" i="32"/>
  <c r="AH177" i="32"/>
  <c r="AH181" i="32"/>
  <c r="AH185" i="32"/>
  <c r="AH189" i="32"/>
  <c r="AH193" i="32"/>
  <c r="AH197" i="32"/>
  <c r="AH201" i="32"/>
  <c r="AH205" i="32"/>
  <c r="AH209" i="32"/>
  <c r="AH213" i="32"/>
  <c r="AH217" i="32"/>
  <c r="AH221" i="32"/>
  <c r="AH225" i="32"/>
  <c r="AH229" i="32"/>
  <c r="AH233" i="32"/>
  <c r="AH237" i="32"/>
  <c r="AH241" i="32"/>
  <c r="AH245" i="32"/>
  <c r="AH249" i="32"/>
  <c r="AH253" i="32"/>
  <c r="AH257" i="32"/>
  <c r="AH273" i="32"/>
  <c r="AH162" i="32"/>
  <c r="AH166" i="32"/>
  <c r="AH170" i="32"/>
  <c r="AH174" i="32"/>
  <c r="AH178" i="32"/>
  <c r="AH182" i="32"/>
  <c r="AH186" i="32"/>
  <c r="AH190" i="32"/>
  <c r="AH194" i="32"/>
  <c r="AH198" i="32"/>
  <c r="AH202" i="32"/>
  <c r="AH206" i="32"/>
  <c r="AH210" i="32"/>
  <c r="AH214" i="32"/>
  <c r="AH218" i="32"/>
  <c r="AH222" i="32"/>
  <c r="AH226" i="32"/>
  <c r="AH230" i="32"/>
  <c r="AH234" i="32"/>
  <c r="AH238" i="32"/>
  <c r="AH242" i="32"/>
  <c r="AH246" i="32"/>
  <c r="AH250" i="32"/>
  <c r="AH254" i="32"/>
  <c r="AH264" i="32"/>
  <c r="AH258" i="32"/>
  <c r="AH274" i="32"/>
  <c r="AH268" i="32"/>
  <c r="AH262" i="32"/>
  <c r="AH278" i="32"/>
  <c r="AH111" i="32"/>
  <c r="AH115" i="32"/>
  <c r="AH119" i="32"/>
  <c r="AH123" i="32"/>
  <c r="AH127" i="32"/>
  <c r="AH131" i="32"/>
  <c r="AH135" i="32"/>
  <c r="AH139" i="32"/>
  <c r="AH143" i="32"/>
  <c r="AH147" i="32"/>
  <c r="AH151" i="32"/>
  <c r="AH155" i="32"/>
  <c r="AH159" i="32"/>
  <c r="AH163" i="32"/>
  <c r="AH167" i="32"/>
  <c r="AH171" i="32"/>
  <c r="AH175" i="32"/>
  <c r="AH179" i="32"/>
  <c r="AH183" i="32"/>
  <c r="AH187" i="32"/>
  <c r="AH191" i="32"/>
  <c r="AH195" i="32"/>
  <c r="AH199" i="32"/>
  <c r="AH203" i="32"/>
  <c r="AH207" i="32"/>
  <c r="AH211" i="32"/>
  <c r="AH272" i="32"/>
  <c r="AH266" i="32"/>
  <c r="AH112" i="32"/>
  <c r="AH116" i="32"/>
  <c r="AH120" i="32"/>
  <c r="AH124" i="32"/>
  <c r="AH128" i="32"/>
  <c r="AH132" i="32"/>
  <c r="AH136" i="32"/>
  <c r="AH140" i="32"/>
  <c r="AH144" i="32"/>
  <c r="AH148" i="32"/>
  <c r="AH152" i="32"/>
  <c r="AH156" i="32"/>
  <c r="AH160" i="32"/>
  <c r="AH164" i="32"/>
  <c r="AH168" i="32"/>
  <c r="AH172" i="32"/>
  <c r="AH176" i="32"/>
  <c r="AH180" i="32"/>
  <c r="AH184" i="32"/>
  <c r="AH188" i="32"/>
  <c r="AH192" i="32"/>
  <c r="AH196" i="32"/>
  <c r="AH200" i="32"/>
  <c r="AH204" i="32"/>
  <c r="AH208" i="32"/>
  <c r="AH212" i="32"/>
  <c r="AH216" i="32"/>
  <c r="AH220" i="32"/>
  <c r="AH224" i="32"/>
  <c r="AH228" i="32"/>
  <c r="AH232" i="32"/>
  <c r="AH236" i="32"/>
  <c r="AH240" i="32"/>
  <c r="AH244" i="32"/>
  <c r="AH248" i="32"/>
  <c r="AH252" i="32"/>
  <c r="AH260" i="32"/>
  <c r="AH276" i="32"/>
  <c r="AH270" i="32"/>
  <c r="AH111" i="31"/>
  <c r="AH114" i="31"/>
  <c r="AH127" i="31"/>
  <c r="AH130" i="31"/>
  <c r="AH143" i="31"/>
  <c r="AH146" i="31"/>
  <c r="AH159" i="31"/>
  <c r="AH162" i="31"/>
  <c r="AH175" i="31"/>
  <c r="AH178" i="31"/>
  <c r="AH191" i="31"/>
  <c r="AH194" i="31"/>
  <c r="AH207" i="31"/>
  <c r="AH210" i="31"/>
  <c r="AH223" i="31"/>
  <c r="AH226" i="31"/>
  <c r="AH239" i="31"/>
  <c r="AH242" i="31"/>
  <c r="AH255" i="31"/>
  <c r="AH258" i="31"/>
  <c r="AH274" i="31"/>
  <c r="AH121" i="31"/>
  <c r="AH124" i="31"/>
  <c r="AH137" i="31"/>
  <c r="AH140" i="31"/>
  <c r="AH153" i="31"/>
  <c r="AH156" i="31"/>
  <c r="AH169" i="31"/>
  <c r="AH172" i="31"/>
  <c r="AH185" i="31"/>
  <c r="AH188" i="31"/>
  <c r="AH201" i="31"/>
  <c r="AH204" i="31"/>
  <c r="AH217" i="31"/>
  <c r="AH220" i="31"/>
  <c r="AH233" i="31"/>
  <c r="AH236" i="31"/>
  <c r="AH249" i="31"/>
  <c r="AH252" i="31"/>
  <c r="AH268" i="31"/>
  <c r="AH278" i="31"/>
  <c r="AH272" i="31"/>
  <c r="AH113" i="31"/>
  <c r="AH116" i="31"/>
  <c r="AH129" i="31"/>
  <c r="AH132" i="31"/>
  <c r="AH145" i="31"/>
  <c r="AH148" i="31"/>
  <c r="AH161" i="31"/>
  <c r="AH164" i="31"/>
  <c r="AH177" i="31"/>
  <c r="AH180" i="31"/>
  <c r="AH193" i="31"/>
  <c r="AH196" i="31"/>
  <c r="AH209" i="31"/>
  <c r="AH212" i="31"/>
  <c r="AH225" i="31"/>
  <c r="AH228" i="31"/>
  <c r="AH241" i="31"/>
  <c r="AH244" i="31"/>
  <c r="AH257" i="31"/>
  <c r="AH260" i="31"/>
  <c r="AH276" i="31"/>
  <c r="AH110" i="31"/>
  <c r="AH123" i="31"/>
  <c r="AH126" i="31"/>
  <c r="AH139" i="31"/>
  <c r="AH142" i="31"/>
  <c r="AH155" i="31"/>
  <c r="AH158" i="31"/>
  <c r="AH171" i="31"/>
  <c r="AH174" i="31"/>
  <c r="AH187" i="31"/>
  <c r="AH190" i="31"/>
  <c r="AH203" i="31"/>
  <c r="AH206" i="31"/>
  <c r="AH219" i="31"/>
  <c r="AH222" i="31"/>
  <c r="AH235" i="31"/>
  <c r="AH238" i="31"/>
  <c r="AH251" i="31"/>
  <c r="AH254" i="31"/>
  <c r="AH270" i="31"/>
  <c r="H82" i="28"/>
  <c r="H71" i="28"/>
  <c r="H58" i="28"/>
  <c r="A31" i="30"/>
  <c r="A9" i="30"/>
  <c r="D9" i="30" s="1"/>
  <c r="A53" i="30"/>
  <c r="D53" i="30" s="1"/>
  <c r="A75" i="30"/>
  <c r="C75" i="30" s="1"/>
  <c r="E23" i="29"/>
  <c r="E14" i="29"/>
  <c r="E11" i="29"/>
  <c r="H97" i="29" l="1"/>
  <c r="H84" i="29"/>
  <c r="H71" i="29"/>
  <c r="E228" i="30"/>
  <c r="A108" i="28"/>
  <c r="E52" i="30"/>
  <c r="A108" i="1"/>
  <c r="E30" i="30"/>
  <c r="E8" i="30"/>
  <c r="E7" i="29"/>
  <c r="E45" i="29"/>
  <c r="E18" i="29"/>
  <c r="E22" i="29"/>
  <c r="E7" i="30"/>
  <c r="E10" i="29"/>
  <c r="C53" i="30"/>
  <c r="E42" i="29"/>
  <c r="E9" i="28"/>
  <c r="E21" i="28"/>
  <c r="E15" i="28"/>
  <c r="E19" i="28"/>
  <c r="E25" i="28"/>
  <c r="E7" i="28"/>
  <c r="E13" i="28"/>
  <c r="E19" i="29"/>
  <c r="E15" i="29"/>
  <c r="C9" i="30"/>
  <c r="D75" i="30"/>
  <c r="E38" i="28"/>
  <c r="E11" i="28"/>
  <c r="E48" i="28"/>
  <c r="E44" i="28"/>
  <c r="E9" i="29"/>
  <c r="E13" i="29"/>
  <c r="E17" i="29"/>
  <c r="E21" i="29"/>
  <c r="E25" i="29"/>
  <c r="E8" i="28"/>
  <c r="E10" i="28"/>
  <c r="E12" i="28"/>
  <c r="E14" i="28"/>
  <c r="E16" i="28"/>
  <c r="E18" i="28"/>
  <c r="E20" i="28"/>
  <c r="E22" i="28"/>
  <c r="E24" i="28"/>
  <c r="C31" i="30"/>
  <c r="D31" i="30"/>
  <c r="E17" i="28"/>
  <c r="E54" i="28"/>
  <c r="E8" i="29"/>
  <c r="E12" i="29"/>
  <c r="E16" i="29"/>
  <c r="E20" i="29"/>
  <c r="E24" i="29"/>
  <c r="E49" i="29"/>
  <c r="E23" i="28"/>
  <c r="C148" i="30"/>
  <c r="E29" i="30"/>
  <c r="E54" i="29"/>
  <c r="E46" i="29"/>
  <c r="E53" i="29"/>
  <c r="E41" i="29"/>
  <c r="E50" i="29"/>
  <c r="E38" i="29"/>
  <c r="A76" i="30"/>
  <c r="A98" i="30"/>
  <c r="A32" i="30"/>
  <c r="A10" i="30"/>
  <c r="A54" i="30"/>
  <c r="H95" i="28"/>
  <c r="H84" i="28"/>
  <c r="E53" i="30" l="1"/>
  <c r="E27" i="29"/>
  <c r="E31" i="30"/>
  <c r="E27" i="28"/>
  <c r="D32" i="30"/>
  <c r="C32" i="30"/>
  <c r="C149" i="30"/>
  <c r="E51" i="29"/>
  <c r="E47" i="29"/>
  <c r="E39" i="29"/>
  <c r="E55" i="28"/>
  <c r="E51" i="28"/>
  <c r="E47" i="28"/>
  <c r="E43" i="28"/>
  <c r="E39" i="28"/>
  <c r="E52" i="29"/>
  <c r="E44" i="29"/>
  <c r="E50" i="28"/>
  <c r="E40" i="28"/>
  <c r="E42" i="28"/>
  <c r="C76" i="30"/>
  <c r="D76" i="30"/>
  <c r="C54" i="30"/>
  <c r="D54" i="30"/>
  <c r="D98" i="30"/>
  <c r="C98" i="30"/>
  <c r="C10" i="30"/>
  <c r="D10" i="30"/>
  <c r="E55" i="29"/>
  <c r="E43" i="29"/>
  <c r="E53" i="28"/>
  <c r="E49" i="28"/>
  <c r="E45" i="28"/>
  <c r="E41" i="28"/>
  <c r="E56" i="29"/>
  <c r="E48" i="29"/>
  <c r="E40" i="29"/>
  <c r="E56" i="28"/>
  <c r="E46" i="28"/>
  <c r="E52" i="28"/>
  <c r="E75" i="30"/>
  <c r="E9" i="30"/>
  <c r="A33" i="30"/>
  <c r="A11" i="30"/>
  <c r="A121" i="30"/>
  <c r="A77" i="30"/>
  <c r="A99" i="30"/>
  <c r="A55" i="30"/>
  <c r="H108" i="28"/>
  <c r="H110" i="28" s="1"/>
  <c r="H97" i="28"/>
  <c r="E69" i="29" l="1"/>
  <c r="E71" i="29" s="1"/>
  <c r="E69" i="28"/>
  <c r="E10" i="30"/>
  <c r="E54" i="30"/>
  <c r="E58" i="29"/>
  <c r="E58" i="28"/>
  <c r="D77" i="30"/>
  <c r="C77" i="30"/>
  <c r="D121" i="30"/>
  <c r="C121" i="30"/>
  <c r="D33" i="30"/>
  <c r="C33" i="30"/>
  <c r="C150" i="30"/>
  <c r="D55" i="30"/>
  <c r="C55" i="30"/>
  <c r="D99" i="30"/>
  <c r="C99" i="30"/>
  <c r="C11" i="30"/>
  <c r="D11" i="30"/>
  <c r="E82" i="28"/>
  <c r="E82" i="29"/>
  <c r="E98" i="30"/>
  <c r="E76" i="30"/>
  <c r="A122" i="30"/>
  <c r="A100" i="30"/>
  <c r="E32" i="30"/>
  <c r="A12" i="30"/>
  <c r="A34" i="30"/>
  <c r="A78" i="30"/>
  <c r="A144" i="30"/>
  <c r="A56" i="30"/>
  <c r="K5" i="2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111" i="21"/>
  <c r="K112" i="21"/>
  <c r="K113" i="21"/>
  <c r="K114" i="21"/>
  <c r="K115" i="21"/>
  <c r="K116" i="21"/>
  <c r="K117" i="21"/>
  <c r="K118" i="21"/>
  <c r="K119" i="21"/>
  <c r="K120" i="21"/>
  <c r="K121" i="21"/>
  <c r="K122" i="21"/>
  <c r="K123" i="21"/>
  <c r="K124" i="21"/>
  <c r="K125" i="21"/>
  <c r="K126" i="21"/>
  <c r="K127" i="21"/>
  <c r="K128" i="21"/>
  <c r="K129" i="21"/>
  <c r="K130" i="21"/>
  <c r="K131" i="21"/>
  <c r="K132" i="21"/>
  <c r="K133" i="21"/>
  <c r="K134" i="21"/>
  <c r="K135" i="21"/>
  <c r="K136" i="21"/>
  <c r="K137" i="21"/>
  <c r="K138" i="21"/>
  <c r="K139" i="21"/>
  <c r="K140" i="21"/>
  <c r="K141" i="21"/>
  <c r="K142" i="21"/>
  <c r="K143" i="21"/>
  <c r="K144" i="21"/>
  <c r="K145" i="21"/>
  <c r="K146" i="21"/>
  <c r="K147" i="21"/>
  <c r="K148" i="21"/>
  <c r="K149" i="21"/>
  <c r="K150" i="21"/>
  <c r="K151" i="21"/>
  <c r="K152" i="21"/>
  <c r="K153" i="21"/>
  <c r="K154" i="21"/>
  <c r="K155" i="21"/>
  <c r="K156" i="21"/>
  <c r="K157" i="21"/>
  <c r="K158" i="21"/>
  <c r="K159" i="21"/>
  <c r="K160" i="21"/>
  <c r="K161" i="21"/>
  <c r="K162" i="21"/>
  <c r="K163" i="21"/>
  <c r="K164" i="21"/>
  <c r="K165" i="21"/>
  <c r="K166" i="21"/>
  <c r="K167" i="21"/>
  <c r="K168" i="21"/>
  <c r="K169" i="21"/>
  <c r="K170" i="21"/>
  <c r="K171" i="21"/>
  <c r="K172" i="21"/>
  <c r="K173" i="21"/>
  <c r="K174" i="21"/>
  <c r="K175" i="21"/>
  <c r="K176" i="21"/>
  <c r="K177" i="21"/>
  <c r="K178" i="21"/>
  <c r="K179" i="21"/>
  <c r="K180" i="21"/>
  <c r="K181" i="21"/>
  <c r="K182" i="21"/>
  <c r="K183" i="21"/>
  <c r="K184" i="21"/>
  <c r="K185" i="21"/>
  <c r="K186" i="21"/>
  <c r="K187" i="21"/>
  <c r="K188" i="21"/>
  <c r="K189" i="21"/>
  <c r="K190" i="21"/>
  <c r="K191" i="21"/>
  <c r="K192" i="21"/>
  <c r="K193" i="21"/>
  <c r="K194" i="21"/>
  <c r="K195" i="21"/>
  <c r="K196" i="21"/>
  <c r="K197" i="21"/>
  <c r="K198" i="21"/>
  <c r="K199" i="21"/>
  <c r="K200" i="21"/>
  <c r="K201" i="21"/>
  <c r="K202" i="21"/>
  <c r="K203" i="21"/>
  <c r="K204" i="21"/>
  <c r="K205" i="21"/>
  <c r="K206" i="21"/>
  <c r="K207" i="21"/>
  <c r="K208" i="21"/>
  <c r="K209" i="21"/>
  <c r="K210" i="21"/>
  <c r="K211" i="21"/>
  <c r="K212" i="21"/>
  <c r="K213" i="21"/>
  <c r="K214" i="21"/>
  <c r="K215" i="21"/>
  <c r="K216" i="21"/>
  <c r="K217" i="21"/>
  <c r="K218" i="21"/>
  <c r="K219" i="21"/>
  <c r="K220" i="21"/>
  <c r="K221" i="21"/>
  <c r="K222" i="21"/>
  <c r="K223" i="21"/>
  <c r="K224" i="21"/>
  <c r="K225" i="21"/>
  <c r="K226" i="21"/>
  <c r="K227" i="21"/>
  <c r="K228" i="21"/>
  <c r="K229" i="21"/>
  <c r="K230" i="21"/>
  <c r="K231" i="21"/>
  <c r="K232" i="21"/>
  <c r="K233" i="21"/>
  <c r="K234" i="21"/>
  <c r="K235" i="21"/>
  <c r="K236" i="21"/>
  <c r="K237" i="21"/>
  <c r="K238" i="21"/>
  <c r="K239" i="21"/>
  <c r="K240" i="21"/>
  <c r="K241" i="21"/>
  <c r="K242" i="21"/>
  <c r="K243" i="21"/>
  <c r="K244" i="21"/>
  <c r="K245" i="21"/>
  <c r="K246" i="21"/>
  <c r="K247" i="21"/>
  <c r="K248" i="21"/>
  <c r="K249" i="21"/>
  <c r="K250" i="21"/>
  <c r="K251" i="21"/>
  <c r="K252" i="21"/>
  <c r="K253" i="21"/>
  <c r="K254" i="21"/>
  <c r="K255" i="21"/>
  <c r="K256" i="21"/>
  <c r="K257" i="21"/>
  <c r="K258" i="21"/>
  <c r="K259" i="21"/>
  <c r="K260" i="21"/>
  <c r="K261" i="21"/>
  <c r="K262" i="21"/>
  <c r="K263" i="21"/>
  <c r="K264" i="21"/>
  <c r="K265" i="21"/>
  <c r="K266" i="21"/>
  <c r="K267" i="21"/>
  <c r="K268" i="21"/>
  <c r="K269" i="21"/>
  <c r="K270" i="21"/>
  <c r="K271" i="21"/>
  <c r="K272" i="21"/>
  <c r="K273" i="21"/>
  <c r="K274" i="21"/>
  <c r="K275" i="21"/>
  <c r="K276" i="21"/>
  <c r="K277" i="21"/>
  <c r="K278" i="21"/>
  <c r="K279" i="21"/>
  <c r="K280" i="21"/>
  <c r="K281" i="21"/>
  <c r="K282" i="21"/>
  <c r="K283" i="21"/>
  <c r="K284" i="21"/>
  <c r="K285" i="21"/>
  <c r="K286" i="21"/>
  <c r="K287" i="21"/>
  <c r="K288" i="21"/>
  <c r="K289" i="21"/>
  <c r="K290" i="21"/>
  <c r="K291" i="21"/>
  <c r="K292" i="21"/>
  <c r="K293" i="21"/>
  <c r="K294" i="21"/>
  <c r="K295" i="21"/>
  <c r="K296" i="21"/>
  <c r="K297" i="21"/>
  <c r="K298" i="21"/>
  <c r="K299" i="21"/>
  <c r="K300" i="21"/>
  <c r="K301" i="21"/>
  <c r="K302" i="21"/>
  <c r="K303" i="21"/>
  <c r="K304" i="21"/>
  <c r="K305" i="21"/>
  <c r="K306" i="21"/>
  <c r="K307" i="21"/>
  <c r="K308" i="21"/>
  <c r="K309" i="21"/>
  <c r="K310" i="21"/>
  <c r="K311" i="21"/>
  <c r="K312" i="21"/>
  <c r="K313" i="21"/>
  <c r="K314" i="21"/>
  <c r="K315" i="21"/>
  <c r="K316" i="21"/>
  <c r="K317" i="21"/>
  <c r="K318" i="21"/>
  <c r="K319" i="21"/>
  <c r="K320" i="21"/>
  <c r="K321" i="21"/>
  <c r="K322" i="21"/>
  <c r="K323" i="21"/>
  <c r="K324" i="21"/>
  <c r="K325" i="21"/>
  <c r="K326" i="21"/>
  <c r="K327" i="21"/>
  <c r="K328" i="21"/>
  <c r="K329" i="21"/>
  <c r="K330" i="21"/>
  <c r="K331" i="21"/>
  <c r="K332" i="21"/>
  <c r="K333" i="21"/>
  <c r="K334" i="21"/>
  <c r="K335" i="21"/>
  <c r="K336" i="21"/>
  <c r="K337" i="21"/>
  <c r="K338" i="21"/>
  <c r="K339" i="21"/>
  <c r="K340" i="21"/>
  <c r="K341" i="21"/>
  <c r="K342" i="21"/>
  <c r="K343" i="21"/>
  <c r="K344" i="21"/>
  <c r="K345" i="21"/>
  <c r="K346" i="21"/>
  <c r="K347" i="21"/>
  <c r="K348" i="21"/>
  <c r="K349" i="21"/>
  <c r="K350" i="21"/>
  <c r="K351" i="21"/>
  <c r="K352" i="21"/>
  <c r="K353" i="21"/>
  <c r="K354" i="21"/>
  <c r="K355" i="21"/>
  <c r="K356" i="21"/>
  <c r="K357" i="21"/>
  <c r="K358" i="21"/>
  <c r="K359" i="21"/>
  <c r="K360" i="21"/>
  <c r="K361" i="21"/>
  <c r="K362" i="21"/>
  <c r="K363" i="21"/>
  <c r="K364" i="21"/>
  <c r="K365" i="21"/>
  <c r="K366" i="21"/>
  <c r="K367" i="21"/>
  <c r="K368" i="21"/>
  <c r="K369" i="21"/>
  <c r="K370" i="21"/>
  <c r="K371" i="21"/>
  <c r="K372" i="21"/>
  <c r="K373" i="21"/>
  <c r="K374" i="21"/>
  <c r="K375" i="21"/>
  <c r="K376" i="21"/>
  <c r="K377" i="21"/>
  <c r="K378" i="21"/>
  <c r="K379" i="21"/>
  <c r="K380" i="21"/>
  <c r="K381" i="21"/>
  <c r="K382" i="21"/>
  <c r="K383" i="21"/>
  <c r="K384" i="21"/>
  <c r="K385" i="21"/>
  <c r="K386" i="21"/>
  <c r="K387" i="21"/>
  <c r="K388" i="21"/>
  <c r="K389" i="21"/>
  <c r="K390" i="21"/>
  <c r="K391" i="21"/>
  <c r="K392" i="21"/>
  <c r="K393" i="21"/>
  <c r="K394" i="21"/>
  <c r="K395" i="21"/>
  <c r="K396" i="21"/>
  <c r="K397" i="21"/>
  <c r="K398" i="21"/>
  <c r="K399" i="21"/>
  <c r="K400" i="21"/>
  <c r="K401" i="21"/>
  <c r="K402" i="21"/>
  <c r="K403" i="21"/>
  <c r="K404" i="21"/>
  <c r="K405" i="21"/>
  <c r="K406" i="21"/>
  <c r="K407" i="21"/>
  <c r="K408" i="21"/>
  <c r="K409" i="21"/>
  <c r="K410" i="21"/>
  <c r="K411" i="21"/>
  <c r="K412" i="21"/>
  <c r="K413" i="21"/>
  <c r="K414" i="21"/>
  <c r="K415" i="21"/>
  <c r="K416" i="21"/>
  <c r="K417" i="21"/>
  <c r="K418" i="21"/>
  <c r="K419" i="21"/>
  <c r="K420" i="21"/>
  <c r="K421" i="21"/>
  <c r="K422" i="21"/>
  <c r="K423" i="21"/>
  <c r="K424" i="21"/>
  <c r="K425" i="21"/>
  <c r="K426" i="21"/>
  <c r="K427" i="21"/>
  <c r="K428" i="21"/>
  <c r="K429" i="21"/>
  <c r="K430" i="21"/>
  <c r="K431" i="21"/>
  <c r="K432" i="21"/>
  <c r="K433" i="21"/>
  <c r="K434" i="21"/>
  <c r="K435" i="21"/>
  <c r="K436" i="21"/>
  <c r="K437" i="21"/>
  <c r="K438" i="21"/>
  <c r="K439" i="21"/>
  <c r="K440" i="21"/>
  <c r="K441" i="21"/>
  <c r="K442" i="21"/>
  <c r="K443" i="21"/>
  <c r="K444" i="21"/>
  <c r="K445" i="21"/>
  <c r="K446" i="21"/>
  <c r="K447" i="21"/>
  <c r="K448" i="21"/>
  <c r="K449" i="21"/>
  <c r="K450" i="21"/>
  <c r="K451" i="21"/>
  <c r="K452" i="21"/>
  <c r="K453" i="21"/>
  <c r="K454" i="21"/>
  <c r="K455" i="21"/>
  <c r="K456" i="21"/>
  <c r="K457" i="21"/>
  <c r="K458" i="21"/>
  <c r="K459" i="21"/>
  <c r="K460" i="21"/>
  <c r="K461" i="21"/>
  <c r="K462" i="21"/>
  <c r="K463" i="21"/>
  <c r="K464" i="21"/>
  <c r="K465" i="21"/>
  <c r="K466" i="21"/>
  <c r="K467" i="21"/>
  <c r="K468" i="21"/>
  <c r="K469" i="21"/>
  <c r="K470" i="21"/>
  <c r="K471" i="21"/>
  <c r="K472" i="21"/>
  <c r="K473" i="21"/>
  <c r="K474" i="21"/>
  <c r="K475" i="21"/>
  <c r="K476" i="21"/>
  <c r="K477" i="21"/>
  <c r="K478" i="21"/>
  <c r="K479" i="21"/>
  <c r="K480" i="21"/>
  <c r="K481" i="21"/>
  <c r="K482" i="21"/>
  <c r="K483" i="21"/>
  <c r="K484" i="21"/>
  <c r="K485" i="21"/>
  <c r="K486" i="21"/>
  <c r="K487" i="21"/>
  <c r="K488" i="21"/>
  <c r="K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19" i="21"/>
  <c r="D120" i="21"/>
  <c r="D121" i="21"/>
  <c r="D122" i="21"/>
  <c r="D123" i="21"/>
  <c r="D124" i="21"/>
  <c r="D125" i="21"/>
  <c r="D126" i="21"/>
  <c r="D127" i="21"/>
  <c r="D128" i="21"/>
  <c r="D129" i="21"/>
  <c r="D130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47" i="21"/>
  <c r="D148" i="21"/>
  <c r="D149" i="21"/>
  <c r="D150" i="21"/>
  <c r="D151" i="21"/>
  <c r="D152" i="21"/>
  <c r="D153" i="21"/>
  <c r="D154" i="21"/>
  <c r="D155" i="21"/>
  <c r="D156" i="21"/>
  <c r="D157" i="21"/>
  <c r="D158" i="21"/>
  <c r="D159" i="21"/>
  <c r="D160" i="21"/>
  <c r="D161" i="21"/>
  <c r="D162" i="21"/>
  <c r="D163" i="21"/>
  <c r="D164" i="21"/>
  <c r="D165" i="21"/>
  <c r="D166" i="21"/>
  <c r="D167" i="21"/>
  <c r="D168" i="21"/>
  <c r="D169" i="21"/>
  <c r="D170" i="21"/>
  <c r="D171" i="21"/>
  <c r="D172" i="21"/>
  <c r="D173" i="21"/>
  <c r="D174" i="21"/>
  <c r="D175" i="21"/>
  <c r="D176" i="21"/>
  <c r="D177" i="21"/>
  <c r="D178" i="21"/>
  <c r="D179" i="21"/>
  <c r="D180" i="21"/>
  <c r="D181" i="21"/>
  <c r="D182" i="21"/>
  <c r="D183" i="21"/>
  <c r="D184" i="21"/>
  <c r="D185" i="21"/>
  <c r="D186" i="21"/>
  <c r="D187" i="21"/>
  <c r="D188" i="21"/>
  <c r="D189" i="21"/>
  <c r="D190" i="21"/>
  <c r="D191" i="21"/>
  <c r="D192" i="21"/>
  <c r="D193" i="21"/>
  <c r="D194" i="21"/>
  <c r="D195" i="21"/>
  <c r="D196" i="21"/>
  <c r="D197" i="21"/>
  <c r="D198" i="21"/>
  <c r="D199" i="21"/>
  <c r="D200" i="21"/>
  <c r="D201" i="21"/>
  <c r="D202" i="21"/>
  <c r="D203" i="21"/>
  <c r="D204" i="21"/>
  <c r="D205" i="21"/>
  <c r="D206" i="21"/>
  <c r="D207" i="21"/>
  <c r="D208" i="21"/>
  <c r="D209" i="21"/>
  <c r="D210" i="21"/>
  <c r="D211" i="21"/>
  <c r="D212" i="21"/>
  <c r="D213" i="21"/>
  <c r="D214" i="21"/>
  <c r="D215" i="21"/>
  <c r="D216" i="21"/>
  <c r="D217" i="21"/>
  <c r="D218" i="21"/>
  <c r="D219" i="21"/>
  <c r="D220" i="21"/>
  <c r="D221" i="21"/>
  <c r="D222" i="21"/>
  <c r="D223" i="21"/>
  <c r="D224" i="21"/>
  <c r="D225" i="21"/>
  <c r="D226" i="21"/>
  <c r="D227" i="21"/>
  <c r="D228" i="21"/>
  <c r="D229" i="21"/>
  <c r="D230" i="21"/>
  <c r="D231" i="21"/>
  <c r="D232" i="21"/>
  <c r="D233" i="21"/>
  <c r="D234" i="21"/>
  <c r="D235" i="21"/>
  <c r="D236" i="21"/>
  <c r="D237" i="21"/>
  <c r="D238" i="21"/>
  <c r="D239" i="21"/>
  <c r="D240" i="21"/>
  <c r="D241" i="21"/>
  <c r="D242" i="21"/>
  <c r="D243" i="21"/>
  <c r="D244" i="21"/>
  <c r="D245" i="21"/>
  <c r="D246" i="21"/>
  <c r="D247" i="21"/>
  <c r="D248" i="21"/>
  <c r="D249" i="21"/>
  <c r="D250" i="21"/>
  <c r="D251" i="21"/>
  <c r="D252" i="21"/>
  <c r="D253" i="21"/>
  <c r="D254" i="21"/>
  <c r="D255" i="21"/>
  <c r="D256" i="21"/>
  <c r="D257" i="21"/>
  <c r="D258" i="21"/>
  <c r="D259" i="21"/>
  <c r="D260" i="21"/>
  <c r="D261" i="21"/>
  <c r="D262" i="21"/>
  <c r="D263" i="21"/>
  <c r="D264" i="21"/>
  <c r="D265" i="21"/>
  <c r="D266" i="21"/>
  <c r="D267" i="21"/>
  <c r="D268" i="21"/>
  <c r="D269" i="21"/>
  <c r="D270" i="21"/>
  <c r="D271" i="21"/>
  <c r="D272" i="21"/>
  <c r="D273" i="21"/>
  <c r="D274" i="21"/>
  <c r="D275" i="21"/>
  <c r="D276" i="21"/>
  <c r="D277" i="21"/>
  <c r="D278" i="21"/>
  <c r="D279" i="21"/>
  <c r="D280" i="21"/>
  <c r="D281" i="21"/>
  <c r="D282" i="21"/>
  <c r="D283" i="21"/>
  <c r="D284" i="21"/>
  <c r="D285" i="21"/>
  <c r="D286" i="21"/>
  <c r="D287" i="21"/>
  <c r="D288" i="21"/>
  <c r="D289" i="21"/>
  <c r="D290" i="21"/>
  <c r="D291" i="21"/>
  <c r="D292" i="21"/>
  <c r="D293" i="21"/>
  <c r="D294" i="21"/>
  <c r="D295" i="21"/>
  <c r="D296" i="21"/>
  <c r="D297" i="21"/>
  <c r="D298" i="21"/>
  <c r="D299" i="21"/>
  <c r="D300" i="21"/>
  <c r="D301" i="21"/>
  <c r="D302" i="21"/>
  <c r="D303" i="21"/>
  <c r="D304" i="21"/>
  <c r="D305" i="21"/>
  <c r="D306" i="21"/>
  <c r="D307" i="21"/>
  <c r="D308" i="21"/>
  <c r="D309" i="21"/>
  <c r="D310" i="21"/>
  <c r="D311" i="21"/>
  <c r="D312" i="21"/>
  <c r="D313" i="21"/>
  <c r="D314" i="21"/>
  <c r="D315" i="21"/>
  <c r="D316" i="21"/>
  <c r="D317" i="21"/>
  <c r="D318" i="21"/>
  <c r="D319" i="21"/>
  <c r="D320" i="21"/>
  <c r="D321" i="21"/>
  <c r="D322" i="21"/>
  <c r="D323" i="21"/>
  <c r="D324" i="21"/>
  <c r="D325" i="21"/>
  <c r="D326" i="21"/>
  <c r="D327" i="21"/>
  <c r="D328" i="21"/>
  <c r="D329" i="21"/>
  <c r="D330" i="21"/>
  <c r="D331" i="21"/>
  <c r="D332" i="21"/>
  <c r="D333" i="21"/>
  <c r="D334" i="21"/>
  <c r="D335" i="21"/>
  <c r="D336" i="21"/>
  <c r="D337" i="21"/>
  <c r="D338" i="21"/>
  <c r="D339" i="21"/>
  <c r="D340" i="21"/>
  <c r="D341" i="21"/>
  <c r="D342" i="21"/>
  <c r="D343" i="21"/>
  <c r="D344" i="21"/>
  <c r="D345" i="21"/>
  <c r="D346" i="21"/>
  <c r="D347" i="21"/>
  <c r="D348" i="21"/>
  <c r="D349" i="21"/>
  <c r="D350" i="21"/>
  <c r="D351" i="21"/>
  <c r="D352" i="21"/>
  <c r="D353" i="21"/>
  <c r="D354" i="21"/>
  <c r="D355" i="21"/>
  <c r="D356" i="21"/>
  <c r="D357" i="21"/>
  <c r="D358" i="21"/>
  <c r="D359" i="21"/>
  <c r="D360" i="21"/>
  <c r="D361" i="21"/>
  <c r="D362" i="21"/>
  <c r="D363" i="21"/>
  <c r="D364" i="21"/>
  <c r="D365" i="21"/>
  <c r="D366" i="21"/>
  <c r="D367" i="21"/>
  <c r="D368" i="21"/>
  <c r="D369" i="21"/>
  <c r="D370" i="21"/>
  <c r="D371" i="21"/>
  <c r="D372" i="21"/>
  <c r="D373" i="21"/>
  <c r="D374" i="21"/>
  <c r="D375" i="21"/>
  <c r="D376" i="21"/>
  <c r="D377" i="21"/>
  <c r="D378" i="21"/>
  <c r="D379" i="21"/>
  <c r="D380" i="21"/>
  <c r="D381" i="21"/>
  <c r="D382" i="21"/>
  <c r="D383" i="21"/>
  <c r="D384" i="21"/>
  <c r="D385" i="21"/>
  <c r="D386" i="21"/>
  <c r="D387" i="21"/>
  <c r="D388" i="21"/>
  <c r="D389" i="21"/>
  <c r="D390" i="21"/>
  <c r="D391" i="21"/>
  <c r="D392" i="21"/>
  <c r="D393" i="21"/>
  <c r="D394" i="21"/>
  <c r="D395" i="21"/>
  <c r="D396" i="21"/>
  <c r="D397" i="21"/>
  <c r="D398" i="21"/>
  <c r="D399" i="21"/>
  <c r="D400" i="21"/>
  <c r="D401" i="21"/>
  <c r="D402" i="21"/>
  <c r="D403" i="21"/>
  <c r="D404" i="21"/>
  <c r="D405" i="21"/>
  <c r="D406" i="21"/>
  <c r="D407" i="21"/>
  <c r="D408" i="21"/>
  <c r="D409" i="21"/>
  <c r="D410" i="21"/>
  <c r="D411" i="21"/>
  <c r="D412" i="21"/>
  <c r="D413" i="21"/>
  <c r="D414" i="21"/>
  <c r="D415" i="21"/>
  <c r="D416" i="21"/>
  <c r="D417" i="21"/>
  <c r="D418" i="21"/>
  <c r="D419" i="21"/>
  <c r="D420" i="21"/>
  <c r="D421" i="21"/>
  <c r="D422" i="21"/>
  <c r="D423" i="21"/>
  <c r="D424" i="21"/>
  <c r="D425" i="21"/>
  <c r="D426" i="21"/>
  <c r="D427" i="21"/>
  <c r="D428" i="21"/>
  <c r="D429" i="21"/>
  <c r="D430" i="21"/>
  <c r="D431" i="21"/>
  <c r="D432" i="21"/>
  <c r="D433" i="21"/>
  <c r="D434" i="21"/>
  <c r="D435" i="21"/>
  <c r="D436" i="21"/>
  <c r="D437" i="21"/>
  <c r="D438" i="21"/>
  <c r="D439" i="21"/>
  <c r="D440" i="21"/>
  <c r="D441" i="21"/>
  <c r="D442" i="21"/>
  <c r="D443" i="21"/>
  <c r="D444" i="21"/>
  <c r="D445" i="21"/>
  <c r="D446" i="21"/>
  <c r="D447" i="21"/>
  <c r="D448" i="21"/>
  <c r="D449" i="21"/>
  <c r="D450" i="21"/>
  <c r="D451" i="21"/>
  <c r="D452" i="21"/>
  <c r="D453" i="21"/>
  <c r="D454" i="21"/>
  <c r="D455" i="21"/>
  <c r="D456" i="21"/>
  <c r="D457" i="21"/>
  <c r="D458" i="21"/>
  <c r="D459" i="21"/>
  <c r="D460" i="21"/>
  <c r="D461" i="21"/>
  <c r="D462" i="21"/>
  <c r="D463" i="21"/>
  <c r="D464" i="21"/>
  <c r="D465" i="21"/>
  <c r="D466" i="21"/>
  <c r="D467" i="21"/>
  <c r="D468" i="21"/>
  <c r="D469" i="21"/>
  <c r="D470" i="21"/>
  <c r="D471" i="21"/>
  <c r="D472" i="21"/>
  <c r="D473" i="21"/>
  <c r="D474" i="21"/>
  <c r="D475" i="21"/>
  <c r="D476" i="21"/>
  <c r="D477" i="21"/>
  <c r="D478" i="21"/>
  <c r="D479" i="21"/>
  <c r="D480" i="21"/>
  <c r="D481" i="21"/>
  <c r="D482" i="21"/>
  <c r="D483" i="21"/>
  <c r="D484" i="21"/>
  <c r="D485" i="21"/>
  <c r="D486" i="21"/>
  <c r="D487" i="21"/>
  <c r="D488" i="21"/>
  <c r="D4" i="21"/>
  <c r="C146" i="25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AG262" i="16"/>
  <c r="AG263" i="16"/>
  <c r="AG264" i="16"/>
  <c r="AG265" i="16"/>
  <c r="AG266" i="16"/>
  <c r="AG267" i="16"/>
  <c r="AG268" i="16"/>
  <c r="AG269" i="16"/>
  <c r="AG270" i="16"/>
  <c r="AG271" i="16"/>
  <c r="AG272" i="16"/>
  <c r="AG273" i="16"/>
  <c r="AG274" i="16"/>
  <c r="AG275" i="16"/>
  <c r="AG276" i="16"/>
  <c r="AG277" i="16"/>
  <c r="AG278" i="16"/>
  <c r="AG279" i="16"/>
  <c r="AG261" i="16"/>
  <c r="AF262" i="16"/>
  <c r="AF263" i="16"/>
  <c r="AF264" i="16"/>
  <c r="AF265" i="16"/>
  <c r="AF266" i="16"/>
  <c r="AF267" i="16"/>
  <c r="AF268" i="16"/>
  <c r="AF269" i="16"/>
  <c r="AF270" i="16"/>
  <c r="AF271" i="16"/>
  <c r="AF272" i="16"/>
  <c r="AF273" i="16"/>
  <c r="AF274" i="16"/>
  <c r="AF275" i="16"/>
  <c r="AF276" i="16"/>
  <c r="AF277" i="16"/>
  <c r="AF278" i="16"/>
  <c r="AF279" i="16"/>
  <c r="AF261" i="16"/>
  <c r="G163" i="25" l="1"/>
  <c r="F163" i="25"/>
  <c r="G163" i="30"/>
  <c r="F163" i="12"/>
  <c r="F163" i="30"/>
  <c r="G163" i="12"/>
  <c r="E33" i="30"/>
  <c r="E71" i="28"/>
  <c r="E121" i="30"/>
  <c r="D144" i="30"/>
  <c r="C144" i="30"/>
  <c r="C78" i="30"/>
  <c r="D78" i="30"/>
  <c r="C56" i="30"/>
  <c r="D56" i="30"/>
  <c r="C34" i="30"/>
  <c r="D34" i="30"/>
  <c r="E108" i="28"/>
  <c r="E95" i="28"/>
  <c r="E84" i="29"/>
  <c r="E84" i="28"/>
  <c r="D12" i="30"/>
  <c r="C12" i="30"/>
  <c r="C151" i="30"/>
  <c r="D100" i="30"/>
  <c r="C100" i="30"/>
  <c r="C122" i="30"/>
  <c r="D122" i="30"/>
  <c r="E108" i="29"/>
  <c r="E95" i="29"/>
  <c r="A167" i="30"/>
  <c r="A123" i="30"/>
  <c r="A57" i="30"/>
  <c r="A13" i="30"/>
  <c r="A35" i="30"/>
  <c r="E99" i="30"/>
  <c r="A79" i="30"/>
  <c r="E11" i="30"/>
  <c r="A145" i="30"/>
  <c r="D145" i="30" s="1"/>
  <c r="E55" i="30"/>
  <c r="A101" i="30"/>
  <c r="E77" i="30"/>
  <c r="E122" i="30" l="1"/>
  <c r="E12" i="30"/>
  <c r="E34" i="30"/>
  <c r="E56" i="30"/>
  <c r="D101" i="30"/>
  <c r="C101" i="30"/>
  <c r="E101" i="30" s="1"/>
  <c r="D35" i="30"/>
  <c r="C35" i="30"/>
  <c r="D123" i="30"/>
  <c r="C123" i="30"/>
  <c r="C167" i="30"/>
  <c r="D167" i="30"/>
  <c r="E110" i="28"/>
  <c r="C79" i="30"/>
  <c r="D79" i="30"/>
  <c r="D13" i="30"/>
  <c r="C13" i="30"/>
  <c r="C57" i="30"/>
  <c r="D57" i="30"/>
  <c r="C152" i="30"/>
  <c r="E78" i="30"/>
  <c r="A168" i="30"/>
  <c r="E145" i="30"/>
  <c r="A80" i="30"/>
  <c r="E100" i="30"/>
  <c r="A124" i="30"/>
  <c r="A14" i="30"/>
  <c r="A36" i="30"/>
  <c r="A58" i="30"/>
  <c r="A102" i="30"/>
  <c r="A146" i="30"/>
  <c r="D146" i="30" s="1"/>
  <c r="A190" i="30"/>
  <c r="E167" i="30" l="1"/>
  <c r="E97" i="29"/>
  <c r="E57" i="30"/>
  <c r="E110" i="29"/>
  <c r="E35" i="30"/>
  <c r="E97" i="28"/>
  <c r="D124" i="30"/>
  <c r="C124" i="30"/>
  <c r="C153" i="30"/>
  <c r="C102" i="30"/>
  <c r="D102" i="30"/>
  <c r="C190" i="30"/>
  <c r="D190" i="30"/>
  <c r="D36" i="30"/>
  <c r="C36" i="30"/>
  <c r="D168" i="30"/>
  <c r="C168" i="30"/>
  <c r="D14" i="30"/>
  <c r="C14" i="30"/>
  <c r="C80" i="30"/>
  <c r="D80" i="30"/>
  <c r="C58" i="30"/>
  <c r="D58" i="30"/>
  <c r="A147" i="30"/>
  <c r="D147" i="30" s="1"/>
  <c r="A213" i="30"/>
  <c r="E79" i="30"/>
  <c r="A81" i="30"/>
  <c r="A59" i="30"/>
  <c r="A191" i="30"/>
  <c r="E123" i="30"/>
  <c r="A125" i="30"/>
  <c r="A37" i="30"/>
  <c r="A15" i="30"/>
  <c r="A103" i="30"/>
  <c r="E146" i="30"/>
  <c r="A169" i="30"/>
  <c r="E13" i="30"/>
  <c r="E586" i="24"/>
  <c r="E277" i="21" s="1"/>
  <c r="E587" i="24"/>
  <c r="E278" i="21" s="1"/>
  <c r="E588" i="24"/>
  <c r="E279" i="21" s="1"/>
  <c r="E589" i="24"/>
  <c r="E280" i="21" s="1"/>
  <c r="E590" i="24"/>
  <c r="E281" i="21" s="1"/>
  <c r="E591" i="24"/>
  <c r="E282" i="21" s="1"/>
  <c r="E592" i="24"/>
  <c r="E283" i="21" s="1"/>
  <c r="E593" i="24"/>
  <c r="E284" i="21" s="1"/>
  <c r="E594" i="24"/>
  <c r="E285" i="21" s="1"/>
  <c r="E595" i="24"/>
  <c r="E286" i="21" s="1"/>
  <c r="E596" i="24"/>
  <c r="E287" i="21" s="1"/>
  <c r="E597" i="24"/>
  <c r="E288" i="21" s="1"/>
  <c r="E598" i="24"/>
  <c r="E289" i="21" s="1"/>
  <c r="E599" i="24"/>
  <c r="E290" i="21" s="1"/>
  <c r="E600" i="24"/>
  <c r="E291" i="21" s="1"/>
  <c r="E601" i="24"/>
  <c r="E292" i="21" s="1"/>
  <c r="E602" i="24"/>
  <c r="E293" i="21" s="1"/>
  <c r="E603" i="24"/>
  <c r="E294" i="21" s="1"/>
  <c r="E604" i="24"/>
  <c r="E295" i="21" s="1"/>
  <c r="E605" i="24"/>
  <c r="E296" i="21" s="1"/>
  <c r="E606" i="24"/>
  <c r="E297" i="21" s="1"/>
  <c r="E607" i="24"/>
  <c r="E298" i="21" s="1"/>
  <c r="E608" i="24"/>
  <c r="E299" i="21" s="1"/>
  <c r="E609" i="24"/>
  <c r="E300" i="21" s="1"/>
  <c r="E610" i="24"/>
  <c r="E301" i="21" s="1"/>
  <c r="E611" i="24"/>
  <c r="E302" i="21" s="1"/>
  <c r="E612" i="24"/>
  <c r="E303" i="21" s="1"/>
  <c r="E613" i="24"/>
  <c r="E304" i="21" s="1"/>
  <c r="E614" i="24"/>
  <c r="E305" i="21" s="1"/>
  <c r="E615" i="24"/>
  <c r="E306" i="21" s="1"/>
  <c r="E616" i="24"/>
  <c r="E307" i="21" s="1"/>
  <c r="E617" i="24"/>
  <c r="E308" i="21" s="1"/>
  <c r="E618" i="24"/>
  <c r="E309" i="21" s="1"/>
  <c r="E619" i="24"/>
  <c r="E310" i="21" s="1"/>
  <c r="E620" i="24"/>
  <c r="E311" i="21" s="1"/>
  <c r="E621" i="24"/>
  <c r="E312" i="21" s="1"/>
  <c r="E622" i="24"/>
  <c r="E313" i="21" s="1"/>
  <c r="E623" i="24"/>
  <c r="E314" i="21" s="1"/>
  <c r="E624" i="24"/>
  <c r="E315" i="21" s="1"/>
  <c r="E625" i="24"/>
  <c r="E316" i="21" s="1"/>
  <c r="E626" i="24"/>
  <c r="E317" i="21" s="1"/>
  <c r="E627" i="24"/>
  <c r="E318" i="21" s="1"/>
  <c r="E628" i="24"/>
  <c r="E319" i="21" s="1"/>
  <c r="E629" i="24"/>
  <c r="E320" i="21" s="1"/>
  <c r="E630" i="24"/>
  <c r="E321" i="21" s="1"/>
  <c r="E631" i="24"/>
  <c r="E322" i="21" s="1"/>
  <c r="E632" i="24"/>
  <c r="E323" i="21" s="1"/>
  <c r="E633" i="24"/>
  <c r="E324" i="21" s="1"/>
  <c r="E634" i="24"/>
  <c r="E325" i="21" s="1"/>
  <c r="E635" i="24"/>
  <c r="E326" i="21" s="1"/>
  <c r="E636" i="24"/>
  <c r="E327" i="21" s="1"/>
  <c r="E637" i="24"/>
  <c r="E328" i="21" s="1"/>
  <c r="E638" i="24"/>
  <c r="E329" i="21" s="1"/>
  <c r="E639" i="24"/>
  <c r="E330" i="21" s="1"/>
  <c r="E640" i="24"/>
  <c r="E331" i="21" s="1"/>
  <c r="E641" i="24"/>
  <c r="E332" i="21" s="1"/>
  <c r="E642" i="24"/>
  <c r="E333" i="21" s="1"/>
  <c r="E643" i="24"/>
  <c r="E334" i="21" s="1"/>
  <c r="E644" i="24"/>
  <c r="E335" i="21" s="1"/>
  <c r="E645" i="24"/>
  <c r="E336" i="21" s="1"/>
  <c r="E646" i="24"/>
  <c r="E337" i="21" s="1"/>
  <c r="E647" i="24"/>
  <c r="E338" i="21" s="1"/>
  <c r="E648" i="24"/>
  <c r="E339" i="21" s="1"/>
  <c r="E649" i="24"/>
  <c r="E340" i="21" s="1"/>
  <c r="E650" i="24"/>
  <c r="E341" i="21" s="1"/>
  <c r="E651" i="24"/>
  <c r="E342" i="21" s="1"/>
  <c r="E652" i="24"/>
  <c r="E343" i="21" s="1"/>
  <c r="E653" i="24"/>
  <c r="E344" i="21" s="1"/>
  <c r="E654" i="24"/>
  <c r="E345" i="21" s="1"/>
  <c r="E655" i="24"/>
  <c r="E346" i="21" s="1"/>
  <c r="E656" i="24"/>
  <c r="E347" i="21" s="1"/>
  <c r="E657" i="24"/>
  <c r="E348" i="21" s="1"/>
  <c r="E658" i="24"/>
  <c r="E349" i="21" s="1"/>
  <c r="E659" i="24"/>
  <c r="E350" i="21" s="1"/>
  <c r="E660" i="24"/>
  <c r="E351" i="21" s="1"/>
  <c r="E661" i="24"/>
  <c r="E352" i="21" s="1"/>
  <c r="E662" i="24"/>
  <c r="E353" i="21" s="1"/>
  <c r="E663" i="24"/>
  <c r="E354" i="21" s="1"/>
  <c r="E664" i="24"/>
  <c r="E355" i="21" s="1"/>
  <c r="E665" i="24"/>
  <c r="E356" i="21" s="1"/>
  <c r="E666" i="24"/>
  <c r="E357" i="21" s="1"/>
  <c r="E667" i="24"/>
  <c r="E358" i="21" s="1"/>
  <c r="E668" i="24"/>
  <c r="E359" i="21" s="1"/>
  <c r="E669" i="24"/>
  <c r="E360" i="21" s="1"/>
  <c r="E670" i="24"/>
  <c r="E361" i="21" s="1"/>
  <c r="E671" i="24"/>
  <c r="E362" i="21" s="1"/>
  <c r="E672" i="24"/>
  <c r="E363" i="21" s="1"/>
  <c r="E673" i="24"/>
  <c r="E364" i="21" s="1"/>
  <c r="E674" i="24"/>
  <c r="E365" i="21" s="1"/>
  <c r="E675" i="24"/>
  <c r="E366" i="21" s="1"/>
  <c r="E676" i="24"/>
  <c r="E367" i="21" s="1"/>
  <c r="E677" i="24"/>
  <c r="E368" i="21" s="1"/>
  <c r="E678" i="24"/>
  <c r="E369" i="21" s="1"/>
  <c r="E679" i="24"/>
  <c r="E370" i="21" s="1"/>
  <c r="E680" i="24"/>
  <c r="E371" i="21" s="1"/>
  <c r="E681" i="24"/>
  <c r="E372" i="21" s="1"/>
  <c r="E682" i="24"/>
  <c r="E373" i="21" s="1"/>
  <c r="E683" i="24"/>
  <c r="E374" i="21" s="1"/>
  <c r="E684" i="24"/>
  <c r="E375" i="21" s="1"/>
  <c r="E685" i="24"/>
  <c r="E376" i="21" s="1"/>
  <c r="E686" i="24"/>
  <c r="E377" i="21" s="1"/>
  <c r="E687" i="24"/>
  <c r="E378" i="21" s="1"/>
  <c r="E688" i="24"/>
  <c r="E379" i="21" s="1"/>
  <c r="E689" i="24"/>
  <c r="E380" i="21" s="1"/>
  <c r="E690" i="24"/>
  <c r="E381" i="21" s="1"/>
  <c r="E691" i="24"/>
  <c r="E382" i="21" s="1"/>
  <c r="E692" i="24"/>
  <c r="E383" i="21" s="1"/>
  <c r="E693" i="24"/>
  <c r="E384" i="21" s="1"/>
  <c r="E694" i="24"/>
  <c r="E385" i="21" s="1"/>
  <c r="E695" i="24"/>
  <c r="E386" i="21" s="1"/>
  <c r="E696" i="24"/>
  <c r="E387" i="21" s="1"/>
  <c r="E697" i="24"/>
  <c r="E388" i="21" s="1"/>
  <c r="E698" i="24"/>
  <c r="E389" i="21" s="1"/>
  <c r="E699" i="24"/>
  <c r="E390" i="21" s="1"/>
  <c r="E700" i="24"/>
  <c r="E391" i="21" s="1"/>
  <c r="E701" i="24"/>
  <c r="E392" i="21" s="1"/>
  <c r="E702" i="24"/>
  <c r="E393" i="21" s="1"/>
  <c r="E703" i="24"/>
  <c r="E394" i="21" s="1"/>
  <c r="E704" i="24"/>
  <c r="E395" i="21" s="1"/>
  <c r="E705" i="24"/>
  <c r="E396" i="21" s="1"/>
  <c r="E706" i="24"/>
  <c r="E397" i="21" s="1"/>
  <c r="F228" i="12" s="1"/>
  <c r="E707" i="24"/>
  <c r="E398" i="21" s="1"/>
  <c r="E708" i="24"/>
  <c r="E399" i="21" s="1"/>
  <c r="E709" i="24"/>
  <c r="E400" i="21" s="1"/>
  <c r="E710" i="24"/>
  <c r="E401" i="21" s="1"/>
  <c r="E711" i="24"/>
  <c r="E402" i="21" s="1"/>
  <c r="E712" i="24"/>
  <c r="E403" i="21" s="1"/>
  <c r="E713" i="24"/>
  <c r="E404" i="21" s="1"/>
  <c r="E714" i="24"/>
  <c r="E405" i="21" s="1"/>
  <c r="E715" i="24"/>
  <c r="E406" i="21" s="1"/>
  <c r="E716" i="24"/>
  <c r="E407" i="21" s="1"/>
  <c r="E717" i="24"/>
  <c r="E408" i="21" s="1"/>
  <c r="E718" i="24"/>
  <c r="E409" i="21" s="1"/>
  <c r="E719" i="24"/>
  <c r="E410" i="21" s="1"/>
  <c r="E720" i="24"/>
  <c r="E411" i="21" s="1"/>
  <c r="E721" i="24"/>
  <c r="E412" i="21" s="1"/>
  <c r="E722" i="24"/>
  <c r="E413" i="21" s="1"/>
  <c r="E723" i="24"/>
  <c r="E414" i="21" s="1"/>
  <c r="E724" i="24"/>
  <c r="E415" i="21" s="1"/>
  <c r="E725" i="24"/>
  <c r="E416" i="21" s="1"/>
  <c r="E726" i="24"/>
  <c r="E417" i="21" s="1"/>
  <c r="E727" i="24"/>
  <c r="E418" i="21" s="1"/>
  <c r="E728" i="24"/>
  <c r="E419" i="21" s="1"/>
  <c r="E729" i="24"/>
  <c r="E420" i="21" s="1"/>
  <c r="E730" i="24"/>
  <c r="E421" i="21" s="1"/>
  <c r="E731" i="24"/>
  <c r="E422" i="21" s="1"/>
  <c r="E732" i="24"/>
  <c r="E423" i="21" s="1"/>
  <c r="E733" i="24"/>
  <c r="E424" i="21" s="1"/>
  <c r="E734" i="24"/>
  <c r="E425" i="21" s="1"/>
  <c r="E735" i="24"/>
  <c r="E426" i="21" s="1"/>
  <c r="E736" i="24"/>
  <c r="E427" i="21" s="1"/>
  <c r="E737" i="24"/>
  <c r="E428" i="21" s="1"/>
  <c r="E738" i="24"/>
  <c r="E429" i="21" s="1"/>
  <c r="E739" i="24"/>
  <c r="E430" i="21" s="1"/>
  <c r="E740" i="24"/>
  <c r="E431" i="21" s="1"/>
  <c r="E741" i="24"/>
  <c r="E432" i="21" s="1"/>
  <c r="E742" i="24"/>
  <c r="E433" i="21" s="1"/>
  <c r="E743" i="24"/>
  <c r="E434" i="21" s="1"/>
  <c r="E744" i="24"/>
  <c r="E435" i="21" s="1"/>
  <c r="E745" i="24"/>
  <c r="E436" i="21" s="1"/>
  <c r="E746" i="24"/>
  <c r="E437" i="21" s="1"/>
  <c r="E747" i="24"/>
  <c r="E438" i="21" s="1"/>
  <c r="E748" i="24"/>
  <c r="E439" i="21" s="1"/>
  <c r="E749" i="24"/>
  <c r="E440" i="21" s="1"/>
  <c r="E750" i="24"/>
  <c r="E441" i="21" s="1"/>
  <c r="E751" i="24"/>
  <c r="E442" i="21" s="1"/>
  <c r="E752" i="24"/>
  <c r="E443" i="21" s="1"/>
  <c r="E753" i="24"/>
  <c r="E444" i="21" s="1"/>
  <c r="E754" i="24"/>
  <c r="E445" i="21" s="1"/>
  <c r="E755" i="24"/>
  <c r="E446" i="21" s="1"/>
  <c r="E756" i="24"/>
  <c r="E447" i="21" s="1"/>
  <c r="E757" i="24"/>
  <c r="E448" i="21" s="1"/>
  <c r="E758" i="24"/>
  <c r="E449" i="21" s="1"/>
  <c r="E759" i="24"/>
  <c r="E450" i="21" s="1"/>
  <c r="E760" i="24"/>
  <c r="E451" i="21" s="1"/>
  <c r="E761" i="24"/>
  <c r="E452" i="21" s="1"/>
  <c r="E762" i="24"/>
  <c r="E453" i="21" s="1"/>
  <c r="E763" i="24"/>
  <c r="E454" i="21" s="1"/>
  <c r="E764" i="24"/>
  <c r="E455" i="21" s="1"/>
  <c r="E765" i="24"/>
  <c r="E456" i="21" s="1"/>
  <c r="E766" i="24"/>
  <c r="E457" i="21" s="1"/>
  <c r="E767" i="24"/>
  <c r="E458" i="21" s="1"/>
  <c r="E768" i="24"/>
  <c r="E459" i="21" s="1"/>
  <c r="E769" i="24"/>
  <c r="E460" i="21" s="1"/>
  <c r="E770" i="24"/>
  <c r="E461" i="21" s="1"/>
  <c r="E771" i="24"/>
  <c r="E462" i="21" s="1"/>
  <c r="E772" i="24"/>
  <c r="E463" i="21" s="1"/>
  <c r="E773" i="24"/>
  <c r="E464" i="21" s="1"/>
  <c r="E774" i="24"/>
  <c r="E465" i="21" s="1"/>
  <c r="E775" i="24"/>
  <c r="E466" i="21" s="1"/>
  <c r="E776" i="24"/>
  <c r="E467" i="21" s="1"/>
  <c r="E777" i="24"/>
  <c r="E468" i="21" s="1"/>
  <c r="E778" i="24"/>
  <c r="E469" i="21" s="1"/>
  <c r="E779" i="24"/>
  <c r="E470" i="21" s="1"/>
  <c r="E780" i="24"/>
  <c r="E471" i="21" s="1"/>
  <c r="E781" i="24"/>
  <c r="E472" i="21" s="1"/>
  <c r="E782" i="24"/>
  <c r="E473" i="21" s="1"/>
  <c r="E783" i="24"/>
  <c r="E474" i="21" s="1"/>
  <c r="E784" i="24"/>
  <c r="E475" i="21" s="1"/>
  <c r="E785" i="24"/>
  <c r="E476" i="21" s="1"/>
  <c r="E786" i="24"/>
  <c r="E477" i="21" s="1"/>
  <c r="E787" i="24"/>
  <c r="E478" i="21" s="1"/>
  <c r="E788" i="24"/>
  <c r="E479" i="21" s="1"/>
  <c r="E789" i="24"/>
  <c r="E480" i="21" s="1"/>
  <c r="E790" i="24"/>
  <c r="E481" i="21" s="1"/>
  <c r="E791" i="24"/>
  <c r="E482" i="21" s="1"/>
  <c r="E792" i="24"/>
  <c r="E483" i="21" s="1"/>
  <c r="E793" i="24"/>
  <c r="E484" i="21" s="1"/>
  <c r="E794" i="24"/>
  <c r="E485" i="21" s="1"/>
  <c r="E795" i="24"/>
  <c r="E486" i="21" s="1"/>
  <c r="E796" i="24"/>
  <c r="E487" i="21" s="1"/>
  <c r="E797" i="24"/>
  <c r="E488" i="21" s="1"/>
  <c r="F431" i="21"/>
  <c r="F432" i="21"/>
  <c r="F433" i="21"/>
  <c r="F434" i="21"/>
  <c r="F435" i="21"/>
  <c r="F436" i="21"/>
  <c r="F437" i="21"/>
  <c r="F438" i="21"/>
  <c r="F439" i="21"/>
  <c r="F440" i="21"/>
  <c r="F441" i="21"/>
  <c r="F442" i="21"/>
  <c r="F443" i="21"/>
  <c r="F444" i="21"/>
  <c r="F445" i="21"/>
  <c r="F446" i="21"/>
  <c r="F447" i="21"/>
  <c r="F448" i="21"/>
  <c r="F449" i="21"/>
  <c r="F450" i="21"/>
  <c r="F451" i="21"/>
  <c r="F452" i="21"/>
  <c r="F453" i="21"/>
  <c r="F454" i="21"/>
  <c r="F455" i="21"/>
  <c r="F456" i="21"/>
  <c r="F457" i="21"/>
  <c r="F458" i="21"/>
  <c r="F459" i="21"/>
  <c r="F460" i="21"/>
  <c r="F461" i="21"/>
  <c r="F462" i="21"/>
  <c r="F463" i="21"/>
  <c r="F464" i="21"/>
  <c r="F465" i="21"/>
  <c r="F466" i="21"/>
  <c r="F467" i="21"/>
  <c r="F468" i="21"/>
  <c r="F469" i="21"/>
  <c r="F470" i="21"/>
  <c r="F471" i="21"/>
  <c r="F472" i="21"/>
  <c r="F473" i="21"/>
  <c r="F474" i="21"/>
  <c r="F475" i="21"/>
  <c r="F476" i="21"/>
  <c r="F477" i="21"/>
  <c r="F478" i="21"/>
  <c r="F479" i="21"/>
  <c r="F480" i="21"/>
  <c r="F481" i="21"/>
  <c r="F482" i="21"/>
  <c r="F483" i="21"/>
  <c r="F484" i="21"/>
  <c r="F485" i="21"/>
  <c r="F486" i="21"/>
  <c r="F487" i="21"/>
  <c r="F488" i="21"/>
  <c r="F430" i="21"/>
  <c r="I797" i="23"/>
  <c r="H797" i="23"/>
  <c r="G797" i="23"/>
  <c r="I796" i="23"/>
  <c r="H796" i="23"/>
  <c r="G796" i="23"/>
  <c r="I795" i="23"/>
  <c r="H795" i="23"/>
  <c r="G795" i="23"/>
  <c r="I794" i="23"/>
  <c r="H794" i="23"/>
  <c r="G794" i="23"/>
  <c r="I793" i="23"/>
  <c r="H793" i="23"/>
  <c r="G793" i="23"/>
  <c r="I792" i="23"/>
  <c r="H792" i="23"/>
  <c r="G792" i="23"/>
  <c r="I791" i="23"/>
  <c r="H791" i="23"/>
  <c r="G791" i="23"/>
  <c r="I790" i="23"/>
  <c r="H790" i="23"/>
  <c r="G790" i="23"/>
  <c r="I789" i="23"/>
  <c r="H789" i="23"/>
  <c r="G789" i="23"/>
  <c r="I788" i="23"/>
  <c r="H788" i="23"/>
  <c r="G788" i="23"/>
  <c r="I787" i="23"/>
  <c r="H787" i="23"/>
  <c r="G787" i="23"/>
  <c r="I786" i="23"/>
  <c r="H786" i="23"/>
  <c r="G786" i="23"/>
  <c r="I785" i="23"/>
  <c r="H785" i="23"/>
  <c r="G785" i="23"/>
  <c r="I784" i="23"/>
  <c r="H784" i="23"/>
  <c r="G784" i="23"/>
  <c r="I783" i="23"/>
  <c r="H783" i="23"/>
  <c r="G783" i="23"/>
  <c r="I782" i="23"/>
  <c r="H782" i="23"/>
  <c r="G782" i="23"/>
  <c r="I781" i="23"/>
  <c r="H781" i="23"/>
  <c r="G781" i="23"/>
  <c r="I780" i="23"/>
  <c r="H780" i="23"/>
  <c r="G780" i="23"/>
  <c r="I779" i="23"/>
  <c r="H779" i="23"/>
  <c r="G779" i="23"/>
  <c r="I778" i="23"/>
  <c r="H778" i="23"/>
  <c r="G778" i="23"/>
  <c r="I777" i="23"/>
  <c r="H777" i="23"/>
  <c r="G777" i="23"/>
  <c r="I776" i="23"/>
  <c r="H776" i="23"/>
  <c r="G776" i="23"/>
  <c r="I775" i="23"/>
  <c r="H775" i="23"/>
  <c r="G775" i="23"/>
  <c r="I774" i="23"/>
  <c r="H774" i="23"/>
  <c r="G774" i="23"/>
  <c r="I773" i="23"/>
  <c r="H773" i="23"/>
  <c r="G773" i="23"/>
  <c r="I772" i="23"/>
  <c r="H772" i="23"/>
  <c r="G772" i="23"/>
  <c r="I771" i="23"/>
  <c r="H771" i="23"/>
  <c r="G771" i="23"/>
  <c r="I770" i="23"/>
  <c r="H770" i="23"/>
  <c r="G770" i="23"/>
  <c r="I769" i="23"/>
  <c r="H769" i="23"/>
  <c r="G769" i="23"/>
  <c r="I768" i="23"/>
  <c r="H768" i="23"/>
  <c r="G768" i="23"/>
  <c r="I767" i="23"/>
  <c r="H767" i="23"/>
  <c r="G767" i="23"/>
  <c r="I766" i="23"/>
  <c r="H766" i="23"/>
  <c r="G766" i="23"/>
  <c r="I765" i="23"/>
  <c r="H765" i="23"/>
  <c r="G765" i="23"/>
  <c r="I764" i="23"/>
  <c r="H764" i="23"/>
  <c r="G764" i="23"/>
  <c r="I763" i="23"/>
  <c r="H763" i="23"/>
  <c r="G763" i="23"/>
  <c r="I762" i="23"/>
  <c r="H762" i="23"/>
  <c r="G762" i="23"/>
  <c r="I761" i="23"/>
  <c r="H761" i="23"/>
  <c r="G761" i="23"/>
  <c r="I760" i="23"/>
  <c r="H760" i="23"/>
  <c r="G760" i="23"/>
  <c r="I759" i="23"/>
  <c r="H759" i="23"/>
  <c r="G759" i="23"/>
  <c r="I758" i="23"/>
  <c r="H758" i="23"/>
  <c r="G758" i="23"/>
  <c r="I757" i="23"/>
  <c r="H757" i="23"/>
  <c r="G757" i="23"/>
  <c r="I756" i="23"/>
  <c r="H756" i="23"/>
  <c r="G756" i="23"/>
  <c r="I755" i="23"/>
  <c r="H755" i="23"/>
  <c r="G755" i="23"/>
  <c r="I754" i="23"/>
  <c r="H754" i="23"/>
  <c r="G754" i="23"/>
  <c r="I753" i="23"/>
  <c r="H753" i="23"/>
  <c r="G753" i="23"/>
  <c r="I752" i="23"/>
  <c r="H752" i="23"/>
  <c r="G752" i="23"/>
  <c r="I751" i="23"/>
  <c r="H751" i="23"/>
  <c r="G751" i="23"/>
  <c r="I750" i="23"/>
  <c r="H750" i="23"/>
  <c r="G750" i="23"/>
  <c r="I749" i="23"/>
  <c r="H749" i="23"/>
  <c r="G749" i="23"/>
  <c r="I748" i="23"/>
  <c r="H748" i="23"/>
  <c r="G748" i="23"/>
  <c r="I747" i="23"/>
  <c r="H747" i="23"/>
  <c r="G747" i="23"/>
  <c r="I746" i="23"/>
  <c r="H746" i="23"/>
  <c r="G746" i="23"/>
  <c r="I745" i="23"/>
  <c r="H745" i="23"/>
  <c r="G745" i="23"/>
  <c r="I744" i="23"/>
  <c r="H744" i="23"/>
  <c r="G744" i="23"/>
  <c r="I743" i="23"/>
  <c r="H743" i="23"/>
  <c r="G743" i="23"/>
  <c r="I742" i="23"/>
  <c r="H742" i="23"/>
  <c r="G742" i="23"/>
  <c r="I741" i="23"/>
  <c r="H741" i="23"/>
  <c r="G741" i="23"/>
  <c r="I740" i="23"/>
  <c r="H740" i="23"/>
  <c r="G740" i="23"/>
  <c r="I739" i="23"/>
  <c r="H739" i="23"/>
  <c r="G739" i="23"/>
  <c r="I738" i="23"/>
  <c r="H738" i="23"/>
  <c r="G738" i="23"/>
  <c r="I737" i="23"/>
  <c r="H737" i="23"/>
  <c r="G737" i="23"/>
  <c r="I736" i="23"/>
  <c r="H736" i="23"/>
  <c r="G736" i="23"/>
  <c r="I735" i="23"/>
  <c r="H735" i="23"/>
  <c r="G735" i="23"/>
  <c r="I734" i="23"/>
  <c r="H734" i="23"/>
  <c r="G734" i="23"/>
  <c r="I733" i="23"/>
  <c r="H733" i="23"/>
  <c r="G733" i="23"/>
  <c r="I732" i="23"/>
  <c r="H732" i="23"/>
  <c r="G732" i="23"/>
  <c r="I731" i="23"/>
  <c r="H731" i="23"/>
  <c r="G731" i="23"/>
  <c r="I730" i="23"/>
  <c r="H730" i="23"/>
  <c r="G730" i="23"/>
  <c r="I729" i="23"/>
  <c r="H729" i="23"/>
  <c r="G729" i="23"/>
  <c r="I728" i="23"/>
  <c r="H728" i="23"/>
  <c r="G728" i="23"/>
  <c r="I727" i="23"/>
  <c r="H727" i="23"/>
  <c r="G727" i="23"/>
  <c r="I726" i="23"/>
  <c r="H726" i="23"/>
  <c r="G726" i="23"/>
  <c r="I725" i="23"/>
  <c r="H725" i="23"/>
  <c r="G725" i="23"/>
  <c r="I724" i="23"/>
  <c r="H724" i="23"/>
  <c r="G724" i="23"/>
  <c r="I723" i="23"/>
  <c r="H723" i="23"/>
  <c r="G723" i="23"/>
  <c r="I722" i="23"/>
  <c r="H722" i="23"/>
  <c r="G722" i="23"/>
  <c r="I721" i="23"/>
  <c r="H721" i="23"/>
  <c r="G721" i="23"/>
  <c r="I720" i="23"/>
  <c r="H720" i="23"/>
  <c r="G720" i="23"/>
  <c r="I719" i="23"/>
  <c r="H719" i="23"/>
  <c r="G719" i="23"/>
  <c r="I718" i="23"/>
  <c r="H718" i="23"/>
  <c r="G718" i="23"/>
  <c r="I717" i="23"/>
  <c r="H717" i="23"/>
  <c r="G717" i="23"/>
  <c r="I716" i="23"/>
  <c r="H716" i="23"/>
  <c r="G716" i="23"/>
  <c r="I715" i="23"/>
  <c r="H715" i="23"/>
  <c r="G715" i="23"/>
  <c r="I714" i="23"/>
  <c r="H714" i="23"/>
  <c r="G714" i="23"/>
  <c r="I713" i="23"/>
  <c r="H713" i="23"/>
  <c r="G713" i="23"/>
  <c r="I712" i="23"/>
  <c r="H712" i="23"/>
  <c r="G712" i="23"/>
  <c r="I711" i="23"/>
  <c r="H711" i="23"/>
  <c r="G711" i="23"/>
  <c r="I710" i="23"/>
  <c r="H710" i="23"/>
  <c r="G710" i="23"/>
  <c r="I709" i="23"/>
  <c r="H709" i="23"/>
  <c r="G709" i="23"/>
  <c r="I708" i="23"/>
  <c r="H708" i="23"/>
  <c r="G708" i="23"/>
  <c r="I707" i="23"/>
  <c r="H707" i="23"/>
  <c r="G707" i="23"/>
  <c r="I706" i="23"/>
  <c r="H706" i="23"/>
  <c r="G706" i="23"/>
  <c r="I705" i="23"/>
  <c r="H705" i="23"/>
  <c r="G705" i="23"/>
  <c r="I704" i="23"/>
  <c r="H704" i="23"/>
  <c r="G704" i="23"/>
  <c r="I703" i="23"/>
  <c r="H703" i="23"/>
  <c r="G703" i="23"/>
  <c r="I702" i="23"/>
  <c r="H702" i="23"/>
  <c r="G702" i="23"/>
  <c r="I701" i="23"/>
  <c r="H701" i="23"/>
  <c r="G701" i="23"/>
  <c r="I700" i="23"/>
  <c r="H700" i="23"/>
  <c r="G700" i="23"/>
  <c r="I699" i="23"/>
  <c r="H699" i="23"/>
  <c r="G699" i="23"/>
  <c r="I698" i="23"/>
  <c r="H698" i="23"/>
  <c r="G698" i="23"/>
  <c r="I697" i="23"/>
  <c r="H697" i="23"/>
  <c r="G697" i="23"/>
  <c r="I696" i="23"/>
  <c r="H696" i="23"/>
  <c r="G696" i="23"/>
  <c r="I695" i="23"/>
  <c r="H695" i="23"/>
  <c r="G695" i="23"/>
  <c r="I694" i="23"/>
  <c r="H694" i="23"/>
  <c r="G694" i="23"/>
  <c r="I693" i="23"/>
  <c r="H693" i="23"/>
  <c r="G693" i="23"/>
  <c r="I692" i="23"/>
  <c r="H692" i="23"/>
  <c r="G692" i="23"/>
  <c r="I691" i="23"/>
  <c r="H691" i="23"/>
  <c r="G691" i="23"/>
  <c r="I690" i="23"/>
  <c r="H690" i="23"/>
  <c r="G690" i="23"/>
  <c r="I689" i="23"/>
  <c r="H689" i="23"/>
  <c r="G689" i="23"/>
  <c r="I688" i="23"/>
  <c r="H688" i="23"/>
  <c r="G688" i="23"/>
  <c r="I687" i="23"/>
  <c r="H687" i="23"/>
  <c r="G687" i="23"/>
  <c r="I686" i="23"/>
  <c r="H686" i="23"/>
  <c r="G686" i="23"/>
  <c r="I685" i="23"/>
  <c r="H685" i="23"/>
  <c r="G685" i="23"/>
  <c r="I684" i="23"/>
  <c r="H684" i="23"/>
  <c r="G684" i="23"/>
  <c r="I683" i="23"/>
  <c r="H683" i="23"/>
  <c r="G683" i="23"/>
  <c r="I682" i="23"/>
  <c r="H682" i="23"/>
  <c r="G682" i="23"/>
  <c r="I681" i="23"/>
  <c r="H681" i="23"/>
  <c r="G681" i="23"/>
  <c r="I680" i="23"/>
  <c r="H680" i="23"/>
  <c r="G680" i="23"/>
  <c r="I679" i="23"/>
  <c r="H679" i="23"/>
  <c r="G679" i="23"/>
  <c r="I678" i="23"/>
  <c r="H678" i="23"/>
  <c r="G678" i="23"/>
  <c r="I677" i="23"/>
  <c r="H677" i="23"/>
  <c r="G677" i="23"/>
  <c r="I676" i="23"/>
  <c r="H676" i="23"/>
  <c r="G676" i="23"/>
  <c r="I675" i="23"/>
  <c r="H675" i="23"/>
  <c r="G675" i="23"/>
  <c r="I674" i="23"/>
  <c r="H674" i="23"/>
  <c r="G674" i="23"/>
  <c r="I673" i="23"/>
  <c r="H673" i="23"/>
  <c r="G673" i="23"/>
  <c r="I672" i="23"/>
  <c r="H672" i="23"/>
  <c r="G672" i="23"/>
  <c r="I671" i="23"/>
  <c r="H671" i="23"/>
  <c r="G671" i="23"/>
  <c r="I670" i="23"/>
  <c r="H670" i="23"/>
  <c r="G670" i="23"/>
  <c r="I669" i="23"/>
  <c r="H669" i="23"/>
  <c r="G669" i="23"/>
  <c r="I668" i="23"/>
  <c r="H668" i="23"/>
  <c r="G668" i="23"/>
  <c r="I667" i="23"/>
  <c r="H667" i="23"/>
  <c r="G667" i="23"/>
  <c r="I666" i="23"/>
  <c r="H666" i="23"/>
  <c r="G666" i="23"/>
  <c r="I665" i="23"/>
  <c r="H665" i="23"/>
  <c r="G665" i="23"/>
  <c r="I664" i="23"/>
  <c r="H664" i="23"/>
  <c r="G664" i="23"/>
  <c r="I663" i="23"/>
  <c r="H663" i="23"/>
  <c r="G663" i="23"/>
  <c r="I662" i="23"/>
  <c r="H662" i="23"/>
  <c r="G662" i="23"/>
  <c r="I661" i="23"/>
  <c r="H661" i="23"/>
  <c r="G661" i="23"/>
  <c r="I660" i="23"/>
  <c r="H660" i="23"/>
  <c r="G660" i="23"/>
  <c r="I659" i="23"/>
  <c r="H659" i="23"/>
  <c r="G659" i="23"/>
  <c r="I658" i="23"/>
  <c r="H658" i="23"/>
  <c r="G658" i="23"/>
  <c r="I657" i="23"/>
  <c r="H657" i="23"/>
  <c r="G657" i="23"/>
  <c r="I656" i="23"/>
  <c r="H656" i="23"/>
  <c r="G656" i="23"/>
  <c r="I655" i="23"/>
  <c r="H655" i="23"/>
  <c r="G655" i="23"/>
  <c r="I654" i="23"/>
  <c r="H654" i="23"/>
  <c r="G654" i="23"/>
  <c r="I653" i="23"/>
  <c r="H653" i="23"/>
  <c r="G653" i="23"/>
  <c r="I652" i="23"/>
  <c r="H652" i="23"/>
  <c r="G652" i="23"/>
  <c r="I651" i="23"/>
  <c r="H651" i="23"/>
  <c r="G651" i="23"/>
  <c r="I650" i="23"/>
  <c r="H650" i="23"/>
  <c r="G650" i="23"/>
  <c r="I649" i="23"/>
  <c r="H649" i="23"/>
  <c r="G649" i="23"/>
  <c r="I648" i="23"/>
  <c r="H648" i="23"/>
  <c r="G648" i="23"/>
  <c r="I647" i="23"/>
  <c r="H647" i="23"/>
  <c r="G647" i="23"/>
  <c r="I646" i="23"/>
  <c r="H646" i="23"/>
  <c r="G646" i="23"/>
  <c r="I645" i="23"/>
  <c r="H645" i="23"/>
  <c r="G645" i="23"/>
  <c r="I644" i="23"/>
  <c r="H644" i="23"/>
  <c r="G644" i="23"/>
  <c r="I643" i="23"/>
  <c r="H643" i="23"/>
  <c r="G643" i="23"/>
  <c r="I642" i="23"/>
  <c r="H642" i="23"/>
  <c r="G642" i="23"/>
  <c r="I641" i="23"/>
  <c r="H641" i="23"/>
  <c r="G641" i="23"/>
  <c r="I640" i="23"/>
  <c r="H640" i="23"/>
  <c r="G640" i="23"/>
  <c r="I639" i="23"/>
  <c r="H639" i="23"/>
  <c r="G639" i="23"/>
  <c r="I638" i="23"/>
  <c r="H638" i="23"/>
  <c r="G638" i="23"/>
  <c r="I637" i="23"/>
  <c r="H637" i="23"/>
  <c r="G637" i="23"/>
  <c r="I636" i="23"/>
  <c r="H636" i="23"/>
  <c r="G636" i="23"/>
  <c r="I635" i="23"/>
  <c r="H635" i="23"/>
  <c r="G635" i="23"/>
  <c r="I634" i="23"/>
  <c r="H634" i="23"/>
  <c r="G634" i="23"/>
  <c r="I633" i="23"/>
  <c r="H633" i="23"/>
  <c r="G633" i="23"/>
  <c r="I632" i="23"/>
  <c r="H632" i="23"/>
  <c r="G632" i="23"/>
  <c r="I631" i="23"/>
  <c r="H631" i="23"/>
  <c r="G631" i="23"/>
  <c r="I630" i="23"/>
  <c r="H630" i="23"/>
  <c r="G630" i="23"/>
  <c r="I629" i="23"/>
  <c r="H629" i="23"/>
  <c r="G629" i="23"/>
  <c r="I628" i="23"/>
  <c r="H628" i="23"/>
  <c r="G628" i="23"/>
  <c r="I627" i="23"/>
  <c r="H627" i="23"/>
  <c r="G627" i="23"/>
  <c r="I626" i="23"/>
  <c r="H626" i="23"/>
  <c r="G626" i="23"/>
  <c r="I625" i="23"/>
  <c r="H625" i="23"/>
  <c r="G625" i="23"/>
  <c r="I624" i="23"/>
  <c r="H624" i="23"/>
  <c r="G624" i="23"/>
  <c r="I623" i="23"/>
  <c r="H623" i="23"/>
  <c r="G623" i="23"/>
  <c r="I622" i="23"/>
  <c r="H622" i="23"/>
  <c r="G622" i="23"/>
  <c r="I621" i="23"/>
  <c r="H621" i="23"/>
  <c r="G621" i="23"/>
  <c r="I620" i="23"/>
  <c r="H620" i="23"/>
  <c r="G620" i="23"/>
  <c r="I619" i="23"/>
  <c r="H619" i="23"/>
  <c r="G619" i="23"/>
  <c r="I618" i="23"/>
  <c r="H618" i="23"/>
  <c r="G618" i="23"/>
  <c r="I617" i="23"/>
  <c r="H617" i="23"/>
  <c r="G617" i="23"/>
  <c r="I616" i="23"/>
  <c r="H616" i="23"/>
  <c r="G616" i="23"/>
  <c r="I615" i="23"/>
  <c r="H615" i="23"/>
  <c r="G615" i="23"/>
  <c r="I614" i="23"/>
  <c r="H614" i="23"/>
  <c r="G614" i="23"/>
  <c r="I613" i="23"/>
  <c r="H613" i="23"/>
  <c r="G613" i="23"/>
  <c r="I612" i="23"/>
  <c r="H612" i="23"/>
  <c r="G612" i="23"/>
  <c r="I611" i="23"/>
  <c r="H611" i="23"/>
  <c r="G611" i="23"/>
  <c r="I610" i="23"/>
  <c r="H610" i="23"/>
  <c r="G610" i="23"/>
  <c r="I609" i="23"/>
  <c r="H609" i="23"/>
  <c r="G609" i="23"/>
  <c r="I608" i="23"/>
  <c r="H608" i="23"/>
  <c r="G608" i="23"/>
  <c r="I607" i="23"/>
  <c r="H607" i="23"/>
  <c r="G607" i="23"/>
  <c r="I606" i="23"/>
  <c r="H606" i="23"/>
  <c r="G606" i="23"/>
  <c r="I605" i="23"/>
  <c r="H605" i="23"/>
  <c r="G605" i="23"/>
  <c r="I604" i="23"/>
  <c r="H604" i="23"/>
  <c r="G604" i="23"/>
  <c r="I603" i="23"/>
  <c r="H603" i="23"/>
  <c r="G603" i="23"/>
  <c r="I602" i="23"/>
  <c r="H602" i="23"/>
  <c r="G602" i="23"/>
  <c r="I601" i="23"/>
  <c r="H601" i="23"/>
  <c r="G601" i="23"/>
  <c r="I600" i="23"/>
  <c r="H600" i="23"/>
  <c r="G600" i="23"/>
  <c r="I599" i="23"/>
  <c r="H599" i="23"/>
  <c r="G599" i="23"/>
  <c r="I598" i="23"/>
  <c r="H598" i="23"/>
  <c r="G598" i="23"/>
  <c r="I597" i="23"/>
  <c r="H597" i="23"/>
  <c r="G597" i="23"/>
  <c r="I596" i="23"/>
  <c r="H596" i="23"/>
  <c r="G596" i="23"/>
  <c r="I595" i="23"/>
  <c r="H595" i="23"/>
  <c r="G595" i="23"/>
  <c r="I594" i="23"/>
  <c r="H594" i="23"/>
  <c r="G594" i="23"/>
  <c r="I593" i="23"/>
  <c r="H593" i="23"/>
  <c r="G593" i="23"/>
  <c r="I592" i="23"/>
  <c r="H592" i="23"/>
  <c r="G592" i="23"/>
  <c r="I591" i="23"/>
  <c r="H591" i="23"/>
  <c r="G591" i="23"/>
  <c r="I590" i="23"/>
  <c r="H590" i="23"/>
  <c r="G590" i="23"/>
  <c r="I589" i="23"/>
  <c r="H589" i="23"/>
  <c r="G589" i="23"/>
  <c r="I588" i="23"/>
  <c r="H588" i="23"/>
  <c r="G588" i="23"/>
  <c r="I587" i="23"/>
  <c r="H587" i="23"/>
  <c r="G587" i="23"/>
  <c r="I586" i="23"/>
  <c r="H586" i="23"/>
  <c r="G586" i="23"/>
  <c r="I585" i="23"/>
  <c r="H585" i="23"/>
  <c r="G585" i="23"/>
  <c r="I584" i="23"/>
  <c r="H584" i="23"/>
  <c r="G584" i="23"/>
  <c r="I583" i="23"/>
  <c r="H583" i="23"/>
  <c r="G583" i="23"/>
  <c r="I582" i="23"/>
  <c r="H582" i="23"/>
  <c r="G582" i="23"/>
  <c r="I581" i="23"/>
  <c r="H581" i="23"/>
  <c r="G581" i="23"/>
  <c r="I580" i="23"/>
  <c r="H580" i="23"/>
  <c r="G580" i="23"/>
  <c r="I579" i="23"/>
  <c r="H579" i="23"/>
  <c r="G579" i="23"/>
  <c r="I578" i="23"/>
  <c r="H578" i="23"/>
  <c r="G578" i="23"/>
  <c r="I577" i="23"/>
  <c r="H577" i="23"/>
  <c r="G577" i="23"/>
  <c r="I576" i="23"/>
  <c r="H576" i="23"/>
  <c r="G576" i="23"/>
  <c r="I575" i="23"/>
  <c r="H575" i="23"/>
  <c r="G575" i="23"/>
  <c r="I574" i="23"/>
  <c r="H574" i="23"/>
  <c r="G574" i="23"/>
  <c r="I573" i="23"/>
  <c r="H573" i="23"/>
  <c r="G573" i="23"/>
  <c r="I572" i="23"/>
  <c r="H572" i="23"/>
  <c r="G572" i="23"/>
  <c r="I571" i="23"/>
  <c r="H571" i="23"/>
  <c r="G571" i="23"/>
  <c r="I570" i="23"/>
  <c r="H570" i="23"/>
  <c r="G570" i="23"/>
  <c r="I569" i="23"/>
  <c r="H569" i="23"/>
  <c r="G569" i="23"/>
  <c r="I568" i="23"/>
  <c r="H568" i="23"/>
  <c r="G568" i="23"/>
  <c r="I567" i="23"/>
  <c r="H567" i="23"/>
  <c r="G567" i="23"/>
  <c r="I566" i="23"/>
  <c r="H566" i="23"/>
  <c r="G566" i="23"/>
  <c r="I565" i="23"/>
  <c r="H565" i="23"/>
  <c r="G565" i="23"/>
  <c r="I564" i="23"/>
  <c r="H564" i="23"/>
  <c r="G564" i="23"/>
  <c r="I563" i="23"/>
  <c r="H563" i="23"/>
  <c r="G563" i="23"/>
  <c r="I562" i="23"/>
  <c r="H562" i="23"/>
  <c r="G562" i="23"/>
  <c r="I561" i="23"/>
  <c r="H561" i="23"/>
  <c r="G561" i="23"/>
  <c r="I560" i="23"/>
  <c r="H560" i="23"/>
  <c r="G560" i="23"/>
  <c r="I559" i="23"/>
  <c r="H559" i="23"/>
  <c r="G559" i="23"/>
  <c r="I558" i="23"/>
  <c r="H558" i="23"/>
  <c r="G558" i="23"/>
  <c r="I557" i="23"/>
  <c r="H557" i="23"/>
  <c r="G557" i="23"/>
  <c r="I556" i="23"/>
  <c r="H556" i="23"/>
  <c r="G556" i="23"/>
  <c r="I555" i="23"/>
  <c r="H555" i="23"/>
  <c r="G555" i="23"/>
  <c r="I554" i="23"/>
  <c r="H554" i="23"/>
  <c r="G554" i="23"/>
  <c r="I553" i="23"/>
  <c r="H553" i="23"/>
  <c r="G553" i="23"/>
  <c r="I552" i="23"/>
  <c r="H552" i="23"/>
  <c r="G552" i="23"/>
  <c r="I551" i="23"/>
  <c r="H551" i="23"/>
  <c r="G551" i="23"/>
  <c r="I550" i="23"/>
  <c r="H550" i="23"/>
  <c r="G550" i="23"/>
  <c r="I549" i="23"/>
  <c r="H549" i="23"/>
  <c r="G549" i="23"/>
  <c r="I548" i="23"/>
  <c r="H548" i="23"/>
  <c r="G548" i="23"/>
  <c r="I547" i="23"/>
  <c r="H547" i="23"/>
  <c r="G547" i="23"/>
  <c r="I546" i="23"/>
  <c r="H546" i="23"/>
  <c r="G546" i="23"/>
  <c r="I545" i="23"/>
  <c r="H545" i="23"/>
  <c r="G545" i="23"/>
  <c r="I544" i="23"/>
  <c r="H544" i="23"/>
  <c r="G544" i="23"/>
  <c r="I543" i="23"/>
  <c r="H543" i="23"/>
  <c r="G543" i="23"/>
  <c r="I542" i="23"/>
  <c r="H542" i="23"/>
  <c r="G542" i="23"/>
  <c r="I541" i="23"/>
  <c r="H541" i="23"/>
  <c r="G541" i="23"/>
  <c r="I540" i="23"/>
  <c r="H540" i="23"/>
  <c r="G540" i="23"/>
  <c r="I539" i="23"/>
  <c r="H539" i="23"/>
  <c r="G539" i="23"/>
  <c r="I538" i="23"/>
  <c r="H538" i="23"/>
  <c r="G538" i="23"/>
  <c r="I537" i="23"/>
  <c r="H537" i="23"/>
  <c r="G537" i="23"/>
  <c r="I536" i="23"/>
  <c r="H536" i="23"/>
  <c r="G536" i="23"/>
  <c r="I535" i="23"/>
  <c r="H535" i="23"/>
  <c r="G535" i="23"/>
  <c r="I534" i="23"/>
  <c r="H534" i="23"/>
  <c r="G534" i="23"/>
  <c r="I533" i="23"/>
  <c r="H533" i="23"/>
  <c r="G533" i="23"/>
  <c r="I532" i="23"/>
  <c r="H532" i="23"/>
  <c r="G532" i="23"/>
  <c r="I531" i="23"/>
  <c r="H531" i="23"/>
  <c r="G531" i="23"/>
  <c r="I530" i="23"/>
  <c r="H530" i="23"/>
  <c r="G530" i="23"/>
  <c r="I529" i="23"/>
  <c r="H529" i="23"/>
  <c r="G529" i="23"/>
  <c r="I528" i="23"/>
  <c r="H528" i="23"/>
  <c r="G528" i="23"/>
  <c r="I527" i="23"/>
  <c r="H527" i="23"/>
  <c r="G527" i="23"/>
  <c r="I526" i="23"/>
  <c r="H526" i="23"/>
  <c r="G526" i="23"/>
  <c r="I525" i="23"/>
  <c r="H525" i="23"/>
  <c r="G525" i="23"/>
  <c r="I524" i="23"/>
  <c r="H524" i="23"/>
  <c r="G524" i="23"/>
  <c r="I523" i="23"/>
  <c r="H523" i="23"/>
  <c r="G523" i="23"/>
  <c r="I522" i="23"/>
  <c r="H522" i="23"/>
  <c r="G522" i="23"/>
  <c r="I521" i="23"/>
  <c r="H521" i="23"/>
  <c r="G521" i="23"/>
  <c r="I520" i="23"/>
  <c r="H520" i="23"/>
  <c r="G520" i="23"/>
  <c r="I519" i="23"/>
  <c r="H519" i="23"/>
  <c r="G519" i="23"/>
  <c r="I518" i="23"/>
  <c r="H518" i="23"/>
  <c r="G518" i="23"/>
  <c r="I517" i="23"/>
  <c r="H517" i="23"/>
  <c r="G517" i="23"/>
  <c r="I516" i="23"/>
  <c r="H516" i="23"/>
  <c r="G516" i="23"/>
  <c r="I515" i="23"/>
  <c r="H515" i="23"/>
  <c r="G515" i="23"/>
  <c r="I514" i="23"/>
  <c r="H514" i="23"/>
  <c r="G514" i="23"/>
  <c r="I513" i="23"/>
  <c r="H513" i="23"/>
  <c r="G513" i="23"/>
  <c r="I512" i="23"/>
  <c r="H512" i="23"/>
  <c r="G512" i="23"/>
  <c r="I511" i="23"/>
  <c r="H511" i="23"/>
  <c r="G511" i="23"/>
  <c r="I510" i="23"/>
  <c r="H510" i="23"/>
  <c r="G510" i="23"/>
  <c r="I509" i="23"/>
  <c r="H509" i="23"/>
  <c r="G509" i="23"/>
  <c r="I508" i="23"/>
  <c r="H508" i="23"/>
  <c r="G508" i="23"/>
  <c r="I507" i="23"/>
  <c r="H507" i="23"/>
  <c r="G507" i="23"/>
  <c r="I506" i="23"/>
  <c r="H506" i="23"/>
  <c r="G506" i="23"/>
  <c r="I505" i="23"/>
  <c r="H505" i="23"/>
  <c r="G505" i="23"/>
  <c r="I504" i="23"/>
  <c r="H504" i="23"/>
  <c r="G504" i="23"/>
  <c r="I503" i="23"/>
  <c r="H503" i="23"/>
  <c r="G503" i="23"/>
  <c r="I502" i="23"/>
  <c r="H502" i="23"/>
  <c r="G502" i="23"/>
  <c r="I501" i="23"/>
  <c r="H501" i="23"/>
  <c r="G501" i="23"/>
  <c r="I500" i="23"/>
  <c r="H500" i="23"/>
  <c r="G500" i="23"/>
  <c r="I499" i="23"/>
  <c r="H499" i="23"/>
  <c r="G499" i="23"/>
  <c r="I498" i="23"/>
  <c r="H498" i="23"/>
  <c r="G498" i="23"/>
  <c r="I497" i="23"/>
  <c r="H497" i="23"/>
  <c r="G497" i="23"/>
  <c r="I496" i="23"/>
  <c r="H496" i="23"/>
  <c r="G496" i="23"/>
  <c r="I495" i="23"/>
  <c r="H495" i="23"/>
  <c r="G495" i="23"/>
  <c r="I494" i="23"/>
  <c r="H494" i="23"/>
  <c r="G494" i="23"/>
  <c r="I493" i="23"/>
  <c r="H493" i="23"/>
  <c r="G493" i="23"/>
  <c r="I492" i="23"/>
  <c r="H492" i="23"/>
  <c r="G492" i="23"/>
  <c r="I491" i="23"/>
  <c r="H491" i="23"/>
  <c r="G491" i="23"/>
  <c r="I490" i="23"/>
  <c r="H490" i="23"/>
  <c r="G490" i="23"/>
  <c r="I489" i="23"/>
  <c r="H489" i="23"/>
  <c r="G489" i="23"/>
  <c r="I488" i="23"/>
  <c r="H488" i="23"/>
  <c r="G488" i="23"/>
  <c r="I487" i="23"/>
  <c r="H487" i="23"/>
  <c r="G487" i="23"/>
  <c r="I486" i="23"/>
  <c r="H486" i="23"/>
  <c r="G486" i="23"/>
  <c r="I485" i="23"/>
  <c r="H485" i="23"/>
  <c r="G485" i="23"/>
  <c r="I484" i="23"/>
  <c r="H484" i="23"/>
  <c r="G484" i="23"/>
  <c r="I483" i="23"/>
  <c r="H483" i="23"/>
  <c r="G483" i="23"/>
  <c r="I482" i="23"/>
  <c r="H482" i="23"/>
  <c r="G482" i="23"/>
  <c r="I481" i="23"/>
  <c r="H481" i="23"/>
  <c r="G481" i="23"/>
  <c r="I480" i="23"/>
  <c r="H480" i="23"/>
  <c r="G480" i="23"/>
  <c r="I479" i="23"/>
  <c r="H479" i="23"/>
  <c r="G479" i="23"/>
  <c r="I478" i="23"/>
  <c r="H478" i="23"/>
  <c r="G478" i="23"/>
  <c r="I477" i="23"/>
  <c r="H477" i="23"/>
  <c r="G477" i="23"/>
  <c r="I476" i="23"/>
  <c r="H476" i="23"/>
  <c r="G476" i="23"/>
  <c r="I475" i="23"/>
  <c r="H475" i="23"/>
  <c r="G475" i="23"/>
  <c r="I474" i="23"/>
  <c r="H474" i="23"/>
  <c r="G474" i="23"/>
  <c r="I473" i="23"/>
  <c r="H473" i="23"/>
  <c r="G473" i="23"/>
  <c r="I472" i="23"/>
  <c r="H472" i="23"/>
  <c r="G472" i="23"/>
  <c r="I471" i="23"/>
  <c r="H471" i="23"/>
  <c r="G471" i="23"/>
  <c r="I470" i="23"/>
  <c r="H470" i="23"/>
  <c r="G470" i="23"/>
  <c r="I469" i="23"/>
  <c r="H469" i="23"/>
  <c r="G469" i="23"/>
  <c r="I468" i="23"/>
  <c r="H468" i="23"/>
  <c r="G468" i="23"/>
  <c r="I467" i="23"/>
  <c r="H467" i="23"/>
  <c r="G467" i="23"/>
  <c r="I466" i="23"/>
  <c r="H466" i="23"/>
  <c r="G466" i="23"/>
  <c r="I465" i="23"/>
  <c r="H465" i="23"/>
  <c r="G465" i="23"/>
  <c r="I464" i="23"/>
  <c r="H464" i="23"/>
  <c r="G464" i="23"/>
  <c r="I463" i="23"/>
  <c r="H463" i="23"/>
  <c r="G463" i="23"/>
  <c r="I462" i="23"/>
  <c r="H462" i="23"/>
  <c r="G462" i="23"/>
  <c r="I461" i="23"/>
  <c r="H461" i="23"/>
  <c r="G461" i="23"/>
  <c r="I460" i="23"/>
  <c r="H460" i="23"/>
  <c r="G460" i="23"/>
  <c r="I459" i="23"/>
  <c r="H459" i="23"/>
  <c r="G459" i="23"/>
  <c r="I458" i="23"/>
  <c r="H458" i="23"/>
  <c r="G458" i="23"/>
  <c r="I457" i="23"/>
  <c r="H457" i="23"/>
  <c r="G457" i="23"/>
  <c r="I456" i="23"/>
  <c r="H456" i="23"/>
  <c r="G456" i="23"/>
  <c r="I455" i="23"/>
  <c r="H455" i="23"/>
  <c r="G455" i="23"/>
  <c r="I454" i="23"/>
  <c r="H454" i="23"/>
  <c r="G454" i="23"/>
  <c r="I453" i="23"/>
  <c r="H453" i="23"/>
  <c r="G453" i="23"/>
  <c r="I452" i="23"/>
  <c r="H452" i="23"/>
  <c r="G452" i="23"/>
  <c r="I451" i="23"/>
  <c r="H451" i="23"/>
  <c r="G451" i="23"/>
  <c r="I450" i="23"/>
  <c r="H450" i="23"/>
  <c r="G450" i="23"/>
  <c r="I449" i="23"/>
  <c r="H449" i="23"/>
  <c r="G449" i="23"/>
  <c r="I448" i="23"/>
  <c r="H448" i="23"/>
  <c r="G448" i="23"/>
  <c r="I447" i="23"/>
  <c r="H447" i="23"/>
  <c r="G447" i="23"/>
  <c r="I446" i="23"/>
  <c r="H446" i="23"/>
  <c r="G446" i="23"/>
  <c r="I445" i="23"/>
  <c r="H445" i="23"/>
  <c r="G445" i="23"/>
  <c r="I444" i="23"/>
  <c r="H444" i="23"/>
  <c r="G444" i="23"/>
  <c r="I443" i="23"/>
  <c r="H443" i="23"/>
  <c r="G443" i="23"/>
  <c r="I442" i="23"/>
  <c r="H442" i="23"/>
  <c r="G442" i="23"/>
  <c r="I441" i="23"/>
  <c r="H441" i="23"/>
  <c r="G441" i="23"/>
  <c r="I440" i="23"/>
  <c r="H440" i="23"/>
  <c r="G440" i="23"/>
  <c r="I439" i="23"/>
  <c r="H439" i="23"/>
  <c r="G439" i="23"/>
  <c r="I438" i="23"/>
  <c r="H438" i="23"/>
  <c r="G438" i="23"/>
  <c r="I437" i="23"/>
  <c r="H437" i="23"/>
  <c r="G437" i="23"/>
  <c r="I436" i="23"/>
  <c r="H436" i="23"/>
  <c r="G436" i="23"/>
  <c r="I435" i="23"/>
  <c r="H435" i="23"/>
  <c r="G435" i="23"/>
  <c r="I434" i="23"/>
  <c r="H434" i="23"/>
  <c r="G434" i="23"/>
  <c r="I433" i="23"/>
  <c r="H433" i="23"/>
  <c r="G433" i="23"/>
  <c r="I432" i="23"/>
  <c r="H432" i="23"/>
  <c r="G432" i="23"/>
  <c r="I431" i="23"/>
  <c r="H431" i="23"/>
  <c r="G431" i="23"/>
  <c r="I430" i="23"/>
  <c r="H430" i="23"/>
  <c r="G430" i="23"/>
  <c r="I429" i="23"/>
  <c r="H429" i="23"/>
  <c r="G429" i="23"/>
  <c r="I428" i="23"/>
  <c r="H428" i="23"/>
  <c r="G428" i="23"/>
  <c r="I427" i="23"/>
  <c r="H427" i="23"/>
  <c r="G427" i="23"/>
  <c r="I426" i="23"/>
  <c r="H426" i="23"/>
  <c r="G426" i="23"/>
  <c r="I425" i="23"/>
  <c r="H425" i="23"/>
  <c r="G425" i="23"/>
  <c r="I424" i="23"/>
  <c r="H424" i="23"/>
  <c r="G424" i="23"/>
  <c r="I423" i="23"/>
  <c r="H423" i="23"/>
  <c r="G423" i="23"/>
  <c r="I422" i="23"/>
  <c r="H422" i="23"/>
  <c r="G422" i="23"/>
  <c r="I421" i="23"/>
  <c r="H421" i="23"/>
  <c r="G421" i="23"/>
  <c r="I420" i="23"/>
  <c r="H420" i="23"/>
  <c r="G420" i="23"/>
  <c r="I419" i="23"/>
  <c r="H419" i="23"/>
  <c r="G419" i="23"/>
  <c r="I418" i="23"/>
  <c r="H418" i="23"/>
  <c r="G418" i="23"/>
  <c r="I417" i="23"/>
  <c r="H417" i="23"/>
  <c r="G417" i="23"/>
  <c r="I416" i="23"/>
  <c r="H416" i="23"/>
  <c r="G416" i="23"/>
  <c r="I415" i="23"/>
  <c r="H415" i="23"/>
  <c r="G415" i="23"/>
  <c r="I414" i="23"/>
  <c r="H414" i="23"/>
  <c r="G414" i="23"/>
  <c r="I413" i="23"/>
  <c r="H413" i="23"/>
  <c r="G413" i="23"/>
  <c r="I412" i="23"/>
  <c r="H412" i="23"/>
  <c r="G412" i="23"/>
  <c r="I411" i="23"/>
  <c r="H411" i="23"/>
  <c r="G411" i="23"/>
  <c r="I410" i="23"/>
  <c r="H410" i="23"/>
  <c r="G410" i="23"/>
  <c r="I409" i="23"/>
  <c r="H409" i="23"/>
  <c r="G409" i="23"/>
  <c r="I408" i="23"/>
  <c r="H408" i="23"/>
  <c r="G408" i="23"/>
  <c r="I407" i="23"/>
  <c r="H407" i="23"/>
  <c r="G407" i="23"/>
  <c r="I406" i="23"/>
  <c r="H406" i="23"/>
  <c r="G406" i="23"/>
  <c r="I405" i="23"/>
  <c r="H405" i="23"/>
  <c r="G405" i="23"/>
  <c r="I404" i="23"/>
  <c r="H404" i="23"/>
  <c r="G404" i="23"/>
  <c r="I403" i="23"/>
  <c r="H403" i="23"/>
  <c r="G403" i="23"/>
  <c r="I402" i="23"/>
  <c r="H402" i="23"/>
  <c r="G402" i="23"/>
  <c r="I401" i="23"/>
  <c r="H401" i="23"/>
  <c r="G401" i="23"/>
  <c r="I400" i="23"/>
  <c r="H400" i="23"/>
  <c r="G400" i="23"/>
  <c r="I399" i="23"/>
  <c r="H399" i="23"/>
  <c r="G399" i="23"/>
  <c r="I398" i="23"/>
  <c r="H398" i="23"/>
  <c r="G398" i="23"/>
  <c r="I397" i="23"/>
  <c r="H397" i="23"/>
  <c r="G397" i="23"/>
  <c r="I396" i="23"/>
  <c r="H396" i="23"/>
  <c r="G396" i="23"/>
  <c r="I395" i="23"/>
  <c r="H395" i="23"/>
  <c r="G395" i="23"/>
  <c r="I394" i="23"/>
  <c r="H394" i="23"/>
  <c r="G394" i="23"/>
  <c r="I393" i="23"/>
  <c r="H393" i="23"/>
  <c r="G393" i="23"/>
  <c r="I392" i="23"/>
  <c r="H392" i="23"/>
  <c r="G392" i="23"/>
  <c r="I391" i="23"/>
  <c r="H391" i="23"/>
  <c r="G391" i="23"/>
  <c r="I390" i="23"/>
  <c r="H390" i="23"/>
  <c r="G390" i="23"/>
  <c r="I389" i="23"/>
  <c r="H389" i="23"/>
  <c r="G389" i="23"/>
  <c r="I388" i="23"/>
  <c r="H388" i="23"/>
  <c r="G388" i="23"/>
  <c r="I387" i="23"/>
  <c r="H387" i="23"/>
  <c r="G387" i="23"/>
  <c r="I386" i="23"/>
  <c r="H386" i="23"/>
  <c r="G386" i="23"/>
  <c r="I385" i="23"/>
  <c r="H385" i="23"/>
  <c r="G385" i="23"/>
  <c r="I384" i="23"/>
  <c r="H384" i="23"/>
  <c r="G384" i="23"/>
  <c r="I383" i="23"/>
  <c r="H383" i="23"/>
  <c r="G383" i="23"/>
  <c r="I382" i="23"/>
  <c r="H382" i="23"/>
  <c r="G382" i="23"/>
  <c r="I381" i="23"/>
  <c r="H381" i="23"/>
  <c r="G381" i="23"/>
  <c r="I380" i="23"/>
  <c r="H380" i="23"/>
  <c r="G380" i="23"/>
  <c r="I379" i="23"/>
  <c r="H379" i="23"/>
  <c r="G379" i="23"/>
  <c r="I378" i="23"/>
  <c r="H378" i="23"/>
  <c r="G378" i="23"/>
  <c r="I377" i="23"/>
  <c r="H377" i="23"/>
  <c r="G377" i="23"/>
  <c r="I376" i="23"/>
  <c r="H376" i="23"/>
  <c r="G376" i="23"/>
  <c r="I375" i="23"/>
  <c r="H375" i="23"/>
  <c r="G375" i="23"/>
  <c r="I374" i="23"/>
  <c r="H374" i="23"/>
  <c r="G374" i="23"/>
  <c r="I373" i="23"/>
  <c r="H373" i="23"/>
  <c r="G373" i="23"/>
  <c r="I372" i="23"/>
  <c r="H372" i="23"/>
  <c r="G372" i="23"/>
  <c r="I371" i="23"/>
  <c r="H371" i="23"/>
  <c r="G371" i="23"/>
  <c r="I370" i="23"/>
  <c r="H370" i="23"/>
  <c r="G370" i="23"/>
  <c r="I369" i="23"/>
  <c r="H369" i="23"/>
  <c r="G369" i="23"/>
  <c r="I368" i="23"/>
  <c r="H368" i="23"/>
  <c r="G368" i="23"/>
  <c r="I367" i="23"/>
  <c r="H367" i="23"/>
  <c r="G367" i="23"/>
  <c r="I366" i="23"/>
  <c r="H366" i="23"/>
  <c r="G366" i="23"/>
  <c r="I365" i="23"/>
  <c r="H365" i="23"/>
  <c r="G365" i="23"/>
  <c r="I364" i="23"/>
  <c r="H364" i="23"/>
  <c r="G364" i="23"/>
  <c r="I363" i="23"/>
  <c r="H363" i="23"/>
  <c r="G363" i="23"/>
  <c r="I362" i="23"/>
  <c r="H362" i="23"/>
  <c r="G362" i="23"/>
  <c r="I361" i="23"/>
  <c r="H361" i="23"/>
  <c r="G361" i="23"/>
  <c r="I360" i="23"/>
  <c r="H360" i="23"/>
  <c r="G360" i="23"/>
  <c r="I359" i="23"/>
  <c r="H359" i="23"/>
  <c r="G359" i="23"/>
  <c r="I358" i="23"/>
  <c r="H358" i="23"/>
  <c r="G358" i="23"/>
  <c r="I357" i="23"/>
  <c r="H357" i="23"/>
  <c r="G357" i="23"/>
  <c r="I356" i="23"/>
  <c r="H356" i="23"/>
  <c r="G356" i="23"/>
  <c r="I355" i="23"/>
  <c r="H355" i="23"/>
  <c r="G355" i="23"/>
  <c r="I354" i="23"/>
  <c r="H354" i="23"/>
  <c r="G354" i="23"/>
  <c r="I353" i="23"/>
  <c r="H353" i="23"/>
  <c r="G353" i="23"/>
  <c r="I352" i="23"/>
  <c r="H352" i="23"/>
  <c r="G352" i="23"/>
  <c r="I351" i="23"/>
  <c r="H351" i="23"/>
  <c r="G351" i="23"/>
  <c r="I350" i="23"/>
  <c r="H350" i="23"/>
  <c r="G350" i="23"/>
  <c r="I349" i="23"/>
  <c r="H349" i="23"/>
  <c r="G349" i="23"/>
  <c r="I348" i="23"/>
  <c r="H348" i="23"/>
  <c r="G348" i="23"/>
  <c r="I347" i="23"/>
  <c r="H347" i="23"/>
  <c r="G347" i="23"/>
  <c r="I346" i="23"/>
  <c r="H346" i="23"/>
  <c r="G346" i="23"/>
  <c r="I345" i="23"/>
  <c r="H345" i="23"/>
  <c r="G345" i="23"/>
  <c r="I344" i="23"/>
  <c r="H344" i="23"/>
  <c r="G344" i="23"/>
  <c r="I343" i="23"/>
  <c r="H343" i="23"/>
  <c r="G343" i="23"/>
  <c r="I342" i="23"/>
  <c r="H342" i="23"/>
  <c r="G342" i="23"/>
  <c r="I341" i="23"/>
  <c r="H341" i="23"/>
  <c r="G341" i="23"/>
  <c r="I340" i="23"/>
  <c r="H340" i="23"/>
  <c r="G340" i="23"/>
  <c r="I339" i="23"/>
  <c r="H339" i="23"/>
  <c r="G339" i="23"/>
  <c r="I338" i="23"/>
  <c r="H338" i="23"/>
  <c r="G338" i="23"/>
  <c r="I337" i="23"/>
  <c r="H337" i="23"/>
  <c r="G337" i="23"/>
  <c r="I336" i="23"/>
  <c r="H336" i="23"/>
  <c r="G336" i="23"/>
  <c r="I335" i="23"/>
  <c r="H335" i="23"/>
  <c r="G335" i="23"/>
  <c r="I334" i="23"/>
  <c r="H334" i="23"/>
  <c r="G334" i="23"/>
  <c r="I333" i="23"/>
  <c r="H333" i="23"/>
  <c r="G333" i="23"/>
  <c r="I332" i="23"/>
  <c r="H332" i="23"/>
  <c r="G332" i="23"/>
  <c r="I331" i="23"/>
  <c r="H331" i="23"/>
  <c r="G331" i="23"/>
  <c r="I330" i="23"/>
  <c r="H330" i="23"/>
  <c r="G330" i="23"/>
  <c r="I329" i="23"/>
  <c r="H329" i="23"/>
  <c r="G329" i="23"/>
  <c r="I328" i="23"/>
  <c r="H328" i="23"/>
  <c r="G328" i="23"/>
  <c r="I327" i="23"/>
  <c r="H327" i="23"/>
  <c r="G327" i="23"/>
  <c r="I326" i="23"/>
  <c r="H326" i="23"/>
  <c r="G326" i="23"/>
  <c r="I325" i="23"/>
  <c r="H325" i="23"/>
  <c r="G325" i="23"/>
  <c r="I324" i="23"/>
  <c r="H324" i="23"/>
  <c r="G324" i="23"/>
  <c r="I323" i="23"/>
  <c r="H323" i="23"/>
  <c r="G323" i="23"/>
  <c r="I322" i="23"/>
  <c r="H322" i="23"/>
  <c r="G322" i="23"/>
  <c r="I321" i="23"/>
  <c r="H321" i="23"/>
  <c r="G321" i="23"/>
  <c r="I320" i="23"/>
  <c r="H320" i="23"/>
  <c r="G320" i="23"/>
  <c r="I319" i="23"/>
  <c r="H319" i="23"/>
  <c r="G319" i="23"/>
  <c r="I318" i="23"/>
  <c r="H318" i="23"/>
  <c r="G318" i="23"/>
  <c r="I317" i="23"/>
  <c r="H317" i="23"/>
  <c r="G317" i="23"/>
  <c r="I316" i="23"/>
  <c r="H316" i="23"/>
  <c r="G316" i="23"/>
  <c r="I315" i="23"/>
  <c r="H315" i="23"/>
  <c r="G315" i="23"/>
  <c r="I314" i="23"/>
  <c r="H314" i="23"/>
  <c r="G314" i="23"/>
  <c r="I313" i="23"/>
  <c r="H313" i="23"/>
  <c r="G313" i="23"/>
  <c r="I314" i="24"/>
  <c r="I315" i="24"/>
  <c r="I316" i="24"/>
  <c r="I317" i="24"/>
  <c r="I318" i="24"/>
  <c r="I319" i="24"/>
  <c r="I320" i="24"/>
  <c r="I321" i="24"/>
  <c r="I322" i="24"/>
  <c r="I323" i="24"/>
  <c r="I324" i="24"/>
  <c r="I325" i="24"/>
  <c r="I326" i="24"/>
  <c r="I327" i="24"/>
  <c r="I328" i="24"/>
  <c r="I329" i="24"/>
  <c r="I330" i="24"/>
  <c r="I331" i="24"/>
  <c r="I332" i="24"/>
  <c r="I333" i="24"/>
  <c r="I334" i="24"/>
  <c r="I335" i="24"/>
  <c r="I336" i="24"/>
  <c r="I337" i="24"/>
  <c r="I338" i="24"/>
  <c r="I339" i="24"/>
  <c r="I340" i="24"/>
  <c r="I341" i="24"/>
  <c r="I342" i="24"/>
  <c r="I343" i="24"/>
  <c r="I344" i="24"/>
  <c r="I345" i="24"/>
  <c r="I346" i="24"/>
  <c r="I347" i="24"/>
  <c r="I348" i="24"/>
  <c r="I349" i="24"/>
  <c r="I350" i="24"/>
  <c r="I351" i="24"/>
  <c r="I352" i="24"/>
  <c r="I353" i="24"/>
  <c r="I354" i="24"/>
  <c r="I355" i="24"/>
  <c r="I356" i="24"/>
  <c r="I357" i="24"/>
  <c r="I358" i="24"/>
  <c r="I359" i="24"/>
  <c r="I360" i="24"/>
  <c r="I361" i="24"/>
  <c r="I362" i="24"/>
  <c r="I363" i="24"/>
  <c r="I364" i="24"/>
  <c r="I365" i="24"/>
  <c r="I366" i="24"/>
  <c r="I367" i="24"/>
  <c r="I368" i="24"/>
  <c r="I369" i="24"/>
  <c r="I370" i="24"/>
  <c r="I371" i="24"/>
  <c r="I372" i="24"/>
  <c r="I373" i="24"/>
  <c r="I374" i="24"/>
  <c r="I375" i="24"/>
  <c r="I376" i="24"/>
  <c r="I377" i="24"/>
  <c r="I378" i="24"/>
  <c r="I379" i="24"/>
  <c r="I380" i="24"/>
  <c r="I381" i="24"/>
  <c r="I382" i="24"/>
  <c r="I383" i="24"/>
  <c r="I384" i="24"/>
  <c r="I385" i="24"/>
  <c r="I386" i="24"/>
  <c r="I387" i="24"/>
  <c r="I388" i="24"/>
  <c r="I389" i="24"/>
  <c r="I390" i="24"/>
  <c r="I391" i="24"/>
  <c r="I392" i="24"/>
  <c r="I393" i="24"/>
  <c r="I394" i="24"/>
  <c r="I395" i="24"/>
  <c r="I396" i="24"/>
  <c r="I397" i="24"/>
  <c r="I398" i="24"/>
  <c r="I399" i="24"/>
  <c r="I400" i="24"/>
  <c r="I401" i="24"/>
  <c r="I402" i="24"/>
  <c r="I403" i="24"/>
  <c r="I404" i="24"/>
  <c r="I405" i="24"/>
  <c r="I406" i="24"/>
  <c r="I407" i="24"/>
  <c r="I408" i="24"/>
  <c r="I409" i="24"/>
  <c r="I410" i="24"/>
  <c r="I411" i="24"/>
  <c r="I412" i="24"/>
  <c r="I413" i="24"/>
  <c r="I414" i="24"/>
  <c r="I415" i="24"/>
  <c r="I416" i="24"/>
  <c r="I417" i="24"/>
  <c r="I418" i="24"/>
  <c r="I419" i="24"/>
  <c r="I420" i="24"/>
  <c r="I421" i="24"/>
  <c r="I422" i="24"/>
  <c r="I423" i="24"/>
  <c r="I424" i="24"/>
  <c r="I425" i="24"/>
  <c r="I426" i="24"/>
  <c r="I427" i="24"/>
  <c r="I428" i="24"/>
  <c r="I429" i="24"/>
  <c r="I430" i="24"/>
  <c r="I431" i="24"/>
  <c r="I432" i="24"/>
  <c r="I433" i="24"/>
  <c r="I434" i="24"/>
  <c r="I435" i="24"/>
  <c r="I436" i="24"/>
  <c r="I437" i="24"/>
  <c r="I438" i="24"/>
  <c r="I439" i="24"/>
  <c r="I440" i="24"/>
  <c r="I441" i="24"/>
  <c r="I442" i="24"/>
  <c r="I443" i="24"/>
  <c r="I444" i="24"/>
  <c r="I445" i="24"/>
  <c r="I446" i="24"/>
  <c r="I447" i="24"/>
  <c r="I448" i="24"/>
  <c r="I449" i="24"/>
  <c r="I450" i="24"/>
  <c r="I451" i="24"/>
  <c r="I452" i="24"/>
  <c r="I453" i="24"/>
  <c r="I454" i="24"/>
  <c r="I455" i="24"/>
  <c r="I456" i="24"/>
  <c r="I457" i="24"/>
  <c r="I458" i="24"/>
  <c r="I459" i="24"/>
  <c r="I460" i="24"/>
  <c r="I461" i="24"/>
  <c r="I462" i="24"/>
  <c r="I463" i="24"/>
  <c r="I464" i="24"/>
  <c r="I465" i="24"/>
  <c r="I466" i="24"/>
  <c r="I467" i="24"/>
  <c r="I468" i="24"/>
  <c r="I469" i="24"/>
  <c r="I470" i="24"/>
  <c r="I471" i="24"/>
  <c r="I472" i="24"/>
  <c r="I473" i="24"/>
  <c r="I474" i="24"/>
  <c r="I475" i="24"/>
  <c r="I476" i="24"/>
  <c r="I477" i="24"/>
  <c r="I478" i="24"/>
  <c r="I479" i="24"/>
  <c r="I480" i="24"/>
  <c r="I481" i="24"/>
  <c r="I482" i="24"/>
  <c r="I483" i="24"/>
  <c r="I484" i="24"/>
  <c r="I485" i="24"/>
  <c r="I486" i="24"/>
  <c r="I487" i="24"/>
  <c r="I488" i="24"/>
  <c r="I489" i="24"/>
  <c r="I490" i="24"/>
  <c r="I491" i="24"/>
  <c r="I492" i="24"/>
  <c r="I493" i="24"/>
  <c r="I494" i="24"/>
  <c r="I495" i="24"/>
  <c r="I496" i="24"/>
  <c r="I497" i="24"/>
  <c r="I498" i="24"/>
  <c r="I499" i="24"/>
  <c r="I500" i="24"/>
  <c r="I501" i="24"/>
  <c r="I502" i="24"/>
  <c r="I503" i="24"/>
  <c r="I504" i="24"/>
  <c r="I505" i="24"/>
  <c r="I506" i="24"/>
  <c r="I507" i="24"/>
  <c r="I508" i="24"/>
  <c r="I509" i="24"/>
  <c r="I510" i="24"/>
  <c r="I511" i="24"/>
  <c r="I512" i="24"/>
  <c r="I513" i="24"/>
  <c r="I514" i="24"/>
  <c r="I515" i="24"/>
  <c r="I516" i="24"/>
  <c r="I517" i="24"/>
  <c r="I518" i="24"/>
  <c r="I519" i="24"/>
  <c r="I520" i="24"/>
  <c r="I521" i="24"/>
  <c r="I522" i="24"/>
  <c r="I523" i="24"/>
  <c r="I524" i="24"/>
  <c r="I525" i="24"/>
  <c r="I526" i="24"/>
  <c r="I527" i="24"/>
  <c r="I528" i="24"/>
  <c r="I529" i="24"/>
  <c r="I530" i="24"/>
  <c r="I531" i="24"/>
  <c r="I532" i="24"/>
  <c r="I533" i="24"/>
  <c r="I534" i="24"/>
  <c r="I535" i="24"/>
  <c r="I536" i="24"/>
  <c r="I537" i="24"/>
  <c r="I538" i="24"/>
  <c r="I539" i="24"/>
  <c r="I540" i="24"/>
  <c r="I541" i="24"/>
  <c r="I542" i="24"/>
  <c r="I543" i="24"/>
  <c r="I544" i="24"/>
  <c r="I545" i="24"/>
  <c r="I546" i="24"/>
  <c r="I547" i="24"/>
  <c r="I548" i="24"/>
  <c r="I549" i="24"/>
  <c r="I550" i="24"/>
  <c r="I551" i="24"/>
  <c r="I552" i="24"/>
  <c r="I553" i="24"/>
  <c r="I554" i="24"/>
  <c r="I555" i="24"/>
  <c r="I556" i="24"/>
  <c r="I557" i="24"/>
  <c r="I558" i="24"/>
  <c r="I559" i="24"/>
  <c r="I560" i="24"/>
  <c r="I561" i="24"/>
  <c r="I562" i="24"/>
  <c r="I563" i="24"/>
  <c r="I564" i="24"/>
  <c r="I565" i="24"/>
  <c r="I566" i="24"/>
  <c r="I567" i="24"/>
  <c r="I568" i="24"/>
  <c r="I569" i="24"/>
  <c r="I570" i="24"/>
  <c r="I571" i="24"/>
  <c r="I572" i="24"/>
  <c r="I573" i="24"/>
  <c r="I574" i="24"/>
  <c r="I575" i="24"/>
  <c r="I576" i="24"/>
  <c r="I577" i="24"/>
  <c r="I578" i="24"/>
  <c r="I579" i="24"/>
  <c r="I580" i="24"/>
  <c r="I581" i="24"/>
  <c r="I582" i="24"/>
  <c r="I583" i="24"/>
  <c r="I584" i="24"/>
  <c r="I585" i="24"/>
  <c r="I586" i="24"/>
  <c r="I587" i="24"/>
  <c r="I588" i="24"/>
  <c r="I589" i="24"/>
  <c r="I590" i="24"/>
  <c r="I591" i="24"/>
  <c r="I592" i="24"/>
  <c r="I593" i="24"/>
  <c r="I594" i="24"/>
  <c r="I595" i="24"/>
  <c r="I596" i="24"/>
  <c r="I597" i="24"/>
  <c r="I598" i="24"/>
  <c r="I599" i="24"/>
  <c r="I600" i="24"/>
  <c r="I601" i="24"/>
  <c r="I602" i="24"/>
  <c r="I603" i="24"/>
  <c r="I604" i="24"/>
  <c r="I605" i="24"/>
  <c r="I606" i="24"/>
  <c r="I607" i="24"/>
  <c r="I608" i="24"/>
  <c r="I609" i="24"/>
  <c r="I610" i="24"/>
  <c r="I611" i="24"/>
  <c r="I612" i="24"/>
  <c r="I613" i="24"/>
  <c r="I614" i="24"/>
  <c r="I615" i="24"/>
  <c r="I616" i="24"/>
  <c r="I617" i="24"/>
  <c r="I618" i="24"/>
  <c r="I619" i="24"/>
  <c r="I620" i="24"/>
  <c r="I621" i="24"/>
  <c r="I622" i="24"/>
  <c r="I623" i="24"/>
  <c r="I624" i="24"/>
  <c r="I625" i="24"/>
  <c r="I626" i="24"/>
  <c r="I627" i="24"/>
  <c r="I628" i="24"/>
  <c r="I629" i="24"/>
  <c r="I630" i="24"/>
  <c r="I631" i="24"/>
  <c r="I632" i="24"/>
  <c r="I633" i="24"/>
  <c r="I634" i="24"/>
  <c r="I635" i="24"/>
  <c r="I636" i="24"/>
  <c r="I637" i="24"/>
  <c r="I638" i="24"/>
  <c r="I639" i="24"/>
  <c r="I640" i="24"/>
  <c r="I641" i="24"/>
  <c r="I642" i="24"/>
  <c r="I643" i="24"/>
  <c r="I644" i="24"/>
  <c r="I645" i="24"/>
  <c r="I646" i="24"/>
  <c r="I647" i="24"/>
  <c r="I648" i="24"/>
  <c r="I649" i="24"/>
  <c r="I650" i="24"/>
  <c r="I651" i="24"/>
  <c r="I652" i="24"/>
  <c r="I653" i="24"/>
  <c r="I654" i="24"/>
  <c r="I655" i="24"/>
  <c r="I656" i="24"/>
  <c r="I657" i="24"/>
  <c r="I658" i="24"/>
  <c r="I659" i="24"/>
  <c r="I660" i="24"/>
  <c r="I661" i="24"/>
  <c r="I662" i="24"/>
  <c r="I663" i="24"/>
  <c r="I664" i="24"/>
  <c r="I665" i="24"/>
  <c r="I666" i="24"/>
  <c r="I667" i="24"/>
  <c r="I668" i="24"/>
  <c r="I669" i="24"/>
  <c r="I670" i="24"/>
  <c r="I671" i="24"/>
  <c r="I672" i="24"/>
  <c r="I673" i="24"/>
  <c r="I674" i="24"/>
  <c r="I675" i="24"/>
  <c r="I676" i="24"/>
  <c r="I677" i="24"/>
  <c r="I678" i="24"/>
  <c r="I679" i="24"/>
  <c r="I680" i="24"/>
  <c r="I681" i="24"/>
  <c r="I682" i="24"/>
  <c r="I683" i="24"/>
  <c r="I684" i="24"/>
  <c r="I685" i="24"/>
  <c r="I686" i="24"/>
  <c r="I687" i="24"/>
  <c r="I688" i="24"/>
  <c r="I689" i="24"/>
  <c r="I690" i="24"/>
  <c r="I691" i="24"/>
  <c r="I692" i="24"/>
  <c r="I693" i="24"/>
  <c r="I694" i="24"/>
  <c r="I695" i="24"/>
  <c r="I696" i="24"/>
  <c r="I697" i="24"/>
  <c r="I698" i="24"/>
  <c r="I699" i="24"/>
  <c r="I700" i="24"/>
  <c r="I701" i="24"/>
  <c r="I702" i="24"/>
  <c r="I703" i="24"/>
  <c r="I704" i="24"/>
  <c r="I705" i="24"/>
  <c r="I706" i="24"/>
  <c r="I707" i="24"/>
  <c r="I708" i="24"/>
  <c r="I709" i="24"/>
  <c r="I710" i="24"/>
  <c r="I711" i="24"/>
  <c r="I712" i="24"/>
  <c r="I713" i="24"/>
  <c r="I714" i="24"/>
  <c r="I715" i="24"/>
  <c r="I716" i="24"/>
  <c r="I717" i="24"/>
  <c r="I718" i="24"/>
  <c r="I719" i="24"/>
  <c r="I720" i="24"/>
  <c r="I721" i="24"/>
  <c r="I722" i="24"/>
  <c r="I723" i="24"/>
  <c r="I724" i="24"/>
  <c r="I725" i="24"/>
  <c r="I726" i="24"/>
  <c r="I727" i="24"/>
  <c r="I728" i="24"/>
  <c r="I729" i="24"/>
  <c r="I730" i="24"/>
  <c r="I731" i="24"/>
  <c r="I732" i="24"/>
  <c r="I733" i="24"/>
  <c r="I734" i="24"/>
  <c r="I735" i="24"/>
  <c r="I736" i="24"/>
  <c r="I737" i="24"/>
  <c r="I738" i="24"/>
  <c r="I739" i="24"/>
  <c r="I740" i="24"/>
  <c r="I741" i="24"/>
  <c r="I742" i="24"/>
  <c r="I743" i="24"/>
  <c r="I744" i="24"/>
  <c r="I745" i="24"/>
  <c r="I746" i="24"/>
  <c r="I747" i="24"/>
  <c r="I748" i="24"/>
  <c r="I749" i="24"/>
  <c r="I750" i="24"/>
  <c r="I751" i="24"/>
  <c r="I752" i="24"/>
  <c r="I753" i="24"/>
  <c r="I754" i="24"/>
  <c r="I755" i="24"/>
  <c r="I756" i="24"/>
  <c r="I757" i="24"/>
  <c r="I758" i="24"/>
  <c r="I759" i="24"/>
  <c r="I760" i="24"/>
  <c r="I761" i="24"/>
  <c r="I762" i="24"/>
  <c r="I763" i="24"/>
  <c r="I764" i="24"/>
  <c r="I765" i="24"/>
  <c r="I766" i="24"/>
  <c r="I767" i="24"/>
  <c r="I768" i="24"/>
  <c r="I769" i="24"/>
  <c r="I770" i="24"/>
  <c r="I771" i="24"/>
  <c r="I772" i="24"/>
  <c r="I773" i="24"/>
  <c r="I774" i="24"/>
  <c r="I775" i="24"/>
  <c r="I776" i="24"/>
  <c r="I777" i="24"/>
  <c r="I778" i="24"/>
  <c r="I779" i="24"/>
  <c r="I780" i="24"/>
  <c r="I781" i="24"/>
  <c r="I782" i="24"/>
  <c r="I783" i="24"/>
  <c r="I784" i="24"/>
  <c r="I785" i="24"/>
  <c r="I786" i="24"/>
  <c r="I787" i="24"/>
  <c r="I788" i="24"/>
  <c r="I789" i="24"/>
  <c r="I790" i="24"/>
  <c r="I791" i="24"/>
  <c r="I792" i="24"/>
  <c r="I793" i="24"/>
  <c r="I794" i="24"/>
  <c r="I795" i="24"/>
  <c r="I796" i="24"/>
  <c r="I797" i="24"/>
  <c r="I313" i="24"/>
  <c r="G314" i="24"/>
  <c r="H314" i="24"/>
  <c r="G315" i="24"/>
  <c r="H315" i="24"/>
  <c r="G316" i="24"/>
  <c r="H316" i="24"/>
  <c r="G317" i="24"/>
  <c r="H317" i="24"/>
  <c r="G318" i="24"/>
  <c r="H318" i="24"/>
  <c r="G319" i="24"/>
  <c r="H319" i="24"/>
  <c r="G320" i="24"/>
  <c r="H320" i="24"/>
  <c r="G321" i="24"/>
  <c r="H321" i="24"/>
  <c r="G322" i="24"/>
  <c r="H322" i="24"/>
  <c r="G323" i="24"/>
  <c r="H323" i="24"/>
  <c r="G324" i="24"/>
  <c r="H324" i="24"/>
  <c r="G325" i="24"/>
  <c r="H325" i="24"/>
  <c r="G326" i="24"/>
  <c r="H326" i="24"/>
  <c r="G327" i="24"/>
  <c r="H327" i="24"/>
  <c r="G328" i="24"/>
  <c r="H328" i="24"/>
  <c r="G329" i="24"/>
  <c r="H329" i="24"/>
  <c r="G330" i="24"/>
  <c r="H330" i="24"/>
  <c r="G331" i="24"/>
  <c r="H331" i="24"/>
  <c r="G332" i="24"/>
  <c r="H332" i="24"/>
  <c r="G333" i="24"/>
  <c r="H333" i="24"/>
  <c r="G334" i="24"/>
  <c r="H334" i="24"/>
  <c r="G335" i="24"/>
  <c r="H335" i="24"/>
  <c r="G336" i="24"/>
  <c r="H336" i="24"/>
  <c r="G337" i="24"/>
  <c r="H337" i="24"/>
  <c r="G338" i="24"/>
  <c r="H338" i="24"/>
  <c r="G339" i="24"/>
  <c r="H339" i="24"/>
  <c r="G340" i="24"/>
  <c r="H340" i="24"/>
  <c r="G341" i="24"/>
  <c r="H341" i="24"/>
  <c r="G342" i="24"/>
  <c r="H342" i="24"/>
  <c r="G343" i="24"/>
  <c r="H343" i="24"/>
  <c r="G344" i="24"/>
  <c r="H344" i="24"/>
  <c r="G345" i="24"/>
  <c r="H345" i="24"/>
  <c r="G346" i="24"/>
  <c r="H346" i="24"/>
  <c r="G347" i="24"/>
  <c r="H347" i="24"/>
  <c r="G348" i="24"/>
  <c r="H348" i="24"/>
  <c r="G349" i="24"/>
  <c r="H349" i="24"/>
  <c r="G350" i="24"/>
  <c r="H350" i="24"/>
  <c r="G351" i="24"/>
  <c r="H351" i="24"/>
  <c r="G352" i="24"/>
  <c r="H352" i="24"/>
  <c r="G353" i="24"/>
  <c r="H353" i="24"/>
  <c r="G354" i="24"/>
  <c r="H354" i="24"/>
  <c r="G355" i="24"/>
  <c r="H355" i="24"/>
  <c r="G356" i="24"/>
  <c r="H356" i="24"/>
  <c r="G357" i="24"/>
  <c r="H357" i="24"/>
  <c r="G358" i="24"/>
  <c r="H358" i="24"/>
  <c r="G359" i="24"/>
  <c r="H359" i="24"/>
  <c r="G360" i="24"/>
  <c r="H360" i="24"/>
  <c r="G361" i="24"/>
  <c r="H361" i="24"/>
  <c r="G362" i="24"/>
  <c r="H362" i="24"/>
  <c r="G363" i="24"/>
  <c r="H363" i="24"/>
  <c r="G364" i="24"/>
  <c r="H364" i="24"/>
  <c r="G365" i="24"/>
  <c r="H365" i="24"/>
  <c r="G366" i="24"/>
  <c r="H366" i="24"/>
  <c r="G367" i="24"/>
  <c r="H367" i="24"/>
  <c r="G368" i="24"/>
  <c r="H368" i="24"/>
  <c r="G369" i="24"/>
  <c r="H369" i="24"/>
  <c r="G370" i="24"/>
  <c r="H370" i="24"/>
  <c r="G371" i="24"/>
  <c r="H371" i="24"/>
  <c r="G372" i="24"/>
  <c r="H372" i="24"/>
  <c r="G373" i="24"/>
  <c r="H373" i="24"/>
  <c r="G374" i="24"/>
  <c r="H374" i="24"/>
  <c r="G375" i="24"/>
  <c r="H375" i="24"/>
  <c r="G376" i="24"/>
  <c r="H376" i="24"/>
  <c r="G377" i="24"/>
  <c r="H377" i="24"/>
  <c r="G378" i="24"/>
  <c r="H378" i="24"/>
  <c r="G379" i="24"/>
  <c r="H379" i="24"/>
  <c r="G380" i="24"/>
  <c r="H380" i="24"/>
  <c r="G381" i="24"/>
  <c r="H381" i="24"/>
  <c r="G382" i="24"/>
  <c r="H382" i="24"/>
  <c r="G383" i="24"/>
  <c r="H383" i="24"/>
  <c r="G384" i="24"/>
  <c r="H384" i="24"/>
  <c r="G385" i="24"/>
  <c r="H385" i="24"/>
  <c r="G386" i="24"/>
  <c r="H386" i="24"/>
  <c r="G387" i="24"/>
  <c r="H387" i="24"/>
  <c r="G388" i="24"/>
  <c r="H388" i="24"/>
  <c r="G389" i="24"/>
  <c r="H389" i="24"/>
  <c r="G390" i="24"/>
  <c r="H390" i="24"/>
  <c r="G391" i="24"/>
  <c r="H391" i="24"/>
  <c r="G392" i="24"/>
  <c r="H392" i="24"/>
  <c r="G393" i="24"/>
  <c r="H393" i="24"/>
  <c r="G394" i="24"/>
  <c r="H394" i="24"/>
  <c r="G395" i="24"/>
  <c r="H395" i="24"/>
  <c r="G396" i="24"/>
  <c r="H396" i="24"/>
  <c r="G397" i="24"/>
  <c r="H397" i="24"/>
  <c r="G398" i="24"/>
  <c r="H398" i="24"/>
  <c r="G399" i="24"/>
  <c r="H399" i="24"/>
  <c r="G400" i="24"/>
  <c r="H400" i="24"/>
  <c r="G401" i="24"/>
  <c r="H401" i="24"/>
  <c r="G402" i="24"/>
  <c r="H402" i="24"/>
  <c r="G403" i="24"/>
  <c r="H403" i="24"/>
  <c r="G404" i="24"/>
  <c r="H404" i="24"/>
  <c r="G405" i="24"/>
  <c r="H405" i="24"/>
  <c r="G406" i="24"/>
  <c r="H406" i="24"/>
  <c r="G407" i="24"/>
  <c r="H407" i="24"/>
  <c r="G408" i="24"/>
  <c r="H408" i="24"/>
  <c r="G409" i="24"/>
  <c r="H409" i="24"/>
  <c r="G410" i="24"/>
  <c r="H410" i="24"/>
  <c r="G411" i="24"/>
  <c r="H411" i="24"/>
  <c r="G412" i="24"/>
  <c r="H412" i="24"/>
  <c r="G413" i="24"/>
  <c r="H413" i="24"/>
  <c r="G414" i="24"/>
  <c r="H414" i="24"/>
  <c r="G415" i="24"/>
  <c r="H415" i="24"/>
  <c r="G416" i="24"/>
  <c r="H416" i="24"/>
  <c r="G417" i="24"/>
  <c r="H417" i="24"/>
  <c r="G418" i="24"/>
  <c r="H418" i="24"/>
  <c r="G419" i="24"/>
  <c r="H419" i="24"/>
  <c r="G420" i="24"/>
  <c r="H420" i="24"/>
  <c r="G421" i="24"/>
  <c r="H421" i="24"/>
  <c r="G422" i="24"/>
  <c r="H422" i="24"/>
  <c r="G423" i="24"/>
  <c r="H423" i="24"/>
  <c r="G424" i="24"/>
  <c r="H424" i="24"/>
  <c r="G425" i="24"/>
  <c r="H425" i="24"/>
  <c r="G426" i="24"/>
  <c r="H426" i="24"/>
  <c r="G427" i="24"/>
  <c r="H427" i="24"/>
  <c r="G428" i="24"/>
  <c r="H428" i="24"/>
  <c r="G429" i="24"/>
  <c r="H429" i="24"/>
  <c r="G430" i="24"/>
  <c r="H430" i="24"/>
  <c r="G431" i="24"/>
  <c r="H431" i="24"/>
  <c r="G432" i="24"/>
  <c r="H432" i="24"/>
  <c r="G433" i="24"/>
  <c r="H433" i="24"/>
  <c r="G434" i="24"/>
  <c r="H434" i="24"/>
  <c r="G435" i="24"/>
  <c r="H435" i="24"/>
  <c r="G436" i="24"/>
  <c r="H436" i="24"/>
  <c r="G437" i="24"/>
  <c r="H437" i="24"/>
  <c r="G438" i="24"/>
  <c r="H438" i="24"/>
  <c r="G439" i="24"/>
  <c r="H439" i="24"/>
  <c r="G440" i="24"/>
  <c r="H440" i="24"/>
  <c r="G441" i="24"/>
  <c r="H441" i="24"/>
  <c r="G442" i="24"/>
  <c r="H442" i="24"/>
  <c r="G443" i="24"/>
  <c r="H443" i="24"/>
  <c r="G444" i="24"/>
  <c r="H444" i="24"/>
  <c r="G445" i="24"/>
  <c r="H445" i="24"/>
  <c r="G446" i="24"/>
  <c r="H446" i="24"/>
  <c r="G447" i="24"/>
  <c r="H447" i="24"/>
  <c r="G448" i="24"/>
  <c r="H448" i="24"/>
  <c r="G449" i="24"/>
  <c r="H449" i="24"/>
  <c r="G450" i="24"/>
  <c r="H450" i="24"/>
  <c r="G451" i="24"/>
  <c r="H451" i="24"/>
  <c r="G452" i="24"/>
  <c r="H452" i="24"/>
  <c r="G453" i="24"/>
  <c r="H453" i="24"/>
  <c r="G454" i="24"/>
  <c r="H454" i="24"/>
  <c r="G455" i="24"/>
  <c r="H455" i="24"/>
  <c r="G456" i="24"/>
  <c r="H456" i="24"/>
  <c r="G457" i="24"/>
  <c r="H457" i="24"/>
  <c r="G458" i="24"/>
  <c r="H458" i="24"/>
  <c r="G459" i="24"/>
  <c r="H459" i="24"/>
  <c r="G460" i="24"/>
  <c r="H460" i="24"/>
  <c r="G461" i="24"/>
  <c r="H461" i="24"/>
  <c r="G462" i="24"/>
  <c r="H462" i="24"/>
  <c r="G463" i="24"/>
  <c r="H463" i="24"/>
  <c r="G464" i="24"/>
  <c r="H464" i="24"/>
  <c r="G465" i="24"/>
  <c r="H465" i="24"/>
  <c r="G466" i="24"/>
  <c r="H466" i="24"/>
  <c r="G467" i="24"/>
  <c r="H467" i="24"/>
  <c r="G468" i="24"/>
  <c r="H468" i="24"/>
  <c r="G469" i="24"/>
  <c r="H469" i="24"/>
  <c r="G470" i="24"/>
  <c r="H470" i="24"/>
  <c r="G471" i="24"/>
  <c r="H471" i="24"/>
  <c r="G472" i="24"/>
  <c r="H472" i="24"/>
  <c r="G473" i="24"/>
  <c r="H473" i="24"/>
  <c r="G474" i="24"/>
  <c r="H474" i="24"/>
  <c r="G475" i="24"/>
  <c r="H475" i="24"/>
  <c r="G476" i="24"/>
  <c r="H476" i="24"/>
  <c r="G477" i="24"/>
  <c r="H477" i="24"/>
  <c r="G478" i="24"/>
  <c r="H478" i="24"/>
  <c r="G479" i="24"/>
  <c r="H479" i="24"/>
  <c r="G480" i="24"/>
  <c r="H480" i="24"/>
  <c r="G481" i="24"/>
  <c r="H481" i="24"/>
  <c r="G482" i="24"/>
  <c r="H482" i="24"/>
  <c r="G483" i="24"/>
  <c r="H483" i="24"/>
  <c r="G484" i="24"/>
  <c r="H484" i="24"/>
  <c r="G485" i="24"/>
  <c r="H485" i="24"/>
  <c r="G486" i="24"/>
  <c r="H486" i="24"/>
  <c r="G487" i="24"/>
  <c r="H487" i="24"/>
  <c r="G488" i="24"/>
  <c r="H488" i="24"/>
  <c r="G489" i="24"/>
  <c r="H489" i="24"/>
  <c r="G490" i="24"/>
  <c r="H490" i="24"/>
  <c r="G491" i="24"/>
  <c r="H491" i="24"/>
  <c r="G492" i="24"/>
  <c r="H492" i="24"/>
  <c r="G493" i="24"/>
  <c r="H493" i="24"/>
  <c r="G494" i="24"/>
  <c r="H494" i="24"/>
  <c r="G495" i="24"/>
  <c r="H495" i="24"/>
  <c r="G496" i="24"/>
  <c r="H496" i="24"/>
  <c r="G497" i="24"/>
  <c r="H497" i="24"/>
  <c r="G498" i="24"/>
  <c r="H498" i="24"/>
  <c r="G499" i="24"/>
  <c r="H499" i="24"/>
  <c r="G500" i="24"/>
  <c r="H500" i="24"/>
  <c r="G501" i="24"/>
  <c r="H501" i="24"/>
  <c r="G502" i="24"/>
  <c r="H502" i="24"/>
  <c r="G503" i="24"/>
  <c r="H503" i="24"/>
  <c r="G504" i="24"/>
  <c r="H504" i="24"/>
  <c r="G505" i="24"/>
  <c r="H505" i="24"/>
  <c r="G506" i="24"/>
  <c r="H506" i="24"/>
  <c r="G507" i="24"/>
  <c r="H507" i="24"/>
  <c r="G508" i="24"/>
  <c r="H508" i="24"/>
  <c r="G509" i="24"/>
  <c r="H509" i="24"/>
  <c r="G510" i="24"/>
  <c r="H510" i="24"/>
  <c r="G511" i="24"/>
  <c r="H511" i="24"/>
  <c r="G512" i="24"/>
  <c r="H512" i="24"/>
  <c r="G513" i="24"/>
  <c r="H513" i="24"/>
  <c r="G514" i="24"/>
  <c r="H514" i="24"/>
  <c r="G515" i="24"/>
  <c r="H515" i="24"/>
  <c r="G516" i="24"/>
  <c r="H516" i="24"/>
  <c r="G517" i="24"/>
  <c r="H517" i="24"/>
  <c r="G518" i="24"/>
  <c r="H518" i="24"/>
  <c r="G519" i="24"/>
  <c r="H519" i="24"/>
  <c r="G520" i="24"/>
  <c r="H520" i="24"/>
  <c r="G521" i="24"/>
  <c r="H521" i="24"/>
  <c r="G522" i="24"/>
  <c r="H522" i="24"/>
  <c r="G523" i="24"/>
  <c r="H523" i="24"/>
  <c r="G524" i="24"/>
  <c r="H524" i="24"/>
  <c r="G525" i="24"/>
  <c r="H525" i="24"/>
  <c r="G526" i="24"/>
  <c r="H526" i="24"/>
  <c r="G527" i="24"/>
  <c r="H527" i="24"/>
  <c r="G528" i="24"/>
  <c r="H528" i="24"/>
  <c r="G529" i="24"/>
  <c r="H529" i="24"/>
  <c r="G530" i="24"/>
  <c r="H530" i="24"/>
  <c r="G531" i="24"/>
  <c r="H531" i="24"/>
  <c r="G532" i="24"/>
  <c r="H532" i="24"/>
  <c r="G533" i="24"/>
  <c r="H533" i="24"/>
  <c r="G534" i="24"/>
  <c r="H534" i="24"/>
  <c r="G535" i="24"/>
  <c r="H535" i="24"/>
  <c r="G536" i="24"/>
  <c r="H536" i="24"/>
  <c r="G537" i="24"/>
  <c r="H537" i="24"/>
  <c r="G538" i="24"/>
  <c r="H538" i="24"/>
  <c r="G539" i="24"/>
  <c r="H539" i="24"/>
  <c r="G540" i="24"/>
  <c r="H540" i="24"/>
  <c r="G541" i="24"/>
  <c r="H541" i="24"/>
  <c r="G542" i="24"/>
  <c r="H542" i="24"/>
  <c r="G543" i="24"/>
  <c r="H543" i="24"/>
  <c r="G544" i="24"/>
  <c r="H544" i="24"/>
  <c r="G545" i="24"/>
  <c r="H545" i="24"/>
  <c r="G546" i="24"/>
  <c r="H546" i="24"/>
  <c r="G547" i="24"/>
  <c r="H547" i="24"/>
  <c r="G548" i="24"/>
  <c r="H548" i="24"/>
  <c r="G549" i="24"/>
  <c r="H549" i="24"/>
  <c r="G550" i="24"/>
  <c r="H550" i="24"/>
  <c r="G551" i="24"/>
  <c r="H551" i="24"/>
  <c r="G552" i="24"/>
  <c r="H552" i="24"/>
  <c r="G553" i="24"/>
  <c r="H553" i="24"/>
  <c r="G554" i="24"/>
  <c r="H554" i="24"/>
  <c r="G555" i="24"/>
  <c r="H555" i="24"/>
  <c r="G556" i="24"/>
  <c r="H556" i="24"/>
  <c r="G557" i="24"/>
  <c r="H557" i="24"/>
  <c r="G558" i="24"/>
  <c r="H558" i="24"/>
  <c r="G559" i="24"/>
  <c r="H559" i="24"/>
  <c r="G560" i="24"/>
  <c r="H560" i="24"/>
  <c r="G561" i="24"/>
  <c r="H561" i="24"/>
  <c r="G562" i="24"/>
  <c r="H562" i="24"/>
  <c r="G563" i="24"/>
  <c r="H563" i="24"/>
  <c r="G564" i="24"/>
  <c r="H564" i="24"/>
  <c r="G565" i="24"/>
  <c r="H565" i="24"/>
  <c r="G566" i="24"/>
  <c r="H566" i="24"/>
  <c r="G567" i="24"/>
  <c r="H567" i="24"/>
  <c r="G568" i="24"/>
  <c r="H568" i="24"/>
  <c r="G569" i="24"/>
  <c r="H569" i="24"/>
  <c r="G570" i="24"/>
  <c r="H570" i="24"/>
  <c r="G571" i="24"/>
  <c r="H571" i="24"/>
  <c r="G572" i="24"/>
  <c r="H572" i="24"/>
  <c r="G573" i="24"/>
  <c r="H573" i="24"/>
  <c r="G574" i="24"/>
  <c r="H574" i="24"/>
  <c r="G575" i="24"/>
  <c r="H575" i="24"/>
  <c r="G576" i="24"/>
  <c r="H576" i="24"/>
  <c r="G577" i="24"/>
  <c r="H577" i="24"/>
  <c r="G578" i="24"/>
  <c r="H578" i="24"/>
  <c r="G579" i="24"/>
  <c r="H579" i="24"/>
  <c r="G580" i="24"/>
  <c r="H580" i="24"/>
  <c r="G581" i="24"/>
  <c r="H581" i="24"/>
  <c r="G582" i="24"/>
  <c r="H582" i="24"/>
  <c r="G583" i="24"/>
  <c r="H583" i="24"/>
  <c r="G584" i="24"/>
  <c r="H584" i="24"/>
  <c r="G585" i="24"/>
  <c r="H585" i="24"/>
  <c r="G586" i="24"/>
  <c r="H586" i="24"/>
  <c r="G587" i="24"/>
  <c r="H587" i="24"/>
  <c r="G588" i="24"/>
  <c r="H588" i="24"/>
  <c r="G589" i="24"/>
  <c r="H589" i="24"/>
  <c r="G590" i="24"/>
  <c r="H590" i="24"/>
  <c r="G591" i="24"/>
  <c r="H591" i="24"/>
  <c r="G592" i="24"/>
  <c r="H592" i="24"/>
  <c r="G593" i="24"/>
  <c r="H593" i="24"/>
  <c r="G594" i="24"/>
  <c r="H594" i="24"/>
  <c r="G595" i="24"/>
  <c r="H595" i="24"/>
  <c r="G596" i="24"/>
  <c r="H596" i="24"/>
  <c r="G597" i="24"/>
  <c r="H597" i="24"/>
  <c r="G598" i="24"/>
  <c r="H598" i="24"/>
  <c r="G599" i="24"/>
  <c r="H599" i="24"/>
  <c r="G600" i="24"/>
  <c r="H600" i="24"/>
  <c r="G601" i="24"/>
  <c r="H601" i="24"/>
  <c r="G602" i="24"/>
  <c r="H602" i="24"/>
  <c r="G603" i="24"/>
  <c r="H603" i="24"/>
  <c r="G604" i="24"/>
  <c r="H604" i="24"/>
  <c r="G605" i="24"/>
  <c r="H605" i="24"/>
  <c r="G606" i="24"/>
  <c r="H606" i="24"/>
  <c r="G607" i="24"/>
  <c r="H607" i="24"/>
  <c r="G608" i="24"/>
  <c r="H608" i="24"/>
  <c r="G609" i="24"/>
  <c r="H609" i="24"/>
  <c r="G610" i="24"/>
  <c r="H610" i="24"/>
  <c r="G611" i="24"/>
  <c r="H611" i="24"/>
  <c r="G612" i="24"/>
  <c r="H612" i="24"/>
  <c r="G613" i="24"/>
  <c r="H613" i="24"/>
  <c r="G614" i="24"/>
  <c r="H614" i="24"/>
  <c r="G615" i="24"/>
  <c r="H615" i="24"/>
  <c r="G616" i="24"/>
  <c r="H616" i="24"/>
  <c r="G617" i="24"/>
  <c r="H617" i="24"/>
  <c r="G618" i="24"/>
  <c r="H618" i="24"/>
  <c r="G619" i="24"/>
  <c r="H619" i="24"/>
  <c r="G620" i="24"/>
  <c r="H620" i="24"/>
  <c r="G621" i="24"/>
  <c r="H621" i="24"/>
  <c r="G622" i="24"/>
  <c r="H622" i="24"/>
  <c r="G623" i="24"/>
  <c r="H623" i="24"/>
  <c r="G624" i="24"/>
  <c r="H624" i="24"/>
  <c r="G625" i="24"/>
  <c r="H625" i="24"/>
  <c r="G626" i="24"/>
  <c r="H626" i="24"/>
  <c r="G627" i="24"/>
  <c r="H627" i="24"/>
  <c r="G628" i="24"/>
  <c r="H628" i="24"/>
  <c r="G629" i="24"/>
  <c r="H629" i="24"/>
  <c r="G630" i="24"/>
  <c r="H630" i="24"/>
  <c r="G631" i="24"/>
  <c r="H631" i="24"/>
  <c r="G632" i="24"/>
  <c r="H632" i="24"/>
  <c r="G633" i="24"/>
  <c r="H633" i="24"/>
  <c r="G634" i="24"/>
  <c r="H634" i="24"/>
  <c r="G635" i="24"/>
  <c r="H635" i="24"/>
  <c r="G636" i="24"/>
  <c r="H636" i="24"/>
  <c r="G637" i="24"/>
  <c r="H637" i="24"/>
  <c r="G638" i="24"/>
  <c r="H638" i="24"/>
  <c r="G639" i="24"/>
  <c r="H639" i="24"/>
  <c r="G640" i="24"/>
  <c r="H640" i="24"/>
  <c r="G641" i="24"/>
  <c r="H641" i="24"/>
  <c r="G642" i="24"/>
  <c r="H642" i="24"/>
  <c r="G643" i="24"/>
  <c r="H643" i="24"/>
  <c r="G644" i="24"/>
  <c r="H644" i="24"/>
  <c r="G645" i="24"/>
  <c r="H645" i="24"/>
  <c r="G646" i="24"/>
  <c r="H646" i="24"/>
  <c r="G647" i="24"/>
  <c r="H647" i="24"/>
  <c r="G648" i="24"/>
  <c r="H648" i="24"/>
  <c r="G649" i="24"/>
  <c r="H649" i="24"/>
  <c r="G650" i="24"/>
  <c r="H650" i="24"/>
  <c r="G651" i="24"/>
  <c r="H651" i="24"/>
  <c r="G652" i="24"/>
  <c r="H652" i="24"/>
  <c r="G653" i="24"/>
  <c r="H653" i="24"/>
  <c r="G654" i="24"/>
  <c r="H654" i="24"/>
  <c r="G655" i="24"/>
  <c r="H655" i="24"/>
  <c r="G656" i="24"/>
  <c r="H656" i="24"/>
  <c r="G657" i="24"/>
  <c r="H657" i="24"/>
  <c r="G658" i="24"/>
  <c r="H658" i="24"/>
  <c r="G659" i="24"/>
  <c r="H659" i="24"/>
  <c r="G660" i="24"/>
  <c r="H660" i="24"/>
  <c r="G661" i="24"/>
  <c r="H661" i="24"/>
  <c r="G662" i="24"/>
  <c r="H662" i="24"/>
  <c r="G663" i="24"/>
  <c r="H663" i="24"/>
  <c r="G664" i="24"/>
  <c r="H664" i="24"/>
  <c r="G665" i="24"/>
  <c r="H665" i="24"/>
  <c r="G666" i="24"/>
  <c r="H666" i="24"/>
  <c r="G667" i="24"/>
  <c r="H667" i="24"/>
  <c r="G668" i="24"/>
  <c r="H668" i="24"/>
  <c r="G669" i="24"/>
  <c r="H669" i="24"/>
  <c r="G670" i="24"/>
  <c r="H670" i="24"/>
  <c r="G671" i="24"/>
  <c r="H671" i="24"/>
  <c r="G672" i="24"/>
  <c r="H672" i="24"/>
  <c r="G673" i="24"/>
  <c r="H673" i="24"/>
  <c r="G674" i="24"/>
  <c r="H674" i="24"/>
  <c r="G675" i="24"/>
  <c r="H675" i="24"/>
  <c r="G676" i="24"/>
  <c r="H676" i="24"/>
  <c r="G677" i="24"/>
  <c r="H677" i="24"/>
  <c r="G678" i="24"/>
  <c r="H678" i="24"/>
  <c r="G679" i="24"/>
  <c r="H679" i="24"/>
  <c r="G680" i="24"/>
  <c r="H680" i="24"/>
  <c r="G681" i="24"/>
  <c r="H681" i="24"/>
  <c r="G682" i="24"/>
  <c r="H682" i="24"/>
  <c r="G683" i="24"/>
  <c r="H683" i="24"/>
  <c r="G684" i="24"/>
  <c r="H684" i="24"/>
  <c r="G685" i="24"/>
  <c r="H685" i="24"/>
  <c r="G686" i="24"/>
  <c r="H686" i="24"/>
  <c r="G687" i="24"/>
  <c r="H687" i="24"/>
  <c r="G688" i="24"/>
  <c r="H688" i="24"/>
  <c r="G689" i="24"/>
  <c r="H689" i="24"/>
  <c r="G690" i="24"/>
  <c r="H690" i="24"/>
  <c r="G691" i="24"/>
  <c r="H691" i="24"/>
  <c r="G692" i="24"/>
  <c r="H692" i="24"/>
  <c r="G693" i="24"/>
  <c r="H693" i="24"/>
  <c r="G694" i="24"/>
  <c r="H694" i="24"/>
  <c r="G695" i="24"/>
  <c r="H695" i="24"/>
  <c r="G696" i="24"/>
  <c r="H696" i="24"/>
  <c r="G697" i="24"/>
  <c r="H697" i="24"/>
  <c r="G698" i="24"/>
  <c r="H698" i="24"/>
  <c r="G699" i="24"/>
  <c r="H699" i="24"/>
  <c r="G700" i="24"/>
  <c r="H700" i="24"/>
  <c r="G701" i="24"/>
  <c r="H701" i="24"/>
  <c r="G702" i="24"/>
  <c r="H702" i="24"/>
  <c r="G703" i="24"/>
  <c r="H703" i="24"/>
  <c r="G704" i="24"/>
  <c r="H704" i="24"/>
  <c r="G705" i="24"/>
  <c r="H705" i="24"/>
  <c r="G706" i="24"/>
  <c r="H706" i="24"/>
  <c r="G707" i="24"/>
  <c r="H707" i="24"/>
  <c r="G708" i="24"/>
  <c r="H708" i="24"/>
  <c r="G709" i="24"/>
  <c r="H709" i="24"/>
  <c r="G710" i="24"/>
  <c r="H710" i="24"/>
  <c r="G711" i="24"/>
  <c r="H711" i="24"/>
  <c r="G712" i="24"/>
  <c r="H712" i="24"/>
  <c r="G713" i="24"/>
  <c r="H713" i="24"/>
  <c r="G714" i="24"/>
  <c r="H714" i="24"/>
  <c r="G715" i="24"/>
  <c r="H715" i="24"/>
  <c r="G716" i="24"/>
  <c r="H716" i="24"/>
  <c r="G717" i="24"/>
  <c r="H717" i="24"/>
  <c r="G718" i="24"/>
  <c r="H718" i="24"/>
  <c r="G719" i="24"/>
  <c r="H719" i="24"/>
  <c r="G720" i="24"/>
  <c r="H720" i="24"/>
  <c r="G721" i="24"/>
  <c r="H721" i="24"/>
  <c r="G722" i="24"/>
  <c r="H722" i="24"/>
  <c r="G723" i="24"/>
  <c r="H723" i="24"/>
  <c r="G724" i="24"/>
  <c r="H724" i="24"/>
  <c r="G725" i="24"/>
  <c r="H725" i="24"/>
  <c r="G726" i="24"/>
  <c r="H726" i="24"/>
  <c r="G727" i="24"/>
  <c r="H727" i="24"/>
  <c r="G728" i="24"/>
  <c r="H728" i="24"/>
  <c r="G729" i="24"/>
  <c r="H729" i="24"/>
  <c r="G730" i="24"/>
  <c r="H730" i="24"/>
  <c r="G731" i="24"/>
  <c r="H731" i="24"/>
  <c r="G732" i="24"/>
  <c r="H732" i="24"/>
  <c r="G733" i="24"/>
  <c r="H733" i="24"/>
  <c r="G734" i="24"/>
  <c r="H734" i="24"/>
  <c r="G735" i="24"/>
  <c r="H735" i="24"/>
  <c r="G736" i="24"/>
  <c r="H736" i="24"/>
  <c r="G737" i="24"/>
  <c r="H737" i="24"/>
  <c r="G738" i="24"/>
  <c r="H738" i="24"/>
  <c r="G739" i="24"/>
  <c r="H739" i="24"/>
  <c r="G740" i="24"/>
  <c r="H740" i="24"/>
  <c r="G741" i="24"/>
  <c r="H741" i="24"/>
  <c r="G742" i="24"/>
  <c r="H742" i="24"/>
  <c r="G743" i="24"/>
  <c r="H743" i="24"/>
  <c r="G744" i="24"/>
  <c r="H744" i="24"/>
  <c r="G745" i="24"/>
  <c r="H745" i="24"/>
  <c r="G746" i="24"/>
  <c r="H746" i="24"/>
  <c r="G747" i="24"/>
  <c r="H747" i="24"/>
  <c r="G748" i="24"/>
  <c r="H748" i="24"/>
  <c r="G749" i="24"/>
  <c r="H749" i="24"/>
  <c r="G750" i="24"/>
  <c r="H750" i="24"/>
  <c r="G751" i="24"/>
  <c r="H751" i="24"/>
  <c r="G752" i="24"/>
  <c r="H752" i="24"/>
  <c r="G753" i="24"/>
  <c r="H753" i="24"/>
  <c r="G754" i="24"/>
  <c r="H754" i="24"/>
  <c r="G755" i="24"/>
  <c r="H755" i="24"/>
  <c r="G756" i="24"/>
  <c r="H756" i="24"/>
  <c r="G757" i="24"/>
  <c r="H757" i="24"/>
  <c r="G758" i="24"/>
  <c r="H758" i="24"/>
  <c r="G759" i="24"/>
  <c r="H759" i="24"/>
  <c r="G760" i="24"/>
  <c r="H760" i="24"/>
  <c r="G761" i="24"/>
  <c r="H761" i="24"/>
  <c r="G762" i="24"/>
  <c r="H762" i="24"/>
  <c r="G763" i="24"/>
  <c r="H763" i="24"/>
  <c r="G764" i="24"/>
  <c r="H764" i="24"/>
  <c r="G765" i="24"/>
  <c r="H765" i="24"/>
  <c r="G766" i="24"/>
  <c r="H766" i="24"/>
  <c r="G767" i="24"/>
  <c r="H767" i="24"/>
  <c r="G768" i="24"/>
  <c r="H768" i="24"/>
  <c r="G769" i="24"/>
  <c r="H769" i="24"/>
  <c r="G770" i="24"/>
  <c r="H770" i="24"/>
  <c r="G771" i="24"/>
  <c r="H771" i="24"/>
  <c r="G772" i="24"/>
  <c r="H772" i="24"/>
  <c r="G773" i="24"/>
  <c r="H773" i="24"/>
  <c r="G774" i="24"/>
  <c r="H774" i="24"/>
  <c r="G775" i="24"/>
  <c r="H775" i="24"/>
  <c r="G776" i="24"/>
  <c r="H776" i="24"/>
  <c r="G777" i="24"/>
  <c r="H777" i="24"/>
  <c r="G778" i="24"/>
  <c r="H778" i="24"/>
  <c r="G779" i="24"/>
  <c r="H779" i="24"/>
  <c r="G780" i="24"/>
  <c r="H780" i="24"/>
  <c r="G781" i="24"/>
  <c r="H781" i="24"/>
  <c r="G782" i="24"/>
  <c r="H782" i="24"/>
  <c r="G783" i="24"/>
  <c r="H783" i="24"/>
  <c r="G784" i="24"/>
  <c r="H784" i="24"/>
  <c r="G785" i="24"/>
  <c r="H785" i="24"/>
  <c r="G786" i="24"/>
  <c r="H786" i="24"/>
  <c r="G787" i="24"/>
  <c r="H787" i="24"/>
  <c r="G788" i="24"/>
  <c r="H788" i="24"/>
  <c r="G789" i="24"/>
  <c r="H789" i="24"/>
  <c r="G790" i="24"/>
  <c r="H790" i="24"/>
  <c r="G791" i="24"/>
  <c r="H791" i="24"/>
  <c r="G792" i="24"/>
  <c r="H792" i="24"/>
  <c r="G793" i="24"/>
  <c r="H793" i="24"/>
  <c r="G794" i="24"/>
  <c r="H794" i="24"/>
  <c r="G795" i="24"/>
  <c r="H795" i="24"/>
  <c r="G796" i="24"/>
  <c r="H796" i="24"/>
  <c r="G797" i="24"/>
  <c r="H797" i="24"/>
  <c r="H313" i="24"/>
  <c r="G313" i="24"/>
  <c r="E617" i="23"/>
  <c r="J308" i="21" s="1"/>
  <c r="E618" i="23"/>
  <c r="J309" i="21" s="1"/>
  <c r="E619" i="23"/>
  <c r="J310" i="21" s="1"/>
  <c r="E620" i="23"/>
  <c r="J311" i="21" s="1"/>
  <c r="E621" i="23"/>
  <c r="J312" i="21" s="1"/>
  <c r="E622" i="23"/>
  <c r="J313" i="21" s="1"/>
  <c r="E623" i="23"/>
  <c r="J314" i="21" s="1"/>
  <c r="E624" i="23"/>
  <c r="J315" i="21" s="1"/>
  <c r="E625" i="23"/>
  <c r="J316" i="21" s="1"/>
  <c r="E626" i="23"/>
  <c r="J317" i="21" s="1"/>
  <c r="E627" i="23"/>
  <c r="J318" i="21" s="1"/>
  <c r="E628" i="23"/>
  <c r="J319" i="21" s="1"/>
  <c r="E629" i="23"/>
  <c r="J320" i="21" s="1"/>
  <c r="E630" i="23"/>
  <c r="J321" i="21" s="1"/>
  <c r="E631" i="23"/>
  <c r="J322" i="21" s="1"/>
  <c r="E632" i="23"/>
  <c r="J323" i="21" s="1"/>
  <c r="E633" i="23"/>
  <c r="J324" i="21" s="1"/>
  <c r="E634" i="23"/>
  <c r="J325" i="21" s="1"/>
  <c r="E635" i="23"/>
  <c r="J326" i="21" s="1"/>
  <c r="E636" i="23"/>
  <c r="J327" i="21" s="1"/>
  <c r="E637" i="23"/>
  <c r="J328" i="21" s="1"/>
  <c r="E638" i="23"/>
  <c r="J329" i="21" s="1"/>
  <c r="E639" i="23"/>
  <c r="J330" i="21" s="1"/>
  <c r="E640" i="23"/>
  <c r="J331" i="21" s="1"/>
  <c r="E641" i="23"/>
  <c r="J332" i="21" s="1"/>
  <c r="E642" i="23"/>
  <c r="J333" i="21" s="1"/>
  <c r="E643" i="23"/>
  <c r="J334" i="21" s="1"/>
  <c r="E644" i="23"/>
  <c r="J335" i="21" s="1"/>
  <c r="E645" i="23"/>
  <c r="J336" i="21" s="1"/>
  <c r="E646" i="23"/>
  <c r="J337" i="21" s="1"/>
  <c r="E647" i="23"/>
  <c r="J338" i="21" s="1"/>
  <c r="E648" i="23"/>
  <c r="J339" i="21" s="1"/>
  <c r="E649" i="23"/>
  <c r="J340" i="21" s="1"/>
  <c r="E650" i="23"/>
  <c r="J341" i="21" s="1"/>
  <c r="E651" i="23"/>
  <c r="J342" i="21" s="1"/>
  <c r="E652" i="23"/>
  <c r="J343" i="21" s="1"/>
  <c r="E653" i="23"/>
  <c r="J344" i="21" s="1"/>
  <c r="E654" i="23"/>
  <c r="J345" i="21" s="1"/>
  <c r="E655" i="23"/>
  <c r="J346" i="21" s="1"/>
  <c r="E656" i="23"/>
  <c r="J347" i="21" s="1"/>
  <c r="E657" i="23"/>
  <c r="J348" i="21" s="1"/>
  <c r="E658" i="23"/>
  <c r="J349" i="21" s="1"/>
  <c r="E659" i="23"/>
  <c r="J350" i="21" s="1"/>
  <c r="E660" i="23"/>
  <c r="J351" i="21" s="1"/>
  <c r="E661" i="23"/>
  <c r="J352" i="21" s="1"/>
  <c r="E662" i="23"/>
  <c r="J353" i="21" s="1"/>
  <c r="E663" i="23"/>
  <c r="J354" i="21" s="1"/>
  <c r="E664" i="23"/>
  <c r="J355" i="21" s="1"/>
  <c r="E665" i="23"/>
  <c r="J356" i="21" s="1"/>
  <c r="E666" i="23"/>
  <c r="J357" i="21" s="1"/>
  <c r="E667" i="23"/>
  <c r="J358" i="21" s="1"/>
  <c r="E668" i="23"/>
  <c r="J359" i="21" s="1"/>
  <c r="E669" i="23"/>
  <c r="J360" i="21" s="1"/>
  <c r="E670" i="23"/>
  <c r="J361" i="21" s="1"/>
  <c r="E671" i="23"/>
  <c r="J362" i="21" s="1"/>
  <c r="E672" i="23"/>
  <c r="J363" i="21" s="1"/>
  <c r="E673" i="23"/>
  <c r="J364" i="21" s="1"/>
  <c r="E674" i="23"/>
  <c r="J365" i="21" s="1"/>
  <c r="E675" i="23"/>
  <c r="J366" i="21" s="1"/>
  <c r="E676" i="23"/>
  <c r="J367" i="21" s="1"/>
  <c r="E677" i="23"/>
  <c r="J368" i="21" s="1"/>
  <c r="E678" i="23"/>
  <c r="J369" i="21" s="1"/>
  <c r="E679" i="23"/>
  <c r="J370" i="21" s="1"/>
  <c r="E680" i="23"/>
  <c r="J371" i="21" s="1"/>
  <c r="E681" i="23"/>
  <c r="J372" i="21" s="1"/>
  <c r="E682" i="23"/>
  <c r="J373" i="21" s="1"/>
  <c r="E683" i="23"/>
  <c r="J374" i="21" s="1"/>
  <c r="E684" i="23"/>
  <c r="J375" i="21" s="1"/>
  <c r="E685" i="23"/>
  <c r="J376" i="21" s="1"/>
  <c r="E686" i="23"/>
  <c r="J377" i="21" s="1"/>
  <c r="E687" i="23"/>
  <c r="J378" i="21" s="1"/>
  <c r="E688" i="23"/>
  <c r="J379" i="21" s="1"/>
  <c r="E689" i="23"/>
  <c r="J380" i="21" s="1"/>
  <c r="E690" i="23"/>
  <c r="J381" i="21" s="1"/>
  <c r="E691" i="23"/>
  <c r="J382" i="21" s="1"/>
  <c r="E692" i="23"/>
  <c r="J383" i="21" s="1"/>
  <c r="E693" i="23"/>
  <c r="J384" i="21" s="1"/>
  <c r="E694" i="23"/>
  <c r="J385" i="21" s="1"/>
  <c r="E695" i="23"/>
  <c r="J386" i="21" s="1"/>
  <c r="E696" i="23"/>
  <c r="J387" i="21" s="1"/>
  <c r="E697" i="23"/>
  <c r="J388" i="21" s="1"/>
  <c r="E698" i="23"/>
  <c r="J389" i="21" s="1"/>
  <c r="E699" i="23"/>
  <c r="J390" i="21" s="1"/>
  <c r="E700" i="23"/>
  <c r="J391" i="21" s="1"/>
  <c r="E701" i="23"/>
  <c r="J392" i="21" s="1"/>
  <c r="E702" i="23"/>
  <c r="J393" i="21" s="1"/>
  <c r="E703" i="23"/>
  <c r="J394" i="21" s="1"/>
  <c r="E704" i="23"/>
  <c r="J395" i="21" s="1"/>
  <c r="E705" i="23"/>
  <c r="J396" i="21" s="1"/>
  <c r="E706" i="23"/>
  <c r="J397" i="21" s="1"/>
  <c r="E707" i="23"/>
  <c r="J398" i="21" s="1"/>
  <c r="E708" i="23"/>
  <c r="J399" i="21" s="1"/>
  <c r="E709" i="23"/>
  <c r="J400" i="21" s="1"/>
  <c r="E710" i="23"/>
  <c r="J401" i="21" s="1"/>
  <c r="E711" i="23"/>
  <c r="J402" i="21" s="1"/>
  <c r="E712" i="23"/>
  <c r="J403" i="21" s="1"/>
  <c r="E713" i="23"/>
  <c r="J404" i="21" s="1"/>
  <c r="E714" i="23"/>
  <c r="J405" i="21" s="1"/>
  <c r="E715" i="23"/>
  <c r="J406" i="21" s="1"/>
  <c r="E716" i="23"/>
  <c r="J407" i="21" s="1"/>
  <c r="E717" i="23"/>
  <c r="J408" i="21" s="1"/>
  <c r="E718" i="23"/>
  <c r="J409" i="21" s="1"/>
  <c r="E719" i="23"/>
  <c r="J410" i="21" s="1"/>
  <c r="E720" i="23"/>
  <c r="J411" i="21" s="1"/>
  <c r="E721" i="23"/>
  <c r="J412" i="21" s="1"/>
  <c r="E722" i="23"/>
  <c r="J413" i="21" s="1"/>
  <c r="E723" i="23"/>
  <c r="J414" i="21" s="1"/>
  <c r="E724" i="23"/>
  <c r="J415" i="21" s="1"/>
  <c r="E725" i="23"/>
  <c r="J416" i="21" s="1"/>
  <c r="E726" i="23"/>
  <c r="J417" i="21" s="1"/>
  <c r="E727" i="23"/>
  <c r="J418" i="21" s="1"/>
  <c r="E728" i="23"/>
  <c r="J419" i="21" s="1"/>
  <c r="E729" i="23"/>
  <c r="J420" i="21" s="1"/>
  <c r="E730" i="23"/>
  <c r="J421" i="21" s="1"/>
  <c r="E731" i="23"/>
  <c r="J422" i="21" s="1"/>
  <c r="E732" i="23"/>
  <c r="J423" i="21" s="1"/>
  <c r="E733" i="23"/>
  <c r="J424" i="21" s="1"/>
  <c r="E734" i="23"/>
  <c r="J425" i="21" s="1"/>
  <c r="E735" i="23"/>
  <c r="J426" i="21" s="1"/>
  <c r="E736" i="23"/>
  <c r="J427" i="21" s="1"/>
  <c r="E737" i="23"/>
  <c r="J428" i="21" s="1"/>
  <c r="E738" i="23"/>
  <c r="J429" i="21" s="1"/>
  <c r="E739" i="23"/>
  <c r="J430" i="21" s="1"/>
  <c r="E740" i="23"/>
  <c r="J431" i="21" s="1"/>
  <c r="E741" i="23"/>
  <c r="J432" i="21" s="1"/>
  <c r="E742" i="23"/>
  <c r="J433" i="21" s="1"/>
  <c r="E743" i="23"/>
  <c r="J434" i="21" s="1"/>
  <c r="E744" i="23"/>
  <c r="J435" i="21" s="1"/>
  <c r="E745" i="23"/>
  <c r="J436" i="21" s="1"/>
  <c r="E746" i="23"/>
  <c r="J437" i="21" s="1"/>
  <c r="E747" i="23"/>
  <c r="J438" i="21" s="1"/>
  <c r="E748" i="23"/>
  <c r="J439" i="21" s="1"/>
  <c r="E749" i="23"/>
  <c r="J440" i="21" s="1"/>
  <c r="E750" i="23"/>
  <c r="J441" i="21" s="1"/>
  <c r="E751" i="23"/>
  <c r="J442" i="21" s="1"/>
  <c r="E752" i="23"/>
  <c r="J443" i="21" s="1"/>
  <c r="E753" i="23"/>
  <c r="J444" i="21" s="1"/>
  <c r="E754" i="23"/>
  <c r="J445" i="21" s="1"/>
  <c r="E755" i="23"/>
  <c r="J446" i="21" s="1"/>
  <c r="E756" i="23"/>
  <c r="J447" i="21" s="1"/>
  <c r="E757" i="23"/>
  <c r="J448" i="21" s="1"/>
  <c r="E758" i="23"/>
  <c r="J449" i="21" s="1"/>
  <c r="E759" i="23"/>
  <c r="J450" i="21" s="1"/>
  <c r="E760" i="23"/>
  <c r="J451" i="21" s="1"/>
  <c r="E761" i="23"/>
  <c r="J452" i="21" s="1"/>
  <c r="E762" i="23"/>
  <c r="J453" i="21" s="1"/>
  <c r="E763" i="23"/>
  <c r="J454" i="21" s="1"/>
  <c r="E764" i="23"/>
  <c r="J455" i="21" s="1"/>
  <c r="E765" i="23"/>
  <c r="J456" i="21" s="1"/>
  <c r="E766" i="23"/>
  <c r="J457" i="21" s="1"/>
  <c r="E767" i="23"/>
  <c r="J458" i="21" s="1"/>
  <c r="E768" i="23"/>
  <c r="J459" i="21" s="1"/>
  <c r="E769" i="23"/>
  <c r="J460" i="21" s="1"/>
  <c r="E770" i="23"/>
  <c r="J461" i="21" s="1"/>
  <c r="E771" i="23"/>
  <c r="J462" i="21" s="1"/>
  <c r="E772" i="23"/>
  <c r="J463" i="21" s="1"/>
  <c r="E773" i="23"/>
  <c r="J464" i="21" s="1"/>
  <c r="E774" i="23"/>
  <c r="J465" i="21" s="1"/>
  <c r="E775" i="23"/>
  <c r="J466" i="21" s="1"/>
  <c r="E776" i="23"/>
  <c r="J467" i="21" s="1"/>
  <c r="E777" i="23"/>
  <c r="J468" i="21" s="1"/>
  <c r="E778" i="23"/>
  <c r="J469" i="21" s="1"/>
  <c r="E779" i="23"/>
  <c r="J470" i="21" s="1"/>
  <c r="E780" i="23"/>
  <c r="J471" i="21" s="1"/>
  <c r="E781" i="23"/>
  <c r="J472" i="21" s="1"/>
  <c r="E782" i="23"/>
  <c r="J473" i="21" s="1"/>
  <c r="E783" i="23"/>
  <c r="J474" i="21" s="1"/>
  <c r="E784" i="23"/>
  <c r="J475" i="21" s="1"/>
  <c r="E785" i="23"/>
  <c r="J476" i="21" s="1"/>
  <c r="E786" i="23"/>
  <c r="J477" i="21" s="1"/>
  <c r="E787" i="23"/>
  <c r="J478" i="21" s="1"/>
  <c r="E788" i="23"/>
  <c r="J479" i="21" s="1"/>
  <c r="E789" i="23"/>
  <c r="J480" i="21" s="1"/>
  <c r="E790" i="23"/>
  <c r="J481" i="21" s="1"/>
  <c r="E791" i="23"/>
  <c r="J482" i="21" s="1"/>
  <c r="E792" i="23"/>
  <c r="J483" i="21" s="1"/>
  <c r="E793" i="23"/>
  <c r="J484" i="21" s="1"/>
  <c r="E794" i="23"/>
  <c r="J485" i="21" s="1"/>
  <c r="E795" i="23"/>
  <c r="J486" i="21" s="1"/>
  <c r="E796" i="23"/>
  <c r="J487" i="21" s="1"/>
  <c r="E797" i="23"/>
  <c r="J488" i="21" s="1"/>
  <c r="E586" i="23"/>
  <c r="J277" i="21" s="1"/>
  <c r="E587" i="23"/>
  <c r="J278" i="21" s="1"/>
  <c r="E588" i="23"/>
  <c r="J279" i="21" s="1"/>
  <c r="E589" i="23"/>
  <c r="J280" i="21" s="1"/>
  <c r="E590" i="23"/>
  <c r="J281" i="21" s="1"/>
  <c r="E591" i="23"/>
  <c r="J282" i="21" s="1"/>
  <c r="E592" i="23"/>
  <c r="J283" i="21" s="1"/>
  <c r="E593" i="23"/>
  <c r="J284" i="21" s="1"/>
  <c r="E594" i="23"/>
  <c r="J285" i="21" s="1"/>
  <c r="E595" i="23"/>
  <c r="J286" i="21" s="1"/>
  <c r="E596" i="23"/>
  <c r="J287" i="21" s="1"/>
  <c r="E597" i="23"/>
  <c r="J288" i="21" s="1"/>
  <c r="E598" i="23"/>
  <c r="J289" i="21" s="1"/>
  <c r="E599" i="23"/>
  <c r="J290" i="21" s="1"/>
  <c r="E600" i="23"/>
  <c r="J291" i="21" s="1"/>
  <c r="E601" i="23"/>
  <c r="J292" i="21" s="1"/>
  <c r="E602" i="23"/>
  <c r="J293" i="21" s="1"/>
  <c r="E603" i="23"/>
  <c r="J294" i="21" s="1"/>
  <c r="E604" i="23"/>
  <c r="J295" i="21" s="1"/>
  <c r="E605" i="23"/>
  <c r="J296" i="21" s="1"/>
  <c r="E606" i="23"/>
  <c r="J297" i="21" s="1"/>
  <c r="E607" i="23"/>
  <c r="J298" i="21" s="1"/>
  <c r="E608" i="23"/>
  <c r="J299" i="21" s="1"/>
  <c r="E609" i="23"/>
  <c r="J300" i="21" s="1"/>
  <c r="E610" i="23"/>
  <c r="J301" i="21" s="1"/>
  <c r="E611" i="23"/>
  <c r="J302" i="21" s="1"/>
  <c r="E612" i="23"/>
  <c r="J303" i="21" s="1"/>
  <c r="E613" i="23"/>
  <c r="J304" i="21" s="1"/>
  <c r="E614" i="23"/>
  <c r="J305" i="21" s="1"/>
  <c r="E615" i="23"/>
  <c r="J306" i="21" s="1"/>
  <c r="E616" i="23"/>
  <c r="J307" i="21" s="1"/>
  <c r="F218" i="30" l="1"/>
  <c r="F223" i="30"/>
  <c r="F213" i="30"/>
  <c r="F228" i="30"/>
  <c r="E102" i="30"/>
  <c r="E58" i="30"/>
  <c r="D103" i="30"/>
  <c r="C103" i="30"/>
  <c r="E103" i="30" s="1"/>
  <c r="D15" i="30"/>
  <c r="C15" i="30"/>
  <c r="D213" i="30"/>
  <c r="A69" i="28" s="1"/>
  <c r="C213" i="30"/>
  <c r="D37" i="30"/>
  <c r="C37" i="30"/>
  <c r="D81" i="30"/>
  <c r="C81" i="30"/>
  <c r="D169" i="30"/>
  <c r="C169" i="30"/>
  <c r="D191" i="30"/>
  <c r="C191" i="30"/>
  <c r="D125" i="30"/>
  <c r="C125" i="30"/>
  <c r="D59" i="30"/>
  <c r="C59" i="30"/>
  <c r="C154" i="30"/>
  <c r="A148" i="30"/>
  <c r="D148" i="30" s="1"/>
  <c r="E36" i="30"/>
  <c r="A192" i="30"/>
  <c r="E14" i="30"/>
  <c r="A218" i="30"/>
  <c r="E190" i="30"/>
  <c r="A126" i="30"/>
  <c r="A38" i="30"/>
  <c r="A16" i="30"/>
  <c r="A104" i="30"/>
  <c r="A60" i="30"/>
  <c r="E168" i="30"/>
  <c r="E124" i="30"/>
  <c r="E80" i="30"/>
  <c r="A170" i="30"/>
  <c r="E147" i="30"/>
  <c r="A82" i="30"/>
  <c r="E37" i="30" l="1"/>
  <c r="F191" i="30"/>
  <c r="E81" i="30"/>
  <c r="C16" i="30"/>
  <c r="D16" i="30"/>
  <c r="C38" i="30"/>
  <c r="D38" i="30"/>
  <c r="C218" i="30"/>
  <c r="D218" i="30"/>
  <c r="A82" i="28" s="1"/>
  <c r="C155" i="30"/>
  <c r="C108" i="28"/>
  <c r="C108" i="29"/>
  <c r="C82" i="30"/>
  <c r="D82" i="30"/>
  <c r="C60" i="30"/>
  <c r="D60" i="30"/>
  <c r="C192" i="30"/>
  <c r="D192" i="30"/>
  <c r="C170" i="30"/>
  <c r="D170" i="30"/>
  <c r="D104" i="30"/>
  <c r="C104" i="30"/>
  <c r="D126" i="30"/>
  <c r="C126" i="30"/>
  <c r="A61" i="30"/>
  <c r="E148" i="30"/>
  <c r="A171" i="30"/>
  <c r="E191" i="30"/>
  <c r="A193" i="30"/>
  <c r="A149" i="30"/>
  <c r="D149" i="30" s="1"/>
  <c r="E125" i="30"/>
  <c r="E59" i="30"/>
  <c r="A83" i="30"/>
  <c r="A223" i="30"/>
  <c r="A105" i="30"/>
  <c r="A39" i="30"/>
  <c r="A17" i="30"/>
  <c r="E169" i="30"/>
  <c r="A127" i="30"/>
  <c r="E15" i="30"/>
  <c r="E213" i="30"/>
  <c r="I32" i="1"/>
  <c r="I63" i="1" s="1"/>
  <c r="I76" i="1" s="1"/>
  <c r="I89" i="1" s="1"/>
  <c r="I102" i="1" s="1"/>
  <c r="I115" i="1" s="1"/>
  <c r="I32" i="3"/>
  <c r="I63" i="3" s="1"/>
  <c r="I76" i="3" s="1"/>
  <c r="I89" i="3" s="1"/>
  <c r="I102" i="3" s="1"/>
  <c r="I115" i="3" s="1"/>
  <c r="I32" i="5"/>
  <c r="I63" i="5" s="1"/>
  <c r="I94" i="5" s="1"/>
  <c r="I125" i="5" s="1"/>
  <c r="I156" i="5" s="1"/>
  <c r="I187" i="5" s="1"/>
  <c r="I32" i="6"/>
  <c r="I63" i="6" s="1"/>
  <c r="I94" i="6" s="1"/>
  <c r="I125" i="6" s="1"/>
  <c r="I156" i="6" s="1"/>
  <c r="I187" i="6" s="1"/>
  <c r="A163" i="6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63" i="5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32" i="5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32" i="6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01" i="5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01" i="6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71" i="5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70" i="5"/>
  <c r="A70" i="6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39" i="3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39" i="5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39" i="6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39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E60" i="30" l="1"/>
  <c r="F192" i="30"/>
  <c r="E82" i="30"/>
  <c r="E38" i="30"/>
  <c r="C156" i="30"/>
  <c r="C127" i="30"/>
  <c r="D127" i="30"/>
  <c r="D17" i="30"/>
  <c r="C17" i="30"/>
  <c r="D83" i="30"/>
  <c r="C83" i="30"/>
  <c r="D193" i="30"/>
  <c r="C193" i="30"/>
  <c r="C171" i="30"/>
  <c r="D171" i="30"/>
  <c r="C61" i="30"/>
  <c r="D61" i="30"/>
  <c r="D223" i="30"/>
  <c r="A95" i="28" s="1"/>
  <c r="C223" i="30"/>
  <c r="C39" i="30"/>
  <c r="D39" i="30"/>
  <c r="D105" i="30"/>
  <c r="C105" i="30"/>
  <c r="E218" i="30"/>
  <c r="A106" i="30"/>
  <c r="A84" i="30"/>
  <c r="E104" i="30"/>
  <c r="E126" i="30"/>
  <c r="A150" i="30"/>
  <c r="D150" i="30" s="1"/>
  <c r="E16" i="30"/>
  <c r="E149" i="30"/>
  <c r="A172" i="30"/>
  <c r="A128" i="30"/>
  <c r="A40" i="30"/>
  <c r="A18" i="30"/>
  <c r="E170" i="30"/>
  <c r="A194" i="30"/>
  <c r="A62" i="30"/>
  <c r="E192" i="30"/>
  <c r="D282" i="25"/>
  <c r="C282" i="25"/>
  <c r="A283" i="25"/>
  <c r="C283" i="25" s="1"/>
  <c r="AH274" i="16"/>
  <c r="AH275" i="16"/>
  <c r="AH276" i="16"/>
  <c r="AH277" i="16"/>
  <c r="AH278" i="16"/>
  <c r="AH279" i="16"/>
  <c r="BW28" i="16"/>
  <c r="BU28" i="16"/>
  <c r="BS28" i="16"/>
  <c r="BQ28" i="16"/>
  <c r="BO28" i="16"/>
  <c r="BM28" i="16"/>
  <c r="BK28" i="16"/>
  <c r="BI28" i="16"/>
  <c r="BG28" i="16"/>
  <c r="BE28" i="16"/>
  <c r="BC28" i="16"/>
  <c r="BA28" i="16"/>
  <c r="AY28" i="16"/>
  <c r="AW28" i="16"/>
  <c r="AU28" i="16"/>
  <c r="AS28" i="16"/>
  <c r="AQ28" i="16"/>
  <c r="AO28" i="16"/>
  <c r="BW27" i="16"/>
  <c r="BU27" i="16"/>
  <c r="BS27" i="16"/>
  <c r="BQ27" i="16"/>
  <c r="BO27" i="16"/>
  <c r="BM27" i="16"/>
  <c r="BK27" i="16"/>
  <c r="BI27" i="16"/>
  <c r="BG27" i="16"/>
  <c r="BE27" i="16"/>
  <c r="BC27" i="16"/>
  <c r="BA27" i="16"/>
  <c r="AY27" i="16"/>
  <c r="AW27" i="16"/>
  <c r="AU27" i="16"/>
  <c r="AS27" i="16"/>
  <c r="AQ27" i="16"/>
  <c r="AO27" i="16"/>
  <c r="BW26" i="16"/>
  <c r="BU26" i="16"/>
  <c r="BS26" i="16"/>
  <c r="BQ26" i="16"/>
  <c r="BO26" i="16"/>
  <c r="BM26" i="16"/>
  <c r="BK26" i="16"/>
  <c r="BI26" i="16"/>
  <c r="BG26" i="16"/>
  <c r="BE26" i="16"/>
  <c r="BC26" i="16"/>
  <c r="BA26" i="16"/>
  <c r="AY26" i="16"/>
  <c r="AW26" i="16"/>
  <c r="AU26" i="16"/>
  <c r="AS26" i="16"/>
  <c r="AQ26" i="16"/>
  <c r="AO26" i="16"/>
  <c r="BW25" i="16"/>
  <c r="BU25" i="16"/>
  <c r="BS25" i="16"/>
  <c r="BQ25" i="16"/>
  <c r="BO25" i="16"/>
  <c r="BM25" i="16"/>
  <c r="BK25" i="16"/>
  <c r="BI25" i="16"/>
  <c r="BG25" i="16"/>
  <c r="BE25" i="16"/>
  <c r="BC25" i="16"/>
  <c r="BA25" i="16"/>
  <c r="AY25" i="16"/>
  <c r="AW25" i="16"/>
  <c r="AU25" i="16"/>
  <c r="AS25" i="16"/>
  <c r="AQ25" i="16"/>
  <c r="AO25" i="16"/>
  <c r="BW24" i="16"/>
  <c r="BU24" i="16"/>
  <c r="BS24" i="16"/>
  <c r="BQ24" i="16"/>
  <c r="BO24" i="16"/>
  <c r="BM24" i="16"/>
  <c r="BK24" i="16"/>
  <c r="BI24" i="16"/>
  <c r="BG24" i="16"/>
  <c r="BE24" i="16"/>
  <c r="BC24" i="16"/>
  <c r="BA24" i="16"/>
  <c r="AY24" i="16"/>
  <c r="AW24" i="16"/>
  <c r="AU24" i="16"/>
  <c r="AS24" i="16"/>
  <c r="AQ24" i="16"/>
  <c r="AO24" i="16"/>
  <c r="BW23" i="16"/>
  <c r="BU23" i="16"/>
  <c r="BS23" i="16"/>
  <c r="BQ23" i="16"/>
  <c r="BO23" i="16"/>
  <c r="BM23" i="16"/>
  <c r="BK23" i="16"/>
  <c r="BI23" i="16"/>
  <c r="BG23" i="16"/>
  <c r="BE23" i="16"/>
  <c r="BC23" i="16"/>
  <c r="BA23" i="16"/>
  <c r="AY23" i="16"/>
  <c r="AW23" i="16"/>
  <c r="AU23" i="16"/>
  <c r="AS23" i="16"/>
  <c r="AQ23" i="16"/>
  <c r="AO23" i="16"/>
  <c r="BW22" i="16"/>
  <c r="BU22" i="16"/>
  <c r="BS22" i="16"/>
  <c r="BQ22" i="16"/>
  <c r="BO22" i="16"/>
  <c r="BM22" i="16"/>
  <c r="BK22" i="16"/>
  <c r="BI22" i="16"/>
  <c r="BG22" i="16"/>
  <c r="BE22" i="16"/>
  <c r="BC22" i="16"/>
  <c r="BA22" i="16"/>
  <c r="AY22" i="16"/>
  <c r="AW22" i="16"/>
  <c r="AU22" i="16"/>
  <c r="AS22" i="16"/>
  <c r="AQ22" i="16"/>
  <c r="AO22" i="16"/>
  <c r="BW21" i="16"/>
  <c r="BU21" i="16"/>
  <c r="BS21" i="16"/>
  <c r="BQ21" i="16"/>
  <c r="BO21" i="16"/>
  <c r="BM21" i="16"/>
  <c r="BK21" i="16"/>
  <c r="BI21" i="16"/>
  <c r="BG21" i="16"/>
  <c r="BE21" i="16"/>
  <c r="BC21" i="16"/>
  <c r="BA21" i="16"/>
  <c r="AY21" i="16"/>
  <c r="AW21" i="16"/>
  <c r="AU21" i="16"/>
  <c r="AS21" i="16"/>
  <c r="AQ21" i="16"/>
  <c r="AO21" i="16"/>
  <c r="BW20" i="16"/>
  <c r="BU20" i="16"/>
  <c r="BS20" i="16"/>
  <c r="BQ20" i="16"/>
  <c r="BO20" i="16"/>
  <c r="BM20" i="16"/>
  <c r="BK20" i="16"/>
  <c r="BI20" i="16"/>
  <c r="BG20" i="16"/>
  <c r="BE20" i="16"/>
  <c r="BC20" i="16"/>
  <c r="BA20" i="16"/>
  <c r="AY20" i="16"/>
  <c r="AW20" i="16"/>
  <c r="AU20" i="16"/>
  <c r="AS20" i="16"/>
  <c r="AQ20" i="16"/>
  <c r="AO20" i="16"/>
  <c r="BW19" i="16"/>
  <c r="BU19" i="16"/>
  <c r="BS19" i="16"/>
  <c r="BQ19" i="16"/>
  <c r="BO19" i="16"/>
  <c r="BM19" i="16"/>
  <c r="BK19" i="16"/>
  <c r="BI19" i="16"/>
  <c r="BG19" i="16"/>
  <c r="BE19" i="16"/>
  <c r="BC19" i="16"/>
  <c r="BA19" i="16"/>
  <c r="AY19" i="16"/>
  <c r="AW19" i="16"/>
  <c r="AU19" i="16"/>
  <c r="AS19" i="16"/>
  <c r="AQ19" i="16"/>
  <c r="AO19" i="16"/>
  <c r="BW18" i="16"/>
  <c r="BU18" i="16"/>
  <c r="BS18" i="16"/>
  <c r="BQ18" i="16"/>
  <c r="BO18" i="16"/>
  <c r="BM18" i="16"/>
  <c r="BK18" i="16"/>
  <c r="BI18" i="16"/>
  <c r="BG18" i="16"/>
  <c r="BE18" i="16"/>
  <c r="BC18" i="16"/>
  <c r="BA18" i="16"/>
  <c r="AY18" i="16"/>
  <c r="AW18" i="16"/>
  <c r="AU18" i="16"/>
  <c r="AS18" i="16"/>
  <c r="AQ18" i="16"/>
  <c r="AO18" i="16"/>
  <c r="BW17" i="16"/>
  <c r="BU17" i="16"/>
  <c r="BS17" i="16"/>
  <c r="BQ17" i="16"/>
  <c r="BO17" i="16"/>
  <c r="BM17" i="16"/>
  <c r="BK17" i="16"/>
  <c r="BI17" i="16"/>
  <c r="BG17" i="16"/>
  <c r="BE17" i="16"/>
  <c r="BC17" i="16"/>
  <c r="BA17" i="16"/>
  <c r="AY17" i="16"/>
  <c r="AW17" i="16"/>
  <c r="AU17" i="16"/>
  <c r="AS17" i="16"/>
  <c r="AQ17" i="16"/>
  <c r="AO17" i="16"/>
  <c r="BW16" i="16"/>
  <c r="BU16" i="16"/>
  <c r="BS16" i="16"/>
  <c r="BQ16" i="16"/>
  <c r="BO16" i="16"/>
  <c r="BM16" i="16"/>
  <c r="BK16" i="16"/>
  <c r="BI16" i="16"/>
  <c r="BG16" i="16"/>
  <c r="BE16" i="16"/>
  <c r="BC16" i="16"/>
  <c r="BA16" i="16"/>
  <c r="AY16" i="16"/>
  <c r="AW16" i="16"/>
  <c r="AU16" i="16"/>
  <c r="AS16" i="16"/>
  <c r="AQ16" i="16"/>
  <c r="AO16" i="16"/>
  <c r="BW15" i="16"/>
  <c r="BU15" i="16"/>
  <c r="BS15" i="16"/>
  <c r="BQ15" i="16"/>
  <c r="BO15" i="16"/>
  <c r="BM15" i="16"/>
  <c r="BK15" i="16"/>
  <c r="BI15" i="16"/>
  <c r="BG15" i="16"/>
  <c r="BE15" i="16"/>
  <c r="BC15" i="16"/>
  <c r="BA15" i="16"/>
  <c r="AY15" i="16"/>
  <c r="AW15" i="16"/>
  <c r="AU15" i="16"/>
  <c r="AS15" i="16"/>
  <c r="AQ15" i="16"/>
  <c r="AO15" i="16"/>
  <c r="BW14" i="16"/>
  <c r="BU14" i="16"/>
  <c r="BS14" i="16"/>
  <c r="BQ14" i="16"/>
  <c r="BO14" i="16"/>
  <c r="BM14" i="16"/>
  <c r="BK14" i="16"/>
  <c r="BI14" i="16"/>
  <c r="BG14" i="16"/>
  <c r="BE14" i="16"/>
  <c r="BC14" i="16"/>
  <c r="BA14" i="16"/>
  <c r="AY14" i="16"/>
  <c r="AW14" i="16"/>
  <c r="AU14" i="16"/>
  <c r="AS14" i="16"/>
  <c r="AQ14" i="16"/>
  <c r="AO14" i="16"/>
  <c r="BW13" i="16"/>
  <c r="BU13" i="16"/>
  <c r="BS13" i="16"/>
  <c r="BQ13" i="16"/>
  <c r="BO13" i="16"/>
  <c r="BM13" i="16"/>
  <c r="BK13" i="16"/>
  <c r="BI13" i="16"/>
  <c r="BG13" i="16"/>
  <c r="BE13" i="16"/>
  <c r="BC13" i="16"/>
  <c r="BA13" i="16"/>
  <c r="AY13" i="16"/>
  <c r="AW13" i="16"/>
  <c r="AU13" i="16"/>
  <c r="AS13" i="16"/>
  <c r="AQ13" i="16"/>
  <c r="AO13" i="16"/>
  <c r="BW12" i="16"/>
  <c r="BU12" i="16"/>
  <c r="BS12" i="16"/>
  <c r="BQ12" i="16"/>
  <c r="BO12" i="16"/>
  <c r="BM12" i="16"/>
  <c r="BK12" i="16"/>
  <c r="BI12" i="16"/>
  <c r="BG12" i="16"/>
  <c r="BE12" i="16"/>
  <c r="BC12" i="16"/>
  <c r="BA12" i="16"/>
  <c r="AY12" i="16"/>
  <c r="AW12" i="16"/>
  <c r="AU12" i="16"/>
  <c r="AS12" i="16"/>
  <c r="AQ12" i="16"/>
  <c r="AO12" i="16"/>
  <c r="BW11" i="16"/>
  <c r="BU11" i="16"/>
  <c r="BS11" i="16"/>
  <c r="BQ11" i="16"/>
  <c r="BO11" i="16"/>
  <c r="BM11" i="16"/>
  <c r="BK11" i="16"/>
  <c r="BI11" i="16"/>
  <c r="BG11" i="16"/>
  <c r="BE11" i="16"/>
  <c r="BC11" i="16"/>
  <c r="BA11" i="16"/>
  <c r="AY11" i="16"/>
  <c r="AW11" i="16"/>
  <c r="AU11" i="16"/>
  <c r="AS11" i="16"/>
  <c r="AQ11" i="16"/>
  <c r="AO11" i="16"/>
  <c r="BW10" i="16"/>
  <c r="BU10" i="16"/>
  <c r="BS10" i="16"/>
  <c r="BQ10" i="16"/>
  <c r="BO10" i="16"/>
  <c r="BM10" i="16"/>
  <c r="BK10" i="16"/>
  <c r="BI10" i="16"/>
  <c r="BG10" i="16"/>
  <c r="BE10" i="16"/>
  <c r="BC10" i="16"/>
  <c r="BA10" i="16"/>
  <c r="AY10" i="16"/>
  <c r="AW10" i="16"/>
  <c r="AU10" i="16"/>
  <c r="AS10" i="16"/>
  <c r="AQ10" i="16"/>
  <c r="AO10" i="16"/>
  <c r="BX5" i="16"/>
  <c r="BX4" i="16"/>
  <c r="BW5" i="16" s="1"/>
  <c r="BW4" i="16"/>
  <c r="BV5" i="16" s="1"/>
  <c r="BV4" i="16"/>
  <c r="BU5" i="16" s="1"/>
  <c r="BU4" i="16"/>
  <c r="BT5" i="16" s="1"/>
  <c r="BT4" i="16"/>
  <c r="BS5" i="16" s="1"/>
  <c r="BS4" i="16"/>
  <c r="BR5" i="16" s="1"/>
  <c r="BR4" i="16"/>
  <c r="BQ5" i="16" s="1"/>
  <c r="BQ4" i="16"/>
  <c r="BP5" i="16" s="1"/>
  <c r="BP4" i="16"/>
  <c r="BO5" i="16" s="1"/>
  <c r="BO4" i="16"/>
  <c r="BN5" i="16" s="1"/>
  <c r="BN4" i="16"/>
  <c r="BM5" i="16" s="1"/>
  <c r="BM4" i="16"/>
  <c r="BL5" i="16" s="1"/>
  <c r="BL4" i="16"/>
  <c r="BK5" i="16" s="1"/>
  <c r="BK4" i="16"/>
  <c r="BJ5" i="16" s="1"/>
  <c r="BJ4" i="16"/>
  <c r="BI5" i="16" s="1"/>
  <c r="BI4" i="16"/>
  <c r="BH5" i="16" s="1"/>
  <c r="BH4" i="16"/>
  <c r="BG5" i="16" s="1"/>
  <c r="BG4" i="16"/>
  <c r="BF5" i="16" s="1"/>
  <c r="BF4" i="16"/>
  <c r="BE5" i="16" s="1"/>
  <c r="BE4" i="16"/>
  <c r="BD5" i="16" s="1"/>
  <c r="BD4" i="16"/>
  <c r="BC5" i="16" s="1"/>
  <c r="BC4" i="16"/>
  <c r="BB5" i="16" s="1"/>
  <c r="BB4" i="16"/>
  <c r="BA5" i="16" s="1"/>
  <c r="BA4" i="16"/>
  <c r="AZ5" i="16" s="1"/>
  <c r="AZ4" i="16"/>
  <c r="AY5" i="16" s="1"/>
  <c r="AY4" i="16"/>
  <c r="AX4" i="16"/>
  <c r="AW4" i="16"/>
  <c r="AV5" i="16" s="1"/>
  <c r="AV4" i="16"/>
  <c r="AU5" i="16" s="1"/>
  <c r="AU4" i="16"/>
  <c r="AT5" i="16" s="1"/>
  <c r="AT4" i="16"/>
  <c r="AS5" i="16" s="1"/>
  <c r="AS4" i="16"/>
  <c r="AR5" i="16" s="1"/>
  <c r="AR4" i="16"/>
  <c r="AQ5" i="16" s="1"/>
  <c r="AQ4" i="16"/>
  <c r="AP5" i="16" s="1"/>
  <c r="AP4" i="16"/>
  <c r="AO5" i="16" s="1"/>
  <c r="AO4" i="16"/>
  <c r="AN5" i="16" s="1"/>
  <c r="AN4" i="16"/>
  <c r="AH263" i="16"/>
  <c r="AH264" i="16"/>
  <c r="AH266" i="16"/>
  <c r="AH267" i="16"/>
  <c r="AH268" i="16"/>
  <c r="AH269" i="16"/>
  <c r="AH270" i="16"/>
  <c r="AH271" i="16"/>
  <c r="AH272" i="16"/>
  <c r="AH273" i="16"/>
  <c r="E61" i="30" l="1"/>
  <c r="F193" i="30"/>
  <c r="E127" i="30"/>
  <c r="G282" i="25"/>
  <c r="F282" i="25"/>
  <c r="E83" i="30"/>
  <c r="C40" i="30"/>
  <c r="D40" i="30"/>
  <c r="D84" i="30"/>
  <c r="C84" i="30"/>
  <c r="C106" i="30"/>
  <c r="D106" i="30"/>
  <c r="C157" i="30"/>
  <c r="C62" i="30"/>
  <c r="D62" i="30"/>
  <c r="D128" i="30"/>
  <c r="C128" i="30"/>
  <c r="C194" i="30"/>
  <c r="D194" i="30"/>
  <c r="C18" i="30"/>
  <c r="D18" i="30"/>
  <c r="D172" i="30"/>
  <c r="C172" i="30"/>
  <c r="A173" i="30"/>
  <c r="E150" i="30"/>
  <c r="A85" i="30"/>
  <c r="E223" i="30"/>
  <c r="E105" i="30"/>
  <c r="E193" i="30"/>
  <c r="E17" i="30"/>
  <c r="A151" i="30"/>
  <c r="D151" i="30" s="1"/>
  <c r="C39" i="29"/>
  <c r="C39" i="28"/>
  <c r="E39" i="30"/>
  <c r="A41" i="30"/>
  <c r="A19" i="30"/>
  <c r="C69" i="29"/>
  <c r="C69" i="28"/>
  <c r="A63" i="30"/>
  <c r="A195" i="30"/>
  <c r="A107" i="30"/>
  <c r="E171" i="30"/>
  <c r="A129" i="30"/>
  <c r="D283" i="25"/>
  <c r="A284" i="25"/>
  <c r="E282" i="25"/>
  <c r="E228" i="12"/>
  <c r="AH262" i="16"/>
  <c r="AH265" i="16"/>
  <c r="AH261" i="16"/>
  <c r="C146" i="12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G17" i="30" s="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G39" i="30" s="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G61" i="30" s="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G83" i="30" s="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G105" i="30" s="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F177" i="21"/>
  <c r="F178" i="21"/>
  <c r="F179" i="21"/>
  <c r="F180" i="21"/>
  <c r="F181" i="21"/>
  <c r="F182" i="21"/>
  <c r="F183" i="21"/>
  <c r="F184" i="21"/>
  <c r="F185" i="21"/>
  <c r="F186" i="21"/>
  <c r="F187" i="21"/>
  <c r="F188" i="21"/>
  <c r="F189" i="21"/>
  <c r="F190" i="21"/>
  <c r="F191" i="21"/>
  <c r="F192" i="21"/>
  <c r="F193" i="21"/>
  <c r="G127" i="30" s="1"/>
  <c r="F194" i="21"/>
  <c r="F195" i="21"/>
  <c r="F196" i="21"/>
  <c r="F197" i="21"/>
  <c r="F198" i="21"/>
  <c r="F199" i="21"/>
  <c r="F200" i="21"/>
  <c r="F201" i="21"/>
  <c r="F202" i="21"/>
  <c r="F203" i="21"/>
  <c r="F204" i="21"/>
  <c r="F205" i="21"/>
  <c r="F206" i="21"/>
  <c r="F207" i="21"/>
  <c r="F208" i="21"/>
  <c r="F209" i="21"/>
  <c r="F210" i="21"/>
  <c r="F211" i="21"/>
  <c r="F212" i="21"/>
  <c r="F213" i="21"/>
  <c r="F214" i="21"/>
  <c r="F215" i="21"/>
  <c r="F216" i="21"/>
  <c r="F217" i="21"/>
  <c r="F218" i="21"/>
  <c r="F219" i="21"/>
  <c r="F220" i="21"/>
  <c r="F221" i="21"/>
  <c r="F222" i="21"/>
  <c r="F223" i="21"/>
  <c r="F224" i="21"/>
  <c r="F225" i="21"/>
  <c r="F226" i="21"/>
  <c r="F227" i="21"/>
  <c r="F228" i="21"/>
  <c r="F229" i="21"/>
  <c r="F230" i="21"/>
  <c r="F231" i="21"/>
  <c r="F232" i="21"/>
  <c r="F233" i="21"/>
  <c r="F234" i="21"/>
  <c r="F235" i="21"/>
  <c r="F236" i="21"/>
  <c r="F237" i="21"/>
  <c r="F238" i="21"/>
  <c r="F239" i="21"/>
  <c r="F240" i="21"/>
  <c r="F241" i="21"/>
  <c r="F242" i="21"/>
  <c r="F243" i="21"/>
  <c r="F244" i="21"/>
  <c r="F245" i="21"/>
  <c r="F246" i="21"/>
  <c r="G150" i="30" s="1"/>
  <c r="F247" i="21"/>
  <c r="F248" i="21"/>
  <c r="F249" i="21"/>
  <c r="F250" i="21"/>
  <c r="F251" i="21"/>
  <c r="G171" i="30" s="1"/>
  <c r="F252" i="21"/>
  <c r="F253" i="21"/>
  <c r="F254" i="21"/>
  <c r="F255" i="21"/>
  <c r="F256" i="21"/>
  <c r="F257" i="21"/>
  <c r="F258" i="21"/>
  <c r="F259" i="21"/>
  <c r="F260" i="21"/>
  <c r="F261" i="21"/>
  <c r="F262" i="21"/>
  <c r="F263" i="21"/>
  <c r="F264" i="21"/>
  <c r="F265" i="21"/>
  <c r="F266" i="21"/>
  <c r="F267" i="21"/>
  <c r="F268" i="21"/>
  <c r="F269" i="21"/>
  <c r="F270" i="21"/>
  <c r="F271" i="21"/>
  <c r="F272" i="21"/>
  <c r="F273" i="21"/>
  <c r="F274" i="21"/>
  <c r="F275" i="21"/>
  <c r="F276" i="21"/>
  <c r="F277" i="21"/>
  <c r="F278" i="21"/>
  <c r="F279" i="21"/>
  <c r="G193" i="30" s="1"/>
  <c r="F280" i="21"/>
  <c r="F281" i="21"/>
  <c r="F282" i="21"/>
  <c r="F283" i="21"/>
  <c r="F284" i="21"/>
  <c r="F285" i="21"/>
  <c r="F286" i="21"/>
  <c r="F287" i="21"/>
  <c r="F288" i="21"/>
  <c r="F289" i="21"/>
  <c r="F290" i="21"/>
  <c r="F291" i="21"/>
  <c r="F292" i="21"/>
  <c r="F293" i="21"/>
  <c r="F294" i="21"/>
  <c r="F295" i="21"/>
  <c r="F296" i="21"/>
  <c r="F297" i="21"/>
  <c r="F298" i="21"/>
  <c r="F299" i="21"/>
  <c r="F300" i="21"/>
  <c r="F301" i="21"/>
  <c r="F302" i="21"/>
  <c r="F303" i="21"/>
  <c r="F304" i="21"/>
  <c r="F305" i="21"/>
  <c r="F306" i="21"/>
  <c r="F307" i="21"/>
  <c r="F308" i="21"/>
  <c r="F309" i="21"/>
  <c r="F310" i="21"/>
  <c r="F311" i="21"/>
  <c r="F312" i="21"/>
  <c r="F313" i="21"/>
  <c r="F314" i="21"/>
  <c r="F315" i="21"/>
  <c r="F316" i="21"/>
  <c r="F317" i="21"/>
  <c r="F318" i="21"/>
  <c r="F319" i="21"/>
  <c r="F320" i="21"/>
  <c r="F321" i="21"/>
  <c r="F322" i="21"/>
  <c r="F323" i="21"/>
  <c r="F324" i="21"/>
  <c r="F325" i="21"/>
  <c r="F326" i="21"/>
  <c r="F327" i="21"/>
  <c r="F328" i="21"/>
  <c r="F329" i="21"/>
  <c r="F330" i="21"/>
  <c r="F331" i="21"/>
  <c r="F332" i="21"/>
  <c r="F333" i="21"/>
  <c r="F334" i="21"/>
  <c r="F335" i="21"/>
  <c r="F336" i="21"/>
  <c r="F337" i="21"/>
  <c r="F338" i="21"/>
  <c r="F339" i="21"/>
  <c r="F340" i="21"/>
  <c r="F341" i="21"/>
  <c r="F342" i="21"/>
  <c r="F343" i="21"/>
  <c r="F344" i="21"/>
  <c r="F345" i="21"/>
  <c r="F346" i="21"/>
  <c r="F347" i="21"/>
  <c r="F348" i="21"/>
  <c r="F349" i="21"/>
  <c r="F350" i="21"/>
  <c r="F351" i="21"/>
  <c r="F352" i="21"/>
  <c r="F353" i="21"/>
  <c r="F354" i="21"/>
  <c r="F355" i="21"/>
  <c r="F356" i="21"/>
  <c r="F357" i="21"/>
  <c r="F358" i="21"/>
  <c r="F359" i="21"/>
  <c r="F360" i="21"/>
  <c r="F361" i="21"/>
  <c r="F362" i="21"/>
  <c r="F363" i="21"/>
  <c r="F364" i="21"/>
  <c r="F365" i="21"/>
  <c r="F366" i="21"/>
  <c r="F367" i="21"/>
  <c r="F368" i="21"/>
  <c r="F369" i="21"/>
  <c r="F370" i="21"/>
  <c r="F371" i="21"/>
  <c r="F372" i="21"/>
  <c r="F373" i="21"/>
  <c r="F374" i="21"/>
  <c r="F375" i="21"/>
  <c r="F376" i="21"/>
  <c r="F377" i="21"/>
  <c r="F378" i="21"/>
  <c r="F379" i="21"/>
  <c r="F380" i="21"/>
  <c r="F381" i="21"/>
  <c r="F382" i="21"/>
  <c r="F383" i="21"/>
  <c r="F384" i="21"/>
  <c r="F385" i="21"/>
  <c r="F386" i="21"/>
  <c r="F387" i="21"/>
  <c r="F388" i="21"/>
  <c r="F389" i="21"/>
  <c r="F390" i="21"/>
  <c r="F391" i="21"/>
  <c r="F392" i="21"/>
  <c r="F393" i="21"/>
  <c r="F394" i="21"/>
  <c r="F395" i="21"/>
  <c r="F396" i="21"/>
  <c r="F397" i="21"/>
  <c r="F398" i="21"/>
  <c r="F399" i="21"/>
  <c r="F400" i="21"/>
  <c r="F401" i="21"/>
  <c r="F402" i="21"/>
  <c r="F403" i="21"/>
  <c r="F404" i="21"/>
  <c r="F405" i="21"/>
  <c r="F406" i="21"/>
  <c r="F407" i="21"/>
  <c r="F408" i="21"/>
  <c r="F409" i="21"/>
  <c r="F410" i="21"/>
  <c r="F411" i="21"/>
  <c r="F412" i="21"/>
  <c r="F413" i="21"/>
  <c r="F414" i="21"/>
  <c r="F415" i="21"/>
  <c r="F416" i="21"/>
  <c r="F417" i="21"/>
  <c r="F418" i="21"/>
  <c r="F419" i="21"/>
  <c r="F420" i="21"/>
  <c r="F421" i="21"/>
  <c r="F422" i="21"/>
  <c r="F423" i="21"/>
  <c r="F424" i="21"/>
  <c r="F425" i="21"/>
  <c r="F426" i="21"/>
  <c r="F427" i="21"/>
  <c r="F428" i="21"/>
  <c r="F429" i="21"/>
  <c r="F4" i="21"/>
  <c r="G190" i="30" l="1"/>
  <c r="G169" i="30"/>
  <c r="G167" i="30"/>
  <c r="G124" i="30"/>
  <c r="G103" i="30"/>
  <c r="G99" i="30"/>
  <c r="G98" i="30"/>
  <c r="G81" i="30"/>
  <c r="G59" i="30"/>
  <c r="G55" i="30"/>
  <c r="G53" i="30"/>
  <c r="G37" i="30"/>
  <c r="G33" i="30"/>
  <c r="G31" i="30"/>
  <c r="G14" i="30"/>
  <c r="G12" i="30"/>
  <c r="G6" i="30"/>
  <c r="G6" i="12"/>
  <c r="G168" i="30"/>
  <c r="G123" i="30"/>
  <c r="G121" i="30"/>
  <c r="G104" i="30"/>
  <c r="G102" i="30"/>
  <c r="G80" i="30"/>
  <c r="G75" i="30"/>
  <c r="G60" i="30"/>
  <c r="G58" i="30"/>
  <c r="G52" i="30"/>
  <c r="G38" i="30"/>
  <c r="G36" i="30"/>
  <c r="G30" i="30"/>
  <c r="G11" i="30"/>
  <c r="G192" i="30"/>
  <c r="G170" i="30"/>
  <c r="G145" i="30"/>
  <c r="G146" i="30"/>
  <c r="G147" i="30"/>
  <c r="G148" i="30"/>
  <c r="G149" i="30"/>
  <c r="G126" i="30"/>
  <c r="G122" i="30"/>
  <c r="G101" i="30"/>
  <c r="G79" i="30"/>
  <c r="G77" i="30"/>
  <c r="G57" i="30"/>
  <c r="G35" i="30"/>
  <c r="G29" i="30"/>
  <c r="G16" i="30"/>
  <c r="G10" i="30"/>
  <c r="G8" i="30"/>
  <c r="G228" i="12"/>
  <c r="G191" i="30"/>
  <c r="G125" i="30"/>
  <c r="G100" i="30"/>
  <c r="G82" i="30"/>
  <c r="G78" i="30"/>
  <c r="G76" i="30"/>
  <c r="G56" i="30"/>
  <c r="G54" i="30"/>
  <c r="G34" i="30"/>
  <c r="G32" i="30"/>
  <c r="G15" i="30"/>
  <c r="G13" i="30"/>
  <c r="G9" i="30"/>
  <c r="G7" i="30"/>
  <c r="G84" i="30"/>
  <c r="G62" i="30"/>
  <c r="G40" i="30"/>
  <c r="G172" i="30"/>
  <c r="E283" i="25"/>
  <c r="G283" i="25"/>
  <c r="F283" i="25"/>
  <c r="G18" i="30"/>
  <c r="G194" i="30"/>
  <c r="F194" i="30"/>
  <c r="G106" i="30"/>
  <c r="G151" i="30"/>
  <c r="G128" i="30"/>
  <c r="B40" i="29"/>
  <c r="G218" i="30"/>
  <c r="G223" i="30"/>
  <c r="G213" i="30"/>
  <c r="B10" i="28"/>
  <c r="G228" i="30"/>
  <c r="E62" i="30"/>
  <c r="E18" i="30"/>
  <c r="C19" i="30"/>
  <c r="D19" i="30"/>
  <c r="C107" i="30"/>
  <c r="D107" i="30"/>
  <c r="D195" i="30"/>
  <c r="C195" i="30"/>
  <c r="E195" i="30" s="1"/>
  <c r="D129" i="30"/>
  <c r="C129" i="30"/>
  <c r="D63" i="30"/>
  <c r="C63" i="30"/>
  <c r="C41" i="30"/>
  <c r="D41" i="30"/>
  <c r="C85" i="30"/>
  <c r="D85" i="30"/>
  <c r="D173" i="30"/>
  <c r="C173" i="30"/>
  <c r="C158" i="30"/>
  <c r="A64" i="30"/>
  <c r="E194" i="30"/>
  <c r="A196" i="30"/>
  <c r="A108" i="30"/>
  <c r="E84" i="30"/>
  <c r="E172" i="30"/>
  <c r="E128" i="30"/>
  <c r="A152" i="30"/>
  <c r="D152" i="30" s="1"/>
  <c r="E106" i="30"/>
  <c r="A130" i="30"/>
  <c r="E107" i="30"/>
  <c r="E151" i="30"/>
  <c r="A174" i="30"/>
  <c r="C82" i="29"/>
  <c r="C82" i="28"/>
  <c r="C40" i="29"/>
  <c r="C40" i="28"/>
  <c r="E40" i="30"/>
  <c r="A20" i="30"/>
  <c r="A42" i="30"/>
  <c r="B82" i="29"/>
  <c r="B82" i="28"/>
  <c r="A86" i="30"/>
  <c r="A285" i="25"/>
  <c r="D284" i="25"/>
  <c r="C284" i="25"/>
  <c r="C147" i="12"/>
  <c r="H7" i="1"/>
  <c r="H38" i="1" s="1"/>
  <c r="E284" i="25" l="1"/>
  <c r="G195" i="30"/>
  <c r="F195" i="30"/>
  <c r="G284" i="25"/>
  <c r="F284" i="25"/>
  <c r="G19" i="30"/>
  <c r="G152" i="30"/>
  <c r="G63" i="30"/>
  <c r="G173" i="30"/>
  <c r="G129" i="30"/>
  <c r="G85" i="30"/>
  <c r="G41" i="30"/>
  <c r="G107" i="30"/>
  <c r="B40" i="28"/>
  <c r="D40" i="28" s="1"/>
  <c r="B10" i="29"/>
  <c r="E85" i="30"/>
  <c r="E63" i="30"/>
  <c r="C86" i="30"/>
  <c r="D86" i="30"/>
  <c r="C42" i="30"/>
  <c r="D42" i="30"/>
  <c r="C174" i="30"/>
  <c r="D174" i="30"/>
  <c r="C130" i="30"/>
  <c r="E130" i="30" s="1"/>
  <c r="D130" i="30"/>
  <c r="D108" i="30"/>
  <c r="C108" i="30"/>
  <c r="D20" i="30"/>
  <c r="C20" i="30"/>
  <c r="D196" i="30"/>
  <c r="C196" i="30"/>
  <c r="C159" i="30"/>
  <c r="B39" i="28"/>
  <c r="D39" i="28" s="1"/>
  <c r="B39" i="29"/>
  <c r="D39" i="29" s="1"/>
  <c r="B7" i="28"/>
  <c r="B7" i="29"/>
  <c r="D64" i="30"/>
  <c r="C64" i="30"/>
  <c r="B108" i="29"/>
  <c r="D108" i="29" s="1"/>
  <c r="B108" i="28"/>
  <c r="D108" i="28" s="1"/>
  <c r="B8" i="29"/>
  <c r="B8" i="28"/>
  <c r="B38" i="29"/>
  <c r="B38" i="28"/>
  <c r="B69" i="28"/>
  <c r="D69" i="28" s="1"/>
  <c r="B69" i="29"/>
  <c r="D69" i="29" s="1"/>
  <c r="B9" i="29"/>
  <c r="B9" i="28"/>
  <c r="E129" i="30"/>
  <c r="E173" i="30"/>
  <c r="A87" i="30"/>
  <c r="A109" i="30"/>
  <c r="A21" i="30"/>
  <c r="A43" i="30"/>
  <c r="E41" i="30"/>
  <c r="E19" i="30"/>
  <c r="E152" i="30"/>
  <c r="A175" i="30"/>
  <c r="D40" i="29"/>
  <c r="A131" i="30"/>
  <c r="C95" i="29"/>
  <c r="C95" i="28"/>
  <c r="D82" i="28"/>
  <c r="B11" i="29"/>
  <c r="B11" i="28"/>
  <c r="B95" i="29"/>
  <c r="B95" i="28"/>
  <c r="B41" i="29"/>
  <c r="B41" i="28"/>
  <c r="D82" i="29"/>
  <c r="A197" i="30"/>
  <c r="C41" i="29"/>
  <c r="C41" i="28"/>
  <c r="A153" i="30"/>
  <c r="D153" i="30" s="1"/>
  <c r="A65" i="30"/>
  <c r="H58" i="1"/>
  <c r="H69" i="1"/>
  <c r="D285" i="25"/>
  <c r="C285" i="25"/>
  <c r="A286" i="25"/>
  <c r="C148" i="12"/>
  <c r="AF33" i="16"/>
  <c r="E20" i="30" l="1"/>
  <c r="G86" i="30"/>
  <c r="E285" i="25"/>
  <c r="G285" i="25"/>
  <c r="F285" i="25"/>
  <c r="G153" i="30"/>
  <c r="G130" i="30"/>
  <c r="G108" i="30"/>
  <c r="G174" i="30"/>
  <c r="G64" i="30"/>
  <c r="G196" i="30"/>
  <c r="F196" i="30"/>
  <c r="G42" i="30"/>
  <c r="G20" i="30"/>
  <c r="E108" i="30"/>
  <c r="E42" i="30"/>
  <c r="E64" i="30"/>
  <c r="D109" i="30"/>
  <c r="C109" i="30"/>
  <c r="D175" i="30"/>
  <c r="C175" i="30"/>
  <c r="D197" i="30"/>
  <c r="C197" i="30"/>
  <c r="C131" i="30"/>
  <c r="D131" i="30"/>
  <c r="D43" i="30"/>
  <c r="C43" i="30"/>
  <c r="D87" i="30"/>
  <c r="C87" i="30"/>
  <c r="C160" i="30"/>
  <c r="C65" i="30"/>
  <c r="D65" i="30"/>
  <c r="C21" i="30"/>
  <c r="D21" i="30"/>
  <c r="D41" i="29"/>
  <c r="D95" i="28"/>
  <c r="B42" i="29"/>
  <c r="B42" i="28"/>
  <c r="A88" i="30"/>
  <c r="E174" i="30"/>
  <c r="D95" i="29"/>
  <c r="C42" i="29"/>
  <c r="C42" i="28"/>
  <c r="E86" i="30"/>
  <c r="B12" i="29"/>
  <c r="B12" i="28"/>
  <c r="A198" i="30"/>
  <c r="A66" i="30"/>
  <c r="A110" i="30"/>
  <c r="E196" i="30"/>
  <c r="A176" i="30"/>
  <c r="E153" i="30"/>
  <c r="A154" i="30"/>
  <c r="D154" i="30" s="1"/>
  <c r="A44" i="30"/>
  <c r="A22" i="30"/>
  <c r="D41" i="28"/>
  <c r="A132" i="30"/>
  <c r="H82" i="1"/>
  <c r="H71" i="1"/>
  <c r="D286" i="25"/>
  <c r="C286" i="25"/>
  <c r="A287" i="25"/>
  <c r="C149" i="12"/>
  <c r="G109" i="30" l="1"/>
  <c r="G65" i="30"/>
  <c r="G131" i="30"/>
  <c r="G21" i="30"/>
  <c r="G43" i="30"/>
  <c r="G154" i="30"/>
  <c r="F197" i="30"/>
  <c r="G197" i="30"/>
  <c r="G87" i="30"/>
  <c r="G175" i="30"/>
  <c r="E286" i="25"/>
  <c r="G286" i="25"/>
  <c r="F286" i="25"/>
  <c r="E21" i="30"/>
  <c r="E43" i="30"/>
  <c r="E175" i="30"/>
  <c r="E65" i="30"/>
  <c r="D132" i="30"/>
  <c r="C132" i="30"/>
  <c r="D44" i="30"/>
  <c r="C44" i="30"/>
  <c r="D88" i="30"/>
  <c r="C88" i="30"/>
  <c r="D176" i="30"/>
  <c r="C176" i="30"/>
  <c r="D66" i="30"/>
  <c r="C66" i="30"/>
  <c r="C22" i="30"/>
  <c r="D22" i="30"/>
  <c r="C110" i="30"/>
  <c r="E110" i="30" s="1"/>
  <c r="D110" i="30"/>
  <c r="C198" i="30"/>
  <c r="D198" i="30"/>
  <c r="C161" i="30"/>
  <c r="A155" i="30"/>
  <c r="D155" i="30" s="1"/>
  <c r="A89" i="30"/>
  <c r="E197" i="30"/>
  <c r="A45" i="30"/>
  <c r="A23" i="30"/>
  <c r="E131" i="30"/>
  <c r="A199" i="30"/>
  <c r="B13" i="29"/>
  <c r="B13" i="28"/>
  <c r="A111" i="30"/>
  <c r="A67" i="30"/>
  <c r="A177" i="30"/>
  <c r="E154" i="30"/>
  <c r="E87" i="30"/>
  <c r="C43" i="29"/>
  <c r="C43" i="28"/>
  <c r="A133" i="30"/>
  <c r="B43" i="29"/>
  <c r="B43" i="28"/>
  <c r="D42" i="28"/>
  <c r="E109" i="30"/>
  <c r="D42" i="29"/>
  <c r="E9" i="6"/>
  <c r="E17" i="6"/>
  <c r="E19" i="5"/>
  <c r="E22" i="6"/>
  <c r="E8" i="5"/>
  <c r="E24" i="5"/>
  <c r="E8" i="6"/>
  <c r="E13" i="5"/>
  <c r="E16" i="6"/>
  <c r="E21" i="5"/>
  <c r="E24" i="6"/>
  <c r="E14" i="5"/>
  <c r="E25" i="6"/>
  <c r="E11" i="5"/>
  <c r="E14" i="6"/>
  <c r="E16" i="5"/>
  <c r="E19" i="6"/>
  <c r="E10" i="5"/>
  <c r="E13" i="6"/>
  <c r="E18" i="5"/>
  <c r="E21" i="6"/>
  <c r="E22" i="5"/>
  <c r="E11" i="6"/>
  <c r="E7" i="5"/>
  <c r="E10" i="6"/>
  <c r="E15" i="5"/>
  <c r="E18" i="6"/>
  <c r="E23" i="5"/>
  <c r="E7" i="6"/>
  <c r="E12" i="5"/>
  <c r="E15" i="6"/>
  <c r="E20" i="5"/>
  <c r="E23" i="6"/>
  <c r="E9" i="5"/>
  <c r="E12" i="6"/>
  <c r="E17" i="5"/>
  <c r="E20" i="6"/>
  <c r="E25" i="5"/>
  <c r="H84" i="1"/>
  <c r="H95" i="1"/>
  <c r="C287" i="25"/>
  <c r="D287" i="25"/>
  <c r="A288" i="25"/>
  <c r="E9" i="3"/>
  <c r="E17" i="3"/>
  <c r="E25" i="3"/>
  <c r="E23" i="3"/>
  <c r="E12" i="3"/>
  <c r="E14" i="3"/>
  <c r="E22" i="3"/>
  <c r="E7" i="3"/>
  <c r="C150" i="12"/>
  <c r="E11" i="3"/>
  <c r="E16" i="3"/>
  <c r="E24" i="3"/>
  <c r="E21" i="3"/>
  <c r="E15" i="3"/>
  <c r="E20" i="3"/>
  <c r="E19" i="3"/>
  <c r="E8" i="3"/>
  <c r="E13" i="3"/>
  <c r="E10" i="3"/>
  <c r="E18" i="3"/>
  <c r="A29" i="25"/>
  <c r="A7" i="25"/>
  <c r="C6" i="25"/>
  <c r="G66" i="30" l="1"/>
  <c r="G198" i="30"/>
  <c r="F198" i="30"/>
  <c r="G176" i="30"/>
  <c r="G132" i="30"/>
  <c r="G287" i="25"/>
  <c r="F287" i="25"/>
  <c r="G110" i="30"/>
  <c r="G88" i="30"/>
  <c r="E22" i="30"/>
  <c r="G155" i="30"/>
  <c r="E44" i="30"/>
  <c r="G44" i="30"/>
  <c r="G22" i="30"/>
  <c r="E66" i="30"/>
  <c r="D199" i="30"/>
  <c r="C199" i="30"/>
  <c r="D45" i="30"/>
  <c r="C45" i="30"/>
  <c r="C162" i="30"/>
  <c r="D177" i="30"/>
  <c r="E177" i="30" s="1"/>
  <c r="C177" i="30"/>
  <c r="C89" i="30"/>
  <c r="D89" i="30"/>
  <c r="C133" i="30"/>
  <c r="D133" i="30"/>
  <c r="C67" i="30"/>
  <c r="D67" i="30"/>
  <c r="C111" i="30"/>
  <c r="D111" i="30"/>
  <c r="D23" i="30"/>
  <c r="C23" i="30"/>
  <c r="D43" i="28"/>
  <c r="A156" i="30"/>
  <c r="D156" i="30" s="1"/>
  <c r="A134" i="30"/>
  <c r="E132" i="30"/>
  <c r="E198" i="30"/>
  <c r="B14" i="29"/>
  <c r="B14" i="28"/>
  <c r="A178" i="30"/>
  <c r="E155" i="30"/>
  <c r="A90" i="30"/>
  <c r="D43" i="29"/>
  <c r="E88" i="30"/>
  <c r="A46" i="30"/>
  <c r="A24" i="30"/>
  <c r="A68" i="30"/>
  <c r="C44" i="29"/>
  <c r="C44" i="28"/>
  <c r="A112" i="30"/>
  <c r="A200" i="30"/>
  <c r="B44" i="29"/>
  <c r="B44" i="28"/>
  <c r="E176" i="30"/>
  <c r="E51" i="5"/>
  <c r="E53" i="6"/>
  <c r="E38" i="5"/>
  <c r="E49" i="5"/>
  <c r="E47" i="5"/>
  <c r="E45" i="5"/>
  <c r="E44" i="5"/>
  <c r="E56" i="6"/>
  <c r="E48" i="5"/>
  <c r="E46" i="6"/>
  <c r="E49" i="6"/>
  <c r="E42" i="6"/>
  <c r="E45" i="6"/>
  <c r="E55" i="6"/>
  <c r="E50" i="5"/>
  <c r="E39" i="5"/>
  <c r="E54" i="5"/>
  <c r="E43" i="6"/>
  <c r="E44" i="6"/>
  <c r="E39" i="6"/>
  <c r="E40" i="5"/>
  <c r="E46" i="5"/>
  <c r="E55" i="5"/>
  <c r="E43" i="5"/>
  <c r="E53" i="5"/>
  <c r="E41" i="5"/>
  <c r="E42" i="5"/>
  <c r="E51" i="6"/>
  <c r="E38" i="6"/>
  <c r="E47" i="6"/>
  <c r="E56" i="5"/>
  <c r="E52" i="5"/>
  <c r="E48" i="6"/>
  <c r="E54" i="6"/>
  <c r="E41" i="6"/>
  <c r="E52" i="6"/>
  <c r="E50" i="6"/>
  <c r="E40" i="6"/>
  <c r="H108" i="1"/>
  <c r="H110" i="1" s="1"/>
  <c r="H97" i="1"/>
  <c r="D288" i="25"/>
  <c r="C288" i="25"/>
  <c r="A289" i="25"/>
  <c r="E287" i="25"/>
  <c r="E12" i="1"/>
  <c r="E15" i="1"/>
  <c r="E14" i="1"/>
  <c r="E17" i="1"/>
  <c r="E39" i="3"/>
  <c r="E52" i="3"/>
  <c r="E43" i="3"/>
  <c r="E40" i="3"/>
  <c r="C151" i="12"/>
  <c r="E24" i="1"/>
  <c r="E8" i="1"/>
  <c r="E11" i="1"/>
  <c r="E10" i="1"/>
  <c r="E13" i="1"/>
  <c r="E49" i="3"/>
  <c r="E50" i="3"/>
  <c r="E55" i="3"/>
  <c r="E38" i="3"/>
  <c r="E54" i="3"/>
  <c r="E20" i="1"/>
  <c r="E23" i="1"/>
  <c r="E22" i="1"/>
  <c r="E25" i="1"/>
  <c r="E9" i="1"/>
  <c r="E41" i="3"/>
  <c r="E51" i="3"/>
  <c r="E47" i="3"/>
  <c r="E53" i="3"/>
  <c r="E56" i="3"/>
  <c r="E7" i="1"/>
  <c r="E16" i="1"/>
  <c r="E19" i="1"/>
  <c r="E18" i="1"/>
  <c r="E21" i="1"/>
  <c r="E44" i="3"/>
  <c r="E46" i="3"/>
  <c r="E42" i="3"/>
  <c r="E45" i="3"/>
  <c r="E48" i="3"/>
  <c r="A52" i="25"/>
  <c r="A8" i="25"/>
  <c r="A30" i="25"/>
  <c r="D585" i="24"/>
  <c r="E585" i="24" s="1"/>
  <c r="E276" i="21" s="1"/>
  <c r="F190" i="30" s="1"/>
  <c r="D584" i="24"/>
  <c r="E584" i="24" s="1"/>
  <c r="E275" i="21" s="1"/>
  <c r="D583" i="24"/>
  <c r="E583" i="24" s="1"/>
  <c r="E274" i="21" s="1"/>
  <c r="D582" i="24"/>
  <c r="E582" i="24" s="1"/>
  <c r="E273" i="21" s="1"/>
  <c r="D581" i="24"/>
  <c r="E581" i="24" s="1"/>
  <c r="E272" i="21" s="1"/>
  <c r="D580" i="24"/>
  <c r="E580" i="24" s="1"/>
  <c r="E271" i="21" s="1"/>
  <c r="D579" i="24"/>
  <c r="E579" i="24" s="1"/>
  <c r="E270" i="21" s="1"/>
  <c r="D578" i="24"/>
  <c r="E578" i="24" s="1"/>
  <c r="E269" i="21" s="1"/>
  <c r="D577" i="24"/>
  <c r="E577" i="24" s="1"/>
  <c r="E268" i="21" s="1"/>
  <c r="D576" i="24"/>
  <c r="E576" i="24" s="1"/>
  <c r="E267" i="21" s="1"/>
  <c r="D575" i="24"/>
  <c r="E575" i="24" s="1"/>
  <c r="E266" i="21" s="1"/>
  <c r="D574" i="24"/>
  <c r="E574" i="24" s="1"/>
  <c r="E265" i="21" s="1"/>
  <c r="D573" i="24"/>
  <c r="E573" i="24" s="1"/>
  <c r="E264" i="21" s="1"/>
  <c r="D572" i="24"/>
  <c r="E572" i="24" s="1"/>
  <c r="E263" i="21" s="1"/>
  <c r="D571" i="24"/>
  <c r="E571" i="24" s="1"/>
  <c r="E262" i="21" s="1"/>
  <c r="D570" i="24"/>
  <c r="E570" i="24" s="1"/>
  <c r="E261" i="21" s="1"/>
  <c r="D569" i="24"/>
  <c r="E569" i="24" s="1"/>
  <c r="E260" i="21" s="1"/>
  <c r="D568" i="24"/>
  <c r="E568" i="24" s="1"/>
  <c r="E259" i="21" s="1"/>
  <c r="D567" i="24"/>
  <c r="E567" i="24" s="1"/>
  <c r="E258" i="21" s="1"/>
  <c r="F176" i="30" s="1"/>
  <c r="D566" i="24"/>
  <c r="E566" i="24" s="1"/>
  <c r="E257" i="21" s="1"/>
  <c r="D565" i="24"/>
  <c r="E565" i="24" s="1"/>
  <c r="E256" i="21" s="1"/>
  <c r="D564" i="24"/>
  <c r="E564" i="24" s="1"/>
  <c r="E255" i="21" s="1"/>
  <c r="F173" i="30" s="1"/>
  <c r="D563" i="24"/>
  <c r="E563" i="24" s="1"/>
  <c r="E254" i="21" s="1"/>
  <c r="D562" i="24"/>
  <c r="E562" i="24" s="1"/>
  <c r="E253" i="21" s="1"/>
  <c r="D561" i="24"/>
  <c r="E561" i="24" s="1"/>
  <c r="E252" i="21" s="1"/>
  <c r="D560" i="24"/>
  <c r="E560" i="24" s="1"/>
  <c r="E251" i="21" s="1"/>
  <c r="F171" i="30" s="1"/>
  <c r="D559" i="24"/>
  <c r="E559" i="24" s="1"/>
  <c r="E250" i="21" s="1"/>
  <c r="D558" i="24"/>
  <c r="E558" i="24" s="1"/>
  <c r="E249" i="21" s="1"/>
  <c r="D557" i="24"/>
  <c r="E557" i="24" s="1"/>
  <c r="E248" i="21" s="1"/>
  <c r="D556" i="24"/>
  <c r="E556" i="24" s="1"/>
  <c r="E247" i="21" s="1"/>
  <c r="F168" i="30" s="1"/>
  <c r="D555" i="24"/>
  <c r="E555" i="24" s="1"/>
  <c r="E246" i="21" s="1"/>
  <c r="F155" i="30" s="1"/>
  <c r="D554" i="24"/>
  <c r="E554" i="24" s="1"/>
  <c r="E245" i="21" s="1"/>
  <c r="D553" i="24"/>
  <c r="E553" i="24" s="1"/>
  <c r="E244" i="21" s="1"/>
  <c r="D552" i="24"/>
  <c r="E552" i="24" s="1"/>
  <c r="E243" i="21" s="1"/>
  <c r="D551" i="24"/>
  <c r="E551" i="24" s="1"/>
  <c r="E242" i="21" s="1"/>
  <c r="D550" i="24"/>
  <c r="E550" i="24" s="1"/>
  <c r="E241" i="21" s="1"/>
  <c r="D549" i="24"/>
  <c r="E549" i="24" s="1"/>
  <c r="E240" i="21" s="1"/>
  <c r="D548" i="24"/>
  <c r="E548" i="24" s="1"/>
  <c r="E239" i="21" s="1"/>
  <c r="D547" i="24"/>
  <c r="E547" i="24" s="1"/>
  <c r="E238" i="21" s="1"/>
  <c r="D546" i="24"/>
  <c r="E546" i="24" s="1"/>
  <c r="E237" i="21" s="1"/>
  <c r="D545" i="24"/>
  <c r="E545" i="24" s="1"/>
  <c r="E236" i="21" s="1"/>
  <c r="D544" i="24"/>
  <c r="E544" i="24" s="1"/>
  <c r="E235" i="21" s="1"/>
  <c r="D543" i="24"/>
  <c r="E543" i="24" s="1"/>
  <c r="E234" i="21" s="1"/>
  <c r="D542" i="24"/>
  <c r="E542" i="24" s="1"/>
  <c r="E233" i="21" s="1"/>
  <c r="D541" i="24"/>
  <c r="E541" i="24" s="1"/>
  <c r="E232" i="21" s="1"/>
  <c r="D540" i="24"/>
  <c r="E540" i="24" s="1"/>
  <c r="E231" i="21" s="1"/>
  <c r="D539" i="24"/>
  <c r="E539" i="24" s="1"/>
  <c r="E230" i="21" s="1"/>
  <c r="D538" i="24"/>
  <c r="E538" i="24" s="1"/>
  <c r="E229" i="21" s="1"/>
  <c r="D537" i="24"/>
  <c r="E537" i="24" s="1"/>
  <c r="E228" i="21" s="1"/>
  <c r="D536" i="24"/>
  <c r="E536" i="24" s="1"/>
  <c r="E227" i="21" s="1"/>
  <c r="D535" i="24"/>
  <c r="E535" i="24" s="1"/>
  <c r="E226" i="21" s="1"/>
  <c r="D534" i="24"/>
  <c r="E534" i="24" s="1"/>
  <c r="E225" i="21" s="1"/>
  <c r="D533" i="24"/>
  <c r="E533" i="24" s="1"/>
  <c r="E224" i="21" s="1"/>
  <c r="D532" i="24"/>
  <c r="E532" i="24" s="1"/>
  <c r="E223" i="21" s="1"/>
  <c r="D531" i="24"/>
  <c r="E531" i="24" s="1"/>
  <c r="E222" i="21" s="1"/>
  <c r="D530" i="24"/>
  <c r="E530" i="24" s="1"/>
  <c r="E221" i="21" s="1"/>
  <c r="D529" i="24"/>
  <c r="E529" i="24" s="1"/>
  <c r="E220" i="21" s="1"/>
  <c r="D528" i="24"/>
  <c r="E528" i="24" s="1"/>
  <c r="E219" i="21" s="1"/>
  <c r="D527" i="24"/>
  <c r="E527" i="24" s="1"/>
  <c r="E218" i="21" s="1"/>
  <c r="D526" i="24"/>
  <c r="E526" i="24" s="1"/>
  <c r="E217" i="21" s="1"/>
  <c r="D525" i="24"/>
  <c r="E525" i="24" s="1"/>
  <c r="E216" i="21" s="1"/>
  <c r="D524" i="24"/>
  <c r="E524" i="24" s="1"/>
  <c r="E215" i="21" s="1"/>
  <c r="D523" i="24"/>
  <c r="E523" i="24" s="1"/>
  <c r="E214" i="21" s="1"/>
  <c r="D522" i="24"/>
  <c r="E522" i="24" s="1"/>
  <c r="E213" i="21" s="1"/>
  <c r="D521" i="24"/>
  <c r="E521" i="24" s="1"/>
  <c r="E212" i="21" s="1"/>
  <c r="D520" i="24"/>
  <c r="E520" i="24" s="1"/>
  <c r="E211" i="21" s="1"/>
  <c r="D519" i="24"/>
  <c r="E519" i="24" s="1"/>
  <c r="E210" i="21" s="1"/>
  <c r="D518" i="24"/>
  <c r="E518" i="24" s="1"/>
  <c r="E209" i="21" s="1"/>
  <c r="D517" i="24"/>
  <c r="E517" i="24" s="1"/>
  <c r="E208" i="21" s="1"/>
  <c r="D516" i="24"/>
  <c r="E516" i="24" s="1"/>
  <c r="E207" i="21" s="1"/>
  <c r="D515" i="24"/>
  <c r="E515" i="24" s="1"/>
  <c r="E206" i="21" s="1"/>
  <c r="D514" i="24"/>
  <c r="E514" i="24" s="1"/>
  <c r="E205" i="21" s="1"/>
  <c r="D513" i="24"/>
  <c r="E513" i="24" s="1"/>
  <c r="E204" i="21" s="1"/>
  <c r="D512" i="24"/>
  <c r="E512" i="24" s="1"/>
  <c r="E203" i="21" s="1"/>
  <c r="D511" i="24"/>
  <c r="E511" i="24" s="1"/>
  <c r="E202" i="21" s="1"/>
  <c r="D510" i="24"/>
  <c r="E510" i="24" s="1"/>
  <c r="E201" i="21" s="1"/>
  <c r="D509" i="24"/>
  <c r="E509" i="24" s="1"/>
  <c r="E200" i="21" s="1"/>
  <c r="F132" i="30" s="1"/>
  <c r="D508" i="24"/>
  <c r="E508" i="24" s="1"/>
  <c r="E199" i="21" s="1"/>
  <c r="D507" i="24"/>
  <c r="E507" i="24" s="1"/>
  <c r="E198" i="21" s="1"/>
  <c r="D506" i="24"/>
  <c r="E506" i="24" s="1"/>
  <c r="E197" i="21" s="1"/>
  <c r="D505" i="24"/>
  <c r="E505" i="24" s="1"/>
  <c r="E196" i="21" s="1"/>
  <c r="D504" i="24"/>
  <c r="E504" i="24" s="1"/>
  <c r="E195" i="21" s="1"/>
  <c r="F129" i="30" s="1"/>
  <c r="D503" i="24"/>
  <c r="E503" i="24" s="1"/>
  <c r="E194" i="21" s="1"/>
  <c r="D502" i="24"/>
  <c r="E502" i="24" s="1"/>
  <c r="E193" i="21" s="1"/>
  <c r="D501" i="24"/>
  <c r="E501" i="24" s="1"/>
  <c r="E192" i="21" s="1"/>
  <c r="D500" i="24"/>
  <c r="E500" i="24" s="1"/>
  <c r="E191" i="21" s="1"/>
  <c r="D499" i="24"/>
  <c r="E499" i="24" s="1"/>
  <c r="E190" i="21" s="1"/>
  <c r="D498" i="24"/>
  <c r="E498" i="24" s="1"/>
  <c r="E189" i="21" s="1"/>
  <c r="D497" i="24"/>
  <c r="E497" i="24" s="1"/>
  <c r="E188" i="21" s="1"/>
  <c r="D496" i="24"/>
  <c r="E496" i="24" s="1"/>
  <c r="E187" i="21" s="1"/>
  <c r="F123" i="30" s="1"/>
  <c r="D495" i="24"/>
  <c r="E495" i="24" s="1"/>
  <c r="E186" i="21" s="1"/>
  <c r="D494" i="24"/>
  <c r="E494" i="24" s="1"/>
  <c r="E185" i="21" s="1"/>
  <c r="D493" i="24"/>
  <c r="E493" i="24" s="1"/>
  <c r="E184" i="21" s="1"/>
  <c r="D492" i="24"/>
  <c r="E492" i="24" s="1"/>
  <c r="E183" i="21" s="1"/>
  <c r="F121" i="30" s="1"/>
  <c r="D491" i="24"/>
  <c r="E491" i="24" s="1"/>
  <c r="E182" i="21" s="1"/>
  <c r="D490" i="24"/>
  <c r="E490" i="24" s="1"/>
  <c r="E181" i="21" s="1"/>
  <c r="D489" i="24"/>
  <c r="E489" i="24" s="1"/>
  <c r="E180" i="21" s="1"/>
  <c r="D488" i="24"/>
  <c r="E488" i="24" s="1"/>
  <c r="E179" i="21" s="1"/>
  <c r="D487" i="24"/>
  <c r="E487" i="24" s="1"/>
  <c r="E178" i="21" s="1"/>
  <c r="D486" i="24"/>
  <c r="E486" i="24" s="1"/>
  <c r="E177" i="21" s="1"/>
  <c r="D485" i="24"/>
  <c r="E485" i="24" s="1"/>
  <c r="E176" i="21" s="1"/>
  <c r="D484" i="24"/>
  <c r="E484" i="24" s="1"/>
  <c r="E175" i="21" s="1"/>
  <c r="D483" i="24"/>
  <c r="E483" i="24" s="1"/>
  <c r="E174" i="21" s="1"/>
  <c r="D482" i="24"/>
  <c r="E482" i="24" s="1"/>
  <c r="E173" i="21" s="1"/>
  <c r="D481" i="24"/>
  <c r="E481" i="24" s="1"/>
  <c r="E172" i="21" s="1"/>
  <c r="D480" i="24"/>
  <c r="E480" i="24" s="1"/>
  <c r="E171" i="21" s="1"/>
  <c r="F110" i="30" s="1"/>
  <c r="D479" i="24"/>
  <c r="E479" i="24" s="1"/>
  <c r="E170" i="21" s="1"/>
  <c r="D478" i="24"/>
  <c r="E478" i="24" s="1"/>
  <c r="E169" i="21" s="1"/>
  <c r="D477" i="24"/>
  <c r="E477" i="24" s="1"/>
  <c r="E168" i="21" s="1"/>
  <c r="D476" i="24"/>
  <c r="E476" i="24" s="1"/>
  <c r="E167" i="21" s="1"/>
  <c r="F108" i="30" s="1"/>
  <c r="D475" i="24"/>
  <c r="E475" i="24" s="1"/>
  <c r="E166" i="21" s="1"/>
  <c r="D474" i="24"/>
  <c r="E474" i="24" s="1"/>
  <c r="E165" i="21" s="1"/>
  <c r="D473" i="24"/>
  <c r="E473" i="24" s="1"/>
  <c r="E164" i="21" s="1"/>
  <c r="D472" i="24"/>
  <c r="E472" i="24" s="1"/>
  <c r="E163" i="21" s="1"/>
  <c r="F104" i="30" s="1"/>
  <c r="D471" i="24"/>
  <c r="E471" i="24" s="1"/>
  <c r="E162" i="21" s="1"/>
  <c r="D470" i="24"/>
  <c r="E470" i="24" s="1"/>
  <c r="E161" i="21" s="1"/>
  <c r="D469" i="24"/>
  <c r="E469" i="24" s="1"/>
  <c r="E160" i="21" s="1"/>
  <c r="D468" i="24"/>
  <c r="E468" i="24" s="1"/>
  <c r="E159" i="21" s="1"/>
  <c r="F102" i="30" s="1"/>
  <c r="D467" i="24"/>
  <c r="E467" i="24" s="1"/>
  <c r="E158" i="21" s="1"/>
  <c r="D466" i="24"/>
  <c r="E466" i="24" s="1"/>
  <c r="E157" i="21" s="1"/>
  <c r="D465" i="24"/>
  <c r="E465" i="24" s="1"/>
  <c r="E156" i="21" s="1"/>
  <c r="D464" i="24"/>
  <c r="E464" i="24" s="1"/>
  <c r="E155" i="21" s="1"/>
  <c r="D463" i="24"/>
  <c r="E463" i="24" s="1"/>
  <c r="E154" i="21" s="1"/>
  <c r="D462" i="24"/>
  <c r="E462" i="24" s="1"/>
  <c r="E153" i="21" s="1"/>
  <c r="D461" i="24"/>
  <c r="E461" i="24" s="1"/>
  <c r="E152" i="21" s="1"/>
  <c r="D460" i="24"/>
  <c r="E460" i="24" s="1"/>
  <c r="E151" i="21" s="1"/>
  <c r="D459" i="24"/>
  <c r="E459" i="24" s="1"/>
  <c r="E150" i="21" s="1"/>
  <c r="D458" i="24"/>
  <c r="E458" i="24" s="1"/>
  <c r="E149" i="21" s="1"/>
  <c r="D457" i="24"/>
  <c r="E457" i="24" s="1"/>
  <c r="E148" i="21" s="1"/>
  <c r="D456" i="24"/>
  <c r="E456" i="24" s="1"/>
  <c r="E147" i="21" s="1"/>
  <c r="D455" i="24"/>
  <c r="E455" i="24" s="1"/>
  <c r="E146" i="21" s="1"/>
  <c r="D454" i="24"/>
  <c r="E454" i="24" s="1"/>
  <c r="E145" i="21" s="1"/>
  <c r="D453" i="24"/>
  <c r="E453" i="24" s="1"/>
  <c r="E144" i="21" s="1"/>
  <c r="D452" i="24"/>
  <c r="E452" i="24" s="1"/>
  <c r="E143" i="21" s="1"/>
  <c r="F88" i="30" s="1"/>
  <c r="D451" i="24"/>
  <c r="E451" i="24" s="1"/>
  <c r="E142" i="21" s="1"/>
  <c r="D450" i="24"/>
  <c r="E450" i="24" s="1"/>
  <c r="E141" i="21" s="1"/>
  <c r="D449" i="24"/>
  <c r="E449" i="24" s="1"/>
  <c r="E140" i="21" s="1"/>
  <c r="D448" i="24"/>
  <c r="E448" i="24" s="1"/>
  <c r="E139" i="21" s="1"/>
  <c r="F86" i="30" s="1"/>
  <c r="D447" i="24"/>
  <c r="E447" i="24" s="1"/>
  <c r="E138" i="21" s="1"/>
  <c r="D446" i="24"/>
  <c r="E446" i="24" s="1"/>
  <c r="E137" i="21" s="1"/>
  <c r="D445" i="24"/>
  <c r="E445" i="24" s="1"/>
  <c r="E136" i="21" s="1"/>
  <c r="D444" i="24"/>
  <c r="E444" i="24" s="1"/>
  <c r="E135" i="21" s="1"/>
  <c r="D443" i="24"/>
  <c r="E443" i="24" s="1"/>
  <c r="E134" i="21" s="1"/>
  <c r="D442" i="24"/>
  <c r="E442" i="24" s="1"/>
  <c r="E133" i="21" s="1"/>
  <c r="D441" i="24"/>
  <c r="E441" i="24" s="1"/>
  <c r="E132" i="21" s="1"/>
  <c r="D440" i="24"/>
  <c r="E440" i="24" s="1"/>
  <c r="E131" i="21" s="1"/>
  <c r="F80" i="30" s="1"/>
  <c r="D439" i="24"/>
  <c r="E439" i="24" s="1"/>
  <c r="E130" i="21" s="1"/>
  <c r="D438" i="24"/>
  <c r="E438" i="24" s="1"/>
  <c r="E129" i="21" s="1"/>
  <c r="D437" i="24"/>
  <c r="E437" i="24" s="1"/>
  <c r="E128" i="21" s="1"/>
  <c r="D436" i="24"/>
  <c r="E436" i="24" s="1"/>
  <c r="E127" i="21" s="1"/>
  <c r="D435" i="24"/>
  <c r="E435" i="24" s="1"/>
  <c r="E126" i="21" s="1"/>
  <c r="D434" i="24"/>
  <c r="E434" i="24" s="1"/>
  <c r="E125" i="21" s="1"/>
  <c r="D433" i="24"/>
  <c r="E433" i="24" s="1"/>
  <c r="E124" i="21" s="1"/>
  <c r="D432" i="24"/>
  <c r="E432" i="24" s="1"/>
  <c r="E123" i="21" s="1"/>
  <c r="F75" i="30" s="1"/>
  <c r="D431" i="24"/>
  <c r="E431" i="24" s="1"/>
  <c r="E122" i="21" s="1"/>
  <c r="D430" i="24"/>
  <c r="E430" i="24" s="1"/>
  <c r="E121" i="21" s="1"/>
  <c r="D429" i="24"/>
  <c r="E429" i="24" s="1"/>
  <c r="E120" i="21" s="1"/>
  <c r="D428" i="24"/>
  <c r="E428" i="24" s="1"/>
  <c r="E119" i="21" s="1"/>
  <c r="D427" i="24"/>
  <c r="E427" i="24" s="1"/>
  <c r="E118" i="21" s="1"/>
  <c r="D426" i="24"/>
  <c r="E426" i="24" s="1"/>
  <c r="E117" i="21" s="1"/>
  <c r="D425" i="24"/>
  <c r="E425" i="24" s="1"/>
  <c r="E116" i="21" s="1"/>
  <c r="D424" i="24"/>
  <c r="E424" i="24" s="1"/>
  <c r="E115" i="21" s="1"/>
  <c r="F66" i="30" s="1"/>
  <c r="D423" i="24"/>
  <c r="E423" i="24" s="1"/>
  <c r="E114" i="21" s="1"/>
  <c r="D422" i="24"/>
  <c r="E422" i="24" s="1"/>
  <c r="E113" i="21" s="1"/>
  <c r="D421" i="24"/>
  <c r="E421" i="24" s="1"/>
  <c r="E112" i="21" s="1"/>
  <c r="D420" i="24"/>
  <c r="E420" i="24" s="1"/>
  <c r="E111" i="21" s="1"/>
  <c r="F64" i="30" s="1"/>
  <c r="D419" i="24"/>
  <c r="E419" i="24" s="1"/>
  <c r="E110" i="21" s="1"/>
  <c r="D418" i="24"/>
  <c r="E418" i="24" s="1"/>
  <c r="E109" i="21" s="1"/>
  <c r="D417" i="24"/>
  <c r="E417" i="24" s="1"/>
  <c r="E108" i="21" s="1"/>
  <c r="D416" i="24"/>
  <c r="E416" i="24" s="1"/>
  <c r="E107" i="21" s="1"/>
  <c r="F60" i="30" s="1"/>
  <c r="D415" i="24"/>
  <c r="E415" i="24" s="1"/>
  <c r="E106" i="21" s="1"/>
  <c r="D414" i="24"/>
  <c r="E414" i="24" s="1"/>
  <c r="E105" i="21" s="1"/>
  <c r="D413" i="24"/>
  <c r="E413" i="24" s="1"/>
  <c r="E104" i="21" s="1"/>
  <c r="D412" i="24"/>
  <c r="E412" i="24" s="1"/>
  <c r="E103" i="21" s="1"/>
  <c r="F58" i="30" s="1"/>
  <c r="D411" i="24"/>
  <c r="E411" i="24" s="1"/>
  <c r="E102" i="21" s="1"/>
  <c r="D410" i="24"/>
  <c r="E410" i="24" s="1"/>
  <c r="E101" i="21" s="1"/>
  <c r="D409" i="24"/>
  <c r="E409" i="24" s="1"/>
  <c r="E100" i="21" s="1"/>
  <c r="D408" i="24"/>
  <c r="E408" i="24" s="1"/>
  <c r="E99" i="21" s="1"/>
  <c r="C407" i="24"/>
  <c r="B407" i="24"/>
  <c r="D406" i="24"/>
  <c r="E406" i="24" s="1"/>
  <c r="E97" i="21" s="1"/>
  <c r="D405" i="24"/>
  <c r="E405" i="24" s="1"/>
  <c r="E96" i="21" s="1"/>
  <c r="D404" i="24"/>
  <c r="E404" i="24" s="1"/>
  <c r="E95" i="21" s="1"/>
  <c r="D403" i="24"/>
  <c r="E403" i="24" s="1"/>
  <c r="E94" i="21" s="1"/>
  <c r="D402" i="24"/>
  <c r="E402" i="24" s="1"/>
  <c r="E93" i="21" s="1"/>
  <c r="D401" i="24"/>
  <c r="E401" i="24" s="1"/>
  <c r="E92" i="21" s="1"/>
  <c r="D400" i="24"/>
  <c r="E400" i="24" s="1"/>
  <c r="E91" i="21" s="1"/>
  <c r="D399" i="24"/>
  <c r="E399" i="24" s="1"/>
  <c r="E90" i="21" s="1"/>
  <c r="D398" i="24"/>
  <c r="E398" i="24" s="1"/>
  <c r="E89" i="21" s="1"/>
  <c r="D397" i="24"/>
  <c r="E397" i="24" s="1"/>
  <c r="E88" i="21" s="1"/>
  <c r="D396" i="24"/>
  <c r="E396" i="24" s="1"/>
  <c r="E87" i="21" s="1"/>
  <c r="D395" i="24"/>
  <c r="E395" i="24" s="1"/>
  <c r="E86" i="21" s="1"/>
  <c r="D394" i="24"/>
  <c r="E394" i="24" s="1"/>
  <c r="E85" i="21" s="1"/>
  <c r="D393" i="24"/>
  <c r="E393" i="24" s="1"/>
  <c r="E84" i="21" s="1"/>
  <c r="D392" i="24"/>
  <c r="E392" i="24" s="1"/>
  <c r="E83" i="21" s="1"/>
  <c r="D391" i="24"/>
  <c r="E391" i="24" s="1"/>
  <c r="E82" i="21" s="1"/>
  <c r="D390" i="24"/>
  <c r="E390" i="24" s="1"/>
  <c r="E81" i="21" s="1"/>
  <c r="D389" i="24"/>
  <c r="E389" i="24" s="1"/>
  <c r="E80" i="21" s="1"/>
  <c r="D388" i="24"/>
  <c r="E388" i="24" s="1"/>
  <c r="E79" i="21" s="1"/>
  <c r="D387" i="24"/>
  <c r="E387" i="24" s="1"/>
  <c r="E78" i="21" s="1"/>
  <c r="D386" i="24"/>
  <c r="E386" i="24" s="1"/>
  <c r="E77" i="21" s="1"/>
  <c r="D385" i="24"/>
  <c r="E385" i="24" s="1"/>
  <c r="E76" i="21" s="1"/>
  <c r="D384" i="24"/>
  <c r="E384" i="24" s="1"/>
  <c r="E75" i="21" s="1"/>
  <c r="D383" i="24"/>
  <c r="E383" i="24" s="1"/>
  <c r="E74" i="21" s="1"/>
  <c r="D382" i="24"/>
  <c r="E382" i="24" s="1"/>
  <c r="E73" i="21" s="1"/>
  <c r="D381" i="24"/>
  <c r="E381" i="24" s="1"/>
  <c r="E72" i="21" s="1"/>
  <c r="D380" i="24"/>
  <c r="E380" i="24" s="1"/>
  <c r="E71" i="21" s="1"/>
  <c r="D379" i="24"/>
  <c r="E379" i="24" s="1"/>
  <c r="E70" i="21" s="1"/>
  <c r="D378" i="24"/>
  <c r="E378" i="24" s="1"/>
  <c r="E69" i="21" s="1"/>
  <c r="D377" i="24"/>
  <c r="E377" i="24" s="1"/>
  <c r="E68" i="21" s="1"/>
  <c r="F31" i="30" s="1"/>
  <c r="D376" i="24"/>
  <c r="E376" i="24" s="1"/>
  <c r="E67" i="21" s="1"/>
  <c r="D375" i="24"/>
  <c r="E375" i="24" s="1"/>
  <c r="E66" i="21" s="1"/>
  <c r="D374" i="24"/>
  <c r="E374" i="24" s="1"/>
  <c r="E65" i="21" s="1"/>
  <c r="D373" i="24"/>
  <c r="E373" i="24" s="1"/>
  <c r="E64" i="21" s="1"/>
  <c r="D372" i="24"/>
  <c r="E372" i="24" s="1"/>
  <c r="E63" i="21" s="1"/>
  <c r="D371" i="24"/>
  <c r="E371" i="24" s="1"/>
  <c r="E62" i="21" s="1"/>
  <c r="D370" i="24"/>
  <c r="E370" i="24" s="1"/>
  <c r="E61" i="21" s="1"/>
  <c r="D369" i="24"/>
  <c r="E369" i="24" s="1"/>
  <c r="E60" i="21" s="1"/>
  <c r="D368" i="24"/>
  <c r="E368" i="24" s="1"/>
  <c r="E59" i="21" s="1"/>
  <c r="D367" i="24"/>
  <c r="E367" i="24" s="1"/>
  <c r="E58" i="21" s="1"/>
  <c r="D366" i="24"/>
  <c r="E366" i="24" s="1"/>
  <c r="E57" i="21" s="1"/>
  <c r="D365" i="24"/>
  <c r="E365" i="24" s="1"/>
  <c r="E56" i="21" s="1"/>
  <c r="D364" i="24"/>
  <c r="E364" i="24" s="1"/>
  <c r="E55" i="21" s="1"/>
  <c r="D363" i="24"/>
  <c r="E363" i="24" s="1"/>
  <c r="E54" i="21" s="1"/>
  <c r="F22" i="30" s="1"/>
  <c r="D362" i="24"/>
  <c r="E362" i="24" s="1"/>
  <c r="E53" i="21" s="1"/>
  <c r="D361" i="24"/>
  <c r="E361" i="24" s="1"/>
  <c r="E52" i="21" s="1"/>
  <c r="F20" i="30" s="1"/>
  <c r="D360" i="24"/>
  <c r="E360" i="24" s="1"/>
  <c r="E51" i="21" s="1"/>
  <c r="D359" i="24"/>
  <c r="E359" i="24" s="1"/>
  <c r="E50" i="21" s="1"/>
  <c r="D358" i="24"/>
  <c r="E358" i="24" s="1"/>
  <c r="E49" i="21" s="1"/>
  <c r="D357" i="24"/>
  <c r="E357" i="24" s="1"/>
  <c r="E48" i="21" s="1"/>
  <c r="F18" i="30" s="1"/>
  <c r="D356" i="24"/>
  <c r="E356" i="24" s="1"/>
  <c r="E47" i="21" s="1"/>
  <c r="D355" i="24"/>
  <c r="E355" i="24" s="1"/>
  <c r="E46" i="21" s="1"/>
  <c r="D354" i="24"/>
  <c r="E354" i="24" s="1"/>
  <c r="E45" i="21" s="1"/>
  <c r="D353" i="24"/>
  <c r="E353" i="24" s="1"/>
  <c r="E44" i="21" s="1"/>
  <c r="F14" i="30" s="1"/>
  <c r="D352" i="24"/>
  <c r="E352" i="24" s="1"/>
  <c r="E43" i="21" s="1"/>
  <c r="D351" i="24"/>
  <c r="E351" i="24" s="1"/>
  <c r="E42" i="21" s="1"/>
  <c r="D350" i="24"/>
  <c r="E350" i="24" s="1"/>
  <c r="E41" i="21" s="1"/>
  <c r="D349" i="24"/>
  <c r="E349" i="24" s="1"/>
  <c r="E40" i="21" s="1"/>
  <c r="F12" i="30" s="1"/>
  <c r="D348" i="24"/>
  <c r="E348" i="24" s="1"/>
  <c r="E39" i="21" s="1"/>
  <c r="D347" i="24"/>
  <c r="E347" i="24" s="1"/>
  <c r="E38" i="21" s="1"/>
  <c r="D346" i="24"/>
  <c r="E346" i="24" s="1"/>
  <c r="E37" i="21" s="1"/>
  <c r="D345" i="24"/>
  <c r="E345" i="24" s="1"/>
  <c r="E36" i="21" s="1"/>
  <c r="D344" i="24"/>
  <c r="E344" i="24" s="1"/>
  <c r="E35" i="21" s="1"/>
  <c r="D343" i="24"/>
  <c r="E343" i="24" s="1"/>
  <c r="E34" i="21" s="1"/>
  <c r="D342" i="24"/>
  <c r="E342" i="24" s="1"/>
  <c r="E33" i="21" s="1"/>
  <c r="D341" i="24"/>
  <c r="E341" i="24" s="1"/>
  <c r="E32" i="21" s="1"/>
  <c r="D340" i="24"/>
  <c r="E340" i="24" s="1"/>
  <c r="E31" i="21" s="1"/>
  <c r="D339" i="24"/>
  <c r="E339" i="24" s="1"/>
  <c r="E30" i="21" s="1"/>
  <c r="D338" i="24"/>
  <c r="E338" i="24" s="1"/>
  <c r="E29" i="21" s="1"/>
  <c r="D337" i="24"/>
  <c r="E337" i="24" s="1"/>
  <c r="E28" i="21" s="1"/>
  <c r="C336" i="24"/>
  <c r="D336" i="24" s="1"/>
  <c r="E336" i="24" s="1"/>
  <c r="E27" i="21" s="1"/>
  <c r="D335" i="24"/>
  <c r="E335" i="24" s="1"/>
  <c r="E26" i="21" s="1"/>
  <c r="D334" i="24"/>
  <c r="E334" i="24" s="1"/>
  <c r="E25" i="21" s="1"/>
  <c r="D333" i="24"/>
  <c r="E333" i="24" s="1"/>
  <c r="E24" i="21" s="1"/>
  <c r="D332" i="24"/>
  <c r="E332" i="24" s="1"/>
  <c r="E23" i="21" s="1"/>
  <c r="D331" i="24"/>
  <c r="E331" i="24" s="1"/>
  <c r="E22" i="21" s="1"/>
  <c r="D330" i="24"/>
  <c r="E330" i="24" s="1"/>
  <c r="E21" i="21" s="1"/>
  <c r="D329" i="24"/>
  <c r="E329" i="24" s="1"/>
  <c r="E20" i="21" s="1"/>
  <c r="D328" i="24"/>
  <c r="E328" i="24" s="1"/>
  <c r="E19" i="21" s="1"/>
  <c r="D327" i="24"/>
  <c r="E327" i="24" s="1"/>
  <c r="E18" i="21" s="1"/>
  <c r="D326" i="24"/>
  <c r="E326" i="24" s="1"/>
  <c r="E17" i="21" s="1"/>
  <c r="D325" i="24"/>
  <c r="E325" i="24" s="1"/>
  <c r="E16" i="21" s="1"/>
  <c r="D324" i="24"/>
  <c r="E324" i="24" s="1"/>
  <c r="E15" i="21" s="1"/>
  <c r="D323" i="24"/>
  <c r="E323" i="24" s="1"/>
  <c r="E14" i="21" s="1"/>
  <c r="D322" i="24"/>
  <c r="E322" i="24" s="1"/>
  <c r="E13" i="21" s="1"/>
  <c r="D321" i="24"/>
  <c r="E321" i="24" s="1"/>
  <c r="E12" i="21" s="1"/>
  <c r="D320" i="24"/>
  <c r="E320" i="24" s="1"/>
  <c r="E11" i="21" s="1"/>
  <c r="D319" i="24"/>
  <c r="E319" i="24" s="1"/>
  <c r="E10" i="21" s="1"/>
  <c r="D318" i="24"/>
  <c r="E318" i="24" s="1"/>
  <c r="E9" i="21" s="1"/>
  <c r="D317" i="24"/>
  <c r="E317" i="24" s="1"/>
  <c r="E8" i="21" s="1"/>
  <c r="D316" i="24"/>
  <c r="E316" i="24" s="1"/>
  <c r="E7" i="21" s="1"/>
  <c r="D315" i="24"/>
  <c r="E315" i="24" s="1"/>
  <c r="E6" i="21" s="1"/>
  <c r="D314" i="24"/>
  <c r="E314" i="24" s="1"/>
  <c r="E5" i="21" s="1"/>
  <c r="D313" i="24"/>
  <c r="E313" i="24" s="1"/>
  <c r="E4" i="21" s="1"/>
  <c r="D312" i="24"/>
  <c r="E312" i="24" s="1"/>
  <c r="D311" i="24"/>
  <c r="E311" i="24" s="1"/>
  <c r="D310" i="24"/>
  <c r="E310" i="24" s="1"/>
  <c r="D309" i="24"/>
  <c r="E309" i="24" s="1"/>
  <c r="D308" i="24"/>
  <c r="E308" i="24" s="1"/>
  <c r="D307" i="24"/>
  <c r="E307" i="24" s="1"/>
  <c r="D306" i="24"/>
  <c r="E306" i="24" s="1"/>
  <c r="D305" i="24"/>
  <c r="E305" i="24" s="1"/>
  <c r="D304" i="24"/>
  <c r="E304" i="24" s="1"/>
  <c r="D303" i="24"/>
  <c r="E303" i="24" s="1"/>
  <c r="D302" i="24"/>
  <c r="E302" i="24" s="1"/>
  <c r="D301" i="24"/>
  <c r="E301" i="24" s="1"/>
  <c r="D300" i="24"/>
  <c r="E300" i="24" s="1"/>
  <c r="D299" i="24"/>
  <c r="E299" i="24" s="1"/>
  <c r="D298" i="24"/>
  <c r="E298" i="24" s="1"/>
  <c r="D297" i="24"/>
  <c r="E297" i="24" s="1"/>
  <c r="D296" i="24"/>
  <c r="E296" i="24" s="1"/>
  <c r="D295" i="24"/>
  <c r="E295" i="24" s="1"/>
  <c r="D294" i="24"/>
  <c r="E294" i="24" s="1"/>
  <c r="D293" i="24"/>
  <c r="E293" i="24" s="1"/>
  <c r="D292" i="24"/>
  <c r="E292" i="24" s="1"/>
  <c r="D291" i="24"/>
  <c r="E291" i="24" s="1"/>
  <c r="D290" i="24"/>
  <c r="E290" i="24" s="1"/>
  <c r="D289" i="24"/>
  <c r="E289" i="24" s="1"/>
  <c r="D288" i="24"/>
  <c r="E288" i="24" s="1"/>
  <c r="D287" i="24"/>
  <c r="E287" i="24" s="1"/>
  <c r="D286" i="24"/>
  <c r="E286" i="24" s="1"/>
  <c r="D285" i="24"/>
  <c r="E285" i="24" s="1"/>
  <c r="D284" i="24"/>
  <c r="E284" i="24" s="1"/>
  <c r="D283" i="24"/>
  <c r="E283" i="24" s="1"/>
  <c r="D282" i="24"/>
  <c r="E282" i="24" s="1"/>
  <c r="D281" i="24"/>
  <c r="E281" i="24" s="1"/>
  <c r="D280" i="24"/>
  <c r="E280" i="24" s="1"/>
  <c r="D279" i="24"/>
  <c r="E279" i="24" s="1"/>
  <c r="D278" i="24"/>
  <c r="E278" i="24" s="1"/>
  <c r="D277" i="24"/>
  <c r="E277" i="24" s="1"/>
  <c r="D276" i="24"/>
  <c r="E276" i="24" s="1"/>
  <c r="D275" i="24"/>
  <c r="E275" i="24" s="1"/>
  <c r="D274" i="24"/>
  <c r="E274" i="24" s="1"/>
  <c r="D273" i="24"/>
  <c r="E273" i="24" s="1"/>
  <c r="D272" i="24"/>
  <c r="E272" i="24" s="1"/>
  <c r="D271" i="24"/>
  <c r="E271" i="24" s="1"/>
  <c r="D270" i="24"/>
  <c r="E270" i="24" s="1"/>
  <c r="D269" i="24"/>
  <c r="E269" i="24" s="1"/>
  <c r="D268" i="24"/>
  <c r="E268" i="24" s="1"/>
  <c r="D267" i="24"/>
  <c r="E267" i="24" s="1"/>
  <c r="D266" i="24"/>
  <c r="E266" i="24" s="1"/>
  <c r="D265" i="24"/>
  <c r="E265" i="24" s="1"/>
  <c r="D264" i="24"/>
  <c r="E264" i="24" s="1"/>
  <c r="D263" i="24"/>
  <c r="E263" i="24" s="1"/>
  <c r="D262" i="24"/>
  <c r="E262" i="24" s="1"/>
  <c r="D261" i="24"/>
  <c r="E261" i="24" s="1"/>
  <c r="D260" i="24"/>
  <c r="E260" i="24" s="1"/>
  <c r="D259" i="24"/>
  <c r="E259" i="24" s="1"/>
  <c r="D258" i="24"/>
  <c r="E258" i="24" s="1"/>
  <c r="D257" i="24"/>
  <c r="E257" i="24" s="1"/>
  <c r="D256" i="24"/>
  <c r="E256" i="24" s="1"/>
  <c r="D255" i="24"/>
  <c r="E255" i="24" s="1"/>
  <c r="D254" i="24"/>
  <c r="E254" i="24" s="1"/>
  <c r="D253" i="24"/>
  <c r="E253" i="24" s="1"/>
  <c r="D252" i="24"/>
  <c r="E252" i="24" s="1"/>
  <c r="D251" i="24"/>
  <c r="E251" i="24" s="1"/>
  <c r="D250" i="24"/>
  <c r="E250" i="24" s="1"/>
  <c r="D249" i="24"/>
  <c r="E249" i="24" s="1"/>
  <c r="D248" i="24"/>
  <c r="E248" i="24" s="1"/>
  <c r="D247" i="24"/>
  <c r="E247" i="24" s="1"/>
  <c r="D246" i="24"/>
  <c r="E246" i="24" s="1"/>
  <c r="D245" i="24"/>
  <c r="E245" i="24" s="1"/>
  <c r="D244" i="24"/>
  <c r="E244" i="24" s="1"/>
  <c r="D243" i="24"/>
  <c r="E243" i="24" s="1"/>
  <c r="D242" i="24"/>
  <c r="E242" i="24" s="1"/>
  <c r="D241" i="24"/>
  <c r="E241" i="24" s="1"/>
  <c r="D240" i="24"/>
  <c r="E240" i="24" s="1"/>
  <c r="D239" i="24"/>
  <c r="E239" i="24" s="1"/>
  <c r="D238" i="24"/>
  <c r="E238" i="24" s="1"/>
  <c r="D237" i="24"/>
  <c r="E237" i="24" s="1"/>
  <c r="D236" i="24"/>
  <c r="E236" i="24" s="1"/>
  <c r="D235" i="24"/>
  <c r="E235" i="24" s="1"/>
  <c r="D234" i="24"/>
  <c r="E234" i="24" s="1"/>
  <c r="D233" i="24"/>
  <c r="E233" i="24" s="1"/>
  <c r="D232" i="24"/>
  <c r="E232" i="24" s="1"/>
  <c r="D231" i="24"/>
  <c r="E231" i="24" s="1"/>
  <c r="D230" i="24"/>
  <c r="E230" i="24" s="1"/>
  <c r="D229" i="24"/>
  <c r="E229" i="24" s="1"/>
  <c r="D228" i="24"/>
  <c r="E228" i="24" s="1"/>
  <c r="D227" i="24"/>
  <c r="E227" i="24" s="1"/>
  <c r="D226" i="24"/>
  <c r="E226" i="24" s="1"/>
  <c r="D225" i="24"/>
  <c r="E225" i="24" s="1"/>
  <c r="D224" i="24"/>
  <c r="E224" i="24" s="1"/>
  <c r="D223" i="24"/>
  <c r="E223" i="24" s="1"/>
  <c r="D222" i="24"/>
  <c r="E222" i="24" s="1"/>
  <c r="D221" i="24"/>
  <c r="E221" i="24" s="1"/>
  <c r="D220" i="24"/>
  <c r="E220" i="24" s="1"/>
  <c r="D219" i="24"/>
  <c r="E219" i="24" s="1"/>
  <c r="D218" i="24"/>
  <c r="E218" i="24" s="1"/>
  <c r="D217" i="24"/>
  <c r="E217" i="24" s="1"/>
  <c r="D216" i="24"/>
  <c r="E216" i="24" s="1"/>
  <c r="D215" i="24"/>
  <c r="E215" i="24" s="1"/>
  <c r="D214" i="24"/>
  <c r="E214" i="24" s="1"/>
  <c r="D213" i="24"/>
  <c r="E213" i="24" s="1"/>
  <c r="D212" i="24"/>
  <c r="E212" i="24" s="1"/>
  <c r="D211" i="24"/>
  <c r="E211" i="24" s="1"/>
  <c r="D210" i="24"/>
  <c r="E210" i="24" s="1"/>
  <c r="D209" i="24"/>
  <c r="E209" i="24" s="1"/>
  <c r="D208" i="24"/>
  <c r="E208" i="24" s="1"/>
  <c r="D207" i="24"/>
  <c r="E207" i="24" s="1"/>
  <c r="D206" i="24"/>
  <c r="E206" i="24" s="1"/>
  <c r="D205" i="24"/>
  <c r="E205" i="24" s="1"/>
  <c r="D204" i="24"/>
  <c r="E204" i="24" s="1"/>
  <c r="D203" i="24"/>
  <c r="E203" i="24" s="1"/>
  <c r="D202" i="24"/>
  <c r="E202" i="24" s="1"/>
  <c r="D201" i="24"/>
  <c r="E201" i="24" s="1"/>
  <c r="D200" i="24"/>
  <c r="E200" i="24" s="1"/>
  <c r="D199" i="24"/>
  <c r="E199" i="24" s="1"/>
  <c r="D198" i="24"/>
  <c r="E198" i="24" s="1"/>
  <c r="D197" i="24"/>
  <c r="E197" i="24" s="1"/>
  <c r="D196" i="24"/>
  <c r="E196" i="24" s="1"/>
  <c r="D195" i="24"/>
  <c r="E195" i="24" s="1"/>
  <c r="D194" i="24"/>
  <c r="E194" i="24" s="1"/>
  <c r="D193" i="24"/>
  <c r="E193" i="24" s="1"/>
  <c r="D192" i="24"/>
  <c r="E192" i="24" s="1"/>
  <c r="D191" i="24"/>
  <c r="E191" i="24" s="1"/>
  <c r="D190" i="24"/>
  <c r="E190" i="24" s="1"/>
  <c r="D189" i="24"/>
  <c r="E189" i="24" s="1"/>
  <c r="D188" i="24"/>
  <c r="E188" i="24" s="1"/>
  <c r="D187" i="24"/>
  <c r="E187" i="24" s="1"/>
  <c r="D186" i="24"/>
  <c r="E186" i="24" s="1"/>
  <c r="D185" i="24"/>
  <c r="E185" i="24" s="1"/>
  <c r="D184" i="24"/>
  <c r="E184" i="24" s="1"/>
  <c r="D183" i="24"/>
  <c r="E183" i="24" s="1"/>
  <c r="D182" i="24"/>
  <c r="E182" i="24" s="1"/>
  <c r="D181" i="24"/>
  <c r="E181" i="24" s="1"/>
  <c r="D180" i="24"/>
  <c r="E180" i="24" s="1"/>
  <c r="D179" i="24"/>
  <c r="E179" i="24" s="1"/>
  <c r="D178" i="24"/>
  <c r="E178" i="24" s="1"/>
  <c r="D177" i="24"/>
  <c r="E177" i="24" s="1"/>
  <c r="D176" i="24"/>
  <c r="E176" i="24" s="1"/>
  <c r="D175" i="24"/>
  <c r="E175" i="24" s="1"/>
  <c r="D174" i="24"/>
  <c r="E174" i="24" s="1"/>
  <c r="D173" i="24"/>
  <c r="E173" i="24" s="1"/>
  <c r="D172" i="24"/>
  <c r="E172" i="24" s="1"/>
  <c r="D171" i="24"/>
  <c r="E171" i="24" s="1"/>
  <c r="D170" i="24"/>
  <c r="E170" i="24" s="1"/>
  <c r="D169" i="24"/>
  <c r="E169" i="24" s="1"/>
  <c r="D168" i="24"/>
  <c r="E168" i="24" s="1"/>
  <c r="D167" i="24"/>
  <c r="E167" i="24" s="1"/>
  <c r="D166" i="24"/>
  <c r="E166" i="24" s="1"/>
  <c r="D165" i="24"/>
  <c r="E165" i="24" s="1"/>
  <c r="D164" i="24"/>
  <c r="E164" i="24" s="1"/>
  <c r="D163" i="24"/>
  <c r="E163" i="24" s="1"/>
  <c r="D162" i="24"/>
  <c r="E162" i="24" s="1"/>
  <c r="D161" i="24"/>
  <c r="E161" i="24" s="1"/>
  <c r="D160" i="24"/>
  <c r="E160" i="24" s="1"/>
  <c r="D159" i="24"/>
  <c r="E159" i="24" s="1"/>
  <c r="D158" i="24"/>
  <c r="E158" i="24" s="1"/>
  <c r="D157" i="24"/>
  <c r="E157" i="24" s="1"/>
  <c r="D156" i="24"/>
  <c r="E156" i="24" s="1"/>
  <c r="D155" i="24"/>
  <c r="E155" i="24" s="1"/>
  <c r="D154" i="24"/>
  <c r="E154" i="24" s="1"/>
  <c r="D153" i="24"/>
  <c r="E153" i="24" s="1"/>
  <c r="D152" i="24"/>
  <c r="E152" i="24" s="1"/>
  <c r="D151" i="24"/>
  <c r="E151" i="24" s="1"/>
  <c r="D150" i="24"/>
  <c r="E150" i="24" s="1"/>
  <c r="D149" i="24"/>
  <c r="E149" i="24" s="1"/>
  <c r="D148" i="24"/>
  <c r="E148" i="24" s="1"/>
  <c r="D147" i="24"/>
  <c r="E147" i="24" s="1"/>
  <c r="D146" i="24"/>
  <c r="E146" i="24" s="1"/>
  <c r="D145" i="24"/>
  <c r="E145" i="24" s="1"/>
  <c r="D144" i="24"/>
  <c r="E144" i="24" s="1"/>
  <c r="D143" i="24"/>
  <c r="E143" i="24" s="1"/>
  <c r="D142" i="24"/>
  <c r="E142" i="24" s="1"/>
  <c r="D141" i="24"/>
  <c r="E141" i="24" s="1"/>
  <c r="D140" i="24"/>
  <c r="E140" i="24" s="1"/>
  <c r="D139" i="24"/>
  <c r="E139" i="24" s="1"/>
  <c r="D138" i="24"/>
  <c r="E138" i="24" s="1"/>
  <c r="D137" i="24"/>
  <c r="E137" i="24" s="1"/>
  <c r="D136" i="24"/>
  <c r="E136" i="24" s="1"/>
  <c r="D135" i="24"/>
  <c r="E135" i="24" s="1"/>
  <c r="D134" i="24"/>
  <c r="E134" i="24" s="1"/>
  <c r="D133" i="24"/>
  <c r="E133" i="24" s="1"/>
  <c r="D132" i="24"/>
  <c r="E132" i="24" s="1"/>
  <c r="D131" i="24"/>
  <c r="E131" i="24" s="1"/>
  <c r="D130" i="24"/>
  <c r="E130" i="24" s="1"/>
  <c r="D129" i="24"/>
  <c r="E129" i="24" s="1"/>
  <c r="D128" i="24"/>
  <c r="E128" i="24" s="1"/>
  <c r="D127" i="24"/>
  <c r="E127" i="24" s="1"/>
  <c r="D126" i="24"/>
  <c r="E126" i="24" s="1"/>
  <c r="D125" i="24"/>
  <c r="E125" i="24" s="1"/>
  <c r="D124" i="24"/>
  <c r="E124" i="24" s="1"/>
  <c r="D123" i="24"/>
  <c r="E123" i="24" s="1"/>
  <c r="D122" i="24"/>
  <c r="E122" i="24" s="1"/>
  <c r="D121" i="24"/>
  <c r="E121" i="24" s="1"/>
  <c r="D120" i="24"/>
  <c r="E120" i="24" s="1"/>
  <c r="D119" i="24"/>
  <c r="E119" i="24" s="1"/>
  <c r="D118" i="24"/>
  <c r="E118" i="24" s="1"/>
  <c r="D117" i="24"/>
  <c r="E117" i="24" s="1"/>
  <c r="D116" i="24"/>
  <c r="E116" i="24" s="1"/>
  <c r="D115" i="24"/>
  <c r="E115" i="24" s="1"/>
  <c r="D114" i="24"/>
  <c r="E114" i="24" s="1"/>
  <c r="D113" i="24"/>
  <c r="E113" i="24" s="1"/>
  <c r="D112" i="24"/>
  <c r="E112" i="24" s="1"/>
  <c r="D111" i="24"/>
  <c r="E111" i="24" s="1"/>
  <c r="D110" i="24"/>
  <c r="E110" i="24" s="1"/>
  <c r="D109" i="24"/>
  <c r="E109" i="24" s="1"/>
  <c r="D108" i="24"/>
  <c r="E108" i="24" s="1"/>
  <c r="D107" i="24"/>
  <c r="E107" i="24" s="1"/>
  <c r="D106" i="24"/>
  <c r="E106" i="24" s="1"/>
  <c r="D105" i="24"/>
  <c r="E105" i="24" s="1"/>
  <c r="D104" i="24"/>
  <c r="E104" i="24" s="1"/>
  <c r="D103" i="24"/>
  <c r="E103" i="24" s="1"/>
  <c r="D102" i="24"/>
  <c r="E102" i="24" s="1"/>
  <c r="D101" i="24"/>
  <c r="E101" i="24" s="1"/>
  <c r="D100" i="24"/>
  <c r="E100" i="24" s="1"/>
  <c r="D99" i="24"/>
  <c r="E99" i="24" s="1"/>
  <c r="D98" i="24"/>
  <c r="E98" i="24" s="1"/>
  <c r="D97" i="24"/>
  <c r="E97" i="24" s="1"/>
  <c r="D96" i="24"/>
  <c r="E96" i="24" s="1"/>
  <c r="D95" i="24"/>
  <c r="E95" i="24" s="1"/>
  <c r="D94" i="24"/>
  <c r="E94" i="24" s="1"/>
  <c r="D93" i="24"/>
  <c r="E93" i="24" s="1"/>
  <c r="D92" i="24"/>
  <c r="E92" i="24" s="1"/>
  <c r="D91" i="24"/>
  <c r="E91" i="24" s="1"/>
  <c r="D90" i="24"/>
  <c r="E90" i="24" s="1"/>
  <c r="D89" i="24"/>
  <c r="E89" i="24" s="1"/>
  <c r="D88" i="24"/>
  <c r="E88" i="24" s="1"/>
  <c r="D87" i="24"/>
  <c r="E87" i="24" s="1"/>
  <c r="D86" i="24"/>
  <c r="E86" i="24" s="1"/>
  <c r="D85" i="24"/>
  <c r="E85" i="24" s="1"/>
  <c r="D84" i="24"/>
  <c r="E84" i="24" s="1"/>
  <c r="D83" i="24"/>
  <c r="E83" i="24" s="1"/>
  <c r="D82" i="24"/>
  <c r="E82" i="24" s="1"/>
  <c r="D81" i="24"/>
  <c r="E81" i="24" s="1"/>
  <c r="D80" i="24"/>
  <c r="E80" i="24" s="1"/>
  <c r="D79" i="24"/>
  <c r="E79" i="24" s="1"/>
  <c r="D78" i="24"/>
  <c r="E78" i="24" s="1"/>
  <c r="D77" i="24"/>
  <c r="E77" i="24" s="1"/>
  <c r="D76" i="24"/>
  <c r="E76" i="24" s="1"/>
  <c r="D75" i="24"/>
  <c r="E75" i="24" s="1"/>
  <c r="D74" i="24"/>
  <c r="E74" i="24" s="1"/>
  <c r="D73" i="24"/>
  <c r="E73" i="24" s="1"/>
  <c r="D72" i="24"/>
  <c r="E72" i="24" s="1"/>
  <c r="D71" i="24"/>
  <c r="E71" i="24" s="1"/>
  <c r="D70" i="24"/>
  <c r="E70" i="24" s="1"/>
  <c r="D69" i="24"/>
  <c r="E69" i="24" s="1"/>
  <c r="D68" i="24"/>
  <c r="E68" i="24" s="1"/>
  <c r="D67" i="24"/>
  <c r="E67" i="24" s="1"/>
  <c r="D66" i="24"/>
  <c r="E66" i="24" s="1"/>
  <c r="D65" i="24"/>
  <c r="E65" i="24" s="1"/>
  <c r="D64" i="24"/>
  <c r="E64" i="24" s="1"/>
  <c r="D63" i="24"/>
  <c r="E63" i="24" s="1"/>
  <c r="D62" i="24"/>
  <c r="E62" i="24" s="1"/>
  <c r="D61" i="24"/>
  <c r="E61" i="24" s="1"/>
  <c r="D60" i="24"/>
  <c r="E60" i="24" s="1"/>
  <c r="D59" i="24"/>
  <c r="E59" i="24" s="1"/>
  <c r="D58" i="24"/>
  <c r="E58" i="24" s="1"/>
  <c r="D57" i="24"/>
  <c r="E57" i="24" s="1"/>
  <c r="D56" i="24"/>
  <c r="E56" i="24" s="1"/>
  <c r="D55" i="24"/>
  <c r="E55" i="24" s="1"/>
  <c r="D54" i="24"/>
  <c r="E54" i="24" s="1"/>
  <c r="D53" i="24"/>
  <c r="E53" i="24" s="1"/>
  <c r="D52" i="24"/>
  <c r="E52" i="24" s="1"/>
  <c r="D51" i="24"/>
  <c r="E51" i="24" s="1"/>
  <c r="D50" i="24"/>
  <c r="E50" i="24" s="1"/>
  <c r="D49" i="24"/>
  <c r="E49" i="24" s="1"/>
  <c r="D48" i="24"/>
  <c r="E48" i="24" s="1"/>
  <c r="D47" i="24"/>
  <c r="E47" i="24" s="1"/>
  <c r="D46" i="24"/>
  <c r="E46" i="24" s="1"/>
  <c r="D45" i="24"/>
  <c r="E45" i="24" s="1"/>
  <c r="D44" i="24"/>
  <c r="E44" i="24" s="1"/>
  <c r="D43" i="24"/>
  <c r="E43" i="24" s="1"/>
  <c r="D42" i="24"/>
  <c r="E42" i="24" s="1"/>
  <c r="D41" i="24"/>
  <c r="E41" i="24" s="1"/>
  <c r="D40" i="24"/>
  <c r="E40" i="24" s="1"/>
  <c r="D39" i="24"/>
  <c r="E39" i="24" s="1"/>
  <c r="D38" i="24"/>
  <c r="E38" i="24" s="1"/>
  <c r="D37" i="24"/>
  <c r="E37" i="24" s="1"/>
  <c r="D36" i="24"/>
  <c r="E36" i="24" s="1"/>
  <c r="D35" i="24"/>
  <c r="E35" i="24" s="1"/>
  <c r="D34" i="24"/>
  <c r="E34" i="24" s="1"/>
  <c r="D33" i="24"/>
  <c r="E33" i="24" s="1"/>
  <c r="D32" i="24"/>
  <c r="E32" i="24" s="1"/>
  <c r="D31" i="24"/>
  <c r="E31" i="24" s="1"/>
  <c r="D30" i="24"/>
  <c r="E30" i="24" s="1"/>
  <c r="D29" i="24"/>
  <c r="E29" i="24" s="1"/>
  <c r="D28" i="24"/>
  <c r="E28" i="24" s="1"/>
  <c r="D27" i="24"/>
  <c r="E27" i="24" s="1"/>
  <c r="D26" i="24"/>
  <c r="E26" i="24" s="1"/>
  <c r="D25" i="24"/>
  <c r="E25" i="24" s="1"/>
  <c r="D24" i="24"/>
  <c r="E24" i="24" s="1"/>
  <c r="D23" i="24"/>
  <c r="E23" i="24" s="1"/>
  <c r="D22" i="24"/>
  <c r="E22" i="24" s="1"/>
  <c r="D21" i="24"/>
  <c r="E21" i="24" s="1"/>
  <c r="D20" i="24"/>
  <c r="E20" i="24" s="1"/>
  <c r="D19" i="24"/>
  <c r="E19" i="24" s="1"/>
  <c r="D18" i="24"/>
  <c r="E18" i="24" s="1"/>
  <c r="D17" i="24"/>
  <c r="E17" i="24" s="1"/>
  <c r="D16" i="24"/>
  <c r="E16" i="24" s="1"/>
  <c r="D15" i="24"/>
  <c r="E15" i="24" s="1"/>
  <c r="D14" i="24"/>
  <c r="E14" i="24" s="1"/>
  <c r="D13" i="24"/>
  <c r="E13" i="24" s="1"/>
  <c r="D12" i="24"/>
  <c r="E12" i="24" s="1"/>
  <c r="D11" i="24"/>
  <c r="E11" i="24" s="1"/>
  <c r="D10" i="24"/>
  <c r="E10" i="24" s="1"/>
  <c r="D9" i="24"/>
  <c r="E9" i="24" s="1"/>
  <c r="D585" i="23"/>
  <c r="E585" i="23" s="1"/>
  <c r="J276" i="21" s="1"/>
  <c r="D584" i="23"/>
  <c r="E584" i="23" s="1"/>
  <c r="J275" i="21" s="1"/>
  <c r="D583" i="23"/>
  <c r="E583" i="23" s="1"/>
  <c r="J274" i="21" s="1"/>
  <c r="D582" i="23"/>
  <c r="E582" i="23" s="1"/>
  <c r="J273" i="21" s="1"/>
  <c r="D581" i="23"/>
  <c r="E581" i="23" s="1"/>
  <c r="J272" i="21" s="1"/>
  <c r="D580" i="23"/>
  <c r="E580" i="23" s="1"/>
  <c r="J271" i="21" s="1"/>
  <c r="D579" i="23"/>
  <c r="E579" i="23" s="1"/>
  <c r="J270" i="21" s="1"/>
  <c r="D578" i="23"/>
  <c r="E578" i="23" s="1"/>
  <c r="J269" i="21" s="1"/>
  <c r="D577" i="23"/>
  <c r="E577" i="23" s="1"/>
  <c r="J268" i="21" s="1"/>
  <c r="D576" i="23"/>
  <c r="E576" i="23" s="1"/>
  <c r="J267" i="21" s="1"/>
  <c r="D575" i="23"/>
  <c r="E575" i="23" s="1"/>
  <c r="J266" i="21" s="1"/>
  <c r="D574" i="23"/>
  <c r="E574" i="23" s="1"/>
  <c r="J265" i="21" s="1"/>
  <c r="D573" i="23"/>
  <c r="E573" i="23" s="1"/>
  <c r="J264" i="21" s="1"/>
  <c r="D572" i="23"/>
  <c r="E572" i="23" s="1"/>
  <c r="J263" i="21" s="1"/>
  <c r="D571" i="23"/>
  <c r="E571" i="23" s="1"/>
  <c r="J262" i="21" s="1"/>
  <c r="D570" i="23"/>
  <c r="E570" i="23" s="1"/>
  <c r="J261" i="21" s="1"/>
  <c r="D569" i="23"/>
  <c r="E569" i="23" s="1"/>
  <c r="J260" i="21" s="1"/>
  <c r="D568" i="23"/>
  <c r="E568" i="23" s="1"/>
  <c r="J259" i="21" s="1"/>
  <c r="D567" i="23"/>
  <c r="E567" i="23" s="1"/>
  <c r="J258" i="21" s="1"/>
  <c r="D566" i="23"/>
  <c r="E566" i="23" s="1"/>
  <c r="J257" i="21" s="1"/>
  <c r="E565" i="23"/>
  <c r="J256" i="21" s="1"/>
  <c r="D565" i="23"/>
  <c r="D564" i="23"/>
  <c r="E564" i="23" s="1"/>
  <c r="J255" i="21" s="1"/>
  <c r="D563" i="23"/>
  <c r="E563" i="23" s="1"/>
  <c r="J254" i="21" s="1"/>
  <c r="D562" i="23"/>
  <c r="E562" i="23" s="1"/>
  <c r="J253" i="21" s="1"/>
  <c r="D561" i="23"/>
  <c r="E561" i="23" s="1"/>
  <c r="J252" i="21" s="1"/>
  <c r="D560" i="23"/>
  <c r="E560" i="23" s="1"/>
  <c r="J251" i="21" s="1"/>
  <c r="D559" i="23"/>
  <c r="E559" i="23" s="1"/>
  <c r="J250" i="21" s="1"/>
  <c r="D558" i="23"/>
  <c r="E558" i="23" s="1"/>
  <c r="J249" i="21" s="1"/>
  <c r="D557" i="23"/>
  <c r="E557" i="23" s="1"/>
  <c r="J248" i="21" s="1"/>
  <c r="D556" i="23"/>
  <c r="E556" i="23" s="1"/>
  <c r="J247" i="21" s="1"/>
  <c r="D555" i="23"/>
  <c r="E555" i="23" s="1"/>
  <c r="J246" i="21" s="1"/>
  <c r="D554" i="23"/>
  <c r="E554" i="23" s="1"/>
  <c r="J245" i="21" s="1"/>
  <c r="D553" i="23"/>
  <c r="E553" i="23" s="1"/>
  <c r="J244" i="21" s="1"/>
  <c r="D552" i="23"/>
  <c r="E552" i="23" s="1"/>
  <c r="J243" i="21" s="1"/>
  <c r="D551" i="23"/>
  <c r="E551" i="23" s="1"/>
  <c r="J242" i="21" s="1"/>
  <c r="D550" i="23"/>
  <c r="E550" i="23" s="1"/>
  <c r="J241" i="21" s="1"/>
  <c r="D549" i="23"/>
  <c r="E549" i="23" s="1"/>
  <c r="J240" i="21" s="1"/>
  <c r="D548" i="23"/>
  <c r="E548" i="23" s="1"/>
  <c r="J239" i="21" s="1"/>
  <c r="D547" i="23"/>
  <c r="E547" i="23" s="1"/>
  <c r="J238" i="21" s="1"/>
  <c r="D546" i="23"/>
  <c r="E546" i="23" s="1"/>
  <c r="J237" i="21" s="1"/>
  <c r="D545" i="23"/>
  <c r="E545" i="23" s="1"/>
  <c r="J236" i="21" s="1"/>
  <c r="D544" i="23"/>
  <c r="E544" i="23" s="1"/>
  <c r="J235" i="21" s="1"/>
  <c r="D543" i="23"/>
  <c r="E543" i="23" s="1"/>
  <c r="J234" i="21" s="1"/>
  <c r="D542" i="23"/>
  <c r="E542" i="23" s="1"/>
  <c r="J233" i="21" s="1"/>
  <c r="D541" i="23"/>
  <c r="E541" i="23" s="1"/>
  <c r="J232" i="21" s="1"/>
  <c r="D540" i="23"/>
  <c r="E540" i="23" s="1"/>
  <c r="J231" i="21" s="1"/>
  <c r="D539" i="23"/>
  <c r="E539" i="23" s="1"/>
  <c r="J230" i="21" s="1"/>
  <c r="D538" i="23"/>
  <c r="E538" i="23" s="1"/>
  <c r="J229" i="21" s="1"/>
  <c r="D537" i="23"/>
  <c r="E537" i="23" s="1"/>
  <c r="J228" i="21" s="1"/>
  <c r="D536" i="23"/>
  <c r="E536" i="23" s="1"/>
  <c r="J227" i="21" s="1"/>
  <c r="D535" i="23"/>
  <c r="E535" i="23" s="1"/>
  <c r="J226" i="21" s="1"/>
  <c r="D534" i="23"/>
  <c r="E534" i="23" s="1"/>
  <c r="J225" i="21" s="1"/>
  <c r="D533" i="23"/>
  <c r="E533" i="23" s="1"/>
  <c r="J224" i="21" s="1"/>
  <c r="D532" i="23"/>
  <c r="E532" i="23" s="1"/>
  <c r="J223" i="21" s="1"/>
  <c r="D531" i="23"/>
  <c r="E531" i="23" s="1"/>
  <c r="J222" i="21" s="1"/>
  <c r="D530" i="23"/>
  <c r="E530" i="23" s="1"/>
  <c r="J221" i="21" s="1"/>
  <c r="D529" i="23"/>
  <c r="E529" i="23" s="1"/>
  <c r="J220" i="21" s="1"/>
  <c r="D528" i="23"/>
  <c r="E528" i="23" s="1"/>
  <c r="J219" i="21" s="1"/>
  <c r="D527" i="23"/>
  <c r="E527" i="23" s="1"/>
  <c r="J218" i="21" s="1"/>
  <c r="D526" i="23"/>
  <c r="E526" i="23" s="1"/>
  <c r="J217" i="21" s="1"/>
  <c r="D525" i="23"/>
  <c r="E525" i="23" s="1"/>
  <c r="J216" i="21" s="1"/>
  <c r="D524" i="23"/>
  <c r="E524" i="23" s="1"/>
  <c r="J215" i="21" s="1"/>
  <c r="D523" i="23"/>
  <c r="E523" i="23" s="1"/>
  <c r="J214" i="21" s="1"/>
  <c r="D522" i="23"/>
  <c r="E522" i="23" s="1"/>
  <c r="J213" i="21" s="1"/>
  <c r="D521" i="23"/>
  <c r="E521" i="23" s="1"/>
  <c r="J212" i="21" s="1"/>
  <c r="D520" i="23"/>
  <c r="E520" i="23" s="1"/>
  <c r="J211" i="21" s="1"/>
  <c r="D519" i="23"/>
  <c r="E519" i="23" s="1"/>
  <c r="J210" i="21" s="1"/>
  <c r="D518" i="23"/>
  <c r="E518" i="23" s="1"/>
  <c r="J209" i="21" s="1"/>
  <c r="D517" i="23"/>
  <c r="E517" i="23" s="1"/>
  <c r="J208" i="21" s="1"/>
  <c r="D516" i="23"/>
  <c r="E516" i="23" s="1"/>
  <c r="J207" i="21" s="1"/>
  <c r="D515" i="23"/>
  <c r="E515" i="23" s="1"/>
  <c r="J206" i="21" s="1"/>
  <c r="D514" i="23"/>
  <c r="E514" i="23" s="1"/>
  <c r="J205" i="21" s="1"/>
  <c r="D513" i="23"/>
  <c r="E513" i="23" s="1"/>
  <c r="J204" i="21" s="1"/>
  <c r="D512" i="23"/>
  <c r="E512" i="23" s="1"/>
  <c r="J203" i="21" s="1"/>
  <c r="D511" i="23"/>
  <c r="E511" i="23" s="1"/>
  <c r="J202" i="21" s="1"/>
  <c r="D510" i="23"/>
  <c r="E510" i="23" s="1"/>
  <c r="J201" i="21" s="1"/>
  <c r="D509" i="23"/>
  <c r="E509" i="23" s="1"/>
  <c r="J200" i="21" s="1"/>
  <c r="D508" i="23"/>
  <c r="E508" i="23" s="1"/>
  <c r="J199" i="21" s="1"/>
  <c r="D507" i="23"/>
  <c r="E507" i="23" s="1"/>
  <c r="J198" i="21" s="1"/>
  <c r="D506" i="23"/>
  <c r="E506" i="23" s="1"/>
  <c r="J197" i="21" s="1"/>
  <c r="D505" i="23"/>
  <c r="E505" i="23" s="1"/>
  <c r="J196" i="21" s="1"/>
  <c r="D504" i="23"/>
  <c r="E504" i="23" s="1"/>
  <c r="J195" i="21" s="1"/>
  <c r="D503" i="23"/>
  <c r="E503" i="23" s="1"/>
  <c r="J194" i="21" s="1"/>
  <c r="D502" i="23"/>
  <c r="E502" i="23" s="1"/>
  <c r="J193" i="21" s="1"/>
  <c r="D501" i="23"/>
  <c r="E501" i="23" s="1"/>
  <c r="J192" i="21" s="1"/>
  <c r="D500" i="23"/>
  <c r="E500" i="23" s="1"/>
  <c r="J191" i="21" s="1"/>
  <c r="D499" i="23"/>
  <c r="E499" i="23" s="1"/>
  <c r="J190" i="21" s="1"/>
  <c r="D498" i="23"/>
  <c r="E498" i="23" s="1"/>
  <c r="J189" i="21" s="1"/>
  <c r="D497" i="23"/>
  <c r="E497" i="23" s="1"/>
  <c r="J188" i="21" s="1"/>
  <c r="D496" i="23"/>
  <c r="E496" i="23" s="1"/>
  <c r="J187" i="21" s="1"/>
  <c r="D495" i="23"/>
  <c r="E495" i="23" s="1"/>
  <c r="J186" i="21" s="1"/>
  <c r="D494" i="23"/>
  <c r="E494" i="23" s="1"/>
  <c r="J185" i="21" s="1"/>
  <c r="D493" i="23"/>
  <c r="E493" i="23" s="1"/>
  <c r="J184" i="21" s="1"/>
  <c r="D492" i="23"/>
  <c r="E492" i="23" s="1"/>
  <c r="J183" i="21" s="1"/>
  <c r="D491" i="23"/>
  <c r="E491" i="23" s="1"/>
  <c r="J182" i="21" s="1"/>
  <c r="D490" i="23"/>
  <c r="E490" i="23" s="1"/>
  <c r="J181" i="21" s="1"/>
  <c r="D489" i="23"/>
  <c r="E489" i="23" s="1"/>
  <c r="J180" i="21" s="1"/>
  <c r="D488" i="23"/>
  <c r="E488" i="23" s="1"/>
  <c r="J179" i="21" s="1"/>
  <c r="D487" i="23"/>
  <c r="E487" i="23" s="1"/>
  <c r="J178" i="21" s="1"/>
  <c r="D486" i="23"/>
  <c r="E486" i="23" s="1"/>
  <c r="J177" i="21" s="1"/>
  <c r="D485" i="23"/>
  <c r="E485" i="23" s="1"/>
  <c r="J176" i="21" s="1"/>
  <c r="D484" i="23"/>
  <c r="E484" i="23" s="1"/>
  <c r="J175" i="21" s="1"/>
  <c r="D483" i="23"/>
  <c r="E483" i="23" s="1"/>
  <c r="J174" i="21" s="1"/>
  <c r="D482" i="23"/>
  <c r="E482" i="23" s="1"/>
  <c r="J173" i="21" s="1"/>
  <c r="D481" i="23"/>
  <c r="E481" i="23" s="1"/>
  <c r="J172" i="21" s="1"/>
  <c r="D480" i="23"/>
  <c r="E480" i="23" s="1"/>
  <c r="J171" i="21" s="1"/>
  <c r="D479" i="23"/>
  <c r="E479" i="23" s="1"/>
  <c r="J170" i="21" s="1"/>
  <c r="D478" i="23"/>
  <c r="E478" i="23" s="1"/>
  <c r="J169" i="21" s="1"/>
  <c r="D477" i="23"/>
  <c r="E477" i="23" s="1"/>
  <c r="J168" i="21" s="1"/>
  <c r="D476" i="23"/>
  <c r="E476" i="23" s="1"/>
  <c r="J167" i="21" s="1"/>
  <c r="D475" i="23"/>
  <c r="E475" i="23" s="1"/>
  <c r="J166" i="21" s="1"/>
  <c r="D474" i="23"/>
  <c r="E474" i="23" s="1"/>
  <c r="J165" i="21" s="1"/>
  <c r="D473" i="23"/>
  <c r="E473" i="23" s="1"/>
  <c r="J164" i="21" s="1"/>
  <c r="D472" i="23"/>
  <c r="E472" i="23" s="1"/>
  <c r="J163" i="21" s="1"/>
  <c r="D471" i="23"/>
  <c r="E471" i="23" s="1"/>
  <c r="J162" i="21" s="1"/>
  <c r="D470" i="23"/>
  <c r="E470" i="23" s="1"/>
  <c r="J161" i="21" s="1"/>
  <c r="D469" i="23"/>
  <c r="E469" i="23" s="1"/>
  <c r="J160" i="21" s="1"/>
  <c r="D468" i="23"/>
  <c r="E468" i="23" s="1"/>
  <c r="J159" i="21" s="1"/>
  <c r="D467" i="23"/>
  <c r="E467" i="23" s="1"/>
  <c r="J158" i="21" s="1"/>
  <c r="D466" i="23"/>
  <c r="E466" i="23" s="1"/>
  <c r="J157" i="21" s="1"/>
  <c r="D465" i="23"/>
  <c r="E465" i="23" s="1"/>
  <c r="J156" i="21" s="1"/>
  <c r="D464" i="23"/>
  <c r="E464" i="23" s="1"/>
  <c r="J155" i="21" s="1"/>
  <c r="D463" i="23"/>
  <c r="E463" i="23" s="1"/>
  <c r="J154" i="21" s="1"/>
  <c r="D462" i="23"/>
  <c r="E462" i="23" s="1"/>
  <c r="J153" i="21" s="1"/>
  <c r="D461" i="23"/>
  <c r="E461" i="23" s="1"/>
  <c r="J152" i="21" s="1"/>
  <c r="D460" i="23"/>
  <c r="E460" i="23" s="1"/>
  <c r="J151" i="21" s="1"/>
  <c r="D459" i="23"/>
  <c r="E459" i="23" s="1"/>
  <c r="J150" i="21" s="1"/>
  <c r="D458" i="23"/>
  <c r="E458" i="23" s="1"/>
  <c r="J149" i="21" s="1"/>
  <c r="D457" i="23"/>
  <c r="E457" i="23" s="1"/>
  <c r="J148" i="21" s="1"/>
  <c r="D456" i="23"/>
  <c r="E456" i="23" s="1"/>
  <c r="J147" i="21" s="1"/>
  <c r="D455" i="23"/>
  <c r="E455" i="23" s="1"/>
  <c r="J146" i="21" s="1"/>
  <c r="D454" i="23"/>
  <c r="E454" i="23" s="1"/>
  <c r="J145" i="21" s="1"/>
  <c r="D453" i="23"/>
  <c r="E453" i="23" s="1"/>
  <c r="J144" i="21" s="1"/>
  <c r="D452" i="23"/>
  <c r="E452" i="23" s="1"/>
  <c r="J143" i="21" s="1"/>
  <c r="D451" i="23"/>
  <c r="E451" i="23" s="1"/>
  <c r="J142" i="21" s="1"/>
  <c r="D450" i="23"/>
  <c r="E450" i="23" s="1"/>
  <c r="J141" i="21" s="1"/>
  <c r="D449" i="23"/>
  <c r="E449" i="23" s="1"/>
  <c r="J140" i="21" s="1"/>
  <c r="D448" i="23"/>
  <c r="E448" i="23" s="1"/>
  <c r="J139" i="21" s="1"/>
  <c r="D447" i="23"/>
  <c r="E447" i="23" s="1"/>
  <c r="J138" i="21" s="1"/>
  <c r="D446" i="23"/>
  <c r="E446" i="23" s="1"/>
  <c r="J137" i="21" s="1"/>
  <c r="D445" i="23"/>
  <c r="E445" i="23" s="1"/>
  <c r="J136" i="21" s="1"/>
  <c r="D444" i="23"/>
  <c r="E444" i="23" s="1"/>
  <c r="J135" i="21" s="1"/>
  <c r="D443" i="23"/>
  <c r="E443" i="23" s="1"/>
  <c r="J134" i="21" s="1"/>
  <c r="D442" i="23"/>
  <c r="E442" i="23" s="1"/>
  <c r="J133" i="21" s="1"/>
  <c r="D441" i="23"/>
  <c r="E441" i="23" s="1"/>
  <c r="J132" i="21" s="1"/>
  <c r="D440" i="23"/>
  <c r="E440" i="23" s="1"/>
  <c r="J131" i="21" s="1"/>
  <c r="D439" i="23"/>
  <c r="E439" i="23" s="1"/>
  <c r="J130" i="21" s="1"/>
  <c r="D438" i="23"/>
  <c r="E438" i="23" s="1"/>
  <c r="J129" i="21" s="1"/>
  <c r="D437" i="23"/>
  <c r="E437" i="23" s="1"/>
  <c r="J128" i="21" s="1"/>
  <c r="D436" i="23"/>
  <c r="E436" i="23" s="1"/>
  <c r="J127" i="21" s="1"/>
  <c r="D435" i="23"/>
  <c r="E435" i="23" s="1"/>
  <c r="J126" i="21" s="1"/>
  <c r="D434" i="23"/>
  <c r="E434" i="23" s="1"/>
  <c r="J125" i="21" s="1"/>
  <c r="D433" i="23"/>
  <c r="E433" i="23" s="1"/>
  <c r="J124" i="21" s="1"/>
  <c r="D432" i="23"/>
  <c r="E432" i="23" s="1"/>
  <c r="J123" i="21" s="1"/>
  <c r="D431" i="23"/>
  <c r="E431" i="23" s="1"/>
  <c r="J122" i="21" s="1"/>
  <c r="D430" i="23"/>
  <c r="E430" i="23" s="1"/>
  <c r="J121" i="21" s="1"/>
  <c r="D429" i="23"/>
  <c r="E429" i="23" s="1"/>
  <c r="J120" i="21" s="1"/>
  <c r="D428" i="23"/>
  <c r="E428" i="23" s="1"/>
  <c r="J119" i="21" s="1"/>
  <c r="D427" i="23"/>
  <c r="E427" i="23" s="1"/>
  <c r="J118" i="21" s="1"/>
  <c r="D426" i="23"/>
  <c r="E426" i="23" s="1"/>
  <c r="J117" i="21" s="1"/>
  <c r="D425" i="23"/>
  <c r="E425" i="23" s="1"/>
  <c r="J116" i="21" s="1"/>
  <c r="D424" i="23"/>
  <c r="E424" i="23" s="1"/>
  <c r="J115" i="21" s="1"/>
  <c r="D423" i="23"/>
  <c r="E423" i="23" s="1"/>
  <c r="J114" i="21" s="1"/>
  <c r="D422" i="23"/>
  <c r="E422" i="23" s="1"/>
  <c r="J113" i="21" s="1"/>
  <c r="D421" i="23"/>
  <c r="E421" i="23" s="1"/>
  <c r="J112" i="21" s="1"/>
  <c r="D420" i="23"/>
  <c r="E420" i="23" s="1"/>
  <c r="J111" i="21" s="1"/>
  <c r="D419" i="23"/>
  <c r="E419" i="23" s="1"/>
  <c r="J110" i="21" s="1"/>
  <c r="D418" i="23"/>
  <c r="E418" i="23" s="1"/>
  <c r="J109" i="21" s="1"/>
  <c r="D417" i="23"/>
  <c r="E417" i="23" s="1"/>
  <c r="J108" i="21" s="1"/>
  <c r="D416" i="23"/>
  <c r="E416" i="23" s="1"/>
  <c r="J107" i="21" s="1"/>
  <c r="D415" i="23"/>
  <c r="E415" i="23" s="1"/>
  <c r="J106" i="21" s="1"/>
  <c r="D414" i="23"/>
  <c r="E414" i="23" s="1"/>
  <c r="J105" i="21" s="1"/>
  <c r="D413" i="23"/>
  <c r="E413" i="23" s="1"/>
  <c r="J104" i="21" s="1"/>
  <c r="D412" i="23"/>
  <c r="E412" i="23" s="1"/>
  <c r="J103" i="21" s="1"/>
  <c r="D411" i="23"/>
  <c r="E411" i="23" s="1"/>
  <c r="J102" i="21" s="1"/>
  <c r="D410" i="23"/>
  <c r="E410" i="23" s="1"/>
  <c r="J101" i="21" s="1"/>
  <c r="D409" i="23"/>
  <c r="E409" i="23" s="1"/>
  <c r="J100" i="21" s="1"/>
  <c r="D408" i="23"/>
  <c r="E408" i="23" s="1"/>
  <c r="J99" i="21" s="1"/>
  <c r="D407" i="23"/>
  <c r="E407" i="23" s="1"/>
  <c r="J98" i="21" s="1"/>
  <c r="D406" i="23"/>
  <c r="E406" i="23" s="1"/>
  <c r="J97" i="21" s="1"/>
  <c r="D405" i="23"/>
  <c r="E405" i="23" s="1"/>
  <c r="J96" i="21" s="1"/>
  <c r="D404" i="23"/>
  <c r="E404" i="23" s="1"/>
  <c r="J95" i="21" s="1"/>
  <c r="D403" i="23"/>
  <c r="E403" i="23" s="1"/>
  <c r="J94" i="21" s="1"/>
  <c r="D402" i="23"/>
  <c r="E402" i="23" s="1"/>
  <c r="J93" i="21" s="1"/>
  <c r="D401" i="23"/>
  <c r="E401" i="23" s="1"/>
  <c r="J92" i="21" s="1"/>
  <c r="D400" i="23"/>
  <c r="E400" i="23" s="1"/>
  <c r="J91" i="21" s="1"/>
  <c r="D399" i="23"/>
  <c r="E399" i="23" s="1"/>
  <c r="J90" i="21" s="1"/>
  <c r="D398" i="23"/>
  <c r="E398" i="23" s="1"/>
  <c r="J89" i="21" s="1"/>
  <c r="D397" i="23"/>
  <c r="E397" i="23" s="1"/>
  <c r="J88" i="21" s="1"/>
  <c r="D396" i="23"/>
  <c r="E396" i="23" s="1"/>
  <c r="J87" i="21" s="1"/>
  <c r="D395" i="23"/>
  <c r="E395" i="23" s="1"/>
  <c r="J86" i="21" s="1"/>
  <c r="D394" i="23"/>
  <c r="E394" i="23" s="1"/>
  <c r="J85" i="21" s="1"/>
  <c r="D393" i="23"/>
  <c r="E393" i="23" s="1"/>
  <c r="J84" i="21" s="1"/>
  <c r="D392" i="23"/>
  <c r="E392" i="23" s="1"/>
  <c r="J83" i="21" s="1"/>
  <c r="D391" i="23"/>
  <c r="E391" i="23" s="1"/>
  <c r="J82" i="21" s="1"/>
  <c r="D390" i="23"/>
  <c r="E390" i="23" s="1"/>
  <c r="J81" i="21" s="1"/>
  <c r="D389" i="23"/>
  <c r="E389" i="23" s="1"/>
  <c r="J80" i="21" s="1"/>
  <c r="D388" i="23"/>
  <c r="E388" i="23" s="1"/>
  <c r="J79" i="21" s="1"/>
  <c r="D387" i="23"/>
  <c r="E387" i="23" s="1"/>
  <c r="J78" i="21" s="1"/>
  <c r="D386" i="23"/>
  <c r="E386" i="23" s="1"/>
  <c r="J77" i="21" s="1"/>
  <c r="D385" i="23"/>
  <c r="E385" i="23" s="1"/>
  <c r="J76" i="21" s="1"/>
  <c r="D384" i="23"/>
  <c r="E384" i="23" s="1"/>
  <c r="J75" i="21" s="1"/>
  <c r="D383" i="23"/>
  <c r="E383" i="23" s="1"/>
  <c r="J74" i="21" s="1"/>
  <c r="D382" i="23"/>
  <c r="E382" i="23" s="1"/>
  <c r="J73" i="21" s="1"/>
  <c r="D381" i="23"/>
  <c r="E381" i="23" s="1"/>
  <c r="J72" i="21" s="1"/>
  <c r="D380" i="23"/>
  <c r="E380" i="23" s="1"/>
  <c r="J71" i="21" s="1"/>
  <c r="D379" i="23"/>
  <c r="E379" i="23" s="1"/>
  <c r="J70" i="21" s="1"/>
  <c r="D378" i="23"/>
  <c r="E378" i="23" s="1"/>
  <c r="J69" i="21" s="1"/>
  <c r="D377" i="23"/>
  <c r="E377" i="23" s="1"/>
  <c r="J68" i="21" s="1"/>
  <c r="D376" i="23"/>
  <c r="E376" i="23" s="1"/>
  <c r="J67" i="21" s="1"/>
  <c r="D375" i="23"/>
  <c r="E375" i="23" s="1"/>
  <c r="J66" i="21" s="1"/>
  <c r="D374" i="23"/>
  <c r="E374" i="23" s="1"/>
  <c r="J65" i="21" s="1"/>
  <c r="D373" i="23"/>
  <c r="E373" i="23" s="1"/>
  <c r="J64" i="21" s="1"/>
  <c r="D372" i="23"/>
  <c r="E372" i="23" s="1"/>
  <c r="J63" i="21" s="1"/>
  <c r="D371" i="23"/>
  <c r="E371" i="23" s="1"/>
  <c r="J62" i="21" s="1"/>
  <c r="D370" i="23"/>
  <c r="E370" i="23" s="1"/>
  <c r="J61" i="21" s="1"/>
  <c r="D369" i="23"/>
  <c r="E369" i="23" s="1"/>
  <c r="J60" i="21" s="1"/>
  <c r="D368" i="23"/>
  <c r="E368" i="23" s="1"/>
  <c r="J59" i="21" s="1"/>
  <c r="D367" i="23"/>
  <c r="E367" i="23" s="1"/>
  <c r="J58" i="21" s="1"/>
  <c r="D366" i="23"/>
  <c r="E366" i="23" s="1"/>
  <c r="J57" i="21" s="1"/>
  <c r="D365" i="23"/>
  <c r="E365" i="23" s="1"/>
  <c r="J56" i="21" s="1"/>
  <c r="D364" i="23"/>
  <c r="E364" i="23" s="1"/>
  <c r="J55" i="21" s="1"/>
  <c r="D363" i="23"/>
  <c r="E363" i="23" s="1"/>
  <c r="J54" i="21" s="1"/>
  <c r="D362" i="23"/>
  <c r="E362" i="23" s="1"/>
  <c r="J53" i="21" s="1"/>
  <c r="D361" i="23"/>
  <c r="E361" i="23" s="1"/>
  <c r="J52" i="21" s="1"/>
  <c r="D360" i="23"/>
  <c r="E360" i="23" s="1"/>
  <c r="J51" i="21" s="1"/>
  <c r="D359" i="23"/>
  <c r="E359" i="23" s="1"/>
  <c r="J50" i="21" s="1"/>
  <c r="D358" i="23"/>
  <c r="E358" i="23" s="1"/>
  <c r="J49" i="21" s="1"/>
  <c r="D357" i="23"/>
  <c r="E357" i="23" s="1"/>
  <c r="J48" i="21" s="1"/>
  <c r="D356" i="23"/>
  <c r="E356" i="23" s="1"/>
  <c r="J47" i="21" s="1"/>
  <c r="D355" i="23"/>
  <c r="E355" i="23" s="1"/>
  <c r="J46" i="21" s="1"/>
  <c r="D354" i="23"/>
  <c r="E354" i="23" s="1"/>
  <c r="J45" i="21" s="1"/>
  <c r="D353" i="23"/>
  <c r="E353" i="23" s="1"/>
  <c r="J44" i="21" s="1"/>
  <c r="D352" i="23"/>
  <c r="E352" i="23" s="1"/>
  <c r="J43" i="21" s="1"/>
  <c r="D351" i="23"/>
  <c r="E351" i="23" s="1"/>
  <c r="J42" i="21" s="1"/>
  <c r="D350" i="23"/>
  <c r="E350" i="23" s="1"/>
  <c r="J41" i="21" s="1"/>
  <c r="D349" i="23"/>
  <c r="E349" i="23" s="1"/>
  <c r="J40" i="21" s="1"/>
  <c r="D348" i="23"/>
  <c r="E348" i="23" s="1"/>
  <c r="J39" i="21" s="1"/>
  <c r="D347" i="23"/>
  <c r="E347" i="23" s="1"/>
  <c r="J38" i="21" s="1"/>
  <c r="D346" i="23"/>
  <c r="E346" i="23" s="1"/>
  <c r="J37" i="21" s="1"/>
  <c r="D345" i="23"/>
  <c r="E345" i="23" s="1"/>
  <c r="J36" i="21" s="1"/>
  <c r="D344" i="23"/>
  <c r="E344" i="23" s="1"/>
  <c r="J35" i="21" s="1"/>
  <c r="D343" i="23"/>
  <c r="E343" i="23" s="1"/>
  <c r="J34" i="21" s="1"/>
  <c r="D342" i="23"/>
  <c r="E342" i="23" s="1"/>
  <c r="J33" i="21" s="1"/>
  <c r="D341" i="23"/>
  <c r="E341" i="23" s="1"/>
  <c r="J32" i="21" s="1"/>
  <c r="D340" i="23"/>
  <c r="E340" i="23" s="1"/>
  <c r="J31" i="21" s="1"/>
  <c r="D339" i="23"/>
  <c r="E339" i="23" s="1"/>
  <c r="J30" i="21" s="1"/>
  <c r="D338" i="23"/>
  <c r="E338" i="23" s="1"/>
  <c r="J29" i="21" s="1"/>
  <c r="D337" i="23"/>
  <c r="E337" i="23" s="1"/>
  <c r="J28" i="21" s="1"/>
  <c r="D336" i="23"/>
  <c r="E336" i="23" s="1"/>
  <c r="J27" i="21" s="1"/>
  <c r="D335" i="23"/>
  <c r="E335" i="23" s="1"/>
  <c r="J26" i="21" s="1"/>
  <c r="D334" i="23"/>
  <c r="E334" i="23" s="1"/>
  <c r="J25" i="21" s="1"/>
  <c r="D333" i="23"/>
  <c r="E333" i="23" s="1"/>
  <c r="J24" i="21" s="1"/>
  <c r="D332" i="23"/>
  <c r="E332" i="23" s="1"/>
  <c r="J23" i="21" s="1"/>
  <c r="D331" i="23"/>
  <c r="E331" i="23" s="1"/>
  <c r="J22" i="21" s="1"/>
  <c r="D330" i="23"/>
  <c r="E330" i="23" s="1"/>
  <c r="J21" i="21" s="1"/>
  <c r="D329" i="23"/>
  <c r="E329" i="23" s="1"/>
  <c r="J20" i="21" s="1"/>
  <c r="D328" i="23"/>
  <c r="E328" i="23" s="1"/>
  <c r="J19" i="21" s="1"/>
  <c r="D327" i="23"/>
  <c r="E327" i="23" s="1"/>
  <c r="J18" i="21" s="1"/>
  <c r="D326" i="23"/>
  <c r="E326" i="23" s="1"/>
  <c r="J17" i="21" s="1"/>
  <c r="D325" i="23"/>
  <c r="E325" i="23" s="1"/>
  <c r="J16" i="21" s="1"/>
  <c r="D324" i="23"/>
  <c r="E324" i="23" s="1"/>
  <c r="J15" i="21" s="1"/>
  <c r="D323" i="23"/>
  <c r="E323" i="23" s="1"/>
  <c r="J14" i="21" s="1"/>
  <c r="D322" i="23"/>
  <c r="E322" i="23" s="1"/>
  <c r="J13" i="21" s="1"/>
  <c r="D321" i="23"/>
  <c r="E321" i="23" s="1"/>
  <c r="J12" i="21" s="1"/>
  <c r="D320" i="23"/>
  <c r="E320" i="23" s="1"/>
  <c r="J11" i="21" s="1"/>
  <c r="D319" i="23"/>
  <c r="E319" i="23" s="1"/>
  <c r="J10" i="21" s="1"/>
  <c r="D318" i="23"/>
  <c r="E318" i="23" s="1"/>
  <c r="J9" i="21" s="1"/>
  <c r="D317" i="23"/>
  <c r="E317" i="23" s="1"/>
  <c r="J8" i="21" s="1"/>
  <c r="D316" i="23"/>
  <c r="E316" i="23" s="1"/>
  <c r="J7" i="21" s="1"/>
  <c r="D315" i="23"/>
  <c r="E315" i="23" s="1"/>
  <c r="J6" i="21" s="1"/>
  <c r="D314" i="23"/>
  <c r="E314" i="23" s="1"/>
  <c r="J5" i="21" s="1"/>
  <c r="D313" i="23"/>
  <c r="E313" i="23" s="1"/>
  <c r="J4" i="21" s="1"/>
  <c r="D312" i="23"/>
  <c r="E312" i="23" s="1"/>
  <c r="D311" i="23"/>
  <c r="E311" i="23" s="1"/>
  <c r="D310" i="23"/>
  <c r="E310" i="23" s="1"/>
  <c r="D309" i="23"/>
  <c r="E309" i="23" s="1"/>
  <c r="D308" i="23"/>
  <c r="E308" i="23" s="1"/>
  <c r="D307" i="23"/>
  <c r="E307" i="23" s="1"/>
  <c r="D306" i="23"/>
  <c r="E306" i="23" s="1"/>
  <c r="D305" i="23"/>
  <c r="E305" i="23" s="1"/>
  <c r="D304" i="23"/>
  <c r="E304" i="23" s="1"/>
  <c r="D303" i="23"/>
  <c r="E303" i="23" s="1"/>
  <c r="D302" i="23"/>
  <c r="E302" i="23" s="1"/>
  <c r="D301" i="23"/>
  <c r="E301" i="23" s="1"/>
  <c r="D300" i="23"/>
  <c r="E300" i="23" s="1"/>
  <c r="D299" i="23"/>
  <c r="E299" i="23" s="1"/>
  <c r="D298" i="23"/>
  <c r="E298" i="23" s="1"/>
  <c r="D297" i="23"/>
  <c r="E297" i="23" s="1"/>
  <c r="D296" i="23"/>
  <c r="E296" i="23" s="1"/>
  <c r="D295" i="23"/>
  <c r="E295" i="23" s="1"/>
  <c r="D294" i="23"/>
  <c r="E294" i="23" s="1"/>
  <c r="D293" i="23"/>
  <c r="E293" i="23" s="1"/>
  <c r="D292" i="23"/>
  <c r="E292" i="23" s="1"/>
  <c r="D291" i="23"/>
  <c r="E291" i="23" s="1"/>
  <c r="D290" i="23"/>
  <c r="E290" i="23" s="1"/>
  <c r="D289" i="23"/>
  <c r="E289" i="23" s="1"/>
  <c r="D288" i="23"/>
  <c r="E288" i="23" s="1"/>
  <c r="D287" i="23"/>
  <c r="E287" i="23" s="1"/>
  <c r="D286" i="23"/>
  <c r="E286" i="23" s="1"/>
  <c r="D285" i="23"/>
  <c r="E285" i="23" s="1"/>
  <c r="D284" i="23"/>
  <c r="E284" i="23" s="1"/>
  <c r="D283" i="23"/>
  <c r="E283" i="23" s="1"/>
  <c r="D282" i="23"/>
  <c r="E282" i="23" s="1"/>
  <c r="D281" i="23"/>
  <c r="E281" i="23" s="1"/>
  <c r="D280" i="23"/>
  <c r="E280" i="23" s="1"/>
  <c r="D279" i="23"/>
  <c r="E279" i="23" s="1"/>
  <c r="D278" i="23"/>
  <c r="E278" i="23" s="1"/>
  <c r="D277" i="23"/>
  <c r="E277" i="23" s="1"/>
  <c r="D276" i="23"/>
  <c r="E276" i="23" s="1"/>
  <c r="D275" i="23"/>
  <c r="E275" i="23" s="1"/>
  <c r="D274" i="23"/>
  <c r="E274" i="23" s="1"/>
  <c r="D273" i="23"/>
  <c r="E273" i="23" s="1"/>
  <c r="D272" i="23"/>
  <c r="E272" i="23" s="1"/>
  <c r="D271" i="23"/>
  <c r="E271" i="23" s="1"/>
  <c r="D270" i="23"/>
  <c r="E270" i="23" s="1"/>
  <c r="D269" i="23"/>
  <c r="E269" i="23" s="1"/>
  <c r="D268" i="23"/>
  <c r="E268" i="23" s="1"/>
  <c r="D267" i="23"/>
  <c r="E267" i="23" s="1"/>
  <c r="D266" i="23"/>
  <c r="E266" i="23" s="1"/>
  <c r="D265" i="23"/>
  <c r="E265" i="23" s="1"/>
  <c r="D264" i="23"/>
  <c r="E264" i="23" s="1"/>
  <c r="D263" i="23"/>
  <c r="E263" i="23" s="1"/>
  <c r="D262" i="23"/>
  <c r="E262" i="23" s="1"/>
  <c r="D261" i="23"/>
  <c r="E261" i="23" s="1"/>
  <c r="D260" i="23"/>
  <c r="E260" i="23" s="1"/>
  <c r="D259" i="23"/>
  <c r="E259" i="23" s="1"/>
  <c r="D258" i="23"/>
  <c r="E258" i="23" s="1"/>
  <c r="D257" i="23"/>
  <c r="E257" i="23" s="1"/>
  <c r="D256" i="23"/>
  <c r="E256" i="23" s="1"/>
  <c r="D255" i="23"/>
  <c r="E255" i="23" s="1"/>
  <c r="D254" i="23"/>
  <c r="E254" i="23" s="1"/>
  <c r="D253" i="23"/>
  <c r="E253" i="23" s="1"/>
  <c r="D252" i="23"/>
  <c r="E252" i="23" s="1"/>
  <c r="D251" i="23"/>
  <c r="E251" i="23" s="1"/>
  <c r="D250" i="23"/>
  <c r="E250" i="23" s="1"/>
  <c r="D249" i="23"/>
  <c r="E249" i="23" s="1"/>
  <c r="D248" i="23"/>
  <c r="E248" i="23" s="1"/>
  <c r="D247" i="23"/>
  <c r="E247" i="23" s="1"/>
  <c r="D246" i="23"/>
  <c r="E246" i="23" s="1"/>
  <c r="D245" i="23"/>
  <c r="E245" i="23" s="1"/>
  <c r="D244" i="23"/>
  <c r="E244" i="23" s="1"/>
  <c r="D243" i="23"/>
  <c r="E243" i="23" s="1"/>
  <c r="D242" i="23"/>
  <c r="E242" i="23" s="1"/>
  <c r="D241" i="23"/>
  <c r="E241" i="23" s="1"/>
  <c r="D240" i="23"/>
  <c r="E240" i="23" s="1"/>
  <c r="D239" i="23"/>
  <c r="E239" i="23" s="1"/>
  <c r="D238" i="23"/>
  <c r="E238" i="23" s="1"/>
  <c r="D237" i="23"/>
  <c r="E237" i="23" s="1"/>
  <c r="D236" i="23"/>
  <c r="E236" i="23" s="1"/>
  <c r="D235" i="23"/>
  <c r="E235" i="23" s="1"/>
  <c r="D234" i="23"/>
  <c r="E234" i="23" s="1"/>
  <c r="D233" i="23"/>
  <c r="E233" i="23" s="1"/>
  <c r="D232" i="23"/>
  <c r="E232" i="23" s="1"/>
  <c r="D231" i="23"/>
  <c r="E231" i="23" s="1"/>
  <c r="D230" i="23"/>
  <c r="E230" i="23" s="1"/>
  <c r="D229" i="23"/>
  <c r="E229" i="23" s="1"/>
  <c r="D228" i="23"/>
  <c r="E228" i="23" s="1"/>
  <c r="D227" i="23"/>
  <c r="E227" i="23" s="1"/>
  <c r="D226" i="23"/>
  <c r="E226" i="23" s="1"/>
  <c r="D225" i="23"/>
  <c r="E225" i="23" s="1"/>
  <c r="D224" i="23"/>
  <c r="E224" i="23" s="1"/>
  <c r="D223" i="23"/>
  <c r="E223" i="23" s="1"/>
  <c r="D222" i="23"/>
  <c r="E222" i="23" s="1"/>
  <c r="D221" i="23"/>
  <c r="E221" i="23" s="1"/>
  <c r="D220" i="23"/>
  <c r="E220" i="23" s="1"/>
  <c r="D219" i="23"/>
  <c r="E219" i="23" s="1"/>
  <c r="D218" i="23"/>
  <c r="E218" i="23" s="1"/>
  <c r="D217" i="23"/>
  <c r="E217" i="23" s="1"/>
  <c r="D216" i="23"/>
  <c r="E216" i="23" s="1"/>
  <c r="D215" i="23"/>
  <c r="E215" i="23" s="1"/>
  <c r="D214" i="23"/>
  <c r="E214" i="23" s="1"/>
  <c r="D213" i="23"/>
  <c r="E213" i="23" s="1"/>
  <c r="D212" i="23"/>
  <c r="E212" i="23" s="1"/>
  <c r="D211" i="23"/>
  <c r="E211" i="23" s="1"/>
  <c r="D210" i="23"/>
  <c r="E210" i="23" s="1"/>
  <c r="D209" i="23"/>
  <c r="E209" i="23" s="1"/>
  <c r="D208" i="23"/>
  <c r="E208" i="23" s="1"/>
  <c r="D207" i="23"/>
  <c r="E207" i="23" s="1"/>
  <c r="D206" i="23"/>
  <c r="E206" i="23" s="1"/>
  <c r="D205" i="23"/>
  <c r="E205" i="23" s="1"/>
  <c r="D204" i="23"/>
  <c r="E204" i="23" s="1"/>
  <c r="D203" i="23"/>
  <c r="E203" i="23" s="1"/>
  <c r="D202" i="23"/>
  <c r="E202" i="23" s="1"/>
  <c r="D201" i="23"/>
  <c r="E201" i="23" s="1"/>
  <c r="D200" i="23"/>
  <c r="E200" i="23" s="1"/>
  <c r="D199" i="23"/>
  <c r="E199" i="23" s="1"/>
  <c r="D198" i="23"/>
  <c r="E198" i="23" s="1"/>
  <c r="D197" i="23"/>
  <c r="E197" i="23" s="1"/>
  <c r="D196" i="23"/>
  <c r="E196" i="23" s="1"/>
  <c r="D195" i="23"/>
  <c r="E195" i="23" s="1"/>
  <c r="D194" i="23"/>
  <c r="E194" i="23" s="1"/>
  <c r="D193" i="23"/>
  <c r="E193" i="23" s="1"/>
  <c r="D192" i="23"/>
  <c r="E192" i="23" s="1"/>
  <c r="D191" i="23"/>
  <c r="E191" i="23" s="1"/>
  <c r="D190" i="23"/>
  <c r="E190" i="23" s="1"/>
  <c r="D189" i="23"/>
  <c r="E189" i="23" s="1"/>
  <c r="D188" i="23"/>
  <c r="E188" i="23" s="1"/>
  <c r="D187" i="23"/>
  <c r="E187" i="23" s="1"/>
  <c r="D186" i="23"/>
  <c r="E186" i="23" s="1"/>
  <c r="D185" i="23"/>
  <c r="E185" i="23" s="1"/>
  <c r="D184" i="23"/>
  <c r="E184" i="23" s="1"/>
  <c r="D183" i="23"/>
  <c r="E183" i="23" s="1"/>
  <c r="D182" i="23"/>
  <c r="E182" i="23" s="1"/>
  <c r="D181" i="23"/>
  <c r="E181" i="23" s="1"/>
  <c r="D180" i="23"/>
  <c r="E180" i="23" s="1"/>
  <c r="D179" i="23"/>
  <c r="E179" i="23" s="1"/>
  <c r="D178" i="23"/>
  <c r="E178" i="23" s="1"/>
  <c r="D177" i="23"/>
  <c r="E177" i="23" s="1"/>
  <c r="D176" i="23"/>
  <c r="E176" i="23" s="1"/>
  <c r="D175" i="23"/>
  <c r="E175" i="23" s="1"/>
  <c r="D174" i="23"/>
  <c r="E174" i="23" s="1"/>
  <c r="D173" i="23"/>
  <c r="E173" i="23" s="1"/>
  <c r="D172" i="23"/>
  <c r="E172" i="23" s="1"/>
  <c r="D171" i="23"/>
  <c r="E171" i="23" s="1"/>
  <c r="D170" i="23"/>
  <c r="E170" i="23" s="1"/>
  <c r="D169" i="23"/>
  <c r="E169" i="23" s="1"/>
  <c r="D168" i="23"/>
  <c r="E168" i="23" s="1"/>
  <c r="D167" i="23"/>
  <c r="E167" i="23" s="1"/>
  <c r="D166" i="23"/>
  <c r="E166" i="23" s="1"/>
  <c r="D165" i="23"/>
  <c r="E165" i="23" s="1"/>
  <c r="D164" i="23"/>
  <c r="E164" i="23" s="1"/>
  <c r="D163" i="23"/>
  <c r="E163" i="23" s="1"/>
  <c r="D162" i="23"/>
  <c r="E162" i="23" s="1"/>
  <c r="D161" i="23"/>
  <c r="E161" i="23" s="1"/>
  <c r="D160" i="23"/>
  <c r="E160" i="23" s="1"/>
  <c r="D159" i="23"/>
  <c r="E159" i="23" s="1"/>
  <c r="D158" i="23"/>
  <c r="E158" i="23" s="1"/>
  <c r="D157" i="23"/>
  <c r="E157" i="23" s="1"/>
  <c r="D156" i="23"/>
  <c r="E156" i="23" s="1"/>
  <c r="D155" i="23"/>
  <c r="E155" i="23" s="1"/>
  <c r="D154" i="23"/>
  <c r="E154" i="23" s="1"/>
  <c r="D153" i="23"/>
  <c r="E153" i="23" s="1"/>
  <c r="D152" i="23"/>
  <c r="E152" i="23" s="1"/>
  <c r="D151" i="23"/>
  <c r="E151" i="23" s="1"/>
  <c r="D150" i="23"/>
  <c r="E150" i="23" s="1"/>
  <c r="D149" i="23"/>
  <c r="E149" i="23" s="1"/>
  <c r="D148" i="23"/>
  <c r="E148" i="23" s="1"/>
  <c r="D147" i="23"/>
  <c r="E147" i="23" s="1"/>
  <c r="D146" i="23"/>
  <c r="E146" i="23" s="1"/>
  <c r="D145" i="23"/>
  <c r="E145" i="23" s="1"/>
  <c r="D144" i="23"/>
  <c r="E144" i="23" s="1"/>
  <c r="D143" i="23"/>
  <c r="E143" i="23" s="1"/>
  <c r="D142" i="23"/>
  <c r="E142" i="23" s="1"/>
  <c r="D141" i="23"/>
  <c r="E141" i="23" s="1"/>
  <c r="D140" i="23"/>
  <c r="E140" i="23" s="1"/>
  <c r="D139" i="23"/>
  <c r="E139" i="23" s="1"/>
  <c r="D138" i="23"/>
  <c r="E138" i="23" s="1"/>
  <c r="D137" i="23"/>
  <c r="E137" i="23" s="1"/>
  <c r="D136" i="23"/>
  <c r="E136" i="23" s="1"/>
  <c r="D135" i="23"/>
  <c r="E135" i="23" s="1"/>
  <c r="D134" i="23"/>
  <c r="E134" i="23" s="1"/>
  <c r="D133" i="23"/>
  <c r="E133" i="23" s="1"/>
  <c r="D132" i="23"/>
  <c r="E132" i="23" s="1"/>
  <c r="D131" i="23"/>
  <c r="E131" i="23" s="1"/>
  <c r="D130" i="23"/>
  <c r="E130" i="23" s="1"/>
  <c r="D129" i="23"/>
  <c r="E129" i="23" s="1"/>
  <c r="D128" i="23"/>
  <c r="E128" i="23" s="1"/>
  <c r="D127" i="23"/>
  <c r="E127" i="23" s="1"/>
  <c r="D126" i="23"/>
  <c r="E126" i="23" s="1"/>
  <c r="D125" i="23"/>
  <c r="E125" i="23" s="1"/>
  <c r="D124" i="23"/>
  <c r="E124" i="23" s="1"/>
  <c r="D123" i="23"/>
  <c r="E123" i="23" s="1"/>
  <c r="D122" i="23"/>
  <c r="E122" i="23" s="1"/>
  <c r="D121" i="23"/>
  <c r="E121" i="23" s="1"/>
  <c r="D120" i="23"/>
  <c r="E120" i="23" s="1"/>
  <c r="D119" i="23"/>
  <c r="E119" i="23" s="1"/>
  <c r="D118" i="23"/>
  <c r="E118" i="23" s="1"/>
  <c r="D117" i="23"/>
  <c r="E117" i="23" s="1"/>
  <c r="D116" i="23"/>
  <c r="E116" i="23" s="1"/>
  <c r="D115" i="23"/>
  <c r="E115" i="23" s="1"/>
  <c r="D114" i="23"/>
  <c r="E114" i="23" s="1"/>
  <c r="D113" i="23"/>
  <c r="E113" i="23" s="1"/>
  <c r="D112" i="23"/>
  <c r="E112" i="23" s="1"/>
  <c r="D111" i="23"/>
  <c r="E111" i="23" s="1"/>
  <c r="D110" i="23"/>
  <c r="E110" i="23" s="1"/>
  <c r="D109" i="23"/>
  <c r="E109" i="23" s="1"/>
  <c r="D108" i="23"/>
  <c r="E108" i="23" s="1"/>
  <c r="D107" i="23"/>
  <c r="E107" i="23" s="1"/>
  <c r="D106" i="23"/>
  <c r="E106" i="23" s="1"/>
  <c r="D105" i="23"/>
  <c r="E105" i="23" s="1"/>
  <c r="D104" i="23"/>
  <c r="E104" i="23" s="1"/>
  <c r="D103" i="23"/>
  <c r="E103" i="23" s="1"/>
  <c r="D102" i="23"/>
  <c r="E102" i="23" s="1"/>
  <c r="D101" i="23"/>
  <c r="E101" i="23" s="1"/>
  <c r="D100" i="23"/>
  <c r="E100" i="23" s="1"/>
  <c r="D99" i="23"/>
  <c r="E99" i="23" s="1"/>
  <c r="D98" i="23"/>
  <c r="E98" i="23" s="1"/>
  <c r="D97" i="23"/>
  <c r="E97" i="23" s="1"/>
  <c r="D96" i="23"/>
  <c r="E96" i="23" s="1"/>
  <c r="D95" i="23"/>
  <c r="E95" i="23" s="1"/>
  <c r="D94" i="23"/>
  <c r="E94" i="23" s="1"/>
  <c r="D93" i="23"/>
  <c r="E93" i="23" s="1"/>
  <c r="D92" i="23"/>
  <c r="E92" i="23" s="1"/>
  <c r="D91" i="23"/>
  <c r="E91" i="23" s="1"/>
  <c r="D90" i="23"/>
  <c r="E90" i="23" s="1"/>
  <c r="D89" i="23"/>
  <c r="E89" i="23" s="1"/>
  <c r="D88" i="23"/>
  <c r="E88" i="23" s="1"/>
  <c r="D87" i="23"/>
  <c r="E87" i="23" s="1"/>
  <c r="D86" i="23"/>
  <c r="E86" i="23" s="1"/>
  <c r="D85" i="23"/>
  <c r="E85" i="23" s="1"/>
  <c r="D84" i="23"/>
  <c r="E84" i="23" s="1"/>
  <c r="D83" i="23"/>
  <c r="E83" i="23" s="1"/>
  <c r="D82" i="23"/>
  <c r="E82" i="23" s="1"/>
  <c r="D81" i="23"/>
  <c r="E81" i="23" s="1"/>
  <c r="D80" i="23"/>
  <c r="E80" i="23" s="1"/>
  <c r="D79" i="23"/>
  <c r="E79" i="23" s="1"/>
  <c r="D78" i="23"/>
  <c r="E78" i="23" s="1"/>
  <c r="D77" i="23"/>
  <c r="E77" i="23" s="1"/>
  <c r="D76" i="23"/>
  <c r="E76" i="23" s="1"/>
  <c r="D75" i="23"/>
  <c r="E75" i="23" s="1"/>
  <c r="D74" i="23"/>
  <c r="E74" i="23" s="1"/>
  <c r="D73" i="23"/>
  <c r="E73" i="23" s="1"/>
  <c r="D72" i="23"/>
  <c r="E72" i="23" s="1"/>
  <c r="D71" i="23"/>
  <c r="E71" i="23" s="1"/>
  <c r="D70" i="23"/>
  <c r="E70" i="23" s="1"/>
  <c r="D69" i="23"/>
  <c r="E69" i="23" s="1"/>
  <c r="D68" i="23"/>
  <c r="E68" i="23" s="1"/>
  <c r="D67" i="23"/>
  <c r="E67" i="23" s="1"/>
  <c r="D66" i="23"/>
  <c r="E66" i="23" s="1"/>
  <c r="D65" i="23"/>
  <c r="E65" i="23" s="1"/>
  <c r="D64" i="23"/>
  <c r="E64" i="23" s="1"/>
  <c r="D63" i="23"/>
  <c r="E63" i="23" s="1"/>
  <c r="D62" i="23"/>
  <c r="E62" i="23" s="1"/>
  <c r="D61" i="23"/>
  <c r="E61" i="23" s="1"/>
  <c r="D60" i="23"/>
  <c r="E60" i="23" s="1"/>
  <c r="D59" i="23"/>
  <c r="E59" i="23" s="1"/>
  <c r="D58" i="23"/>
  <c r="E58" i="23" s="1"/>
  <c r="D57" i="23"/>
  <c r="E57" i="23" s="1"/>
  <c r="D56" i="23"/>
  <c r="E56" i="23" s="1"/>
  <c r="D55" i="23"/>
  <c r="E55" i="23" s="1"/>
  <c r="D54" i="23"/>
  <c r="E54" i="23" s="1"/>
  <c r="D53" i="23"/>
  <c r="E53" i="23" s="1"/>
  <c r="D52" i="23"/>
  <c r="E52" i="23" s="1"/>
  <c r="D51" i="23"/>
  <c r="E51" i="23" s="1"/>
  <c r="D50" i="23"/>
  <c r="E50" i="23" s="1"/>
  <c r="D49" i="23"/>
  <c r="E49" i="23" s="1"/>
  <c r="D48" i="23"/>
  <c r="E48" i="23" s="1"/>
  <c r="D47" i="23"/>
  <c r="E47" i="23" s="1"/>
  <c r="D46" i="23"/>
  <c r="E46" i="23" s="1"/>
  <c r="D45" i="23"/>
  <c r="E45" i="23" s="1"/>
  <c r="D44" i="23"/>
  <c r="E44" i="23" s="1"/>
  <c r="D43" i="23"/>
  <c r="E43" i="23" s="1"/>
  <c r="D42" i="23"/>
  <c r="E42" i="23" s="1"/>
  <c r="D41" i="23"/>
  <c r="E41" i="23" s="1"/>
  <c r="D40" i="23"/>
  <c r="E40" i="23" s="1"/>
  <c r="D39" i="23"/>
  <c r="E39" i="23" s="1"/>
  <c r="D38" i="23"/>
  <c r="E38" i="23" s="1"/>
  <c r="D37" i="23"/>
  <c r="E37" i="23" s="1"/>
  <c r="D36" i="23"/>
  <c r="E36" i="23" s="1"/>
  <c r="D35" i="23"/>
  <c r="E35" i="23" s="1"/>
  <c r="D34" i="23"/>
  <c r="E34" i="23" s="1"/>
  <c r="D33" i="23"/>
  <c r="E33" i="23" s="1"/>
  <c r="D32" i="23"/>
  <c r="E32" i="23" s="1"/>
  <c r="D31" i="23"/>
  <c r="E31" i="23" s="1"/>
  <c r="D30" i="23"/>
  <c r="E30" i="23" s="1"/>
  <c r="D29" i="23"/>
  <c r="E29" i="23" s="1"/>
  <c r="D28" i="23"/>
  <c r="E28" i="23" s="1"/>
  <c r="D27" i="23"/>
  <c r="E27" i="23" s="1"/>
  <c r="D26" i="23"/>
  <c r="E26" i="23" s="1"/>
  <c r="D25" i="23"/>
  <c r="E25" i="23" s="1"/>
  <c r="D24" i="23"/>
  <c r="E24" i="23" s="1"/>
  <c r="D23" i="23"/>
  <c r="E23" i="23" s="1"/>
  <c r="D22" i="23"/>
  <c r="E22" i="23" s="1"/>
  <c r="D21" i="23"/>
  <c r="E21" i="23" s="1"/>
  <c r="D20" i="23"/>
  <c r="E20" i="23" s="1"/>
  <c r="D19" i="23"/>
  <c r="E19" i="23" s="1"/>
  <c r="D18" i="23"/>
  <c r="E18" i="23" s="1"/>
  <c r="D17" i="23"/>
  <c r="E17" i="23" s="1"/>
  <c r="D16" i="23"/>
  <c r="E16" i="23" s="1"/>
  <c r="D15" i="23"/>
  <c r="E15" i="23" s="1"/>
  <c r="D14" i="23"/>
  <c r="E14" i="23" s="1"/>
  <c r="D13" i="23"/>
  <c r="E13" i="23" s="1"/>
  <c r="D12" i="23"/>
  <c r="E12" i="23" s="1"/>
  <c r="D11" i="23"/>
  <c r="E11" i="23" s="1"/>
  <c r="D10" i="23"/>
  <c r="E10" i="23" s="1"/>
  <c r="D9" i="23"/>
  <c r="E9" i="23" s="1"/>
  <c r="F7" i="30" l="1"/>
  <c r="F9" i="30"/>
  <c r="F13" i="30"/>
  <c r="F15" i="30"/>
  <c r="F21" i="30"/>
  <c r="F55" i="30"/>
  <c r="F59" i="30"/>
  <c r="F61" i="30"/>
  <c r="F81" i="30"/>
  <c r="F83" i="30"/>
  <c r="F87" i="30"/>
  <c r="F98" i="30"/>
  <c r="F99" i="30"/>
  <c r="F103" i="30"/>
  <c r="F105" i="30"/>
  <c r="F124" i="30"/>
  <c r="F130" i="30"/>
  <c r="F167" i="30"/>
  <c r="F169" i="30"/>
  <c r="F174" i="30"/>
  <c r="F6" i="30"/>
  <c r="F6" i="12"/>
  <c r="F8" i="30"/>
  <c r="F10" i="30"/>
  <c r="F16" i="30"/>
  <c r="F29" i="30"/>
  <c r="F56" i="30"/>
  <c r="F62" i="30"/>
  <c r="F76" i="30"/>
  <c r="F78" i="30"/>
  <c r="F82" i="30"/>
  <c r="F84" i="30"/>
  <c r="F100" i="30"/>
  <c r="F106" i="30"/>
  <c r="F125" i="30"/>
  <c r="F127" i="30"/>
  <c r="F131" i="30"/>
  <c r="F175" i="30"/>
  <c r="F11" i="30"/>
  <c r="F17" i="30"/>
  <c r="F19" i="30"/>
  <c r="F30" i="30"/>
  <c r="F52" i="30"/>
  <c r="F57" i="30"/>
  <c r="F63" i="30"/>
  <c r="F65" i="30"/>
  <c r="F77" i="30"/>
  <c r="F79" i="30"/>
  <c r="F85" i="30"/>
  <c r="F101" i="30"/>
  <c r="F107" i="30"/>
  <c r="F109" i="30"/>
  <c r="F122" i="30"/>
  <c r="F126" i="30"/>
  <c r="F128" i="30"/>
  <c r="F145" i="30"/>
  <c r="F146" i="30"/>
  <c r="F147" i="30"/>
  <c r="F148" i="30"/>
  <c r="F149" i="30"/>
  <c r="F150" i="30"/>
  <c r="F151" i="30"/>
  <c r="F152" i="30"/>
  <c r="F153" i="30"/>
  <c r="F154" i="30"/>
  <c r="F170" i="30"/>
  <c r="F172" i="30"/>
  <c r="G23" i="30"/>
  <c r="F23" i="30"/>
  <c r="G199" i="30"/>
  <c r="F199" i="30"/>
  <c r="E111" i="30"/>
  <c r="G111" i="30"/>
  <c r="F111" i="30"/>
  <c r="F177" i="30"/>
  <c r="G177" i="30"/>
  <c r="F67" i="30"/>
  <c r="G67" i="30"/>
  <c r="G288" i="25"/>
  <c r="F288" i="25"/>
  <c r="G156" i="30"/>
  <c r="F156" i="30"/>
  <c r="F133" i="30"/>
  <c r="G133" i="30"/>
  <c r="G45" i="30"/>
  <c r="F89" i="30"/>
  <c r="G89" i="30"/>
  <c r="E23" i="30"/>
  <c r="D112" i="30"/>
  <c r="C112" i="30"/>
  <c r="C15" i="28"/>
  <c r="C90" i="30"/>
  <c r="D90" i="30"/>
  <c r="D200" i="30"/>
  <c r="C200" i="30"/>
  <c r="C46" i="30"/>
  <c r="D46" i="30"/>
  <c r="C178" i="30"/>
  <c r="D178" i="30"/>
  <c r="C68" i="30"/>
  <c r="D68" i="30"/>
  <c r="C24" i="30"/>
  <c r="D24" i="30"/>
  <c r="D134" i="30"/>
  <c r="C134" i="30"/>
  <c r="D44" i="29"/>
  <c r="A201" i="30"/>
  <c r="E67" i="30"/>
  <c r="A113" i="30"/>
  <c r="C45" i="28"/>
  <c r="C45" i="29"/>
  <c r="E133" i="30"/>
  <c r="A135" i="30"/>
  <c r="E45" i="30"/>
  <c r="B45" i="29"/>
  <c r="B45" i="28"/>
  <c r="A179" i="30"/>
  <c r="E156" i="30"/>
  <c r="A69" i="30"/>
  <c r="D44" i="28"/>
  <c r="A47" i="30"/>
  <c r="A157" i="30"/>
  <c r="D157" i="30" s="1"/>
  <c r="B15" i="29"/>
  <c r="B15" i="28"/>
  <c r="E199" i="30"/>
  <c r="E89" i="30"/>
  <c r="A91" i="30"/>
  <c r="E70" i="6"/>
  <c r="E78" i="5"/>
  <c r="E74" i="5"/>
  <c r="E80" i="5"/>
  <c r="E72" i="6"/>
  <c r="E87" i="5"/>
  <c r="E86" i="5"/>
  <c r="E75" i="6"/>
  <c r="E79" i="5"/>
  <c r="E87" i="6"/>
  <c r="E73" i="5"/>
  <c r="E81" i="5"/>
  <c r="E80" i="6"/>
  <c r="E69" i="5"/>
  <c r="E83" i="5"/>
  <c r="E82" i="5"/>
  <c r="E83" i="6"/>
  <c r="E82" i="6"/>
  <c r="E73" i="6"/>
  <c r="E71" i="6"/>
  <c r="E85" i="6"/>
  <c r="E72" i="5"/>
  <c r="E77" i="5"/>
  <c r="E86" i="6"/>
  <c r="E75" i="5"/>
  <c r="E58" i="5"/>
  <c r="E70" i="5"/>
  <c r="E84" i="6"/>
  <c r="E69" i="6"/>
  <c r="E84" i="5"/>
  <c r="E71" i="5"/>
  <c r="E85" i="5"/>
  <c r="E76" i="5"/>
  <c r="E78" i="6"/>
  <c r="E74" i="6"/>
  <c r="E77" i="6"/>
  <c r="E81" i="6"/>
  <c r="E79" i="6"/>
  <c r="E58" i="6"/>
  <c r="E76" i="6"/>
  <c r="D289" i="25"/>
  <c r="C289" i="25"/>
  <c r="A290" i="25"/>
  <c r="E288" i="25"/>
  <c r="C152" i="12"/>
  <c r="E50" i="1"/>
  <c r="E40" i="1"/>
  <c r="E51" i="1"/>
  <c r="E42" i="1"/>
  <c r="E48" i="1"/>
  <c r="E47" i="1"/>
  <c r="E56" i="1"/>
  <c r="E39" i="1"/>
  <c r="E45" i="1"/>
  <c r="E52" i="1"/>
  <c r="E38" i="1"/>
  <c r="E53" i="1"/>
  <c r="E69" i="3"/>
  <c r="E44" i="1"/>
  <c r="E55" i="1"/>
  <c r="E46" i="1"/>
  <c r="E58" i="3"/>
  <c r="E49" i="1"/>
  <c r="E54" i="1"/>
  <c r="E41" i="1"/>
  <c r="E43" i="1"/>
  <c r="D407" i="24"/>
  <c r="E407" i="24" s="1"/>
  <c r="E98" i="21" s="1"/>
  <c r="F44" i="30" s="1"/>
  <c r="A31" i="25"/>
  <c r="A9" i="25"/>
  <c r="A75" i="25"/>
  <c r="A53" i="25"/>
  <c r="F45" i="30" l="1"/>
  <c r="F42" i="30"/>
  <c r="F43" i="30"/>
  <c r="F32" i="30"/>
  <c r="F38" i="30"/>
  <c r="F41" i="30"/>
  <c r="F54" i="30"/>
  <c r="F33" i="30"/>
  <c r="F36" i="30"/>
  <c r="F35" i="30"/>
  <c r="F40" i="30"/>
  <c r="F53" i="30"/>
  <c r="F39" i="30"/>
  <c r="F37" i="30"/>
  <c r="F34" i="30"/>
  <c r="G178" i="30"/>
  <c r="F178" i="30"/>
  <c r="F134" i="30"/>
  <c r="G134" i="30"/>
  <c r="F112" i="30"/>
  <c r="G112" i="30"/>
  <c r="F46" i="30"/>
  <c r="G46" i="30"/>
  <c r="F90" i="30"/>
  <c r="G90" i="30"/>
  <c r="G157" i="30"/>
  <c r="F157" i="30"/>
  <c r="G289" i="25"/>
  <c r="F289" i="25"/>
  <c r="G200" i="30"/>
  <c r="F200" i="30"/>
  <c r="G24" i="30"/>
  <c r="F24" i="30"/>
  <c r="G68" i="30"/>
  <c r="F68" i="30"/>
  <c r="E178" i="30"/>
  <c r="E134" i="30"/>
  <c r="E200" i="30"/>
  <c r="C15" i="29"/>
  <c r="D15" i="29" s="1"/>
  <c r="G15" i="29" s="1"/>
  <c r="I15" i="29" s="1"/>
  <c r="D69" i="30"/>
  <c r="C69" i="30"/>
  <c r="C14" i="29"/>
  <c r="D14" i="29" s="1"/>
  <c r="G14" i="29" s="1"/>
  <c r="I14" i="29" s="1"/>
  <c r="C14" i="28"/>
  <c r="D14" i="28" s="1"/>
  <c r="G14" i="28" s="1"/>
  <c r="I14" i="28" s="1"/>
  <c r="C9" i="28"/>
  <c r="D9" i="28" s="1"/>
  <c r="G9" i="28" s="1"/>
  <c r="I9" i="28" s="1"/>
  <c r="C9" i="29"/>
  <c r="D9" i="29" s="1"/>
  <c r="G9" i="29" s="1"/>
  <c r="I9" i="29" s="1"/>
  <c r="C8" i="29"/>
  <c r="D8" i="29" s="1"/>
  <c r="G8" i="29" s="1"/>
  <c r="I8" i="29" s="1"/>
  <c r="C8" i="28"/>
  <c r="D8" i="28" s="1"/>
  <c r="G8" i="28" s="1"/>
  <c r="I8" i="28" s="1"/>
  <c r="C91" i="30"/>
  <c r="D91" i="30"/>
  <c r="D47" i="30"/>
  <c r="C47" i="30"/>
  <c r="D179" i="30"/>
  <c r="C179" i="30"/>
  <c r="D113" i="30"/>
  <c r="C113" i="30"/>
  <c r="C135" i="30"/>
  <c r="D135" i="30"/>
  <c r="C7" i="29"/>
  <c r="D7" i="29" s="1"/>
  <c r="G7" i="29" s="1"/>
  <c r="I7" i="29" s="1"/>
  <c r="C7" i="28"/>
  <c r="D7" i="28" s="1"/>
  <c r="G7" i="28" s="1"/>
  <c r="I7" i="28" s="1"/>
  <c r="C11" i="29"/>
  <c r="D11" i="29" s="1"/>
  <c r="G11" i="29" s="1"/>
  <c r="I11" i="29" s="1"/>
  <c r="C11" i="28"/>
  <c r="D11" i="28" s="1"/>
  <c r="G11" i="28" s="1"/>
  <c r="I11" i="28" s="1"/>
  <c r="C10" i="29"/>
  <c r="D10" i="29" s="1"/>
  <c r="G10" i="29" s="1"/>
  <c r="I10" i="29" s="1"/>
  <c r="C10" i="28"/>
  <c r="D10" i="28" s="1"/>
  <c r="G10" i="28" s="1"/>
  <c r="I10" i="28" s="1"/>
  <c r="D201" i="30"/>
  <c r="C201" i="30"/>
  <c r="C38" i="28"/>
  <c r="D38" i="28" s="1"/>
  <c r="C38" i="29"/>
  <c r="D38" i="29" s="1"/>
  <c r="C13" i="29"/>
  <c r="D13" i="29" s="1"/>
  <c r="G13" i="29" s="1"/>
  <c r="I13" i="29" s="1"/>
  <c r="C13" i="28"/>
  <c r="D13" i="28" s="1"/>
  <c r="G13" i="28" s="1"/>
  <c r="I13" i="28" s="1"/>
  <c r="C12" i="28"/>
  <c r="D12" i="28" s="1"/>
  <c r="G12" i="28" s="1"/>
  <c r="I12" i="28" s="1"/>
  <c r="C12" i="29"/>
  <c r="D12" i="29" s="1"/>
  <c r="G12" i="29" s="1"/>
  <c r="I12" i="29" s="1"/>
  <c r="D15" i="28"/>
  <c r="G15" i="28" s="1"/>
  <c r="I15" i="28" s="1"/>
  <c r="D45" i="28"/>
  <c r="D45" i="29"/>
  <c r="E90" i="30"/>
  <c r="E46" i="30"/>
  <c r="A136" i="30"/>
  <c r="C16" i="29"/>
  <c r="C16" i="28"/>
  <c r="A202" i="30"/>
  <c r="A158" i="30"/>
  <c r="D158" i="30" s="1"/>
  <c r="A92" i="30"/>
  <c r="B16" i="29"/>
  <c r="B16" i="28"/>
  <c r="A114" i="30"/>
  <c r="E68" i="30"/>
  <c r="C46" i="28"/>
  <c r="C46" i="29"/>
  <c r="E24" i="30"/>
  <c r="A180" i="30"/>
  <c r="E157" i="30"/>
  <c r="B46" i="29"/>
  <c r="B46" i="28"/>
  <c r="A70" i="30"/>
  <c r="E112" i="30"/>
  <c r="E112" i="6"/>
  <c r="E100" i="6"/>
  <c r="E113" i="5"/>
  <c r="E111" i="5"/>
  <c r="E108" i="6"/>
  <c r="E115" i="6"/>
  <c r="E117" i="6"/>
  <c r="E106" i="6"/>
  <c r="E116" i="6"/>
  <c r="E114" i="6"/>
  <c r="E102" i="6"/>
  <c r="E112" i="5"/>
  <c r="E116" i="5"/>
  <c r="E108" i="5"/>
  <c r="E104" i="6"/>
  <c r="E105" i="5"/>
  <c r="E101" i="5"/>
  <c r="E104" i="5"/>
  <c r="E103" i="5"/>
  <c r="E100" i="5"/>
  <c r="E118" i="5"/>
  <c r="E107" i="5"/>
  <c r="E107" i="6"/>
  <c r="E102" i="5"/>
  <c r="E117" i="5"/>
  <c r="E110" i="6"/>
  <c r="E109" i="6"/>
  <c r="E115" i="5"/>
  <c r="E113" i="6"/>
  <c r="E89" i="5"/>
  <c r="E118" i="6"/>
  <c r="E109" i="5"/>
  <c r="E106" i="5"/>
  <c r="E111" i="6"/>
  <c r="E105" i="6"/>
  <c r="E114" i="5"/>
  <c r="E89" i="6"/>
  <c r="E110" i="5"/>
  <c r="E103" i="6"/>
  <c r="E101" i="6"/>
  <c r="D290" i="25"/>
  <c r="C290" i="25"/>
  <c r="A291" i="25"/>
  <c r="E289" i="25"/>
  <c r="E58" i="1"/>
  <c r="E69" i="1"/>
  <c r="E71" i="3"/>
  <c r="E82" i="3"/>
  <c r="C153" i="12"/>
  <c r="A76" i="25"/>
  <c r="A98" i="25"/>
  <c r="A32" i="25"/>
  <c r="A10" i="25"/>
  <c r="A54" i="25"/>
  <c r="AF34" i="16"/>
  <c r="AF35" i="16"/>
  <c r="AF36" i="16"/>
  <c r="AF37" i="16"/>
  <c r="AF38" i="16"/>
  <c r="AF39" i="16"/>
  <c r="AF40" i="16"/>
  <c r="AF41" i="16"/>
  <c r="AF42" i="16"/>
  <c r="AF43" i="16"/>
  <c r="AF44" i="16"/>
  <c r="AF45" i="16"/>
  <c r="AF46" i="16"/>
  <c r="AF47" i="16"/>
  <c r="AF48" i="16"/>
  <c r="AF49" i="16"/>
  <c r="AF50" i="16"/>
  <c r="AF51" i="16"/>
  <c r="AF52" i="16"/>
  <c r="AF53" i="16"/>
  <c r="AF54" i="16"/>
  <c r="AF55" i="16"/>
  <c r="AF56" i="16"/>
  <c r="AF57" i="16"/>
  <c r="AF58" i="16"/>
  <c r="AF59" i="16"/>
  <c r="AF60" i="16"/>
  <c r="AF61" i="16"/>
  <c r="AF62" i="16"/>
  <c r="AF63" i="16"/>
  <c r="AF64" i="16"/>
  <c r="AF65" i="16"/>
  <c r="AF66" i="16"/>
  <c r="AF67" i="16"/>
  <c r="AF68" i="16"/>
  <c r="AF69" i="16"/>
  <c r="AF70" i="16"/>
  <c r="AF71" i="16"/>
  <c r="AF72" i="16"/>
  <c r="AF73" i="16"/>
  <c r="AF74" i="16"/>
  <c r="AF75" i="16"/>
  <c r="AF76" i="16"/>
  <c r="AF77" i="16"/>
  <c r="AF78" i="16"/>
  <c r="AF79" i="16"/>
  <c r="AF80" i="16"/>
  <c r="AF81" i="16"/>
  <c r="AF82" i="16"/>
  <c r="AF83" i="16"/>
  <c r="AF84" i="16"/>
  <c r="AF85" i="16"/>
  <c r="AF86" i="16"/>
  <c r="AF87" i="16"/>
  <c r="AF88" i="16"/>
  <c r="AF89" i="16"/>
  <c r="AF90" i="16"/>
  <c r="AF91" i="16"/>
  <c r="AF92" i="16"/>
  <c r="AF93" i="16"/>
  <c r="AF94" i="16"/>
  <c r="AF95" i="16"/>
  <c r="AF96" i="16"/>
  <c r="AF97" i="16"/>
  <c r="AF98" i="16"/>
  <c r="AF99" i="16"/>
  <c r="AF100" i="16"/>
  <c r="AF101" i="16"/>
  <c r="AF102" i="16"/>
  <c r="AF103" i="16"/>
  <c r="AF104" i="16"/>
  <c r="AF105" i="16"/>
  <c r="AF106" i="16"/>
  <c r="AF107" i="16"/>
  <c r="AF108" i="16"/>
  <c r="AF109" i="16"/>
  <c r="AF110" i="16"/>
  <c r="AF111" i="16"/>
  <c r="AF112" i="16"/>
  <c r="AF113" i="16"/>
  <c r="AF114" i="16"/>
  <c r="AF115" i="16"/>
  <c r="AF116" i="16"/>
  <c r="AF117" i="16"/>
  <c r="AF118" i="16"/>
  <c r="AF119" i="16"/>
  <c r="AF120" i="16"/>
  <c r="AF121" i="16"/>
  <c r="AF122" i="16"/>
  <c r="AF123" i="16"/>
  <c r="AF124" i="16"/>
  <c r="AF125" i="16"/>
  <c r="AF126" i="16"/>
  <c r="AF127" i="16"/>
  <c r="AF128" i="16"/>
  <c r="AF129" i="16"/>
  <c r="AF130" i="16"/>
  <c r="AF131" i="16"/>
  <c r="AF132" i="16"/>
  <c r="AF133" i="16"/>
  <c r="AF134" i="16"/>
  <c r="AF135" i="16"/>
  <c r="AF136" i="16"/>
  <c r="AF137" i="16"/>
  <c r="AF138" i="16"/>
  <c r="AF139" i="16"/>
  <c r="AF140" i="16"/>
  <c r="AF141" i="16"/>
  <c r="AF142" i="16"/>
  <c r="AF143" i="16"/>
  <c r="AF144" i="16"/>
  <c r="AF145" i="16"/>
  <c r="AF146" i="16"/>
  <c r="AF147" i="16"/>
  <c r="AF148" i="16"/>
  <c r="AF149" i="16"/>
  <c r="AF150" i="16"/>
  <c r="AF151" i="16"/>
  <c r="AF152" i="16"/>
  <c r="AF153" i="16"/>
  <c r="AF154" i="16"/>
  <c r="AF155" i="16"/>
  <c r="AF156" i="16"/>
  <c r="AF157" i="16"/>
  <c r="AF158" i="16"/>
  <c r="AF159" i="16"/>
  <c r="AF160" i="16"/>
  <c r="AF161" i="16"/>
  <c r="AF162" i="16"/>
  <c r="AF163" i="16"/>
  <c r="AF164" i="16"/>
  <c r="AF165" i="16"/>
  <c r="AF166" i="16"/>
  <c r="AF167" i="16"/>
  <c r="AF168" i="16"/>
  <c r="AF169" i="16"/>
  <c r="AF170" i="16"/>
  <c r="AF171" i="16"/>
  <c r="AF172" i="16"/>
  <c r="AF173" i="16"/>
  <c r="AF174" i="16"/>
  <c r="AF175" i="16"/>
  <c r="AF176" i="16"/>
  <c r="AF177" i="16"/>
  <c r="AF178" i="16"/>
  <c r="AF179" i="16"/>
  <c r="AF180" i="16"/>
  <c r="AF181" i="16"/>
  <c r="AF182" i="16"/>
  <c r="AF183" i="16"/>
  <c r="AF184" i="16"/>
  <c r="AF185" i="16"/>
  <c r="AF186" i="16"/>
  <c r="AF187" i="16"/>
  <c r="AF188" i="16"/>
  <c r="AF189" i="16"/>
  <c r="AF190" i="16"/>
  <c r="AF191" i="16"/>
  <c r="AF192" i="16"/>
  <c r="AF193" i="16"/>
  <c r="AF194" i="16"/>
  <c r="AF195" i="16"/>
  <c r="AF196" i="16"/>
  <c r="AF197" i="16"/>
  <c r="AF198" i="16"/>
  <c r="AF199" i="16"/>
  <c r="AF200" i="16"/>
  <c r="AF201" i="16"/>
  <c r="AF202" i="16"/>
  <c r="AF203" i="16"/>
  <c r="AF204" i="16"/>
  <c r="AF205" i="16"/>
  <c r="AF206" i="16"/>
  <c r="AF207" i="16"/>
  <c r="AF208" i="16"/>
  <c r="AF209" i="16"/>
  <c r="AF210" i="16"/>
  <c r="AF211" i="16"/>
  <c r="AF212" i="16"/>
  <c r="AF213" i="16"/>
  <c r="AF214" i="16"/>
  <c r="AF215" i="16"/>
  <c r="AF216" i="16"/>
  <c r="AF217" i="16"/>
  <c r="AF218" i="16"/>
  <c r="AF219" i="16"/>
  <c r="AF220" i="16"/>
  <c r="AF221" i="16"/>
  <c r="AF222" i="16"/>
  <c r="AF223" i="16"/>
  <c r="AF224" i="16"/>
  <c r="AF225" i="16"/>
  <c r="AF226" i="16"/>
  <c r="AF227" i="16"/>
  <c r="AF228" i="16"/>
  <c r="AF229" i="16"/>
  <c r="AF230" i="16"/>
  <c r="AF231" i="16"/>
  <c r="AF232" i="16"/>
  <c r="AF233" i="16"/>
  <c r="AF234" i="16"/>
  <c r="AF235" i="16"/>
  <c r="AF236" i="16"/>
  <c r="AF237" i="16"/>
  <c r="AF238" i="16"/>
  <c r="AF239" i="16"/>
  <c r="AF240" i="16"/>
  <c r="AF241" i="16"/>
  <c r="AF242" i="16"/>
  <c r="AF243" i="16"/>
  <c r="AF244" i="16"/>
  <c r="AF245" i="16"/>
  <c r="AF246" i="16"/>
  <c r="AF247" i="16"/>
  <c r="AF248" i="16"/>
  <c r="AF249" i="16"/>
  <c r="AF250" i="16"/>
  <c r="AF251" i="16"/>
  <c r="AF252" i="16"/>
  <c r="AF253" i="16"/>
  <c r="AF254" i="16"/>
  <c r="AF255" i="16"/>
  <c r="AF256" i="16"/>
  <c r="AF257" i="16"/>
  <c r="AF258" i="16"/>
  <c r="AF259" i="16"/>
  <c r="AF260" i="16"/>
  <c r="AG33" i="16"/>
  <c r="AG34" i="16"/>
  <c r="AG35" i="16"/>
  <c r="AG36" i="16"/>
  <c r="AG37" i="16"/>
  <c r="AH37" i="16" s="1"/>
  <c r="AG38" i="16"/>
  <c r="AH38" i="16" s="1"/>
  <c r="AG39" i="16"/>
  <c r="AG40" i="16"/>
  <c r="AH40" i="16" s="1"/>
  <c r="AG41" i="16"/>
  <c r="AG42" i="16"/>
  <c r="AG43" i="16"/>
  <c r="AG44" i="16"/>
  <c r="AG45" i="16"/>
  <c r="AH45" i="16" s="1"/>
  <c r="AG46" i="16"/>
  <c r="AH46" i="16" s="1"/>
  <c r="AG47" i="16"/>
  <c r="AG48" i="16"/>
  <c r="AH48" i="16" s="1"/>
  <c r="AG49" i="16"/>
  <c r="AG50" i="16"/>
  <c r="AG51" i="16"/>
  <c r="AG52" i="16"/>
  <c r="AG53" i="16"/>
  <c r="AG54" i="16"/>
  <c r="AG55" i="16"/>
  <c r="AG56" i="16"/>
  <c r="AH56" i="16" s="1"/>
  <c r="AG57" i="16"/>
  <c r="AG58" i="16"/>
  <c r="AG59" i="16"/>
  <c r="AG60" i="16"/>
  <c r="AG61" i="16"/>
  <c r="AH61" i="16" s="1"/>
  <c r="AG62" i="16"/>
  <c r="AH62" i="16" s="1"/>
  <c r="AG63" i="16"/>
  <c r="AG64" i="16"/>
  <c r="AH64" i="16" s="1"/>
  <c r="AG65" i="16"/>
  <c r="AG66" i="16"/>
  <c r="AG67" i="16"/>
  <c r="AG68" i="16"/>
  <c r="AG69" i="16"/>
  <c r="AH69" i="16" s="1"/>
  <c r="AG70" i="16"/>
  <c r="AH70" i="16" s="1"/>
  <c r="AG71" i="16"/>
  <c r="AG72" i="16"/>
  <c r="AG73" i="16"/>
  <c r="AG74" i="16"/>
  <c r="AG75" i="16"/>
  <c r="AG76" i="16"/>
  <c r="AG77" i="16"/>
  <c r="AH77" i="16" s="1"/>
  <c r="AG78" i="16"/>
  <c r="AH78" i="16" s="1"/>
  <c r="AG79" i="16"/>
  <c r="AG80" i="16"/>
  <c r="AH80" i="16" s="1"/>
  <c r="AG81" i="16"/>
  <c r="AG82" i="16"/>
  <c r="AG83" i="16"/>
  <c r="AG84" i="16"/>
  <c r="AG85" i="16"/>
  <c r="AH85" i="16" s="1"/>
  <c r="AG86" i="16"/>
  <c r="AH86" i="16" s="1"/>
  <c r="AG87" i="16"/>
  <c r="AG88" i="16"/>
  <c r="AH88" i="16" s="1"/>
  <c r="AG89" i="16"/>
  <c r="AG90" i="16"/>
  <c r="AG91" i="16"/>
  <c r="AG92" i="16"/>
  <c r="AG93" i="16"/>
  <c r="AH93" i="16" s="1"/>
  <c r="AG94" i="16"/>
  <c r="AH94" i="16" s="1"/>
  <c r="AG95" i="16"/>
  <c r="AG96" i="16"/>
  <c r="AH96" i="16" s="1"/>
  <c r="AG97" i="16"/>
  <c r="AG98" i="16"/>
  <c r="AG99" i="16"/>
  <c r="AG100" i="16"/>
  <c r="AG101" i="16"/>
  <c r="AH101" i="16" s="1"/>
  <c r="AG102" i="16"/>
  <c r="AH102" i="16" s="1"/>
  <c r="AG103" i="16"/>
  <c r="AG104" i="16"/>
  <c r="AH104" i="16" s="1"/>
  <c r="AG105" i="16"/>
  <c r="AG106" i="16"/>
  <c r="AG107" i="16"/>
  <c r="AG108" i="16"/>
  <c r="AG109" i="16"/>
  <c r="AH109" i="16" s="1"/>
  <c r="AG110" i="16"/>
  <c r="AH110" i="16" s="1"/>
  <c r="AG111" i="16"/>
  <c r="AG112" i="16"/>
  <c r="AH112" i="16" s="1"/>
  <c r="AG113" i="16"/>
  <c r="AG114" i="16"/>
  <c r="AG115" i="16"/>
  <c r="AG116" i="16"/>
  <c r="AG117" i="16"/>
  <c r="AH117" i="16" s="1"/>
  <c r="AG118" i="16"/>
  <c r="AH118" i="16" s="1"/>
  <c r="AG119" i="16"/>
  <c r="AG120" i="16"/>
  <c r="AH120" i="16" s="1"/>
  <c r="AG121" i="16"/>
  <c r="AG122" i="16"/>
  <c r="AG123" i="16"/>
  <c r="AG124" i="16"/>
  <c r="AG125" i="16"/>
  <c r="AH125" i="16" s="1"/>
  <c r="AG126" i="16"/>
  <c r="AH126" i="16" s="1"/>
  <c r="AG127" i="16"/>
  <c r="AG128" i="16"/>
  <c r="AH128" i="16" s="1"/>
  <c r="AG129" i="16"/>
  <c r="AG130" i="16"/>
  <c r="AG131" i="16"/>
  <c r="AG132" i="16"/>
  <c r="AG133" i="16"/>
  <c r="AH133" i="16" s="1"/>
  <c r="AG134" i="16"/>
  <c r="AH134" i="16" s="1"/>
  <c r="AG135" i="16"/>
  <c r="AG136" i="16"/>
  <c r="AH136" i="16" s="1"/>
  <c r="AG137" i="16"/>
  <c r="AG138" i="16"/>
  <c r="AG139" i="16"/>
  <c r="AG140" i="16"/>
  <c r="AG141" i="16"/>
  <c r="AH141" i="16" s="1"/>
  <c r="AG142" i="16"/>
  <c r="AH142" i="16" s="1"/>
  <c r="AG143" i="16"/>
  <c r="AG144" i="16"/>
  <c r="AH144" i="16" s="1"/>
  <c r="AG145" i="16"/>
  <c r="AG146" i="16"/>
  <c r="AG147" i="16"/>
  <c r="AG148" i="16"/>
  <c r="AG149" i="16"/>
  <c r="AH149" i="16" s="1"/>
  <c r="AG150" i="16"/>
  <c r="AH150" i="16" s="1"/>
  <c r="AG151" i="16"/>
  <c r="AG152" i="16"/>
  <c r="AH152" i="16" s="1"/>
  <c r="AG153" i="16"/>
  <c r="AG154" i="16"/>
  <c r="AG155" i="16"/>
  <c r="AG156" i="16"/>
  <c r="AG157" i="16"/>
  <c r="AH157" i="16" s="1"/>
  <c r="AG158" i="16"/>
  <c r="AH158" i="16" s="1"/>
  <c r="AG159" i="16"/>
  <c r="AG160" i="16"/>
  <c r="AH160" i="16" s="1"/>
  <c r="AG161" i="16"/>
  <c r="AG162" i="16"/>
  <c r="AG163" i="16"/>
  <c r="AG164" i="16"/>
  <c r="AG165" i="16"/>
  <c r="AH165" i="16" s="1"/>
  <c r="AG166" i="16"/>
  <c r="AH166" i="16" s="1"/>
  <c r="AG167" i="16"/>
  <c r="AG168" i="16"/>
  <c r="AH168" i="16" s="1"/>
  <c r="AG169" i="16"/>
  <c r="AG170" i="16"/>
  <c r="AG171" i="16"/>
  <c r="AG172" i="16"/>
  <c r="AG173" i="16"/>
  <c r="AH173" i="16" s="1"/>
  <c r="AG174" i="16"/>
  <c r="AH174" i="16" s="1"/>
  <c r="AG175" i="16"/>
  <c r="AG176" i="16"/>
  <c r="AH176" i="16" s="1"/>
  <c r="AG177" i="16"/>
  <c r="AG178" i="16"/>
  <c r="AG179" i="16"/>
  <c r="AG180" i="16"/>
  <c r="AG181" i="16"/>
  <c r="AH181" i="16" s="1"/>
  <c r="AG182" i="16"/>
  <c r="AH182" i="16" s="1"/>
  <c r="AG183" i="16"/>
  <c r="AG184" i="16"/>
  <c r="AH184" i="16" s="1"/>
  <c r="AG185" i="16"/>
  <c r="AG186" i="16"/>
  <c r="AG187" i="16"/>
  <c r="AG188" i="16"/>
  <c r="AG189" i="16"/>
  <c r="AH189" i="16" s="1"/>
  <c r="AG190" i="16"/>
  <c r="AH190" i="16" s="1"/>
  <c r="AG191" i="16"/>
  <c r="AG192" i="16"/>
  <c r="AH192" i="16" s="1"/>
  <c r="AG193" i="16"/>
  <c r="AG194" i="16"/>
  <c r="AG195" i="16"/>
  <c r="AG196" i="16"/>
  <c r="AG197" i="16"/>
  <c r="AH197" i="16" s="1"/>
  <c r="AG198" i="16"/>
  <c r="AH198" i="16" s="1"/>
  <c r="AG199" i="16"/>
  <c r="AG200" i="16"/>
  <c r="AH200" i="16" s="1"/>
  <c r="AG201" i="16"/>
  <c r="AG202" i="16"/>
  <c r="AG203" i="16"/>
  <c r="AG204" i="16"/>
  <c r="AG205" i="16"/>
  <c r="AH205" i="16" s="1"/>
  <c r="AG206" i="16"/>
  <c r="AH206" i="16" s="1"/>
  <c r="AG207" i="16"/>
  <c r="AG208" i="16"/>
  <c r="AH208" i="16" s="1"/>
  <c r="AG209" i="16"/>
  <c r="AG210" i="16"/>
  <c r="AG211" i="16"/>
  <c r="AG212" i="16"/>
  <c r="AG213" i="16"/>
  <c r="AH213" i="16" s="1"/>
  <c r="AG214" i="16"/>
  <c r="AH214" i="16" s="1"/>
  <c r="AG215" i="16"/>
  <c r="AG216" i="16"/>
  <c r="AH216" i="16" s="1"/>
  <c r="AG217" i="16"/>
  <c r="AG218" i="16"/>
  <c r="AG219" i="16"/>
  <c r="AG220" i="16"/>
  <c r="AG221" i="16"/>
  <c r="AH221" i="16" s="1"/>
  <c r="AG222" i="16"/>
  <c r="AH222" i="16" s="1"/>
  <c r="AG223" i="16"/>
  <c r="AG224" i="16"/>
  <c r="AH224" i="16" s="1"/>
  <c r="AG225" i="16"/>
  <c r="AG226" i="16"/>
  <c r="AG227" i="16"/>
  <c r="AG228" i="16"/>
  <c r="AG229" i="16"/>
  <c r="AH229" i="16" s="1"/>
  <c r="AG230" i="16"/>
  <c r="AH230" i="16" s="1"/>
  <c r="AG231" i="16"/>
  <c r="AG232" i="16"/>
  <c r="AH232" i="16" s="1"/>
  <c r="AG233" i="16"/>
  <c r="AG234" i="16"/>
  <c r="AG235" i="16"/>
  <c r="AG236" i="16"/>
  <c r="AG237" i="16"/>
  <c r="AH237" i="16" s="1"/>
  <c r="AG238" i="16"/>
  <c r="AH238" i="16" s="1"/>
  <c r="AG239" i="16"/>
  <c r="AG240" i="16"/>
  <c r="AH240" i="16" s="1"/>
  <c r="AG241" i="16"/>
  <c r="AG242" i="16"/>
  <c r="AG243" i="16"/>
  <c r="AG244" i="16"/>
  <c r="AG245" i="16"/>
  <c r="AH245" i="16" s="1"/>
  <c r="AG246" i="16"/>
  <c r="AH246" i="16" s="1"/>
  <c r="AG247" i="16"/>
  <c r="AG248" i="16"/>
  <c r="AH248" i="16" s="1"/>
  <c r="AG249" i="16"/>
  <c r="AG250" i="16"/>
  <c r="AG251" i="16"/>
  <c r="AG252" i="16"/>
  <c r="AG253" i="16"/>
  <c r="AH253" i="16" s="1"/>
  <c r="AG254" i="16"/>
  <c r="AH254" i="16" s="1"/>
  <c r="AG255" i="16"/>
  <c r="AG256" i="16"/>
  <c r="AH256" i="16" s="1"/>
  <c r="AG257" i="16"/>
  <c r="AG258" i="16"/>
  <c r="AG259" i="16"/>
  <c r="AG260" i="16"/>
  <c r="AM28" i="16"/>
  <c r="AK28" i="16"/>
  <c r="AI28" i="16"/>
  <c r="AG28" i="16"/>
  <c r="AE28" i="16"/>
  <c r="AC28" i="16"/>
  <c r="AA28" i="16"/>
  <c r="Y28" i="16"/>
  <c r="W28" i="16"/>
  <c r="U28" i="16"/>
  <c r="S28" i="16"/>
  <c r="Q28" i="16"/>
  <c r="O28" i="16"/>
  <c r="M28" i="16"/>
  <c r="K28" i="16"/>
  <c r="I28" i="16"/>
  <c r="G28" i="16"/>
  <c r="E28" i="16"/>
  <c r="C28" i="16"/>
  <c r="AM27" i="16"/>
  <c r="AK27" i="16"/>
  <c r="AI27" i="16"/>
  <c r="AG27" i="16"/>
  <c r="AE27" i="16"/>
  <c r="AC27" i="16"/>
  <c r="AA27" i="16"/>
  <c r="Y27" i="16"/>
  <c r="W27" i="16"/>
  <c r="U27" i="16"/>
  <c r="S27" i="16"/>
  <c r="Q27" i="16"/>
  <c r="O27" i="16"/>
  <c r="M27" i="16"/>
  <c r="K27" i="16"/>
  <c r="I27" i="16"/>
  <c r="G27" i="16"/>
  <c r="E27" i="16"/>
  <c r="C27" i="16"/>
  <c r="AM26" i="16"/>
  <c r="AK26" i="16"/>
  <c r="AI26" i="16"/>
  <c r="AG26" i="16"/>
  <c r="AE26" i="16"/>
  <c r="AC26" i="16"/>
  <c r="AA26" i="16"/>
  <c r="Y26" i="16"/>
  <c r="W26" i="16"/>
  <c r="U26" i="16"/>
  <c r="S26" i="16"/>
  <c r="Q26" i="16"/>
  <c r="O26" i="16"/>
  <c r="M26" i="16"/>
  <c r="K26" i="16"/>
  <c r="I26" i="16"/>
  <c r="G26" i="16"/>
  <c r="E26" i="16"/>
  <c r="C26" i="16"/>
  <c r="AM25" i="16"/>
  <c r="AK25" i="16"/>
  <c r="AI25" i="16"/>
  <c r="AG25" i="16"/>
  <c r="AE25" i="16"/>
  <c r="AC25" i="16"/>
  <c r="AA25" i="16"/>
  <c r="Y25" i="16"/>
  <c r="W25" i="16"/>
  <c r="U25" i="16"/>
  <c r="S25" i="16"/>
  <c r="Q25" i="16"/>
  <c r="O25" i="16"/>
  <c r="M25" i="16"/>
  <c r="K25" i="16"/>
  <c r="I25" i="16"/>
  <c r="G25" i="16"/>
  <c r="E25" i="16"/>
  <c r="C25" i="16"/>
  <c r="AM24" i="16"/>
  <c r="AK24" i="16"/>
  <c r="AI24" i="16"/>
  <c r="AG24" i="16"/>
  <c r="AE24" i="16"/>
  <c r="AC24" i="16"/>
  <c r="AA24" i="16"/>
  <c r="Y24" i="16"/>
  <c r="W24" i="16"/>
  <c r="U24" i="16"/>
  <c r="S24" i="16"/>
  <c r="Q24" i="16"/>
  <c r="O24" i="16"/>
  <c r="M24" i="16"/>
  <c r="K24" i="16"/>
  <c r="I24" i="16"/>
  <c r="G24" i="16"/>
  <c r="E24" i="16"/>
  <c r="C24" i="16"/>
  <c r="AM23" i="16"/>
  <c r="AK23" i="16"/>
  <c r="AI23" i="16"/>
  <c r="AG23" i="16"/>
  <c r="AE23" i="16"/>
  <c r="AC23" i="16"/>
  <c r="AA23" i="16"/>
  <c r="Y23" i="16"/>
  <c r="W23" i="16"/>
  <c r="U23" i="16"/>
  <c r="S23" i="16"/>
  <c r="Q23" i="16"/>
  <c r="O23" i="16"/>
  <c r="M23" i="16"/>
  <c r="K23" i="16"/>
  <c r="I23" i="16"/>
  <c r="G23" i="16"/>
  <c r="E23" i="16"/>
  <c r="C23" i="16"/>
  <c r="AM22" i="16"/>
  <c r="AK22" i="16"/>
  <c r="AI22" i="16"/>
  <c r="AG22" i="16"/>
  <c r="AE22" i="16"/>
  <c r="AC22" i="16"/>
  <c r="AA22" i="16"/>
  <c r="Y22" i="16"/>
  <c r="W22" i="16"/>
  <c r="U22" i="16"/>
  <c r="S22" i="16"/>
  <c r="Q22" i="16"/>
  <c r="O22" i="16"/>
  <c r="M22" i="16"/>
  <c r="K22" i="16"/>
  <c r="I22" i="16"/>
  <c r="G22" i="16"/>
  <c r="E22" i="16"/>
  <c r="C22" i="16"/>
  <c r="AM21" i="16"/>
  <c r="AK21" i="16"/>
  <c r="AI21" i="16"/>
  <c r="AG21" i="16"/>
  <c r="AE21" i="16"/>
  <c r="AC21" i="16"/>
  <c r="AA21" i="16"/>
  <c r="Y21" i="16"/>
  <c r="W21" i="16"/>
  <c r="U21" i="16"/>
  <c r="S21" i="16"/>
  <c r="Q21" i="16"/>
  <c r="O21" i="16"/>
  <c r="M21" i="16"/>
  <c r="K21" i="16"/>
  <c r="I21" i="16"/>
  <c r="G21" i="16"/>
  <c r="E21" i="16"/>
  <c r="C21" i="16"/>
  <c r="AM20" i="16"/>
  <c r="AK20" i="16"/>
  <c r="AI20" i="16"/>
  <c r="AG20" i="16"/>
  <c r="AE20" i="16"/>
  <c r="AC20" i="16"/>
  <c r="AA20" i="16"/>
  <c r="Y20" i="16"/>
  <c r="W20" i="16"/>
  <c r="U20" i="16"/>
  <c r="S20" i="16"/>
  <c r="Q20" i="16"/>
  <c r="O20" i="16"/>
  <c r="M20" i="16"/>
  <c r="K20" i="16"/>
  <c r="I20" i="16"/>
  <c r="G20" i="16"/>
  <c r="E20" i="16"/>
  <c r="C20" i="16"/>
  <c r="AM19" i="16"/>
  <c r="AK19" i="16"/>
  <c r="AI19" i="16"/>
  <c r="AG19" i="16"/>
  <c r="AE19" i="16"/>
  <c r="AC19" i="16"/>
  <c r="AA19" i="16"/>
  <c r="Y19" i="16"/>
  <c r="W19" i="16"/>
  <c r="U19" i="16"/>
  <c r="S19" i="16"/>
  <c r="Q19" i="16"/>
  <c r="O19" i="16"/>
  <c r="M19" i="16"/>
  <c r="K19" i="16"/>
  <c r="I19" i="16"/>
  <c r="G19" i="16"/>
  <c r="E19" i="16"/>
  <c r="C19" i="16"/>
  <c r="AM18" i="16"/>
  <c r="AK18" i="16"/>
  <c r="AI18" i="16"/>
  <c r="AG18" i="16"/>
  <c r="AE18" i="16"/>
  <c r="AC18" i="16"/>
  <c r="AA18" i="16"/>
  <c r="Y18" i="16"/>
  <c r="W18" i="16"/>
  <c r="U18" i="16"/>
  <c r="S18" i="16"/>
  <c r="Q18" i="16"/>
  <c r="O18" i="16"/>
  <c r="M18" i="16"/>
  <c r="K18" i="16"/>
  <c r="I18" i="16"/>
  <c r="G18" i="16"/>
  <c r="E18" i="16"/>
  <c r="C18" i="16"/>
  <c r="AM17" i="16"/>
  <c r="AK17" i="16"/>
  <c r="AI17" i="16"/>
  <c r="AG17" i="16"/>
  <c r="AE17" i="16"/>
  <c r="AC17" i="16"/>
  <c r="AA17" i="16"/>
  <c r="Y17" i="16"/>
  <c r="W17" i="16"/>
  <c r="U17" i="16"/>
  <c r="S17" i="16"/>
  <c r="Q17" i="16"/>
  <c r="O17" i="16"/>
  <c r="M17" i="16"/>
  <c r="K17" i="16"/>
  <c r="I17" i="16"/>
  <c r="G17" i="16"/>
  <c r="E17" i="16"/>
  <c r="C17" i="16"/>
  <c r="AM16" i="16"/>
  <c r="AK16" i="16"/>
  <c r="AI16" i="16"/>
  <c r="AG16" i="16"/>
  <c r="AE16" i="16"/>
  <c r="AC16" i="16"/>
  <c r="AA16" i="16"/>
  <c r="Y16" i="16"/>
  <c r="W16" i="16"/>
  <c r="U16" i="16"/>
  <c r="S16" i="16"/>
  <c r="Q16" i="16"/>
  <c r="O16" i="16"/>
  <c r="M16" i="16"/>
  <c r="K16" i="16"/>
  <c r="I16" i="16"/>
  <c r="G16" i="16"/>
  <c r="E16" i="16"/>
  <c r="C16" i="16"/>
  <c r="AM15" i="16"/>
  <c r="AK15" i="16"/>
  <c r="AI15" i="16"/>
  <c r="AG15" i="16"/>
  <c r="AE15" i="16"/>
  <c r="AC15" i="16"/>
  <c r="AA15" i="16"/>
  <c r="Y15" i="16"/>
  <c r="W15" i="16"/>
  <c r="U15" i="16"/>
  <c r="S15" i="16"/>
  <c r="Q15" i="16"/>
  <c r="O15" i="16"/>
  <c r="M15" i="16"/>
  <c r="K15" i="16"/>
  <c r="I15" i="16"/>
  <c r="G15" i="16"/>
  <c r="E15" i="16"/>
  <c r="C15" i="16"/>
  <c r="AM14" i="16"/>
  <c r="AK14" i="16"/>
  <c r="AI14" i="16"/>
  <c r="AG14" i="16"/>
  <c r="AE14" i="16"/>
  <c r="AC14" i="16"/>
  <c r="AA14" i="16"/>
  <c r="Y14" i="16"/>
  <c r="W14" i="16"/>
  <c r="U14" i="16"/>
  <c r="S14" i="16"/>
  <c r="Q14" i="16"/>
  <c r="O14" i="16"/>
  <c r="M14" i="16"/>
  <c r="K14" i="16"/>
  <c r="I14" i="16"/>
  <c r="G14" i="16"/>
  <c r="E14" i="16"/>
  <c r="C14" i="16"/>
  <c r="AM13" i="16"/>
  <c r="AK13" i="16"/>
  <c r="AI13" i="16"/>
  <c r="AG13" i="16"/>
  <c r="AE13" i="16"/>
  <c r="AC13" i="16"/>
  <c r="AA13" i="16"/>
  <c r="Y13" i="16"/>
  <c r="W13" i="16"/>
  <c r="U13" i="16"/>
  <c r="S13" i="16"/>
  <c r="Q13" i="16"/>
  <c r="O13" i="16"/>
  <c r="M13" i="16"/>
  <c r="K13" i="16"/>
  <c r="I13" i="16"/>
  <c r="G13" i="16"/>
  <c r="E13" i="16"/>
  <c r="C13" i="16"/>
  <c r="AM12" i="16"/>
  <c r="AK12" i="16"/>
  <c r="AI12" i="16"/>
  <c r="AG12" i="16"/>
  <c r="AE12" i="16"/>
  <c r="AC12" i="16"/>
  <c r="AA12" i="16"/>
  <c r="Y12" i="16"/>
  <c r="W12" i="16"/>
  <c r="U12" i="16"/>
  <c r="S12" i="16"/>
  <c r="Q12" i="16"/>
  <c r="O12" i="16"/>
  <c r="M12" i="16"/>
  <c r="K12" i="16"/>
  <c r="I12" i="16"/>
  <c r="G12" i="16"/>
  <c r="E12" i="16"/>
  <c r="C12" i="16"/>
  <c r="AM11" i="16"/>
  <c r="AK11" i="16"/>
  <c r="AI11" i="16"/>
  <c r="AG11" i="16"/>
  <c r="AE11" i="16"/>
  <c r="AC11" i="16"/>
  <c r="AA11" i="16"/>
  <c r="Y11" i="16"/>
  <c r="W11" i="16"/>
  <c r="U11" i="16"/>
  <c r="S11" i="16"/>
  <c r="Q11" i="16"/>
  <c r="O11" i="16"/>
  <c r="M11" i="16"/>
  <c r="K11" i="16"/>
  <c r="I11" i="16"/>
  <c r="G11" i="16"/>
  <c r="E11" i="16"/>
  <c r="C11" i="16"/>
  <c r="AM10" i="16"/>
  <c r="AK10" i="16"/>
  <c r="AI10" i="16"/>
  <c r="AG10" i="16"/>
  <c r="AE10" i="16"/>
  <c r="AC10" i="16"/>
  <c r="AA10" i="16"/>
  <c r="Y10" i="16"/>
  <c r="W10" i="16"/>
  <c r="U10" i="16"/>
  <c r="S10" i="16"/>
  <c r="Q10" i="16"/>
  <c r="O10" i="16"/>
  <c r="M10" i="16"/>
  <c r="K10" i="16"/>
  <c r="I10" i="16"/>
  <c r="G10" i="16"/>
  <c r="E10" i="16"/>
  <c r="C10" i="16"/>
  <c r="AM4" i="16"/>
  <c r="AL5" i="16" s="1"/>
  <c r="AL4" i="16"/>
  <c r="AK5" i="16" s="1"/>
  <c r="AK4" i="16"/>
  <c r="AJ5" i="16" s="1"/>
  <c r="AJ4" i="16"/>
  <c r="AI5" i="16" s="1"/>
  <c r="AI4" i="16"/>
  <c r="AH5" i="16" s="1"/>
  <c r="AH4" i="16"/>
  <c r="AG5" i="16" s="1"/>
  <c r="AG4" i="16"/>
  <c r="AF5" i="16" s="1"/>
  <c r="AF4" i="16"/>
  <c r="AE5" i="16" s="1"/>
  <c r="AE4" i="16"/>
  <c r="AD5" i="16" s="1"/>
  <c r="AD4" i="16"/>
  <c r="AC5" i="16" s="1"/>
  <c r="AC4" i="16"/>
  <c r="AB5" i="16" s="1"/>
  <c r="AB4" i="16"/>
  <c r="AA5" i="16" s="1"/>
  <c r="AA4" i="16"/>
  <c r="Z5" i="16" s="1"/>
  <c r="Y4" i="16"/>
  <c r="X5" i="16" s="1"/>
  <c r="X4" i="16"/>
  <c r="W5" i="16" s="1"/>
  <c r="W4" i="16"/>
  <c r="V5" i="16" s="1"/>
  <c r="V4" i="16"/>
  <c r="U5" i="16" s="1"/>
  <c r="U4" i="16"/>
  <c r="T5" i="16" s="1"/>
  <c r="T4" i="16"/>
  <c r="S5" i="16" s="1"/>
  <c r="S4" i="16"/>
  <c r="R5" i="16" s="1"/>
  <c r="R4" i="16"/>
  <c r="Q5" i="16" s="1"/>
  <c r="Q4" i="16"/>
  <c r="P5" i="16" s="1"/>
  <c r="P4" i="16"/>
  <c r="O5" i="16" s="1"/>
  <c r="O4" i="16"/>
  <c r="N5" i="16" s="1"/>
  <c r="N4" i="16"/>
  <c r="M5" i="16" s="1"/>
  <c r="M4" i="16"/>
  <c r="L5" i="16" s="1"/>
  <c r="L4" i="16"/>
  <c r="K5" i="16" s="1"/>
  <c r="K4" i="16"/>
  <c r="J5" i="16" s="1"/>
  <c r="J4" i="16"/>
  <c r="I5" i="16" s="1"/>
  <c r="I4" i="16"/>
  <c r="H5" i="16" s="1"/>
  <c r="H4" i="16"/>
  <c r="G5" i="16" s="1"/>
  <c r="G4" i="16"/>
  <c r="F5" i="16" s="1"/>
  <c r="F4" i="16"/>
  <c r="E5" i="16" s="1"/>
  <c r="E4" i="16"/>
  <c r="D5" i="16" s="1"/>
  <c r="D4" i="16"/>
  <c r="C5" i="16" s="1"/>
  <c r="C4" i="16"/>
  <c r="B5" i="16" s="1"/>
  <c r="G201" i="30" l="1"/>
  <c r="F201" i="30"/>
  <c r="F69" i="30"/>
  <c r="G69" i="30"/>
  <c r="G290" i="25"/>
  <c r="F290" i="25"/>
  <c r="F113" i="30"/>
  <c r="G113" i="30"/>
  <c r="F91" i="30"/>
  <c r="G91" i="30"/>
  <c r="G158" i="30"/>
  <c r="F158" i="30"/>
  <c r="E179" i="30"/>
  <c r="G179" i="30"/>
  <c r="F179" i="30"/>
  <c r="F47" i="30"/>
  <c r="G47" i="30"/>
  <c r="G135" i="30"/>
  <c r="F135" i="30"/>
  <c r="E47" i="30"/>
  <c r="C52" i="25"/>
  <c r="C8" i="25"/>
  <c r="C70" i="30"/>
  <c r="D70" i="30"/>
  <c r="C75" i="25"/>
  <c r="C31" i="25"/>
  <c r="C7" i="25"/>
  <c r="C180" i="30"/>
  <c r="D180" i="30"/>
  <c r="C114" i="30"/>
  <c r="D114" i="30"/>
  <c r="D92" i="30"/>
  <c r="C92" i="30"/>
  <c r="C202" i="30"/>
  <c r="D202" i="30"/>
  <c r="C136" i="30"/>
  <c r="D136" i="30"/>
  <c r="C30" i="25"/>
  <c r="C53" i="25"/>
  <c r="C29" i="25"/>
  <c r="C9" i="25"/>
  <c r="E290" i="25"/>
  <c r="D46" i="28"/>
  <c r="D46" i="29"/>
  <c r="D16" i="28"/>
  <c r="G16" i="28" s="1"/>
  <c r="I16" i="28" s="1"/>
  <c r="D16" i="29"/>
  <c r="G16" i="29" s="1"/>
  <c r="I16" i="29" s="1"/>
  <c r="A203" i="30"/>
  <c r="A93" i="30"/>
  <c r="A181" i="30"/>
  <c r="E158" i="30"/>
  <c r="C47" i="29"/>
  <c r="C47" i="28"/>
  <c r="E91" i="30"/>
  <c r="B47" i="28"/>
  <c r="B47" i="29"/>
  <c r="B17" i="29"/>
  <c r="B17" i="28"/>
  <c r="A137" i="30"/>
  <c r="C17" i="29"/>
  <c r="C17" i="28"/>
  <c r="A115" i="30"/>
  <c r="E113" i="30"/>
  <c r="E201" i="30"/>
  <c r="E69" i="30"/>
  <c r="A159" i="30"/>
  <c r="D159" i="30" s="1"/>
  <c r="E135" i="30"/>
  <c r="E120" i="5"/>
  <c r="E167" i="5"/>
  <c r="E136" i="5"/>
  <c r="E168" i="6"/>
  <c r="E137" i="6"/>
  <c r="E176" i="5"/>
  <c r="E145" i="5"/>
  <c r="E162" i="5"/>
  <c r="E131" i="5"/>
  <c r="E143" i="5"/>
  <c r="E174" i="5"/>
  <c r="E146" i="5"/>
  <c r="E177" i="5"/>
  <c r="E142" i="5"/>
  <c r="E173" i="5"/>
  <c r="E163" i="6"/>
  <c r="E132" i="6"/>
  <c r="E140" i="5"/>
  <c r="E171" i="5"/>
  <c r="E171" i="6"/>
  <c r="E140" i="6"/>
  <c r="E165" i="5"/>
  <c r="E134" i="5"/>
  <c r="E166" i="6"/>
  <c r="E135" i="6"/>
  <c r="E164" i="6"/>
  <c r="E133" i="6"/>
  <c r="E148" i="6"/>
  <c r="E179" i="6"/>
  <c r="E144" i="5"/>
  <c r="E175" i="5"/>
  <c r="E168" i="5"/>
  <c r="E137" i="5"/>
  <c r="E164" i="5"/>
  <c r="E133" i="5"/>
  <c r="E167" i="6"/>
  <c r="E136" i="6"/>
  <c r="E169" i="6"/>
  <c r="E138" i="6"/>
  <c r="E120" i="6"/>
  <c r="E142" i="6"/>
  <c r="E173" i="6"/>
  <c r="E169" i="5"/>
  <c r="E138" i="5"/>
  <c r="E162" i="6"/>
  <c r="E131" i="6"/>
  <c r="E134" i="6"/>
  <c r="E165" i="6"/>
  <c r="E149" i="6"/>
  <c r="E141" i="6"/>
  <c r="E172" i="6"/>
  <c r="E135" i="5"/>
  <c r="E166" i="5"/>
  <c r="E170" i="5"/>
  <c r="E139" i="5"/>
  <c r="E145" i="6"/>
  <c r="E176" i="6"/>
  <c r="E146" i="6"/>
  <c r="E177" i="6"/>
  <c r="E141" i="5"/>
  <c r="E172" i="5"/>
  <c r="E144" i="6"/>
  <c r="E175" i="6"/>
  <c r="E179" i="5"/>
  <c r="E148" i="5"/>
  <c r="E149" i="5"/>
  <c r="E180" i="5"/>
  <c r="E132" i="5"/>
  <c r="E163" i="5"/>
  <c r="E147" i="5"/>
  <c r="E178" i="5"/>
  <c r="E147" i="6"/>
  <c r="E178" i="6"/>
  <c r="E170" i="6"/>
  <c r="E139" i="6"/>
  <c r="E143" i="6"/>
  <c r="E174" i="6"/>
  <c r="C291" i="25"/>
  <c r="D291" i="25"/>
  <c r="A292" i="25"/>
  <c r="C154" i="12"/>
  <c r="E71" i="1"/>
  <c r="E95" i="3"/>
  <c r="E108" i="3"/>
  <c r="E82" i="1"/>
  <c r="E84" i="3"/>
  <c r="AH255" i="16"/>
  <c r="AH247" i="16"/>
  <c r="AH239" i="16"/>
  <c r="AH231" i="16"/>
  <c r="AH223" i="16"/>
  <c r="AH215" i="16"/>
  <c r="AH207" i="16"/>
  <c r="AH199" i="16"/>
  <c r="AH191" i="16"/>
  <c r="AH183" i="16"/>
  <c r="AH175" i="16"/>
  <c r="AH167" i="16"/>
  <c r="AH159" i="16"/>
  <c r="AH151" i="16"/>
  <c r="AH143" i="16"/>
  <c r="AH135" i="16"/>
  <c r="AH127" i="16"/>
  <c r="AH119" i="16"/>
  <c r="AH111" i="16"/>
  <c r="AH103" i="16"/>
  <c r="AH95" i="16"/>
  <c r="AH87" i="16"/>
  <c r="AH79" i="16"/>
  <c r="AH63" i="16"/>
  <c r="AH55" i="16"/>
  <c r="AH47" i="16"/>
  <c r="AH39" i="16"/>
  <c r="AH260" i="16"/>
  <c r="AH252" i="16"/>
  <c r="AH244" i="16"/>
  <c r="AH236" i="16"/>
  <c r="AH228" i="16"/>
  <c r="AH220" i="16"/>
  <c r="AH212" i="16"/>
  <c r="AH204" i="16"/>
  <c r="AH196" i="16"/>
  <c r="AH188" i="16"/>
  <c r="AH180" i="16"/>
  <c r="AH172" i="16"/>
  <c r="AH164" i="16"/>
  <c r="AH156" i="16"/>
  <c r="AH148" i="16"/>
  <c r="AH140" i="16"/>
  <c r="AH132" i="16"/>
  <c r="AH124" i="16"/>
  <c r="AH116" i="16"/>
  <c r="AH108" i="16"/>
  <c r="AH100" i="16"/>
  <c r="AH92" i="16"/>
  <c r="AH84" i="16"/>
  <c r="AH76" i="16"/>
  <c r="AH68" i="16"/>
  <c r="AH60" i="16"/>
  <c r="AH44" i="16"/>
  <c r="AH258" i="16"/>
  <c r="AH250" i="16"/>
  <c r="AH242" i="16"/>
  <c r="AH234" i="16"/>
  <c r="AH226" i="16"/>
  <c r="AH218" i="16"/>
  <c r="AH210" i="16"/>
  <c r="AH202" i="16"/>
  <c r="AH194" i="16"/>
  <c r="AH186" i="16"/>
  <c r="AH178" i="16"/>
  <c r="AH170" i="16"/>
  <c r="AH162" i="16"/>
  <c r="AH154" i="16"/>
  <c r="AH146" i="16"/>
  <c r="AH138" i="16"/>
  <c r="AH130" i="16"/>
  <c r="AH122" i="16"/>
  <c r="AH114" i="16"/>
  <c r="AH106" i="16"/>
  <c r="AH98" i="16"/>
  <c r="AH82" i="16"/>
  <c r="AH74" i="16"/>
  <c r="AH66" i="16"/>
  <c r="AH58" i="16"/>
  <c r="AH50" i="16"/>
  <c r="AH42" i="16"/>
  <c r="AH257" i="16"/>
  <c r="AH249" i="16"/>
  <c r="AH241" i="16"/>
  <c r="AH233" i="16"/>
  <c r="AH225" i="16"/>
  <c r="AH217" i="16"/>
  <c r="AH209" i="16"/>
  <c r="AH201" i="16"/>
  <c r="AH193" i="16"/>
  <c r="AH185" i="16"/>
  <c r="AH177" i="16"/>
  <c r="AH169" i="16"/>
  <c r="AH161" i="16"/>
  <c r="AH153" i="16"/>
  <c r="AH145" i="16"/>
  <c r="AH137" i="16"/>
  <c r="AH129" i="16"/>
  <c r="AH121" i="16"/>
  <c r="AH113" i="16"/>
  <c r="AH105" i="16"/>
  <c r="AH97" i="16"/>
  <c r="AH89" i="16"/>
  <c r="AH81" i="16"/>
  <c r="AH73" i="16"/>
  <c r="AH65" i="16"/>
  <c r="AH57" i="16"/>
  <c r="AH49" i="16"/>
  <c r="AH41" i="16"/>
  <c r="AH259" i="16"/>
  <c r="AH251" i="16"/>
  <c r="AH243" i="16"/>
  <c r="AH235" i="16"/>
  <c r="AH227" i="16"/>
  <c r="AH219" i="16"/>
  <c r="AH211" i="16"/>
  <c r="AH203" i="16"/>
  <c r="AH195" i="16"/>
  <c r="AH187" i="16"/>
  <c r="AH179" i="16"/>
  <c r="AH171" i="16"/>
  <c r="AH163" i="16"/>
  <c r="AH155" i="16"/>
  <c r="AH147" i="16"/>
  <c r="AH139" i="16"/>
  <c r="AH131" i="16"/>
  <c r="AH123" i="16"/>
  <c r="AH115" i="16"/>
  <c r="AH107" i="16"/>
  <c r="AH99" i="16"/>
  <c r="AH91" i="16"/>
  <c r="AH83" i="16"/>
  <c r="AH75" i="16"/>
  <c r="AH67" i="16"/>
  <c r="AH59" i="16"/>
  <c r="AH51" i="16"/>
  <c r="AH43" i="16"/>
  <c r="D52" i="25"/>
  <c r="AH71" i="16"/>
  <c r="D8" i="25"/>
  <c r="AH35" i="16"/>
  <c r="D75" i="25"/>
  <c r="AH90" i="16"/>
  <c r="D31" i="25"/>
  <c r="AH54" i="16"/>
  <c r="D7" i="25"/>
  <c r="AH34" i="16"/>
  <c r="D30" i="25"/>
  <c r="AH53" i="16"/>
  <c r="D6" i="25"/>
  <c r="AH33" i="16"/>
  <c r="D53" i="25"/>
  <c r="AH72" i="16"/>
  <c r="D29" i="25"/>
  <c r="AH52" i="16"/>
  <c r="D9" i="25"/>
  <c r="AH36" i="16"/>
  <c r="E6" i="12"/>
  <c r="A121" i="25"/>
  <c r="C98" i="25"/>
  <c r="D98" i="25"/>
  <c r="A33" i="25"/>
  <c r="D10" i="25"/>
  <c r="A11" i="25"/>
  <c r="C10" i="25"/>
  <c r="D32" i="25"/>
  <c r="C32" i="25"/>
  <c r="A55" i="25"/>
  <c r="D54" i="25"/>
  <c r="A77" i="25"/>
  <c r="C54" i="25"/>
  <c r="A99" i="25"/>
  <c r="D76" i="25"/>
  <c r="C76" i="25"/>
  <c r="E202" i="30" l="1"/>
  <c r="E180" i="6"/>
  <c r="E182" i="6" s="1"/>
  <c r="G54" i="25"/>
  <c r="F54" i="25"/>
  <c r="E53" i="25"/>
  <c r="G53" i="25"/>
  <c r="F53" i="25"/>
  <c r="E31" i="25"/>
  <c r="G31" i="25"/>
  <c r="F31" i="25"/>
  <c r="G159" i="30"/>
  <c r="F159" i="30"/>
  <c r="G92" i="30"/>
  <c r="F92" i="30"/>
  <c r="F70" i="30"/>
  <c r="G70" i="30"/>
  <c r="G98" i="25"/>
  <c r="F98" i="25"/>
  <c r="F114" i="30"/>
  <c r="G114" i="30"/>
  <c r="G52" i="25"/>
  <c r="F52" i="25"/>
  <c r="E75" i="25"/>
  <c r="G75" i="25"/>
  <c r="F75" i="25"/>
  <c r="E291" i="25"/>
  <c r="G291" i="25"/>
  <c r="F291" i="25"/>
  <c r="G29" i="25"/>
  <c r="F29" i="25"/>
  <c r="G32" i="25"/>
  <c r="F32" i="25"/>
  <c r="G6" i="25"/>
  <c r="F6" i="25"/>
  <c r="G76" i="25"/>
  <c r="F76" i="25"/>
  <c r="G136" i="30"/>
  <c r="F136" i="30"/>
  <c r="G180" i="30"/>
  <c r="F180" i="30"/>
  <c r="E9" i="25"/>
  <c r="F9" i="25"/>
  <c r="G9" i="25"/>
  <c r="G30" i="25"/>
  <c r="F30" i="25"/>
  <c r="F8" i="25"/>
  <c r="G8" i="25"/>
  <c r="F10" i="25"/>
  <c r="G10" i="25"/>
  <c r="G202" i="30"/>
  <c r="F202" i="30"/>
  <c r="F7" i="25"/>
  <c r="G7" i="25"/>
  <c r="E136" i="30"/>
  <c r="E180" i="30"/>
  <c r="E70" i="30"/>
  <c r="D137" i="30"/>
  <c r="C137" i="30"/>
  <c r="D181" i="30"/>
  <c r="C181" i="30"/>
  <c r="D203" i="30"/>
  <c r="C203" i="30"/>
  <c r="E182" i="5"/>
  <c r="C115" i="30"/>
  <c r="D115" i="30"/>
  <c r="C93" i="30"/>
  <c r="D93" i="30"/>
  <c r="D47" i="29"/>
  <c r="D17" i="28"/>
  <c r="G17" i="28" s="1"/>
  <c r="I17" i="28" s="1"/>
  <c r="D17" i="29"/>
  <c r="G17" i="29" s="1"/>
  <c r="I17" i="29" s="1"/>
  <c r="D47" i="28"/>
  <c r="B48" i="29"/>
  <c r="B48" i="28"/>
  <c r="E92" i="30"/>
  <c r="A160" i="30"/>
  <c r="D160" i="30" s="1"/>
  <c r="A116" i="30"/>
  <c r="A138" i="30"/>
  <c r="E114" i="30"/>
  <c r="A182" i="30"/>
  <c r="E159" i="30"/>
  <c r="A204" i="30"/>
  <c r="C48" i="29"/>
  <c r="C48" i="28"/>
  <c r="C18" i="29"/>
  <c r="C18" i="28"/>
  <c r="B18" i="29"/>
  <c r="B18" i="28"/>
  <c r="E151" i="5"/>
  <c r="E151" i="6"/>
  <c r="D292" i="25"/>
  <c r="C292" i="25"/>
  <c r="A293" i="25"/>
  <c r="E97" i="3"/>
  <c r="E95" i="1"/>
  <c r="E108" i="1"/>
  <c r="C155" i="12"/>
  <c r="E84" i="1"/>
  <c r="E110" i="3"/>
  <c r="E76" i="25"/>
  <c r="E30" i="25"/>
  <c r="E8" i="25"/>
  <c r="E32" i="25"/>
  <c r="E10" i="25"/>
  <c r="E54" i="25"/>
  <c r="E98" i="25"/>
  <c r="E29" i="25"/>
  <c r="E6" i="25"/>
  <c r="E7" i="25"/>
  <c r="E52" i="25"/>
  <c r="A100" i="25"/>
  <c r="C77" i="25"/>
  <c r="D77" i="25"/>
  <c r="A122" i="25"/>
  <c r="D99" i="25"/>
  <c r="C99" i="25"/>
  <c r="A34" i="25"/>
  <c r="A12" i="25"/>
  <c r="C11" i="25"/>
  <c r="D11" i="25"/>
  <c r="C55" i="25"/>
  <c r="A78" i="25"/>
  <c r="D55" i="25"/>
  <c r="A56" i="25"/>
  <c r="C33" i="25"/>
  <c r="D33" i="25"/>
  <c r="D121" i="25"/>
  <c r="C121" i="25"/>
  <c r="A144" i="25"/>
  <c r="A7" i="12"/>
  <c r="A29" i="12"/>
  <c r="F7" i="6"/>
  <c r="F38" i="6" s="1"/>
  <c r="F69" i="6" s="1"/>
  <c r="F100" i="6" s="1"/>
  <c r="F131" i="6" s="1"/>
  <c r="F162" i="6" s="1"/>
  <c r="F7" i="5"/>
  <c r="F38" i="5" s="1"/>
  <c r="F69" i="5" s="1"/>
  <c r="F100" i="5" s="1"/>
  <c r="F131" i="5" s="1"/>
  <c r="F162" i="5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H7" i="3"/>
  <c r="H38" i="3" s="1"/>
  <c r="F7" i="3"/>
  <c r="F38" i="3" s="1"/>
  <c r="F69" i="3" s="1"/>
  <c r="F82" i="3" s="1"/>
  <c r="F95" i="3" s="1"/>
  <c r="F108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G16" i="4"/>
  <c r="F16" i="4"/>
  <c r="F7" i="1"/>
  <c r="F38" i="1" s="1"/>
  <c r="F69" i="1" s="1"/>
  <c r="F82" i="1" s="1"/>
  <c r="F95" i="1" s="1"/>
  <c r="F108" i="1" s="1"/>
  <c r="G11" i="2"/>
  <c r="F11" i="2"/>
  <c r="H7" i="5" s="1"/>
  <c r="C11" i="2"/>
  <c r="H2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G77" i="25" l="1"/>
  <c r="F77" i="25"/>
  <c r="G292" i="25"/>
  <c r="F292" i="25"/>
  <c r="G181" i="30"/>
  <c r="F181" i="30"/>
  <c r="G115" i="30"/>
  <c r="F115" i="30"/>
  <c r="F137" i="30"/>
  <c r="G137" i="30"/>
  <c r="G99" i="25"/>
  <c r="F99" i="25"/>
  <c r="F93" i="30"/>
  <c r="G93" i="30"/>
  <c r="F11" i="25"/>
  <c r="G11" i="25"/>
  <c r="G121" i="25"/>
  <c r="F121" i="25"/>
  <c r="G33" i="25"/>
  <c r="F33" i="25"/>
  <c r="G160" i="30"/>
  <c r="F160" i="30"/>
  <c r="G203" i="30"/>
  <c r="F203" i="30"/>
  <c r="E55" i="25"/>
  <c r="G55" i="25"/>
  <c r="F55" i="25"/>
  <c r="H27" i="3"/>
  <c r="E137" i="30"/>
  <c r="E93" i="30"/>
  <c r="E115" i="30"/>
  <c r="E181" i="30"/>
  <c r="C138" i="30"/>
  <c r="D138" i="30"/>
  <c r="A52" i="12"/>
  <c r="C29" i="12"/>
  <c r="D29" i="12"/>
  <c r="A8" i="12"/>
  <c r="A31" i="12" s="1"/>
  <c r="D7" i="12"/>
  <c r="C7" i="12"/>
  <c r="D204" i="30"/>
  <c r="C204" i="30"/>
  <c r="C182" i="30"/>
  <c r="D182" i="30"/>
  <c r="D116" i="30"/>
  <c r="C116" i="30"/>
  <c r="D18" i="28"/>
  <c r="G18" i="28" s="1"/>
  <c r="I18" i="28" s="1"/>
  <c r="E160" i="30"/>
  <c r="A183" i="30"/>
  <c r="E203" i="30"/>
  <c r="C49" i="29"/>
  <c r="C49" i="28"/>
  <c r="C110" i="28"/>
  <c r="C110" i="29"/>
  <c r="A139" i="30"/>
  <c r="D18" i="29"/>
  <c r="G18" i="29" s="1"/>
  <c r="I18" i="29" s="1"/>
  <c r="B49" i="29"/>
  <c r="B49" i="28"/>
  <c r="A161" i="30"/>
  <c r="D161" i="30" s="1"/>
  <c r="D48" i="28"/>
  <c r="C19" i="29"/>
  <c r="C19" i="28"/>
  <c r="A205" i="30"/>
  <c r="B19" i="29"/>
  <c r="B19" i="28"/>
  <c r="D48" i="29"/>
  <c r="H27" i="5"/>
  <c r="H38" i="5"/>
  <c r="H58" i="3"/>
  <c r="H69" i="3"/>
  <c r="D293" i="25"/>
  <c r="C293" i="25"/>
  <c r="A294" i="25"/>
  <c r="E292" i="25"/>
  <c r="C156" i="12"/>
  <c r="E97" i="1"/>
  <c r="E110" i="1"/>
  <c r="E33" i="25"/>
  <c r="E77" i="25"/>
  <c r="E11" i="25"/>
  <c r="E121" i="25"/>
  <c r="E99" i="25"/>
  <c r="H7" i="6"/>
  <c r="A167" i="25"/>
  <c r="D144" i="25"/>
  <c r="C144" i="25"/>
  <c r="D12" i="25"/>
  <c r="C12" i="25"/>
  <c r="A35" i="25"/>
  <c r="A13" i="25"/>
  <c r="D34" i="25"/>
  <c r="A57" i="25"/>
  <c r="C34" i="25"/>
  <c r="C122" i="25"/>
  <c r="D122" i="25"/>
  <c r="A145" i="25"/>
  <c r="D56" i="25"/>
  <c r="A79" i="25"/>
  <c r="C56" i="25"/>
  <c r="A101" i="25"/>
  <c r="D78" i="25"/>
  <c r="C78" i="25"/>
  <c r="A123" i="25"/>
  <c r="D100" i="25"/>
  <c r="C100" i="25"/>
  <c r="A30" i="12"/>
  <c r="A75" i="12"/>
  <c r="E204" i="30" l="1"/>
  <c r="G56" i="25"/>
  <c r="F56" i="25"/>
  <c r="G100" i="25"/>
  <c r="F100" i="25"/>
  <c r="F161" i="30"/>
  <c r="G161" i="30"/>
  <c r="F138" i="30"/>
  <c r="G138" i="30"/>
  <c r="F122" i="25"/>
  <c r="G122" i="25"/>
  <c r="F12" i="25"/>
  <c r="G12" i="25"/>
  <c r="G7" i="12"/>
  <c r="F7" i="12"/>
  <c r="G34" i="25"/>
  <c r="F34" i="25"/>
  <c r="G116" i="30"/>
  <c r="F116" i="30"/>
  <c r="G78" i="25"/>
  <c r="F78" i="25"/>
  <c r="G293" i="25"/>
  <c r="F293" i="25"/>
  <c r="G29" i="12"/>
  <c r="F29" i="12"/>
  <c r="G182" i="30"/>
  <c r="F182" i="30"/>
  <c r="G204" i="30"/>
  <c r="F204" i="30"/>
  <c r="E138" i="30"/>
  <c r="E182" i="30"/>
  <c r="C75" i="12"/>
  <c r="D75" i="12"/>
  <c r="D205" i="30"/>
  <c r="C205" i="30"/>
  <c r="A9" i="12"/>
  <c r="D8" i="12"/>
  <c r="C8" i="12"/>
  <c r="C139" i="30"/>
  <c r="D139" i="30"/>
  <c r="C183" i="30"/>
  <c r="D183" i="30"/>
  <c r="D31" i="12"/>
  <c r="C31" i="12"/>
  <c r="A53" i="12"/>
  <c r="D30" i="12"/>
  <c r="C30" i="12"/>
  <c r="D52" i="12"/>
  <c r="C52" i="12"/>
  <c r="D49" i="29"/>
  <c r="D19" i="28"/>
  <c r="G19" i="28" s="1"/>
  <c r="I19" i="28" s="1"/>
  <c r="D49" i="28"/>
  <c r="E116" i="30"/>
  <c r="A184" i="30"/>
  <c r="E161" i="30"/>
  <c r="B50" i="29"/>
  <c r="B50" i="28"/>
  <c r="A206" i="30"/>
  <c r="B110" i="29"/>
  <c r="D19" i="29"/>
  <c r="G19" i="29" s="1"/>
  <c r="I19" i="29" s="1"/>
  <c r="C50" i="29"/>
  <c r="C50" i="28"/>
  <c r="B110" i="28"/>
  <c r="C20" i="29"/>
  <c r="C20" i="28"/>
  <c r="B20" i="29"/>
  <c r="B20" i="28"/>
  <c r="A162" i="30"/>
  <c r="D162" i="30" s="1"/>
  <c r="H27" i="6"/>
  <c r="H38" i="6"/>
  <c r="H71" i="3"/>
  <c r="H82" i="3"/>
  <c r="H58" i="5"/>
  <c r="H69" i="5"/>
  <c r="D294" i="25"/>
  <c r="C294" i="25"/>
  <c r="A295" i="25"/>
  <c r="E293" i="25"/>
  <c r="C157" i="12"/>
  <c r="E29" i="12"/>
  <c r="E100" i="25"/>
  <c r="E7" i="12"/>
  <c r="E12" i="25"/>
  <c r="E78" i="25"/>
  <c r="E56" i="25"/>
  <c r="E122" i="25"/>
  <c r="E34" i="25"/>
  <c r="A146" i="25"/>
  <c r="C123" i="25"/>
  <c r="D123" i="25"/>
  <c r="A80" i="25"/>
  <c r="C57" i="25"/>
  <c r="D57" i="25"/>
  <c r="A190" i="25"/>
  <c r="D167" i="25"/>
  <c r="C167" i="25"/>
  <c r="D101" i="25"/>
  <c r="C101" i="25"/>
  <c r="A124" i="25"/>
  <c r="A102" i="25"/>
  <c r="D79" i="25"/>
  <c r="C79" i="25"/>
  <c r="A36" i="25"/>
  <c r="A14" i="25"/>
  <c r="D13" i="25"/>
  <c r="C13" i="25"/>
  <c r="A168" i="25"/>
  <c r="D145" i="25"/>
  <c r="C35" i="25"/>
  <c r="A58" i="25"/>
  <c r="D35" i="25"/>
  <c r="A54" i="12"/>
  <c r="A98" i="12"/>
  <c r="E8" i="12" l="1"/>
  <c r="G123" i="25"/>
  <c r="F123" i="25"/>
  <c r="F205" i="30"/>
  <c r="G205" i="30"/>
  <c r="G294" i="25"/>
  <c r="F294" i="25"/>
  <c r="G162" i="30"/>
  <c r="F162" i="30"/>
  <c r="G75" i="12"/>
  <c r="F75" i="12"/>
  <c r="G183" i="30"/>
  <c r="F183" i="30"/>
  <c r="G35" i="25"/>
  <c r="F35" i="25"/>
  <c r="G167" i="25"/>
  <c r="F167" i="25"/>
  <c r="G52" i="12"/>
  <c r="F52" i="12"/>
  <c r="E139" i="30"/>
  <c r="G139" i="30"/>
  <c r="F139" i="30"/>
  <c r="G101" i="25"/>
  <c r="F101" i="25"/>
  <c r="G79" i="25"/>
  <c r="F79" i="25"/>
  <c r="G57" i="25"/>
  <c r="F57" i="25"/>
  <c r="F30" i="12"/>
  <c r="G30" i="12"/>
  <c r="G145" i="25"/>
  <c r="F145" i="25"/>
  <c r="G8" i="12"/>
  <c r="F8" i="12"/>
  <c r="G31" i="12"/>
  <c r="F31" i="12"/>
  <c r="G13" i="25"/>
  <c r="F13" i="25"/>
  <c r="E183" i="30"/>
  <c r="E52" i="12"/>
  <c r="C9" i="12"/>
  <c r="D9" i="12"/>
  <c r="A10" i="12"/>
  <c r="A32" i="12"/>
  <c r="E294" i="25"/>
  <c r="A76" i="12"/>
  <c r="D53" i="12"/>
  <c r="C53" i="12"/>
  <c r="D54" i="12"/>
  <c r="C54" i="12"/>
  <c r="C98" i="12"/>
  <c r="D98" i="12"/>
  <c r="C206" i="30"/>
  <c r="D206" i="30"/>
  <c r="D184" i="30"/>
  <c r="C184" i="30"/>
  <c r="D20" i="29"/>
  <c r="G20" i="29" s="1"/>
  <c r="I20" i="29" s="1"/>
  <c r="B51" i="29"/>
  <c r="B51" i="28"/>
  <c r="D20" i="28"/>
  <c r="G20" i="28" s="1"/>
  <c r="I20" i="28" s="1"/>
  <c r="D50" i="28"/>
  <c r="B21" i="29"/>
  <c r="B21" i="28"/>
  <c r="D110" i="29"/>
  <c r="D50" i="29"/>
  <c r="C21" i="29"/>
  <c r="C21" i="28"/>
  <c r="E205" i="30"/>
  <c r="D110" i="28"/>
  <c r="A207" i="30"/>
  <c r="A185" i="30"/>
  <c r="E162" i="30"/>
  <c r="C51" i="29"/>
  <c r="C51" i="28"/>
  <c r="H58" i="6"/>
  <c r="H69" i="6"/>
  <c r="H100" i="5"/>
  <c r="H89" i="5"/>
  <c r="H84" i="3"/>
  <c r="H95" i="3"/>
  <c r="C295" i="25"/>
  <c r="D295" i="25"/>
  <c r="A296" i="25"/>
  <c r="C158" i="12"/>
  <c r="E123" i="25"/>
  <c r="E31" i="12"/>
  <c r="E30" i="12"/>
  <c r="E57" i="25"/>
  <c r="E167" i="25"/>
  <c r="E75" i="12"/>
  <c r="E35" i="25"/>
  <c r="E145" i="25"/>
  <c r="E13" i="25"/>
  <c r="E79" i="25"/>
  <c r="E101" i="25"/>
  <c r="E27" i="1"/>
  <c r="A81" i="25"/>
  <c r="D58" i="25"/>
  <c r="C58" i="25"/>
  <c r="A147" i="25"/>
  <c r="D124" i="25"/>
  <c r="C124" i="25"/>
  <c r="D14" i="25"/>
  <c r="A37" i="25"/>
  <c r="C14" i="25"/>
  <c r="A15" i="25"/>
  <c r="D36" i="25"/>
  <c r="A59" i="25"/>
  <c r="C36" i="25"/>
  <c r="A103" i="25"/>
  <c r="D80" i="25"/>
  <c r="C80" i="25"/>
  <c r="C190" i="25"/>
  <c r="D190" i="25"/>
  <c r="A213" i="25"/>
  <c r="A191" i="25"/>
  <c r="D168" i="25"/>
  <c r="C168" i="25"/>
  <c r="C102" i="25"/>
  <c r="D102" i="25"/>
  <c r="A125" i="25"/>
  <c r="D146" i="25"/>
  <c r="A169" i="25"/>
  <c r="A121" i="12"/>
  <c r="A77" i="12"/>
  <c r="G36" i="25" l="1"/>
  <c r="F36" i="25"/>
  <c r="E146" i="25"/>
  <c r="G146" i="25"/>
  <c r="F146" i="25"/>
  <c r="G190" i="25"/>
  <c r="F190" i="25"/>
  <c r="G58" i="25"/>
  <c r="F58" i="25"/>
  <c r="G54" i="12"/>
  <c r="F54" i="12"/>
  <c r="G102" i="25"/>
  <c r="F102" i="25"/>
  <c r="E184" i="30"/>
  <c r="G184" i="30"/>
  <c r="F184" i="30"/>
  <c r="G53" i="12"/>
  <c r="F53" i="12"/>
  <c r="F14" i="25"/>
  <c r="G14" i="25"/>
  <c r="G206" i="30"/>
  <c r="F206" i="30"/>
  <c r="G295" i="25"/>
  <c r="F295" i="25"/>
  <c r="G124" i="25"/>
  <c r="F124" i="25"/>
  <c r="G98" i="12"/>
  <c r="F98" i="12"/>
  <c r="G80" i="25"/>
  <c r="F80" i="25"/>
  <c r="G168" i="25"/>
  <c r="F168" i="25"/>
  <c r="G9" i="12"/>
  <c r="F9" i="12"/>
  <c r="E206" i="30"/>
  <c r="E53" i="12"/>
  <c r="E9" i="12"/>
  <c r="C207" i="30"/>
  <c r="D207" i="30"/>
  <c r="C77" i="12"/>
  <c r="D77" i="12"/>
  <c r="D185" i="30"/>
  <c r="C185" i="30"/>
  <c r="D121" i="12"/>
  <c r="C121" i="12"/>
  <c r="D32" i="12"/>
  <c r="C32" i="12"/>
  <c r="A55" i="12"/>
  <c r="E295" i="25"/>
  <c r="D76" i="12"/>
  <c r="C76" i="12"/>
  <c r="A99" i="12"/>
  <c r="C10" i="12"/>
  <c r="D10" i="12"/>
  <c r="A11" i="12"/>
  <c r="A33" i="12"/>
  <c r="D21" i="28"/>
  <c r="G21" i="28" s="1"/>
  <c r="I21" i="28" s="1"/>
  <c r="C52" i="29"/>
  <c r="C52" i="28"/>
  <c r="I110" i="29"/>
  <c r="E12" i="4" s="1"/>
  <c r="G110" i="29"/>
  <c r="A208" i="30"/>
  <c r="B52" i="29"/>
  <c r="B52" i="28"/>
  <c r="D21" i="29"/>
  <c r="G21" i="29" s="1"/>
  <c r="I21" i="29" s="1"/>
  <c r="B22" i="29"/>
  <c r="B22" i="28"/>
  <c r="C22" i="29"/>
  <c r="C22" i="28"/>
  <c r="I110" i="28"/>
  <c r="C12" i="4" s="1"/>
  <c r="G110" i="28"/>
  <c r="D51" i="28"/>
  <c r="D51" i="29"/>
  <c r="H97" i="3"/>
  <c r="H108" i="3"/>
  <c r="H110" i="3" s="1"/>
  <c r="H120" i="5"/>
  <c r="H131" i="5"/>
  <c r="H100" i="6"/>
  <c r="H89" i="6"/>
  <c r="D296" i="25"/>
  <c r="C296" i="25"/>
  <c r="A297" i="25"/>
  <c r="C159" i="12"/>
  <c r="E36" i="25"/>
  <c r="E58" i="25"/>
  <c r="E124" i="25"/>
  <c r="E14" i="25"/>
  <c r="E98" i="12"/>
  <c r="E102" i="25"/>
  <c r="E168" i="25"/>
  <c r="E80" i="25"/>
  <c r="E54" i="12"/>
  <c r="E190" i="25"/>
  <c r="E27" i="6"/>
  <c r="E27" i="5"/>
  <c r="A148" i="25"/>
  <c r="D125" i="25"/>
  <c r="C125" i="25"/>
  <c r="A126" i="25"/>
  <c r="C103" i="25"/>
  <c r="D103" i="25"/>
  <c r="A82" i="25"/>
  <c r="D59" i="25"/>
  <c r="C59" i="25"/>
  <c r="A192" i="25"/>
  <c r="C169" i="25"/>
  <c r="D169" i="25"/>
  <c r="C191" i="25"/>
  <c r="A214" i="25"/>
  <c r="D191" i="25"/>
  <c r="A170" i="25"/>
  <c r="D147" i="25"/>
  <c r="A104" i="25"/>
  <c r="C81" i="25"/>
  <c r="D81" i="25"/>
  <c r="A236" i="25"/>
  <c r="D213" i="25"/>
  <c r="C213" i="25"/>
  <c r="A16" i="25"/>
  <c r="C15" i="25"/>
  <c r="A38" i="25"/>
  <c r="D15" i="25"/>
  <c r="A60" i="25"/>
  <c r="C37" i="25"/>
  <c r="D37" i="25"/>
  <c r="A100" i="12"/>
  <c r="A144" i="12"/>
  <c r="G213" i="25" l="1"/>
  <c r="F213" i="25"/>
  <c r="G81" i="25"/>
  <c r="F81" i="25"/>
  <c r="G169" i="25"/>
  <c r="F169" i="25"/>
  <c r="F15" i="25"/>
  <c r="G15" i="25"/>
  <c r="G10" i="12"/>
  <c r="F10" i="12"/>
  <c r="G125" i="25"/>
  <c r="F125" i="25"/>
  <c r="G37" i="25"/>
  <c r="F37" i="25"/>
  <c r="F32" i="12"/>
  <c r="G32" i="12"/>
  <c r="G59" i="25"/>
  <c r="F59" i="25"/>
  <c r="G296" i="25"/>
  <c r="F296" i="25"/>
  <c r="G207" i="30"/>
  <c r="F207" i="30"/>
  <c r="E147" i="25"/>
  <c r="G147" i="25"/>
  <c r="F147" i="25"/>
  <c r="G121" i="12"/>
  <c r="F121" i="12"/>
  <c r="G191" i="25"/>
  <c r="F191" i="25"/>
  <c r="G76" i="12"/>
  <c r="F76" i="12"/>
  <c r="F185" i="30"/>
  <c r="G185" i="30"/>
  <c r="G103" i="25"/>
  <c r="F103" i="25"/>
  <c r="G77" i="12"/>
  <c r="F77" i="12"/>
  <c r="E10" i="12"/>
  <c r="D33" i="12"/>
  <c r="C33" i="12"/>
  <c r="A56" i="12"/>
  <c r="D99" i="12"/>
  <c r="C99" i="12"/>
  <c r="A122" i="12"/>
  <c r="D55" i="12"/>
  <c r="C55" i="12"/>
  <c r="A78" i="12"/>
  <c r="C208" i="30"/>
  <c r="D208" i="30"/>
  <c r="D11" i="12"/>
  <c r="C11" i="12"/>
  <c r="A34" i="12"/>
  <c r="A12" i="12"/>
  <c r="D100" i="12"/>
  <c r="C100" i="12"/>
  <c r="E76" i="12"/>
  <c r="E32" i="12"/>
  <c r="D144" i="12"/>
  <c r="C144" i="12"/>
  <c r="I113" i="29"/>
  <c r="I117" i="29" s="1"/>
  <c r="I113" i="28"/>
  <c r="I117" i="28" s="1"/>
  <c r="D52" i="28"/>
  <c r="D52" i="29"/>
  <c r="C23" i="29"/>
  <c r="C23" i="28"/>
  <c r="B23" i="29"/>
  <c r="B23" i="28"/>
  <c r="C53" i="29"/>
  <c r="C53" i="28"/>
  <c r="E207" i="30"/>
  <c r="B53" i="29"/>
  <c r="B53" i="28"/>
  <c r="D22" i="28"/>
  <c r="G22" i="28" s="1"/>
  <c r="I22" i="28" s="1"/>
  <c r="D22" i="29"/>
  <c r="G22" i="29" s="1"/>
  <c r="I22" i="29" s="1"/>
  <c r="E185" i="30"/>
  <c r="H151" i="5"/>
  <c r="H162" i="5"/>
  <c r="H182" i="5" s="1"/>
  <c r="H120" i="6"/>
  <c r="H131" i="6"/>
  <c r="E213" i="25"/>
  <c r="D297" i="25"/>
  <c r="C297" i="25"/>
  <c r="A298" i="25"/>
  <c r="E296" i="25"/>
  <c r="C160" i="12"/>
  <c r="E125" i="25"/>
  <c r="E77" i="12"/>
  <c r="E121" i="12"/>
  <c r="E37" i="25"/>
  <c r="E191" i="25"/>
  <c r="E59" i="25"/>
  <c r="E15" i="25"/>
  <c r="E103" i="25"/>
  <c r="E169" i="25"/>
  <c r="E81" i="25"/>
  <c r="A149" i="25"/>
  <c r="D126" i="25"/>
  <c r="C126" i="25"/>
  <c r="D60" i="25"/>
  <c r="C60" i="25"/>
  <c r="A83" i="25"/>
  <c r="A61" i="25"/>
  <c r="D38" i="25"/>
  <c r="C38" i="25"/>
  <c r="A17" i="25"/>
  <c r="A39" i="25"/>
  <c r="D16" i="25"/>
  <c r="C16" i="25"/>
  <c r="A193" i="25"/>
  <c r="D170" i="25"/>
  <c r="C170" i="25"/>
  <c r="A215" i="25"/>
  <c r="C192" i="25"/>
  <c r="D192" i="25"/>
  <c r="D214" i="25"/>
  <c r="A237" i="25"/>
  <c r="C214" i="25"/>
  <c r="D82" i="25"/>
  <c r="A105" i="25"/>
  <c r="C82" i="25"/>
  <c r="A127" i="25"/>
  <c r="D104" i="25"/>
  <c r="C104" i="25"/>
  <c r="D236" i="25"/>
  <c r="C236" i="25"/>
  <c r="A259" i="25"/>
  <c r="D148" i="25"/>
  <c r="A171" i="25"/>
  <c r="A167" i="12"/>
  <c r="A123" i="12"/>
  <c r="G214" i="25" l="1"/>
  <c r="F214" i="25"/>
  <c r="G104" i="25"/>
  <c r="F104" i="25"/>
  <c r="G192" i="25"/>
  <c r="F192" i="25"/>
  <c r="G208" i="30"/>
  <c r="F208" i="30"/>
  <c r="F100" i="12"/>
  <c r="G100" i="12"/>
  <c r="G236" i="25"/>
  <c r="F236" i="25"/>
  <c r="G60" i="25"/>
  <c r="F60" i="25"/>
  <c r="G99" i="12"/>
  <c r="F99" i="12"/>
  <c r="G126" i="25"/>
  <c r="F126" i="25"/>
  <c r="F33" i="12"/>
  <c r="G33" i="12"/>
  <c r="G148" i="25"/>
  <c r="F148" i="25"/>
  <c r="G38" i="25"/>
  <c r="F38" i="25"/>
  <c r="G297" i="25"/>
  <c r="F297" i="25"/>
  <c r="F55" i="12"/>
  <c r="G55" i="12"/>
  <c r="F82" i="25"/>
  <c r="G82" i="25"/>
  <c r="G170" i="25"/>
  <c r="F170" i="25"/>
  <c r="G11" i="12"/>
  <c r="F11" i="12"/>
  <c r="F16" i="25"/>
  <c r="G16" i="25"/>
  <c r="E55" i="12"/>
  <c r="C167" i="12"/>
  <c r="D167" i="12"/>
  <c r="E11" i="12"/>
  <c r="D12" i="12"/>
  <c r="C12" i="12"/>
  <c r="A13" i="12"/>
  <c r="A35" i="12"/>
  <c r="C78" i="12"/>
  <c r="D78" i="12"/>
  <c r="A101" i="12"/>
  <c r="A145" i="12"/>
  <c r="D122" i="12"/>
  <c r="C122" i="12"/>
  <c r="D56" i="12"/>
  <c r="C56" i="12"/>
  <c r="A79" i="12"/>
  <c r="C34" i="12"/>
  <c r="D34" i="12"/>
  <c r="A57" i="12"/>
  <c r="C123" i="12"/>
  <c r="D123" i="12"/>
  <c r="E99" i="12"/>
  <c r="E33" i="12"/>
  <c r="D53" i="28"/>
  <c r="D53" i="29"/>
  <c r="D23" i="29"/>
  <c r="G23" i="29" s="1"/>
  <c r="I23" i="29" s="1"/>
  <c r="D23" i="28"/>
  <c r="G23" i="28" s="1"/>
  <c r="I23" i="28" s="1"/>
  <c r="C54" i="29"/>
  <c r="C54" i="28"/>
  <c r="E208" i="30"/>
  <c r="C24" i="29"/>
  <c r="C24" i="28"/>
  <c r="B24" i="29"/>
  <c r="B24" i="28"/>
  <c r="B54" i="29"/>
  <c r="B54" i="28"/>
  <c r="H162" i="6"/>
  <c r="H182" i="6" s="1"/>
  <c r="H151" i="6"/>
  <c r="D298" i="25"/>
  <c r="C298" i="25"/>
  <c r="A299" i="25"/>
  <c r="E297" i="25"/>
  <c r="C161" i="12"/>
  <c r="E38" i="25"/>
  <c r="E236" i="25"/>
  <c r="E126" i="25"/>
  <c r="E170" i="25"/>
  <c r="E104" i="25"/>
  <c r="E214" i="25"/>
  <c r="E16" i="25"/>
  <c r="E60" i="25"/>
  <c r="E82" i="25"/>
  <c r="E100" i="12"/>
  <c r="E148" i="25"/>
  <c r="E192" i="25"/>
  <c r="A150" i="25"/>
  <c r="D127" i="25"/>
  <c r="C127" i="25"/>
  <c r="A172" i="25"/>
  <c r="D149" i="25"/>
  <c r="A84" i="25"/>
  <c r="C61" i="25"/>
  <c r="D61" i="25"/>
  <c r="A128" i="25"/>
  <c r="C105" i="25"/>
  <c r="D105" i="25"/>
  <c r="A238" i="25"/>
  <c r="C215" i="25"/>
  <c r="D215" i="25"/>
  <c r="A62" i="25"/>
  <c r="D39" i="25"/>
  <c r="C39" i="25"/>
  <c r="A40" i="25"/>
  <c r="C17" i="25"/>
  <c r="A18" i="25"/>
  <c r="D17" i="25"/>
  <c r="A106" i="25"/>
  <c r="C83" i="25"/>
  <c r="D83" i="25"/>
  <c r="A194" i="25"/>
  <c r="D171" i="25"/>
  <c r="C171" i="25"/>
  <c r="D259" i="25"/>
  <c r="C259" i="25"/>
  <c r="C237" i="25"/>
  <c r="A260" i="25"/>
  <c r="D237" i="25"/>
  <c r="A216" i="25"/>
  <c r="C193" i="25"/>
  <c r="D193" i="25"/>
  <c r="A190" i="12"/>
  <c r="A146" i="12"/>
  <c r="D146" i="12" s="1"/>
  <c r="E237" i="25" l="1"/>
  <c r="G237" i="25"/>
  <c r="F237" i="25"/>
  <c r="G122" i="12"/>
  <c r="F122" i="12"/>
  <c r="G215" i="25"/>
  <c r="F215" i="25"/>
  <c r="E298" i="25"/>
  <c r="G298" i="25"/>
  <c r="F298" i="25"/>
  <c r="G193" i="25"/>
  <c r="F193" i="25"/>
  <c r="E149" i="25"/>
  <c r="G149" i="25"/>
  <c r="F149" i="25"/>
  <c r="G34" i="12"/>
  <c r="F34" i="12"/>
  <c r="G167" i="12"/>
  <c r="F167" i="12"/>
  <c r="G39" i="25"/>
  <c r="F39" i="25"/>
  <c r="F17" i="25"/>
  <c r="G17" i="25"/>
  <c r="G259" i="25"/>
  <c r="F259" i="25"/>
  <c r="F78" i="12"/>
  <c r="G78" i="12"/>
  <c r="G105" i="25"/>
  <c r="F105" i="25"/>
  <c r="G171" i="25"/>
  <c r="F171" i="25"/>
  <c r="G127" i="25"/>
  <c r="F127" i="25"/>
  <c r="G123" i="12"/>
  <c r="F123" i="12"/>
  <c r="F56" i="12"/>
  <c r="G56" i="12"/>
  <c r="G61" i="25"/>
  <c r="F61" i="25"/>
  <c r="G83" i="25"/>
  <c r="F83" i="25"/>
  <c r="G146" i="12"/>
  <c r="F146" i="12"/>
  <c r="G12" i="12"/>
  <c r="F12" i="12"/>
  <c r="E56" i="12"/>
  <c r="E34" i="12"/>
  <c r="E78" i="12"/>
  <c r="C101" i="12"/>
  <c r="D101" i="12"/>
  <c r="A124" i="12"/>
  <c r="D13" i="12"/>
  <c r="C13" i="12"/>
  <c r="A14" i="12"/>
  <c r="A36" i="12"/>
  <c r="D190" i="12"/>
  <c r="C190" i="12"/>
  <c r="C57" i="12"/>
  <c r="D57" i="12"/>
  <c r="A80" i="12"/>
  <c r="C79" i="12"/>
  <c r="D79" i="12"/>
  <c r="A102" i="12"/>
  <c r="E122" i="12"/>
  <c r="E12" i="12"/>
  <c r="D145" i="12"/>
  <c r="A168" i="12"/>
  <c r="D35" i="12"/>
  <c r="C35" i="12"/>
  <c r="A58" i="12"/>
  <c r="D54" i="28"/>
  <c r="D24" i="29"/>
  <c r="G24" i="29" s="1"/>
  <c r="I24" i="29" s="1"/>
  <c r="D54" i="29"/>
  <c r="D24" i="28"/>
  <c r="G24" i="28" s="1"/>
  <c r="I24" i="28" s="1"/>
  <c r="C25" i="29"/>
  <c r="C27" i="29" s="1"/>
  <c r="C25" i="28"/>
  <c r="C27" i="28" s="1"/>
  <c r="B25" i="29"/>
  <c r="B25" i="28"/>
  <c r="B55" i="29"/>
  <c r="B55" i="28"/>
  <c r="C55" i="29"/>
  <c r="C55" i="28"/>
  <c r="C299" i="25"/>
  <c r="D299" i="25"/>
  <c r="A300" i="25"/>
  <c r="C162" i="12"/>
  <c r="E193" i="25"/>
  <c r="E167" i="12"/>
  <c r="E215" i="25"/>
  <c r="E105" i="25"/>
  <c r="E83" i="25"/>
  <c r="E123" i="12"/>
  <c r="E259" i="25"/>
  <c r="E171" i="25"/>
  <c r="E39" i="25"/>
  <c r="E127" i="25"/>
  <c r="E17" i="25"/>
  <c r="E61" i="25"/>
  <c r="D216" i="25"/>
  <c r="C216" i="25"/>
  <c r="A239" i="25"/>
  <c r="A151" i="25"/>
  <c r="D128" i="25"/>
  <c r="C128" i="25"/>
  <c r="A107" i="25"/>
  <c r="D84" i="25"/>
  <c r="C84" i="25"/>
  <c r="D260" i="25"/>
  <c r="C260" i="25"/>
  <c r="D40" i="25"/>
  <c r="C40" i="25"/>
  <c r="A63" i="25"/>
  <c r="A41" i="25"/>
  <c r="D18" i="25"/>
  <c r="C18" i="25"/>
  <c r="A19" i="25"/>
  <c r="D62" i="25"/>
  <c r="A85" i="25"/>
  <c r="C62" i="25"/>
  <c r="D194" i="25"/>
  <c r="C194" i="25"/>
  <c r="A217" i="25"/>
  <c r="A261" i="25"/>
  <c r="C238" i="25"/>
  <c r="D238" i="25"/>
  <c r="A195" i="25"/>
  <c r="D172" i="25"/>
  <c r="C172" i="25"/>
  <c r="A173" i="25"/>
  <c r="D150" i="25"/>
  <c r="A129" i="25"/>
  <c r="C106" i="25"/>
  <c r="D106" i="25"/>
  <c r="A213" i="12"/>
  <c r="A169" i="12"/>
  <c r="E150" i="25" l="1"/>
  <c r="G150" i="25"/>
  <c r="F150" i="25"/>
  <c r="G84" i="25"/>
  <c r="F84" i="25"/>
  <c r="G299" i="25"/>
  <c r="F299" i="25"/>
  <c r="G35" i="12"/>
  <c r="F35" i="12"/>
  <c r="G79" i="12"/>
  <c r="F79" i="12"/>
  <c r="G260" i="25"/>
  <c r="F260" i="25"/>
  <c r="G194" i="25"/>
  <c r="F194" i="25"/>
  <c r="E145" i="12"/>
  <c r="F145" i="12"/>
  <c r="G145" i="12"/>
  <c r="G128" i="25"/>
  <c r="F128" i="25"/>
  <c r="G190" i="12"/>
  <c r="F190" i="12"/>
  <c r="G172" i="25"/>
  <c r="F172" i="25"/>
  <c r="G57" i="12"/>
  <c r="F57" i="12"/>
  <c r="G40" i="25"/>
  <c r="F40" i="25"/>
  <c r="F13" i="12"/>
  <c r="G13" i="12"/>
  <c r="G106" i="25"/>
  <c r="F106" i="25"/>
  <c r="G238" i="25"/>
  <c r="F238" i="25"/>
  <c r="G62" i="25"/>
  <c r="F62" i="25"/>
  <c r="F101" i="12"/>
  <c r="G101" i="12"/>
  <c r="G216" i="25"/>
  <c r="F216" i="25"/>
  <c r="F18" i="25"/>
  <c r="G18" i="25"/>
  <c r="E35" i="12"/>
  <c r="E57" i="12"/>
  <c r="D213" i="12"/>
  <c r="C213" i="12"/>
  <c r="E79" i="12"/>
  <c r="D36" i="12"/>
  <c r="C36" i="12"/>
  <c r="A59" i="12"/>
  <c r="C124" i="12"/>
  <c r="D124" i="12"/>
  <c r="A147" i="12"/>
  <c r="D14" i="12"/>
  <c r="C14" i="12"/>
  <c r="A37" i="12"/>
  <c r="A15" i="12"/>
  <c r="E101" i="12"/>
  <c r="E194" i="25"/>
  <c r="C168" i="12"/>
  <c r="D168" i="12"/>
  <c r="A191" i="12"/>
  <c r="C80" i="12"/>
  <c r="D80" i="12"/>
  <c r="A103" i="12"/>
  <c r="D169" i="12"/>
  <c r="C169" i="12"/>
  <c r="C58" i="12"/>
  <c r="D58" i="12"/>
  <c r="A81" i="12"/>
  <c r="D102" i="12"/>
  <c r="C102" i="12"/>
  <c r="A125" i="12"/>
  <c r="E13" i="12"/>
  <c r="D55" i="29"/>
  <c r="C56" i="29"/>
  <c r="C58" i="29" s="1"/>
  <c r="C56" i="28"/>
  <c r="C58" i="28" s="1"/>
  <c r="D25" i="28"/>
  <c r="B27" i="28"/>
  <c r="B56" i="29"/>
  <c r="B56" i="28"/>
  <c r="D25" i="29"/>
  <c r="B27" i="29"/>
  <c r="D55" i="28"/>
  <c r="D300" i="25"/>
  <c r="C300" i="25"/>
  <c r="E299" i="25"/>
  <c r="E106" i="25"/>
  <c r="E172" i="25"/>
  <c r="E40" i="25"/>
  <c r="E128" i="25"/>
  <c r="E146" i="12"/>
  <c r="E238" i="25"/>
  <c r="E62" i="25"/>
  <c r="E216" i="25"/>
  <c r="E190" i="12"/>
  <c r="E260" i="25"/>
  <c r="E84" i="25"/>
  <c r="E18" i="25"/>
  <c r="E27" i="3"/>
  <c r="D129" i="25"/>
  <c r="C129" i="25"/>
  <c r="A152" i="25"/>
  <c r="A64" i="25"/>
  <c r="C41" i="25"/>
  <c r="D41" i="25"/>
  <c r="A174" i="25"/>
  <c r="D151" i="25"/>
  <c r="A108" i="25"/>
  <c r="C85" i="25"/>
  <c r="D85" i="25"/>
  <c r="A196" i="25"/>
  <c r="C173" i="25"/>
  <c r="D173" i="25"/>
  <c r="C63" i="25"/>
  <c r="A86" i="25"/>
  <c r="D63" i="25"/>
  <c r="A42" i="25"/>
  <c r="A20" i="25"/>
  <c r="C19" i="25"/>
  <c r="D19" i="25"/>
  <c r="C261" i="25"/>
  <c r="D261" i="25"/>
  <c r="A218" i="25"/>
  <c r="C195" i="25"/>
  <c r="D195" i="25"/>
  <c r="C217" i="25"/>
  <c r="D217" i="25"/>
  <c r="A240" i="25"/>
  <c r="A130" i="25"/>
  <c r="C107" i="25"/>
  <c r="D107" i="25"/>
  <c r="D239" i="25"/>
  <c r="A262" i="25"/>
  <c r="C239" i="25"/>
  <c r="A192" i="12"/>
  <c r="A218" i="12"/>
  <c r="E151" i="25" l="1"/>
  <c r="G151" i="25"/>
  <c r="F151" i="25"/>
  <c r="G300" i="25"/>
  <c r="F300" i="25"/>
  <c r="G173" i="25"/>
  <c r="F173" i="25"/>
  <c r="G41" i="25"/>
  <c r="F41" i="25"/>
  <c r="G168" i="12"/>
  <c r="F168" i="12"/>
  <c r="G169" i="12"/>
  <c r="F169" i="12"/>
  <c r="F124" i="12"/>
  <c r="G124" i="12"/>
  <c r="F19" i="25"/>
  <c r="G19" i="25"/>
  <c r="G85" i="25"/>
  <c r="F85" i="25"/>
  <c r="G213" i="12"/>
  <c r="F213" i="12"/>
  <c r="A69" i="1"/>
  <c r="G217" i="25"/>
  <c r="F217" i="25"/>
  <c r="G195" i="25"/>
  <c r="F195" i="25"/>
  <c r="G102" i="12"/>
  <c r="F102" i="12"/>
  <c r="G63" i="25"/>
  <c r="F63" i="25"/>
  <c r="G129" i="25"/>
  <c r="F129" i="25"/>
  <c r="G80" i="12"/>
  <c r="F80" i="12"/>
  <c r="G239" i="25"/>
  <c r="F239" i="25"/>
  <c r="F58" i="12"/>
  <c r="G58" i="12"/>
  <c r="G107" i="25"/>
  <c r="F107" i="25"/>
  <c r="E36" i="12"/>
  <c r="G36" i="12"/>
  <c r="F36" i="12"/>
  <c r="G261" i="25"/>
  <c r="F261" i="25"/>
  <c r="G14" i="12"/>
  <c r="F14" i="12"/>
  <c r="E124" i="12"/>
  <c r="E102" i="12"/>
  <c r="D192" i="12"/>
  <c r="C192" i="12"/>
  <c r="D81" i="12"/>
  <c r="C81" i="12"/>
  <c r="A104" i="12"/>
  <c r="C103" i="12"/>
  <c r="D103" i="12"/>
  <c r="A126" i="12"/>
  <c r="C191" i="12"/>
  <c r="D191" i="12"/>
  <c r="E14" i="12"/>
  <c r="E58" i="12"/>
  <c r="E80" i="12"/>
  <c r="E168" i="12"/>
  <c r="C15" i="12"/>
  <c r="D15" i="12"/>
  <c r="A16" i="12"/>
  <c r="A38" i="12"/>
  <c r="D59" i="12"/>
  <c r="C59" i="12"/>
  <c r="A82" i="12"/>
  <c r="D218" i="12"/>
  <c r="C218" i="12"/>
  <c r="C37" i="12"/>
  <c r="D37" i="12"/>
  <c r="A60" i="12"/>
  <c r="D147" i="12"/>
  <c r="A170" i="12"/>
  <c r="D125" i="12"/>
  <c r="C125" i="12"/>
  <c r="A148" i="12"/>
  <c r="G25" i="28"/>
  <c r="D27" i="28"/>
  <c r="D56" i="28"/>
  <c r="B58" i="28"/>
  <c r="D56" i="29"/>
  <c r="B58" i="29"/>
  <c r="G25" i="29"/>
  <c r="D27" i="29"/>
  <c r="C71" i="29"/>
  <c r="C71" i="28"/>
  <c r="E300" i="25"/>
  <c r="E63" i="25"/>
  <c r="E129" i="25"/>
  <c r="E213" i="12"/>
  <c r="E85" i="25"/>
  <c r="E239" i="25"/>
  <c r="E261" i="25"/>
  <c r="E107" i="25"/>
  <c r="E217" i="25"/>
  <c r="E41" i="25"/>
  <c r="E169" i="12"/>
  <c r="E195" i="25"/>
  <c r="E19" i="25"/>
  <c r="E173" i="25"/>
  <c r="D240" i="25"/>
  <c r="A263" i="25"/>
  <c r="C240" i="25"/>
  <c r="A43" i="25"/>
  <c r="A21" i="25"/>
  <c r="D20" i="25"/>
  <c r="C20" i="25"/>
  <c r="D218" i="25"/>
  <c r="A241" i="25"/>
  <c r="C218" i="25"/>
  <c r="D42" i="25"/>
  <c r="A65" i="25"/>
  <c r="C42" i="25"/>
  <c r="A109" i="25"/>
  <c r="D86" i="25"/>
  <c r="C86" i="25"/>
  <c r="A131" i="25"/>
  <c r="D108" i="25"/>
  <c r="C108" i="25"/>
  <c r="D64" i="25"/>
  <c r="A87" i="25"/>
  <c r="C64" i="25"/>
  <c r="D262" i="25"/>
  <c r="C262" i="25"/>
  <c r="D196" i="25"/>
  <c r="C196" i="25"/>
  <c r="A219" i="25"/>
  <c r="A175" i="25"/>
  <c r="D152" i="25"/>
  <c r="C130" i="25"/>
  <c r="D130" i="25"/>
  <c r="A153" i="25"/>
  <c r="A197" i="25"/>
  <c r="D174" i="25"/>
  <c r="C174" i="25"/>
  <c r="A223" i="12"/>
  <c r="F42" i="25" l="1"/>
  <c r="G42" i="25"/>
  <c r="G218" i="25"/>
  <c r="F218" i="25"/>
  <c r="G37" i="12"/>
  <c r="F37" i="12"/>
  <c r="F20" i="25"/>
  <c r="G20" i="25"/>
  <c r="E59" i="12"/>
  <c r="G59" i="12"/>
  <c r="F59" i="12"/>
  <c r="G86" i="25"/>
  <c r="F86" i="25"/>
  <c r="G81" i="12"/>
  <c r="F81" i="12"/>
  <c r="E152" i="25"/>
  <c r="G152" i="25"/>
  <c r="F152" i="25"/>
  <c r="G64" i="25"/>
  <c r="F64" i="25"/>
  <c r="G125" i="12"/>
  <c r="F125" i="12"/>
  <c r="G191" i="12"/>
  <c r="F191" i="12"/>
  <c r="G130" i="25"/>
  <c r="F130" i="25"/>
  <c r="F15" i="12"/>
  <c r="G15" i="12"/>
  <c r="G108" i="25"/>
  <c r="F108" i="25"/>
  <c r="G262" i="25"/>
  <c r="F262" i="25"/>
  <c r="G174" i="25"/>
  <c r="F174" i="25"/>
  <c r="F192" i="12"/>
  <c r="G192" i="12"/>
  <c r="G196" i="25"/>
  <c r="F196" i="25"/>
  <c r="G240" i="25"/>
  <c r="F240" i="25"/>
  <c r="E147" i="12"/>
  <c r="G147" i="12"/>
  <c r="F147" i="12"/>
  <c r="F218" i="12"/>
  <c r="G218" i="12"/>
  <c r="A82" i="1"/>
  <c r="G103" i="12"/>
  <c r="F103" i="12"/>
  <c r="E191" i="12"/>
  <c r="E37" i="12"/>
  <c r="E15" i="12"/>
  <c r="E81" i="12"/>
  <c r="E125" i="12"/>
  <c r="D170" i="12"/>
  <c r="C170" i="12"/>
  <c r="A193" i="12"/>
  <c r="C82" i="12"/>
  <c r="D82" i="12"/>
  <c r="A105" i="12"/>
  <c r="C38" i="12"/>
  <c r="D38" i="12"/>
  <c r="A61" i="12"/>
  <c r="C126" i="12"/>
  <c r="D126" i="12"/>
  <c r="A149" i="12"/>
  <c r="D104" i="12"/>
  <c r="C104" i="12"/>
  <c r="A127" i="12"/>
  <c r="D16" i="12"/>
  <c r="C16" i="12"/>
  <c r="A39" i="12"/>
  <c r="A17" i="12"/>
  <c r="E103" i="12"/>
  <c r="C60" i="12"/>
  <c r="D60" i="12"/>
  <c r="A83" i="12"/>
  <c r="D223" i="12"/>
  <c r="C223" i="12"/>
  <c r="D148" i="12"/>
  <c r="A171" i="12"/>
  <c r="C84" i="29"/>
  <c r="C84" i="28"/>
  <c r="I25" i="29"/>
  <c r="I27" i="29" s="1"/>
  <c r="E7" i="4" s="1"/>
  <c r="G27" i="29"/>
  <c r="D58" i="29"/>
  <c r="B71" i="28"/>
  <c r="B71" i="29"/>
  <c r="I25" i="28"/>
  <c r="I27" i="28" s="1"/>
  <c r="C7" i="4" s="1"/>
  <c r="G27" i="28"/>
  <c r="D58" i="28"/>
  <c r="E196" i="25"/>
  <c r="E86" i="25"/>
  <c r="E108" i="25"/>
  <c r="E20" i="25"/>
  <c r="E218" i="25"/>
  <c r="E192" i="12"/>
  <c r="E262" i="25"/>
  <c r="E130" i="25"/>
  <c r="E174" i="25"/>
  <c r="E218" i="12"/>
  <c r="E64" i="25"/>
  <c r="E42" i="25"/>
  <c r="E240" i="25"/>
  <c r="C43" i="25"/>
  <c r="A66" i="25"/>
  <c r="D43" i="25"/>
  <c r="A88" i="25"/>
  <c r="C65" i="25"/>
  <c r="D65" i="25"/>
  <c r="A198" i="25"/>
  <c r="D175" i="25"/>
  <c r="C175" i="25"/>
  <c r="A154" i="25"/>
  <c r="C131" i="25"/>
  <c r="D131" i="25"/>
  <c r="D109" i="25"/>
  <c r="C109" i="25"/>
  <c r="A132" i="25"/>
  <c r="A44" i="25"/>
  <c r="A22" i="25"/>
  <c r="D21" i="25"/>
  <c r="C21" i="25"/>
  <c r="D197" i="25"/>
  <c r="C197" i="25"/>
  <c r="A220" i="25"/>
  <c r="A264" i="25"/>
  <c r="D241" i="25"/>
  <c r="C241" i="25"/>
  <c r="D153" i="25"/>
  <c r="A176" i="25"/>
  <c r="D219" i="25"/>
  <c r="A242" i="25"/>
  <c r="C219" i="25"/>
  <c r="C263" i="25"/>
  <c r="D263" i="25"/>
  <c r="A110" i="25"/>
  <c r="D87" i="25"/>
  <c r="C87" i="25"/>
  <c r="G21" i="25" l="1"/>
  <c r="F21" i="25"/>
  <c r="G223" i="12"/>
  <c r="F223" i="12"/>
  <c r="A95" i="1"/>
  <c r="G263" i="25"/>
  <c r="F263" i="25"/>
  <c r="G241" i="25"/>
  <c r="F241" i="25"/>
  <c r="G175" i="25"/>
  <c r="F175" i="25"/>
  <c r="F16" i="12"/>
  <c r="G16" i="12"/>
  <c r="G60" i="12"/>
  <c r="F60" i="12"/>
  <c r="E38" i="12"/>
  <c r="F38" i="12"/>
  <c r="G38" i="12"/>
  <c r="E170" i="12"/>
  <c r="G170" i="12"/>
  <c r="F170" i="12"/>
  <c r="G65" i="25"/>
  <c r="F65" i="25"/>
  <c r="G219" i="25"/>
  <c r="F219" i="25"/>
  <c r="G197" i="25"/>
  <c r="F197" i="25"/>
  <c r="G131" i="25"/>
  <c r="F131" i="25"/>
  <c r="E148" i="12"/>
  <c r="G148" i="12"/>
  <c r="F148" i="12"/>
  <c r="F104" i="12"/>
  <c r="G104" i="12"/>
  <c r="E82" i="12"/>
  <c r="F82" i="12"/>
  <c r="G82" i="12"/>
  <c r="G109" i="25"/>
  <c r="F109" i="25"/>
  <c r="G43" i="25"/>
  <c r="F43" i="25"/>
  <c r="G153" i="25"/>
  <c r="F153" i="25"/>
  <c r="G126" i="12"/>
  <c r="F126" i="12"/>
  <c r="G87" i="25"/>
  <c r="F87" i="25"/>
  <c r="C171" i="12"/>
  <c r="D171" i="12"/>
  <c r="A194" i="12"/>
  <c r="D83" i="12"/>
  <c r="C83" i="12"/>
  <c r="A106" i="12"/>
  <c r="E16" i="12"/>
  <c r="D149" i="12"/>
  <c r="A172" i="12"/>
  <c r="D193" i="12"/>
  <c r="C193" i="12"/>
  <c r="E60" i="12"/>
  <c r="C17" i="12"/>
  <c r="D17" i="12"/>
  <c r="A40" i="12"/>
  <c r="A18" i="12"/>
  <c r="C127" i="12"/>
  <c r="D127" i="12"/>
  <c r="A150" i="12"/>
  <c r="E126" i="12"/>
  <c r="C105" i="12"/>
  <c r="D105" i="12"/>
  <c r="A128" i="12"/>
  <c r="D39" i="12"/>
  <c r="C39" i="12"/>
  <c r="A62" i="12"/>
  <c r="D61" i="12"/>
  <c r="C61" i="12"/>
  <c r="A84" i="12"/>
  <c r="E104" i="12"/>
  <c r="I30" i="28"/>
  <c r="I34" i="28" s="1"/>
  <c r="I30" i="29"/>
  <c r="I34" i="29" s="1"/>
  <c r="D71" i="28"/>
  <c r="I58" i="29"/>
  <c r="E8" i="4" s="1"/>
  <c r="G58" i="29"/>
  <c r="I58" i="28"/>
  <c r="C8" i="4" s="1"/>
  <c r="G58" i="28"/>
  <c r="D71" i="29"/>
  <c r="C97" i="29"/>
  <c r="C97" i="28"/>
  <c r="B84" i="29"/>
  <c r="B84" i="28"/>
  <c r="E65" i="25"/>
  <c r="E263" i="25"/>
  <c r="E223" i="12"/>
  <c r="E197" i="25"/>
  <c r="E43" i="25"/>
  <c r="E153" i="25"/>
  <c r="E241" i="25"/>
  <c r="E21" i="25"/>
  <c r="E87" i="25"/>
  <c r="E219" i="25"/>
  <c r="E109" i="25"/>
  <c r="E131" i="25"/>
  <c r="E175" i="25"/>
  <c r="C110" i="25"/>
  <c r="D110" i="25"/>
  <c r="A133" i="25"/>
  <c r="A177" i="25"/>
  <c r="D154" i="25"/>
  <c r="A89" i="25"/>
  <c r="D66" i="25"/>
  <c r="C66" i="25"/>
  <c r="D242" i="25"/>
  <c r="C242" i="25"/>
  <c r="A265" i="25"/>
  <c r="A111" i="25"/>
  <c r="D88" i="25"/>
  <c r="C88" i="25"/>
  <c r="A155" i="25"/>
  <c r="D132" i="25"/>
  <c r="C132" i="25"/>
  <c r="A221" i="25"/>
  <c r="D198" i="25"/>
  <c r="C198" i="25"/>
  <c r="D176" i="25"/>
  <c r="A199" i="25"/>
  <c r="C176" i="25"/>
  <c r="D264" i="25"/>
  <c r="C264" i="25"/>
  <c r="D22" i="25"/>
  <c r="C22" i="25"/>
  <c r="A45" i="25"/>
  <c r="A23" i="25"/>
  <c r="D44" i="25"/>
  <c r="A67" i="25"/>
  <c r="C44" i="25"/>
  <c r="D220" i="25"/>
  <c r="C220" i="25"/>
  <c r="A243" i="25"/>
  <c r="G176" i="25" l="1"/>
  <c r="F176" i="25"/>
  <c r="G39" i="12"/>
  <c r="F39" i="12"/>
  <c r="G171" i="12"/>
  <c r="F171" i="12"/>
  <c r="G198" i="25"/>
  <c r="F198" i="25"/>
  <c r="G61" i="12"/>
  <c r="F61" i="12"/>
  <c r="E149" i="12"/>
  <c r="F149" i="12"/>
  <c r="G149" i="12"/>
  <c r="G242" i="25"/>
  <c r="F242" i="25"/>
  <c r="G105" i="12"/>
  <c r="F105" i="12"/>
  <c r="G17" i="12"/>
  <c r="F17" i="12"/>
  <c r="G264" i="25"/>
  <c r="F264" i="25"/>
  <c r="G132" i="25"/>
  <c r="F132" i="25"/>
  <c r="F22" i="25"/>
  <c r="G22" i="25"/>
  <c r="G66" i="25"/>
  <c r="F66" i="25"/>
  <c r="G220" i="25"/>
  <c r="F220" i="25"/>
  <c r="G44" i="25"/>
  <c r="F44" i="25"/>
  <c r="F83" i="12"/>
  <c r="G83" i="12"/>
  <c r="G88" i="25"/>
  <c r="F88" i="25"/>
  <c r="G127" i="12"/>
  <c r="F127" i="12"/>
  <c r="G110" i="25"/>
  <c r="F110" i="25"/>
  <c r="G154" i="25"/>
  <c r="F154" i="25"/>
  <c r="G193" i="12"/>
  <c r="F193" i="12"/>
  <c r="E39" i="12"/>
  <c r="E171" i="12"/>
  <c r="C84" i="12"/>
  <c r="D84" i="12"/>
  <c r="A107" i="12"/>
  <c r="E105" i="12"/>
  <c r="E127" i="12"/>
  <c r="C18" i="12"/>
  <c r="D18" i="12"/>
  <c r="A41" i="12"/>
  <c r="A19" i="12"/>
  <c r="E193" i="12"/>
  <c r="C172" i="12"/>
  <c r="D172" i="12"/>
  <c r="A195" i="12"/>
  <c r="C62" i="12"/>
  <c r="D62" i="12"/>
  <c r="A85" i="12"/>
  <c r="D40" i="12"/>
  <c r="C40" i="12"/>
  <c r="A63" i="12"/>
  <c r="D106" i="12"/>
  <c r="C106" i="12"/>
  <c r="A129" i="12"/>
  <c r="E61" i="12"/>
  <c r="E17" i="12"/>
  <c r="C128" i="12"/>
  <c r="D128" i="12"/>
  <c r="A151" i="12"/>
  <c r="D150" i="12"/>
  <c r="A173" i="12"/>
  <c r="E83" i="12"/>
  <c r="C194" i="12"/>
  <c r="D194" i="12"/>
  <c r="I61" i="29"/>
  <c r="I65" i="29" s="1"/>
  <c r="I61" i="28"/>
  <c r="I65" i="28" s="1"/>
  <c r="D84" i="29"/>
  <c r="D84" i="28"/>
  <c r="I71" i="28"/>
  <c r="C9" i="4" s="1"/>
  <c r="G71" i="28"/>
  <c r="B97" i="28"/>
  <c r="I71" i="29"/>
  <c r="E9" i="4" s="1"/>
  <c r="G71" i="29"/>
  <c r="B97" i="29"/>
  <c r="E220" i="25"/>
  <c r="E88" i="25"/>
  <c r="E198" i="25"/>
  <c r="E176" i="25"/>
  <c r="E110" i="25"/>
  <c r="E264" i="25"/>
  <c r="E242" i="25"/>
  <c r="E44" i="25"/>
  <c r="E22" i="25"/>
  <c r="E132" i="25"/>
  <c r="E66" i="25"/>
  <c r="E154" i="25"/>
  <c r="A68" i="25"/>
  <c r="C45" i="25"/>
  <c r="D45" i="25"/>
  <c r="A134" i="25"/>
  <c r="C111" i="25"/>
  <c r="D111" i="25"/>
  <c r="A112" i="25"/>
  <c r="C89" i="25"/>
  <c r="D89" i="25"/>
  <c r="A90" i="25"/>
  <c r="D67" i="25"/>
  <c r="C67" i="25"/>
  <c r="A244" i="25"/>
  <c r="C221" i="25"/>
  <c r="D221" i="25"/>
  <c r="A24" i="25"/>
  <c r="C23" i="25"/>
  <c r="A46" i="25"/>
  <c r="D23" i="25"/>
  <c r="A266" i="25"/>
  <c r="C243" i="25"/>
  <c r="D243" i="25"/>
  <c r="D199" i="25"/>
  <c r="A222" i="25"/>
  <c r="C199" i="25"/>
  <c r="D177" i="25"/>
  <c r="C177" i="25"/>
  <c r="A200" i="25"/>
  <c r="A156" i="25"/>
  <c r="D133" i="25"/>
  <c r="C133" i="25"/>
  <c r="A178" i="25"/>
  <c r="D155" i="25"/>
  <c r="C265" i="25"/>
  <c r="D265" i="25"/>
  <c r="G243" i="25" l="1"/>
  <c r="F243" i="25"/>
  <c r="G111" i="25"/>
  <c r="F111" i="25"/>
  <c r="E40" i="12"/>
  <c r="G40" i="12"/>
  <c r="F40" i="12"/>
  <c r="F172" i="12"/>
  <c r="G172" i="12"/>
  <c r="G133" i="25"/>
  <c r="F133" i="25"/>
  <c r="E150" i="12"/>
  <c r="F150" i="12"/>
  <c r="G150" i="12"/>
  <c r="E84" i="12"/>
  <c r="F84" i="12"/>
  <c r="G84" i="12"/>
  <c r="G265" i="25"/>
  <c r="F265" i="25"/>
  <c r="F23" i="25"/>
  <c r="G23" i="25"/>
  <c r="G67" i="25"/>
  <c r="F67" i="25"/>
  <c r="G45" i="25"/>
  <c r="F45" i="25"/>
  <c r="G128" i="12"/>
  <c r="F128" i="12"/>
  <c r="G62" i="12"/>
  <c r="F62" i="12"/>
  <c r="G177" i="25"/>
  <c r="F177" i="25"/>
  <c r="E155" i="25"/>
  <c r="G155" i="25"/>
  <c r="F155" i="25"/>
  <c r="G106" i="12"/>
  <c r="F106" i="12"/>
  <c r="G18" i="12"/>
  <c r="F18" i="12"/>
  <c r="G89" i="25"/>
  <c r="F89" i="25"/>
  <c r="F194" i="12"/>
  <c r="G194" i="12"/>
  <c r="G199" i="25"/>
  <c r="F199" i="25"/>
  <c r="G221" i="25"/>
  <c r="F221" i="25"/>
  <c r="E18" i="12"/>
  <c r="E194" i="12"/>
  <c r="E62" i="12"/>
  <c r="E128" i="12"/>
  <c r="D129" i="12"/>
  <c r="C129" i="12"/>
  <c r="A152" i="12"/>
  <c r="E172" i="12"/>
  <c r="D173" i="12"/>
  <c r="C173" i="12"/>
  <c r="A196" i="12"/>
  <c r="E106" i="12"/>
  <c r="D63" i="12"/>
  <c r="C63" i="12"/>
  <c r="A86" i="12"/>
  <c r="D19" i="12"/>
  <c r="C19" i="12"/>
  <c r="A20" i="12"/>
  <c r="A42" i="12"/>
  <c r="D151" i="12"/>
  <c r="A174" i="12"/>
  <c r="C85" i="12"/>
  <c r="D85" i="12"/>
  <c r="A108" i="12"/>
  <c r="D195" i="12"/>
  <c r="C195" i="12"/>
  <c r="D41" i="12"/>
  <c r="C41" i="12"/>
  <c r="A64" i="12"/>
  <c r="C107" i="12"/>
  <c r="D107" i="12"/>
  <c r="A130" i="12"/>
  <c r="I74" i="28"/>
  <c r="I78" i="28" s="1"/>
  <c r="I74" i="29"/>
  <c r="I78" i="29" s="1"/>
  <c r="D97" i="29"/>
  <c r="I84" i="28"/>
  <c r="C10" i="4" s="1"/>
  <c r="G84" i="28"/>
  <c r="D97" i="28"/>
  <c r="D99" i="28" s="1"/>
  <c r="I84" i="29"/>
  <c r="E10" i="4" s="1"/>
  <c r="G84" i="29"/>
  <c r="E221" i="25"/>
  <c r="E89" i="25"/>
  <c r="E23" i="25"/>
  <c r="E111" i="25"/>
  <c r="E133" i="25"/>
  <c r="E177" i="25"/>
  <c r="E243" i="25"/>
  <c r="E199" i="25"/>
  <c r="E67" i="25"/>
  <c r="E265" i="25"/>
  <c r="E45" i="25"/>
  <c r="C178" i="25"/>
  <c r="A201" i="25"/>
  <c r="D178" i="25"/>
  <c r="D266" i="25"/>
  <c r="C266" i="25"/>
  <c r="A69" i="25"/>
  <c r="D46" i="25"/>
  <c r="C46" i="25"/>
  <c r="D244" i="25"/>
  <c r="A267" i="25"/>
  <c r="C244" i="25"/>
  <c r="A157" i="25"/>
  <c r="D134" i="25"/>
  <c r="C134" i="25"/>
  <c r="D24" i="25"/>
  <c r="C24" i="25"/>
  <c r="A47" i="25"/>
  <c r="D222" i="25"/>
  <c r="C222" i="25"/>
  <c r="A245" i="25"/>
  <c r="A179" i="25"/>
  <c r="D156" i="25"/>
  <c r="D90" i="25"/>
  <c r="A113" i="25"/>
  <c r="C90" i="25"/>
  <c r="D200" i="25"/>
  <c r="C200" i="25"/>
  <c r="A223" i="25"/>
  <c r="A135" i="25"/>
  <c r="D112" i="25"/>
  <c r="C112" i="25"/>
  <c r="D68" i="25"/>
  <c r="C68" i="25"/>
  <c r="A91" i="25"/>
  <c r="G244" i="25" l="1"/>
  <c r="F244" i="25"/>
  <c r="G90" i="25"/>
  <c r="F90" i="25"/>
  <c r="F24" i="25"/>
  <c r="G24" i="25"/>
  <c r="G46" i="25"/>
  <c r="F46" i="25"/>
  <c r="G222" i="25"/>
  <c r="F222" i="25"/>
  <c r="G68" i="25"/>
  <c r="F68" i="25"/>
  <c r="E151" i="12"/>
  <c r="F151" i="12"/>
  <c r="G151" i="12"/>
  <c r="G112" i="25"/>
  <c r="F112" i="25"/>
  <c r="G156" i="25"/>
  <c r="F156" i="25"/>
  <c r="G195" i="12"/>
  <c r="F195" i="12"/>
  <c r="G173" i="12"/>
  <c r="F173" i="12"/>
  <c r="G134" i="25"/>
  <c r="F134" i="25"/>
  <c r="G266" i="25"/>
  <c r="F266" i="25"/>
  <c r="G107" i="12"/>
  <c r="F107" i="12"/>
  <c r="G85" i="12"/>
  <c r="F85" i="12"/>
  <c r="G200" i="25"/>
  <c r="F200" i="25"/>
  <c r="G178" i="25"/>
  <c r="F178" i="25"/>
  <c r="G19" i="12"/>
  <c r="F19" i="12"/>
  <c r="F129" i="12"/>
  <c r="G129" i="12"/>
  <c r="G41" i="12"/>
  <c r="F41" i="12"/>
  <c r="G63" i="12"/>
  <c r="F63" i="12"/>
  <c r="E85" i="12"/>
  <c r="E173" i="12"/>
  <c r="E129" i="12"/>
  <c r="E41" i="12"/>
  <c r="E63" i="12"/>
  <c r="C130" i="12"/>
  <c r="D130" i="12"/>
  <c r="A153" i="12"/>
  <c r="D64" i="12"/>
  <c r="C64" i="12"/>
  <c r="A87" i="12"/>
  <c r="E19" i="12"/>
  <c r="C196" i="12"/>
  <c r="D196" i="12"/>
  <c r="E107" i="12"/>
  <c r="E195" i="12"/>
  <c r="C174" i="12"/>
  <c r="D174" i="12"/>
  <c r="A197" i="12"/>
  <c r="C42" i="12"/>
  <c r="D42" i="12"/>
  <c r="A65" i="12"/>
  <c r="D152" i="12"/>
  <c r="A175" i="12"/>
  <c r="D108" i="12"/>
  <c r="C108" i="12"/>
  <c r="A131" i="12"/>
  <c r="C20" i="12"/>
  <c r="D20" i="12"/>
  <c r="A21" i="12"/>
  <c r="A43" i="12"/>
  <c r="C86" i="12"/>
  <c r="D86" i="12"/>
  <c r="A109" i="12"/>
  <c r="I87" i="29"/>
  <c r="I91" i="29" s="1"/>
  <c r="I87" i="28"/>
  <c r="I91" i="28" s="1"/>
  <c r="I97" i="28"/>
  <c r="C11" i="4" s="1"/>
  <c r="G97" i="28"/>
  <c r="I97" i="29"/>
  <c r="E11" i="4" s="1"/>
  <c r="G97" i="29"/>
  <c r="E266" i="25"/>
  <c r="E178" i="25"/>
  <c r="E68" i="25"/>
  <c r="E46" i="25"/>
  <c r="E200" i="25"/>
  <c r="E156" i="25"/>
  <c r="E134" i="25"/>
  <c r="E112" i="25"/>
  <c r="E90" i="25"/>
  <c r="E222" i="25"/>
  <c r="E24" i="25"/>
  <c r="E244" i="25"/>
  <c r="A136" i="25"/>
  <c r="D113" i="25"/>
  <c r="C113" i="25"/>
  <c r="C267" i="25"/>
  <c r="D267" i="25"/>
  <c r="A224" i="25"/>
  <c r="D201" i="25"/>
  <c r="C201" i="25"/>
  <c r="A158" i="25"/>
  <c r="D135" i="25"/>
  <c r="C135" i="25"/>
  <c r="A246" i="25"/>
  <c r="C223" i="25"/>
  <c r="D223" i="25"/>
  <c r="A70" i="25"/>
  <c r="D47" i="25"/>
  <c r="C47" i="25"/>
  <c r="A92" i="25"/>
  <c r="C69" i="25"/>
  <c r="D69" i="25"/>
  <c r="A114" i="25"/>
  <c r="C91" i="25"/>
  <c r="D91" i="25"/>
  <c r="A202" i="25"/>
  <c r="C179" i="25"/>
  <c r="D179" i="25"/>
  <c r="A180" i="25"/>
  <c r="D157" i="25"/>
  <c r="C245" i="25"/>
  <c r="D245" i="25"/>
  <c r="A268" i="25"/>
  <c r="G179" i="25" l="1"/>
  <c r="F179" i="25"/>
  <c r="F174" i="12"/>
  <c r="G174" i="12"/>
  <c r="G157" i="25"/>
  <c r="F157" i="25"/>
  <c r="G135" i="25"/>
  <c r="F135" i="25"/>
  <c r="G47" i="25"/>
  <c r="F47" i="25"/>
  <c r="E152" i="12"/>
  <c r="F152" i="12"/>
  <c r="G152" i="12"/>
  <c r="G91" i="25"/>
  <c r="F91" i="25"/>
  <c r="G201" i="25"/>
  <c r="F201" i="25"/>
  <c r="G20" i="12"/>
  <c r="F20" i="12"/>
  <c r="G245" i="25"/>
  <c r="F245" i="25"/>
  <c r="G223" i="25"/>
  <c r="F223" i="25"/>
  <c r="G69" i="25"/>
  <c r="F69" i="25"/>
  <c r="G267" i="25"/>
  <c r="F267" i="25"/>
  <c r="G86" i="12"/>
  <c r="F86" i="12"/>
  <c r="F42" i="12"/>
  <c r="G42" i="12"/>
  <c r="G196" i="12"/>
  <c r="F196" i="12"/>
  <c r="G64" i="12"/>
  <c r="F64" i="12"/>
  <c r="G108" i="12"/>
  <c r="F108" i="12"/>
  <c r="G130" i="12"/>
  <c r="F130" i="12"/>
  <c r="G113" i="25"/>
  <c r="F113" i="25"/>
  <c r="E42" i="12"/>
  <c r="E20" i="12"/>
  <c r="E130" i="12"/>
  <c r="C43" i="12"/>
  <c r="D43" i="12"/>
  <c r="A66" i="12"/>
  <c r="E196" i="12"/>
  <c r="D87" i="12"/>
  <c r="C87" i="12"/>
  <c r="A110" i="12"/>
  <c r="D21" i="12"/>
  <c r="C21" i="12"/>
  <c r="A44" i="12"/>
  <c r="A22" i="12"/>
  <c r="D131" i="12"/>
  <c r="C131" i="12"/>
  <c r="A154" i="12"/>
  <c r="C175" i="12"/>
  <c r="D175" i="12"/>
  <c r="A198" i="12"/>
  <c r="C109" i="12"/>
  <c r="D109" i="12"/>
  <c r="A132" i="12"/>
  <c r="C197" i="12"/>
  <c r="D197" i="12"/>
  <c r="E64" i="12"/>
  <c r="E86" i="12"/>
  <c r="E108" i="12"/>
  <c r="C65" i="12"/>
  <c r="D65" i="12"/>
  <c r="A88" i="12"/>
  <c r="E174" i="12"/>
  <c r="D153" i="12"/>
  <c r="A176" i="12"/>
  <c r="I100" i="29"/>
  <c r="I104" i="29" s="1"/>
  <c r="I100" i="28"/>
  <c r="I104" i="28" s="1"/>
  <c r="E223" i="25"/>
  <c r="E113" i="25"/>
  <c r="E179" i="25"/>
  <c r="E267" i="25"/>
  <c r="E69" i="25"/>
  <c r="E245" i="25"/>
  <c r="E157" i="25"/>
  <c r="E91" i="25"/>
  <c r="E47" i="25"/>
  <c r="E135" i="25"/>
  <c r="E201" i="25"/>
  <c r="A203" i="25"/>
  <c r="D180" i="25"/>
  <c r="C180" i="25"/>
  <c r="A115" i="25"/>
  <c r="D92" i="25"/>
  <c r="C92" i="25"/>
  <c r="A181" i="25"/>
  <c r="D158" i="25"/>
  <c r="C268" i="25"/>
  <c r="D268" i="25"/>
  <c r="D202" i="25"/>
  <c r="C202" i="25"/>
  <c r="A225" i="25"/>
  <c r="A137" i="25"/>
  <c r="D114" i="25"/>
  <c r="C114" i="25"/>
  <c r="D70" i="25"/>
  <c r="C70" i="25"/>
  <c r="A93" i="25"/>
  <c r="D224" i="25"/>
  <c r="C224" i="25"/>
  <c r="A247" i="25"/>
  <c r="D246" i="25"/>
  <c r="A269" i="25"/>
  <c r="C246" i="25"/>
  <c r="A159" i="25"/>
  <c r="D136" i="25"/>
  <c r="C136" i="25"/>
  <c r="G70" i="25" l="1"/>
  <c r="F70" i="25"/>
  <c r="G158" i="25"/>
  <c r="F158" i="25"/>
  <c r="G197" i="12"/>
  <c r="F197" i="12"/>
  <c r="G246" i="25"/>
  <c r="F246" i="25"/>
  <c r="G114" i="25"/>
  <c r="F114" i="25"/>
  <c r="G65" i="12"/>
  <c r="F65" i="12"/>
  <c r="F43" i="12"/>
  <c r="G43" i="12"/>
  <c r="E175" i="12"/>
  <c r="G175" i="12"/>
  <c r="F175" i="12"/>
  <c r="F21" i="12"/>
  <c r="G21" i="12"/>
  <c r="G92" i="25"/>
  <c r="F92" i="25"/>
  <c r="G109" i="12"/>
  <c r="F109" i="12"/>
  <c r="G224" i="25"/>
  <c r="F224" i="25"/>
  <c r="G268" i="25"/>
  <c r="F268" i="25"/>
  <c r="G136" i="25"/>
  <c r="F136" i="25"/>
  <c r="G202" i="25"/>
  <c r="F202" i="25"/>
  <c r="G87" i="12"/>
  <c r="F87" i="12"/>
  <c r="G180" i="25"/>
  <c r="F180" i="25"/>
  <c r="E153" i="12"/>
  <c r="F153" i="12"/>
  <c r="G153" i="12"/>
  <c r="G131" i="12"/>
  <c r="F131" i="12"/>
  <c r="E109" i="12"/>
  <c r="E131" i="12"/>
  <c r="E21" i="12"/>
  <c r="E43" i="12"/>
  <c r="E65" i="12"/>
  <c r="E197" i="12"/>
  <c r="D176" i="12"/>
  <c r="C176" i="12"/>
  <c r="A199" i="12"/>
  <c r="D88" i="12"/>
  <c r="C88" i="12"/>
  <c r="A111" i="12"/>
  <c r="C132" i="12"/>
  <c r="D132" i="12"/>
  <c r="A155" i="12"/>
  <c r="C110" i="12"/>
  <c r="D110" i="12"/>
  <c r="A133" i="12"/>
  <c r="C22" i="12"/>
  <c r="D22" i="12"/>
  <c r="A45" i="12"/>
  <c r="A23" i="12"/>
  <c r="D154" i="12"/>
  <c r="A177" i="12"/>
  <c r="C44" i="12"/>
  <c r="D44" i="12"/>
  <c r="A67" i="12"/>
  <c r="E87" i="12"/>
  <c r="E114" i="25"/>
  <c r="C198" i="12"/>
  <c r="D198" i="12"/>
  <c r="C66" i="12"/>
  <c r="D66" i="12"/>
  <c r="A89" i="12"/>
  <c r="E70" i="25"/>
  <c r="E202" i="25"/>
  <c r="E92" i="25"/>
  <c r="E136" i="25"/>
  <c r="E268" i="25"/>
  <c r="E246" i="25"/>
  <c r="E224" i="25"/>
  <c r="E180" i="25"/>
  <c r="E158" i="25"/>
  <c r="A182" i="25"/>
  <c r="D159" i="25"/>
  <c r="A116" i="25"/>
  <c r="C93" i="25"/>
  <c r="D93" i="25"/>
  <c r="A204" i="25"/>
  <c r="C181" i="25"/>
  <c r="D181" i="25"/>
  <c r="D269" i="25"/>
  <c r="C269" i="25"/>
  <c r="D247" i="25"/>
  <c r="A270" i="25"/>
  <c r="C247" i="25"/>
  <c r="C225" i="25"/>
  <c r="D225" i="25"/>
  <c r="A248" i="25"/>
  <c r="A138" i="25"/>
  <c r="C115" i="25"/>
  <c r="D115" i="25"/>
  <c r="D137" i="25"/>
  <c r="C137" i="25"/>
  <c r="A160" i="25"/>
  <c r="A226" i="25"/>
  <c r="C203" i="25"/>
  <c r="D203" i="25"/>
  <c r="G93" i="25" l="1"/>
  <c r="F93" i="25"/>
  <c r="F44" i="12"/>
  <c r="G44" i="12"/>
  <c r="G137" i="25"/>
  <c r="F137" i="25"/>
  <c r="G176" i="12"/>
  <c r="F176" i="12"/>
  <c r="G115" i="25"/>
  <c r="F115" i="25"/>
  <c r="G247" i="25"/>
  <c r="F247" i="25"/>
  <c r="G22" i="12"/>
  <c r="F22" i="12"/>
  <c r="F132" i="12"/>
  <c r="G132" i="12"/>
  <c r="G198" i="12"/>
  <c r="F198" i="12"/>
  <c r="G181" i="25"/>
  <c r="F181" i="25"/>
  <c r="E159" i="25"/>
  <c r="F159" i="25"/>
  <c r="G159" i="25"/>
  <c r="E154" i="12"/>
  <c r="G154" i="12"/>
  <c r="F154" i="12"/>
  <c r="G203" i="25"/>
  <c r="F203" i="25"/>
  <c r="G269" i="25"/>
  <c r="F269" i="25"/>
  <c r="G225" i="25"/>
  <c r="F225" i="25"/>
  <c r="G88" i="12"/>
  <c r="F88" i="12"/>
  <c r="E66" i="12"/>
  <c r="F66" i="12"/>
  <c r="G66" i="12"/>
  <c r="F110" i="12"/>
  <c r="G110" i="12"/>
  <c r="E176" i="12"/>
  <c r="C89" i="12"/>
  <c r="D89" i="12"/>
  <c r="A112" i="12"/>
  <c r="E198" i="12"/>
  <c r="C177" i="12"/>
  <c r="D177" i="12"/>
  <c r="A200" i="12"/>
  <c r="C23" i="12"/>
  <c r="D23" i="12"/>
  <c r="A46" i="12"/>
  <c r="A24" i="12"/>
  <c r="E132" i="12"/>
  <c r="C111" i="12"/>
  <c r="D111" i="12"/>
  <c r="A134" i="12"/>
  <c r="D67" i="12"/>
  <c r="C67" i="12"/>
  <c r="A90" i="12"/>
  <c r="C45" i="12"/>
  <c r="D45" i="12"/>
  <c r="A68" i="12"/>
  <c r="E44" i="12"/>
  <c r="E22" i="12"/>
  <c r="D133" i="12"/>
  <c r="C133" i="12"/>
  <c r="A156" i="12"/>
  <c r="E88" i="12"/>
  <c r="D199" i="12"/>
  <c r="C199" i="12"/>
  <c r="E110" i="12"/>
  <c r="D155" i="12"/>
  <c r="A178" i="12"/>
  <c r="E115" i="25"/>
  <c r="E93" i="25"/>
  <c r="E181" i="25"/>
  <c r="E203" i="25"/>
  <c r="E137" i="25"/>
  <c r="E247" i="25"/>
  <c r="E269" i="25"/>
  <c r="E225" i="25"/>
  <c r="A183" i="25"/>
  <c r="D160" i="25"/>
  <c r="D248" i="25"/>
  <c r="C248" i="25"/>
  <c r="A271" i="25"/>
  <c r="A227" i="25"/>
  <c r="D204" i="25"/>
  <c r="C204" i="25"/>
  <c r="A205" i="25"/>
  <c r="D182" i="25"/>
  <c r="C182" i="25"/>
  <c r="D270" i="25"/>
  <c r="C270" i="25"/>
  <c r="A139" i="25"/>
  <c r="D116" i="25"/>
  <c r="C116" i="25"/>
  <c r="D226" i="25"/>
  <c r="A249" i="25"/>
  <c r="C226" i="25"/>
  <c r="C138" i="25"/>
  <c r="D138" i="25"/>
  <c r="A161" i="25"/>
  <c r="G199" i="12" l="1"/>
  <c r="F199" i="12"/>
  <c r="F23" i="12"/>
  <c r="G23" i="12"/>
  <c r="G204" i="25"/>
  <c r="F204" i="25"/>
  <c r="F111" i="12"/>
  <c r="G111" i="12"/>
  <c r="G45" i="12"/>
  <c r="F45" i="12"/>
  <c r="G177" i="12"/>
  <c r="F177" i="12"/>
  <c r="E155" i="12"/>
  <c r="G155" i="12"/>
  <c r="F155" i="12"/>
  <c r="G270" i="25"/>
  <c r="F270" i="25"/>
  <c r="E138" i="25"/>
  <c r="G138" i="25"/>
  <c r="F138" i="25"/>
  <c r="G248" i="25"/>
  <c r="F248" i="25"/>
  <c r="G133" i="12"/>
  <c r="F133" i="12"/>
  <c r="G182" i="25"/>
  <c r="F182" i="25"/>
  <c r="G67" i="12"/>
  <c r="F67" i="12"/>
  <c r="G89" i="12"/>
  <c r="F89" i="12"/>
  <c r="G116" i="25"/>
  <c r="F116" i="25"/>
  <c r="G160" i="25"/>
  <c r="F160" i="25"/>
  <c r="G226" i="25"/>
  <c r="F226" i="25"/>
  <c r="E111" i="12"/>
  <c r="E177" i="12"/>
  <c r="E133" i="12"/>
  <c r="E199" i="12"/>
  <c r="E89" i="12"/>
  <c r="E45" i="12"/>
  <c r="E67" i="12"/>
  <c r="C46" i="12"/>
  <c r="D46" i="12"/>
  <c r="A69" i="12"/>
  <c r="D178" i="12"/>
  <c r="C178" i="12"/>
  <c r="A201" i="12"/>
  <c r="C134" i="12"/>
  <c r="D134" i="12"/>
  <c r="A157" i="12"/>
  <c r="E23" i="12"/>
  <c r="C200" i="12"/>
  <c r="D200" i="12"/>
  <c r="D112" i="12"/>
  <c r="C112" i="12"/>
  <c r="A135" i="12"/>
  <c r="D90" i="12"/>
  <c r="C90" i="12"/>
  <c r="A113" i="12"/>
  <c r="D156" i="12"/>
  <c r="A179" i="12"/>
  <c r="D68" i="12"/>
  <c r="C68" i="12"/>
  <c r="A91" i="12"/>
  <c r="C24" i="12"/>
  <c r="D24" i="12"/>
  <c r="A47" i="12"/>
  <c r="E270" i="25"/>
  <c r="E204" i="25"/>
  <c r="E248" i="25"/>
  <c r="E226" i="25"/>
  <c r="E160" i="25"/>
  <c r="E116" i="25"/>
  <c r="E182" i="25"/>
  <c r="A228" i="25"/>
  <c r="D205" i="25"/>
  <c r="C205" i="25"/>
  <c r="A184" i="25"/>
  <c r="D161" i="25"/>
  <c r="C271" i="25"/>
  <c r="D271" i="25"/>
  <c r="A162" i="25"/>
  <c r="C139" i="25"/>
  <c r="D139" i="25"/>
  <c r="A250" i="25"/>
  <c r="C227" i="25"/>
  <c r="D227" i="25"/>
  <c r="A272" i="25"/>
  <c r="D249" i="25"/>
  <c r="C249" i="25"/>
  <c r="A206" i="25"/>
  <c r="C183" i="25"/>
  <c r="D183" i="25"/>
  <c r="G183" i="25" l="1"/>
  <c r="F183" i="25"/>
  <c r="G139" i="25"/>
  <c r="F139" i="25"/>
  <c r="G90" i="12"/>
  <c r="F90" i="12"/>
  <c r="G161" i="25"/>
  <c r="F161" i="25"/>
  <c r="G205" i="25"/>
  <c r="F205" i="25"/>
  <c r="G134" i="12"/>
  <c r="F134" i="12"/>
  <c r="F46" i="12"/>
  <c r="G46" i="12"/>
  <c r="G178" i="12"/>
  <c r="F178" i="12"/>
  <c r="G249" i="25"/>
  <c r="F249" i="25"/>
  <c r="G271" i="25"/>
  <c r="F271" i="25"/>
  <c r="F112" i="12"/>
  <c r="G112" i="12"/>
  <c r="F68" i="12"/>
  <c r="G68" i="12"/>
  <c r="F24" i="12"/>
  <c r="G24" i="12"/>
  <c r="E156" i="12"/>
  <c r="G156" i="12"/>
  <c r="F156" i="12"/>
  <c r="F200" i="12"/>
  <c r="G200" i="12"/>
  <c r="G227" i="25"/>
  <c r="F227" i="25"/>
  <c r="E200" i="12"/>
  <c r="E134" i="12"/>
  <c r="E46" i="12"/>
  <c r="E68" i="12"/>
  <c r="E112" i="12"/>
  <c r="D47" i="12"/>
  <c r="C47" i="12"/>
  <c r="A70" i="12"/>
  <c r="E90" i="12"/>
  <c r="D69" i="12"/>
  <c r="C69" i="12"/>
  <c r="A92" i="12"/>
  <c r="E24" i="12"/>
  <c r="D91" i="12"/>
  <c r="C91" i="12"/>
  <c r="A114" i="12"/>
  <c r="D135" i="12"/>
  <c r="C135" i="12"/>
  <c r="A158" i="12"/>
  <c r="D201" i="12"/>
  <c r="C201" i="12"/>
  <c r="C179" i="12"/>
  <c r="D179" i="12"/>
  <c r="A202" i="12"/>
  <c r="D113" i="12"/>
  <c r="C113" i="12"/>
  <c r="A136" i="12"/>
  <c r="D157" i="12"/>
  <c r="A180" i="12"/>
  <c r="E178" i="12"/>
  <c r="E227" i="25"/>
  <c r="E139" i="25"/>
  <c r="E205" i="25"/>
  <c r="E161" i="25"/>
  <c r="E183" i="25"/>
  <c r="E271" i="25"/>
  <c r="E249" i="25"/>
  <c r="D184" i="25"/>
  <c r="A207" i="25"/>
  <c r="C184" i="25"/>
  <c r="D206" i="25"/>
  <c r="A229" i="25"/>
  <c r="C206" i="25"/>
  <c r="D272" i="25"/>
  <c r="C272" i="25"/>
  <c r="A185" i="25"/>
  <c r="D162" i="25"/>
  <c r="A251" i="25"/>
  <c r="C228" i="25"/>
  <c r="D228" i="25"/>
  <c r="D250" i="25"/>
  <c r="A273" i="25"/>
  <c r="C250" i="25"/>
  <c r="G184" i="25" l="1"/>
  <c r="F184" i="25"/>
  <c r="G201" i="12"/>
  <c r="F201" i="12"/>
  <c r="G47" i="12"/>
  <c r="F47" i="12"/>
  <c r="G272" i="25"/>
  <c r="F272" i="25"/>
  <c r="F69" i="12"/>
  <c r="G69" i="12"/>
  <c r="G250" i="25"/>
  <c r="F250" i="25"/>
  <c r="G113" i="12"/>
  <c r="F113" i="12"/>
  <c r="G179" i="12"/>
  <c r="F179" i="12"/>
  <c r="G135" i="12"/>
  <c r="F135" i="12"/>
  <c r="G228" i="25"/>
  <c r="F228" i="25"/>
  <c r="G162" i="25"/>
  <c r="F162" i="25"/>
  <c r="G206" i="25"/>
  <c r="F206" i="25"/>
  <c r="E157" i="12"/>
  <c r="G157" i="12"/>
  <c r="F157" i="12"/>
  <c r="G91" i="12"/>
  <c r="F91" i="12"/>
  <c r="E69" i="12"/>
  <c r="E113" i="12"/>
  <c r="E201" i="12"/>
  <c r="E91" i="12"/>
  <c r="E135" i="12"/>
  <c r="C92" i="12"/>
  <c r="D92" i="12"/>
  <c r="A115" i="12"/>
  <c r="C180" i="12"/>
  <c r="D180" i="12"/>
  <c r="A203" i="12"/>
  <c r="C202" i="12"/>
  <c r="D202" i="12"/>
  <c r="C70" i="12"/>
  <c r="D70" i="12"/>
  <c r="A93" i="12"/>
  <c r="D136" i="12"/>
  <c r="C136" i="12"/>
  <c r="A159" i="12"/>
  <c r="E179" i="12"/>
  <c r="D158" i="12"/>
  <c r="A181" i="12"/>
  <c r="C114" i="12"/>
  <c r="D114" i="12"/>
  <c r="A137" i="12"/>
  <c r="E47" i="12"/>
  <c r="E272" i="25"/>
  <c r="E206" i="25"/>
  <c r="E162" i="25"/>
  <c r="E250" i="25"/>
  <c r="E228" i="25"/>
  <c r="E184" i="25"/>
  <c r="D207" i="25"/>
  <c r="A230" i="25"/>
  <c r="C207" i="25"/>
  <c r="D185" i="25"/>
  <c r="C185" i="25"/>
  <c r="A208" i="25"/>
  <c r="A274" i="25"/>
  <c r="C251" i="25"/>
  <c r="D251" i="25"/>
  <c r="C273" i="25"/>
  <c r="D273" i="25"/>
  <c r="A252" i="25"/>
  <c r="D229" i="25"/>
  <c r="C229" i="25"/>
  <c r="E114" i="12" l="1"/>
  <c r="G114" i="12"/>
  <c r="F114" i="12"/>
  <c r="G229" i="25"/>
  <c r="F229" i="25"/>
  <c r="G185" i="25"/>
  <c r="F185" i="25"/>
  <c r="G273" i="25"/>
  <c r="F273" i="25"/>
  <c r="G70" i="12"/>
  <c r="F70" i="12"/>
  <c r="F92" i="12"/>
  <c r="G92" i="12"/>
  <c r="G207" i="25"/>
  <c r="F207" i="25"/>
  <c r="E158" i="12"/>
  <c r="F158" i="12"/>
  <c r="G158" i="12"/>
  <c r="G251" i="25"/>
  <c r="F251" i="25"/>
  <c r="F202" i="12"/>
  <c r="G202" i="12"/>
  <c r="G136" i="12"/>
  <c r="F136" i="12"/>
  <c r="F180" i="12"/>
  <c r="G180" i="12"/>
  <c r="E136" i="12"/>
  <c r="D137" i="12"/>
  <c r="C137" i="12"/>
  <c r="A160" i="12"/>
  <c r="D159" i="12"/>
  <c r="A182" i="12"/>
  <c r="D93" i="12"/>
  <c r="C93" i="12"/>
  <c r="A116" i="12"/>
  <c r="D203" i="12"/>
  <c r="C203" i="12"/>
  <c r="D115" i="12"/>
  <c r="C115" i="12"/>
  <c r="A138" i="12"/>
  <c r="E70" i="12"/>
  <c r="E202" i="12"/>
  <c r="E180" i="12"/>
  <c r="E92" i="12"/>
  <c r="D181" i="12"/>
  <c r="C181" i="12"/>
  <c r="A204" i="12"/>
  <c r="E229" i="25"/>
  <c r="E185" i="25"/>
  <c r="E273" i="25"/>
  <c r="E251" i="25"/>
  <c r="E207" i="25"/>
  <c r="C274" i="25"/>
  <c r="D274" i="25"/>
  <c r="D252" i="25"/>
  <c r="C252" i="25"/>
  <c r="A275" i="25"/>
  <c r="D208" i="25"/>
  <c r="A231" i="25"/>
  <c r="C208" i="25"/>
  <c r="D230" i="25"/>
  <c r="C230" i="25"/>
  <c r="A253" i="25"/>
  <c r="G208" i="25" l="1"/>
  <c r="F208" i="25"/>
  <c r="E159" i="12"/>
  <c r="G159" i="12"/>
  <c r="F159" i="12"/>
  <c r="G252" i="25"/>
  <c r="F252" i="25"/>
  <c r="G115" i="12"/>
  <c r="F115" i="12"/>
  <c r="G274" i="25"/>
  <c r="F274" i="25"/>
  <c r="G203" i="12"/>
  <c r="F203" i="12"/>
  <c r="G137" i="12"/>
  <c r="F137" i="12"/>
  <c r="G230" i="25"/>
  <c r="F230" i="25"/>
  <c r="G181" i="12"/>
  <c r="F181" i="12"/>
  <c r="G93" i="12"/>
  <c r="F93" i="12"/>
  <c r="E181" i="12"/>
  <c r="E115" i="12"/>
  <c r="E203" i="12"/>
  <c r="E93" i="12"/>
  <c r="D182" i="12"/>
  <c r="C182" i="12"/>
  <c r="A205" i="12"/>
  <c r="D160" i="12"/>
  <c r="A183" i="12"/>
  <c r="C204" i="12"/>
  <c r="D204" i="12"/>
  <c r="D116" i="12"/>
  <c r="C116" i="12"/>
  <c r="A139" i="12"/>
  <c r="D138" i="12"/>
  <c r="C138" i="12"/>
  <c r="A161" i="12"/>
  <c r="E137" i="12"/>
  <c r="E252" i="25"/>
  <c r="E208" i="25"/>
  <c r="E230" i="25"/>
  <c r="E274" i="25"/>
  <c r="A254" i="25"/>
  <c r="C231" i="25"/>
  <c r="D231" i="25"/>
  <c r="C253" i="25"/>
  <c r="A276" i="25"/>
  <c r="D253" i="25"/>
  <c r="D275" i="25"/>
  <c r="C275" i="25"/>
  <c r="G138" i="12" l="1"/>
  <c r="F138" i="12"/>
  <c r="E160" i="12"/>
  <c r="F160" i="12"/>
  <c r="G160" i="12"/>
  <c r="G204" i="12"/>
  <c r="F204" i="12"/>
  <c r="G275" i="25"/>
  <c r="F275" i="25"/>
  <c r="G253" i="25"/>
  <c r="F253" i="25"/>
  <c r="F182" i="12"/>
  <c r="G182" i="12"/>
  <c r="G231" i="25"/>
  <c r="F231" i="25"/>
  <c r="F116" i="12"/>
  <c r="G116" i="12"/>
  <c r="E116" i="12"/>
  <c r="E138" i="12"/>
  <c r="E204" i="12"/>
  <c r="D205" i="12"/>
  <c r="C205" i="12"/>
  <c r="D161" i="12"/>
  <c r="A184" i="12"/>
  <c r="D183" i="12"/>
  <c r="C183" i="12"/>
  <c r="A206" i="12"/>
  <c r="E182" i="12"/>
  <c r="E253" i="25"/>
  <c r="C139" i="12"/>
  <c r="D139" i="12"/>
  <c r="A162" i="12"/>
  <c r="E231" i="25"/>
  <c r="E275" i="25"/>
  <c r="D276" i="25"/>
  <c r="C276" i="25"/>
  <c r="A277" i="25"/>
  <c r="D254" i="25"/>
  <c r="C254" i="25"/>
  <c r="F205" i="12" l="1"/>
  <c r="G205" i="12"/>
  <c r="G254" i="25"/>
  <c r="F254" i="25"/>
  <c r="G276" i="25"/>
  <c r="F276" i="25"/>
  <c r="G183" i="12"/>
  <c r="F183" i="12"/>
  <c r="F139" i="12"/>
  <c r="G139" i="12"/>
  <c r="E161" i="12"/>
  <c r="F161" i="12"/>
  <c r="G161" i="12"/>
  <c r="E205" i="12"/>
  <c r="E183" i="12"/>
  <c r="E139" i="12"/>
  <c r="C206" i="12"/>
  <c r="D206" i="12"/>
  <c r="D184" i="12"/>
  <c r="C184" i="12"/>
  <c r="A207" i="12"/>
  <c r="D162" i="12"/>
  <c r="A185" i="12"/>
  <c r="E276" i="25"/>
  <c r="E254" i="25"/>
  <c r="D277" i="25"/>
  <c r="C277" i="25"/>
  <c r="E162" i="12" l="1"/>
  <c r="G162" i="12"/>
  <c r="F162" i="12"/>
  <c r="F206" i="12"/>
  <c r="G206" i="12"/>
  <c r="G184" i="12"/>
  <c r="F184" i="12"/>
  <c r="G277" i="25"/>
  <c r="F277" i="25"/>
  <c r="E206" i="12"/>
  <c r="E184" i="12"/>
  <c r="D185" i="12"/>
  <c r="C185" i="12"/>
  <c r="A208" i="12"/>
  <c r="C207" i="12"/>
  <c r="D207" i="12"/>
  <c r="E277" i="25"/>
  <c r="G185" i="12" l="1"/>
  <c r="F185" i="12"/>
  <c r="E207" i="12"/>
  <c r="F207" i="12"/>
  <c r="G207" i="12"/>
  <c r="E185" i="12"/>
  <c r="D208" i="12"/>
  <c r="C208" i="12"/>
  <c r="F208" i="12" l="1"/>
  <c r="G208" i="12"/>
  <c r="E208" i="12"/>
  <c r="AM5" i="16" l="1"/>
  <c r="B69" i="1" l="1"/>
  <c r="B69" i="3"/>
  <c r="B56" i="1"/>
  <c r="B56" i="3"/>
  <c r="C82" i="1"/>
  <c r="C82" i="3"/>
  <c r="B7" i="1"/>
  <c r="B7" i="3"/>
  <c r="C42" i="1"/>
  <c r="C42" i="3"/>
  <c r="B22" i="1"/>
  <c r="B22" i="3"/>
  <c r="C24" i="1"/>
  <c r="C24" i="3"/>
  <c r="B48" i="1"/>
  <c r="B48" i="3"/>
  <c r="B82" i="1"/>
  <c r="B82" i="3"/>
  <c r="B23" i="3"/>
  <c r="B23" i="1"/>
  <c r="C49" i="1"/>
  <c r="C49" i="3"/>
  <c r="C51" i="3"/>
  <c r="C51" i="1"/>
  <c r="B39" i="3"/>
  <c r="B39" i="1"/>
  <c r="C12" i="1"/>
  <c r="C12" i="3"/>
  <c r="B16" i="1"/>
  <c r="B16" i="3"/>
  <c r="B51" i="1"/>
  <c r="B51" i="3"/>
  <c r="C56" i="3"/>
  <c r="C56" i="1"/>
  <c r="B42" i="1"/>
  <c r="B42" i="3"/>
  <c r="C18" i="3"/>
  <c r="C18" i="1"/>
  <c r="B45" i="1"/>
  <c r="B45" i="3"/>
  <c r="C20" i="1"/>
  <c r="C20" i="3"/>
  <c r="B55" i="3"/>
  <c r="B55" i="1"/>
  <c r="B15" i="1"/>
  <c r="B15" i="3"/>
  <c r="B108" i="3"/>
  <c r="B108" i="1"/>
  <c r="B47" i="3"/>
  <c r="B47" i="1"/>
  <c r="C45" i="3"/>
  <c r="C45" i="1"/>
  <c r="C69" i="1"/>
  <c r="C69" i="3"/>
  <c r="C41" i="3"/>
  <c r="C41" i="1"/>
  <c r="B9" i="1"/>
  <c r="B9" i="3"/>
  <c r="C38" i="3"/>
  <c r="C38" i="1"/>
  <c r="B18" i="3"/>
  <c r="B18" i="1"/>
  <c r="C54" i="3"/>
  <c r="C54" i="1"/>
  <c r="B8" i="3"/>
  <c r="B8" i="1"/>
  <c r="B20" i="1"/>
  <c r="B20" i="3"/>
  <c r="C21" i="1"/>
  <c r="C21" i="3"/>
  <c r="C9" i="1"/>
  <c r="C9" i="3"/>
  <c r="B21" i="1"/>
  <c r="B21" i="3"/>
  <c r="C39" i="3"/>
  <c r="C39" i="1"/>
  <c r="B13" i="1"/>
  <c r="B13" i="3"/>
  <c r="B49" i="1"/>
  <c r="B49" i="3"/>
  <c r="C44" i="3"/>
  <c r="C44" i="1"/>
  <c r="B12" i="3"/>
  <c r="B12" i="1"/>
  <c r="B53" i="1"/>
  <c r="B53" i="3"/>
  <c r="C46" i="3"/>
  <c r="C46" i="1"/>
  <c r="C108" i="1"/>
  <c r="C108" i="3"/>
  <c r="B54" i="3"/>
  <c r="B54" i="1"/>
  <c r="C40" i="1"/>
  <c r="C40" i="3"/>
  <c r="C23" i="3"/>
  <c r="C23" i="1"/>
  <c r="C48" i="3"/>
  <c r="C48" i="1"/>
  <c r="C16" i="1"/>
  <c r="C16" i="3"/>
  <c r="B38" i="3"/>
  <c r="B38" i="1"/>
  <c r="B46" i="3"/>
  <c r="B46" i="1"/>
  <c r="B50" i="1"/>
  <c r="B50" i="3"/>
  <c r="B17" i="1"/>
  <c r="B17" i="3"/>
  <c r="C47" i="3"/>
  <c r="C47" i="1"/>
  <c r="C11" i="1"/>
  <c r="C11" i="3"/>
  <c r="C50" i="3"/>
  <c r="C50" i="1"/>
  <c r="B44" i="1"/>
  <c r="B44" i="3"/>
  <c r="C22" i="1"/>
  <c r="C22" i="3"/>
  <c r="C52" i="1"/>
  <c r="C52" i="3"/>
  <c r="B52" i="3"/>
  <c r="B52" i="1"/>
  <c r="C14" i="1"/>
  <c r="C14" i="3"/>
  <c r="C95" i="1"/>
  <c r="C95" i="3"/>
  <c r="C25" i="3"/>
  <c r="C25" i="1"/>
  <c r="B10" i="3"/>
  <c r="B10" i="1"/>
  <c r="C10" i="3"/>
  <c r="C10" i="1"/>
  <c r="B41" i="3"/>
  <c r="B41" i="1"/>
  <c r="B24" i="1"/>
  <c r="B24" i="3"/>
  <c r="C8" i="3"/>
  <c r="C8" i="1"/>
  <c r="B25" i="1"/>
  <c r="B25" i="3"/>
  <c r="C15" i="1"/>
  <c r="C15" i="3"/>
  <c r="B14" i="1"/>
  <c r="B14" i="3"/>
  <c r="B95" i="3"/>
  <c r="B95" i="1"/>
  <c r="C19" i="1"/>
  <c r="C19" i="3"/>
  <c r="C43" i="3"/>
  <c r="C43" i="1"/>
  <c r="B11" i="3"/>
  <c r="B11" i="1"/>
  <c r="B40" i="3"/>
  <c r="B40" i="1"/>
  <c r="C53" i="3"/>
  <c r="C53" i="1"/>
  <c r="B19" i="3"/>
  <c r="B19" i="1"/>
  <c r="C7" i="3"/>
  <c r="C7" i="1"/>
  <c r="B43" i="1"/>
  <c r="B43" i="3"/>
  <c r="C17" i="1"/>
  <c r="C17" i="3"/>
  <c r="C13" i="1"/>
  <c r="C13" i="3"/>
  <c r="C55" i="3"/>
  <c r="C55" i="1"/>
  <c r="D41" i="3" l="1"/>
  <c r="D41" i="1"/>
  <c r="D49" i="3"/>
  <c r="D12" i="3"/>
  <c r="G12" i="3" s="1"/>
  <c r="I12" i="3" s="1"/>
  <c r="D18" i="1"/>
  <c r="G18" i="1" s="1"/>
  <c r="I18" i="1" s="1"/>
  <c r="D46" i="3"/>
  <c r="D46" i="1"/>
  <c r="D49" i="1"/>
  <c r="D14" i="1"/>
  <c r="G14" i="1" s="1"/>
  <c r="I14" i="1" s="1"/>
  <c r="D24" i="1"/>
  <c r="G24" i="1" s="1"/>
  <c r="I24" i="1" s="1"/>
  <c r="D42" i="1"/>
  <c r="D54" i="1"/>
  <c r="D21" i="3"/>
  <c r="G21" i="3" s="1"/>
  <c r="I21" i="3" s="1"/>
  <c r="D19" i="3"/>
  <c r="G19" i="3" s="1"/>
  <c r="I19" i="3" s="1"/>
  <c r="D40" i="3"/>
  <c r="D14" i="3"/>
  <c r="G14" i="3" s="1"/>
  <c r="I14" i="3" s="1"/>
  <c r="D24" i="3"/>
  <c r="G24" i="3" s="1"/>
  <c r="I24" i="3" s="1"/>
  <c r="D42" i="3"/>
  <c r="D25" i="1"/>
  <c r="G25" i="1" s="1"/>
  <c r="I25" i="1" s="1"/>
  <c r="D20" i="3"/>
  <c r="G20" i="3" s="1"/>
  <c r="I20" i="3" s="1"/>
  <c r="D18" i="3"/>
  <c r="G18" i="3" s="1"/>
  <c r="I18" i="3" s="1"/>
  <c r="D40" i="1"/>
  <c r="D43" i="3"/>
  <c r="D11" i="1"/>
  <c r="G11" i="1" s="1"/>
  <c r="I11" i="1" s="1"/>
  <c r="D44" i="3"/>
  <c r="D12" i="1"/>
  <c r="G12" i="1" s="1"/>
  <c r="I12" i="1" s="1"/>
  <c r="D45" i="3"/>
  <c r="C71" i="3"/>
  <c r="D25" i="3"/>
  <c r="G25" i="3" s="1"/>
  <c r="I25" i="3" s="1"/>
  <c r="D19" i="1"/>
  <c r="G19" i="1" s="1"/>
  <c r="I19" i="1" s="1"/>
  <c r="D9" i="3"/>
  <c r="G9" i="3" s="1"/>
  <c r="I9" i="3" s="1"/>
  <c r="D54" i="3"/>
  <c r="D21" i="1"/>
  <c r="G21" i="1" s="1"/>
  <c r="I21" i="1" s="1"/>
  <c r="D20" i="1"/>
  <c r="G20" i="1" s="1"/>
  <c r="I20" i="1" s="1"/>
  <c r="D9" i="1"/>
  <c r="G9" i="1" s="1"/>
  <c r="I9" i="1" s="1"/>
  <c r="B179" i="5"/>
  <c r="B179" i="6"/>
  <c r="B178" i="6"/>
  <c r="B178" i="5"/>
  <c r="C174" i="6"/>
  <c r="C174" i="5"/>
  <c r="B78" i="5"/>
  <c r="B78" i="6"/>
  <c r="B170" i="5"/>
  <c r="B170" i="6"/>
  <c r="C75" i="6"/>
  <c r="C75" i="5"/>
  <c r="C169" i="5"/>
  <c r="C169" i="6"/>
  <c r="C163" i="5"/>
  <c r="C163" i="6"/>
  <c r="B23" i="5"/>
  <c r="B23" i="6"/>
  <c r="C103" i="5"/>
  <c r="C103" i="6"/>
  <c r="B8" i="5"/>
  <c r="B8" i="6"/>
  <c r="B16" i="6"/>
  <c r="B16" i="5"/>
  <c r="C16" i="5"/>
  <c r="C16" i="6"/>
  <c r="B25" i="5"/>
  <c r="B25" i="6"/>
  <c r="C140" i="5"/>
  <c r="C140" i="6"/>
  <c r="C101" i="6"/>
  <c r="C101" i="5"/>
  <c r="C110" i="5"/>
  <c r="C110" i="6"/>
  <c r="C40" i="6"/>
  <c r="C40" i="5"/>
  <c r="B50" i="6"/>
  <c r="B50" i="5"/>
  <c r="C44" i="5"/>
  <c r="C44" i="6"/>
  <c r="C137" i="6"/>
  <c r="C137" i="5"/>
  <c r="B131" i="5"/>
  <c r="B131" i="6"/>
  <c r="B70" i="5"/>
  <c r="B70" i="6"/>
  <c r="C141" i="5"/>
  <c r="C141" i="6"/>
  <c r="C15" i="5"/>
  <c r="C15" i="6"/>
  <c r="C8" i="5"/>
  <c r="C8" i="6"/>
  <c r="C102" i="5"/>
  <c r="C102" i="6"/>
  <c r="B113" i="5"/>
  <c r="B113" i="6"/>
  <c r="C135" i="5"/>
  <c r="C135" i="6"/>
  <c r="D16" i="3"/>
  <c r="G16" i="3" s="1"/>
  <c r="I16" i="3" s="1"/>
  <c r="D82" i="3"/>
  <c r="B84" i="3"/>
  <c r="D7" i="3"/>
  <c r="B27" i="3"/>
  <c r="C83" i="5"/>
  <c r="C83" i="6"/>
  <c r="C180" i="5"/>
  <c r="C180" i="6"/>
  <c r="B83" i="5"/>
  <c r="B83" i="6"/>
  <c r="B174" i="6"/>
  <c r="B174" i="5"/>
  <c r="B77" i="5"/>
  <c r="B77" i="6"/>
  <c r="B168" i="5"/>
  <c r="B168" i="6"/>
  <c r="B69" i="5"/>
  <c r="B69" i="6"/>
  <c r="B166" i="6"/>
  <c r="B166" i="5"/>
  <c r="B10" i="5"/>
  <c r="B10" i="6"/>
  <c r="B24" i="6"/>
  <c r="B24" i="5"/>
  <c r="B19" i="6"/>
  <c r="B19" i="5"/>
  <c r="C134" i="5"/>
  <c r="C134" i="6"/>
  <c r="B140" i="6"/>
  <c r="B140" i="5"/>
  <c r="C46" i="5"/>
  <c r="C46" i="6"/>
  <c r="C24" i="5"/>
  <c r="C24" i="6"/>
  <c r="C87" i="6"/>
  <c r="C87" i="5"/>
  <c r="C54" i="5"/>
  <c r="C54" i="6"/>
  <c r="B71" i="5"/>
  <c r="B71" i="6"/>
  <c r="B107" i="6"/>
  <c r="B107" i="5"/>
  <c r="C109" i="5"/>
  <c r="C109" i="6"/>
  <c r="B132" i="6"/>
  <c r="B132" i="5"/>
  <c r="C148" i="5"/>
  <c r="C148" i="6"/>
  <c r="D45" i="1"/>
  <c r="D16" i="1"/>
  <c r="G16" i="1" s="1"/>
  <c r="I16" i="1" s="1"/>
  <c r="D82" i="1"/>
  <c r="J82" i="1" s="1"/>
  <c r="B84" i="1"/>
  <c r="D7" i="1"/>
  <c r="B27" i="1"/>
  <c r="B177" i="5"/>
  <c r="B177" i="6"/>
  <c r="B176" i="6"/>
  <c r="B176" i="5"/>
  <c r="C175" i="5"/>
  <c r="C175" i="6"/>
  <c r="B82" i="5"/>
  <c r="B82" i="6"/>
  <c r="C170" i="5"/>
  <c r="C170" i="6"/>
  <c r="C167" i="5"/>
  <c r="C167" i="6"/>
  <c r="C162" i="5"/>
  <c r="C162" i="6"/>
  <c r="B162" i="5"/>
  <c r="B162" i="6"/>
  <c r="B18" i="5"/>
  <c r="B18" i="6"/>
  <c r="C13" i="5"/>
  <c r="C13" i="6"/>
  <c r="C48" i="5"/>
  <c r="C48" i="6"/>
  <c r="B20" i="5"/>
  <c r="B20" i="6"/>
  <c r="C146" i="6"/>
  <c r="C146" i="5"/>
  <c r="B100" i="6"/>
  <c r="B100" i="5"/>
  <c r="B72" i="6"/>
  <c r="B72" i="5"/>
  <c r="B22" i="5"/>
  <c r="B22" i="6"/>
  <c r="B21" i="6"/>
  <c r="B21" i="5"/>
  <c r="C147" i="5"/>
  <c r="C147" i="6"/>
  <c r="B41" i="5"/>
  <c r="B41" i="6"/>
  <c r="C117" i="6"/>
  <c r="C117" i="5"/>
  <c r="C104" i="6"/>
  <c r="C104" i="5"/>
  <c r="C86" i="5"/>
  <c r="C86" i="6"/>
  <c r="B111" i="5"/>
  <c r="B111" i="6"/>
  <c r="C52" i="6"/>
  <c r="C52" i="5"/>
  <c r="C72" i="6"/>
  <c r="C72" i="5"/>
  <c r="C108" i="6"/>
  <c r="C108" i="5"/>
  <c r="C106" i="5"/>
  <c r="C106" i="6"/>
  <c r="C107" i="6"/>
  <c r="C107" i="5"/>
  <c r="B42" i="5"/>
  <c r="B42" i="6"/>
  <c r="B118" i="6"/>
  <c r="B118" i="5"/>
  <c r="C115" i="5"/>
  <c r="C115" i="6"/>
  <c r="D10" i="1"/>
  <c r="G10" i="1" s="1"/>
  <c r="I10" i="1" s="1"/>
  <c r="D52" i="1"/>
  <c r="D17" i="3"/>
  <c r="G17" i="3" s="1"/>
  <c r="I17" i="3" s="1"/>
  <c r="D53" i="3"/>
  <c r="D13" i="3"/>
  <c r="G13" i="3" s="1"/>
  <c r="I13" i="3" s="1"/>
  <c r="D55" i="1"/>
  <c r="C58" i="1"/>
  <c r="D48" i="3"/>
  <c r="D22" i="3"/>
  <c r="G22" i="3" s="1"/>
  <c r="I22" i="3" s="1"/>
  <c r="B180" i="5"/>
  <c r="B180" i="6"/>
  <c r="B84" i="5"/>
  <c r="B84" i="6"/>
  <c r="C80" i="5"/>
  <c r="C80" i="6"/>
  <c r="C79" i="5"/>
  <c r="C79" i="6"/>
  <c r="C78" i="5"/>
  <c r="C78" i="6"/>
  <c r="C172" i="5"/>
  <c r="C172" i="6"/>
  <c r="B75" i="5"/>
  <c r="B75" i="6"/>
  <c r="C165" i="5"/>
  <c r="C165" i="6"/>
  <c r="C164" i="5"/>
  <c r="C164" i="6"/>
  <c r="C56" i="6"/>
  <c r="C56" i="5"/>
  <c r="B15" i="5"/>
  <c r="B15" i="6"/>
  <c r="B45" i="6"/>
  <c r="B45" i="5"/>
  <c r="C105" i="5"/>
  <c r="C105" i="6"/>
  <c r="C53" i="5"/>
  <c r="C53" i="6"/>
  <c r="B136" i="6"/>
  <c r="B136" i="5"/>
  <c r="B133" i="6"/>
  <c r="B133" i="5"/>
  <c r="C18" i="6"/>
  <c r="C18" i="5"/>
  <c r="C71" i="6"/>
  <c r="C71" i="5"/>
  <c r="B149" i="5"/>
  <c r="B149" i="6"/>
  <c r="C9" i="5"/>
  <c r="C9" i="6"/>
  <c r="B102" i="5"/>
  <c r="B102" i="6"/>
  <c r="C100" i="5"/>
  <c r="C100" i="6"/>
  <c r="B49" i="5"/>
  <c r="B49" i="6"/>
  <c r="B104" i="5"/>
  <c r="B104" i="6"/>
  <c r="D43" i="1"/>
  <c r="C71" i="1"/>
  <c r="D11" i="3"/>
  <c r="G11" i="3" s="1"/>
  <c r="I11" i="3" s="1"/>
  <c r="D10" i="3"/>
  <c r="G10" i="3" s="1"/>
  <c r="I10" i="3" s="1"/>
  <c r="D52" i="3"/>
  <c r="D44" i="1"/>
  <c r="D17" i="1"/>
  <c r="G17" i="1" s="1"/>
  <c r="I17" i="1" s="1"/>
  <c r="C97" i="3"/>
  <c r="D53" i="1"/>
  <c r="D13" i="1"/>
  <c r="G13" i="1" s="1"/>
  <c r="I13" i="1" s="1"/>
  <c r="D55" i="3"/>
  <c r="C58" i="3"/>
  <c r="D48" i="1"/>
  <c r="D22" i="1"/>
  <c r="G22" i="1" s="1"/>
  <c r="I22" i="1" s="1"/>
  <c r="B85" i="5"/>
  <c r="B85" i="6"/>
  <c r="C179" i="5"/>
  <c r="C179" i="6"/>
  <c r="C178" i="5"/>
  <c r="C178" i="6"/>
  <c r="C177" i="6"/>
  <c r="C177" i="5"/>
  <c r="C81" i="5"/>
  <c r="C81" i="6"/>
  <c r="B171" i="5"/>
  <c r="B171" i="6"/>
  <c r="C171" i="6"/>
  <c r="C171" i="5"/>
  <c r="C168" i="6"/>
  <c r="C168" i="5"/>
  <c r="C69" i="6"/>
  <c r="C69" i="5"/>
  <c r="C20" i="5"/>
  <c r="C20" i="6"/>
  <c r="B7" i="5"/>
  <c r="B7" i="6"/>
  <c r="B38" i="6"/>
  <c r="B38" i="5"/>
  <c r="B143" i="5"/>
  <c r="B143" i="6"/>
  <c r="C118" i="5"/>
  <c r="C118" i="6"/>
  <c r="B51" i="6"/>
  <c r="B51" i="5"/>
  <c r="B112" i="5"/>
  <c r="B112" i="6"/>
  <c r="B142" i="5"/>
  <c r="B142" i="6"/>
  <c r="B106" i="6"/>
  <c r="B106" i="5"/>
  <c r="C144" i="5"/>
  <c r="C144" i="6"/>
  <c r="C38" i="6"/>
  <c r="C38" i="5"/>
  <c r="C11" i="5"/>
  <c r="C11" i="6"/>
  <c r="C136" i="5"/>
  <c r="C136" i="6"/>
  <c r="C133" i="5"/>
  <c r="C133" i="6"/>
  <c r="B145" i="5"/>
  <c r="B145" i="6"/>
  <c r="C17" i="6"/>
  <c r="C17" i="5"/>
  <c r="C113" i="5"/>
  <c r="C113" i="6"/>
  <c r="C7" i="6"/>
  <c r="C7" i="5"/>
  <c r="C114" i="5"/>
  <c r="C114" i="6"/>
  <c r="D95" i="1"/>
  <c r="B97" i="1"/>
  <c r="D38" i="1"/>
  <c r="B58" i="1"/>
  <c r="C84" i="1"/>
  <c r="D47" i="1"/>
  <c r="D15" i="3"/>
  <c r="G15" i="3" s="1"/>
  <c r="I15" i="3" s="1"/>
  <c r="C110" i="1"/>
  <c r="D51" i="3"/>
  <c r="D23" i="1"/>
  <c r="G23" i="1" s="1"/>
  <c r="I23" i="1" s="1"/>
  <c r="D69" i="3"/>
  <c r="B71" i="3"/>
  <c r="C82" i="5"/>
  <c r="C82" i="6"/>
  <c r="B175" i="5"/>
  <c r="B175" i="6"/>
  <c r="B79" i="5"/>
  <c r="B79" i="6"/>
  <c r="C77" i="6"/>
  <c r="C77" i="5"/>
  <c r="B172" i="5"/>
  <c r="B172" i="6"/>
  <c r="B167" i="5"/>
  <c r="B167" i="6"/>
  <c r="B164" i="5"/>
  <c r="B164" i="6"/>
  <c r="B46" i="5"/>
  <c r="B46" i="6"/>
  <c r="C21" i="5"/>
  <c r="C21" i="6"/>
  <c r="B44" i="5"/>
  <c r="B44" i="6"/>
  <c r="C41" i="5"/>
  <c r="C41" i="6"/>
  <c r="C23" i="5"/>
  <c r="C23" i="6"/>
  <c r="B87" i="5"/>
  <c r="B87" i="6"/>
  <c r="B14" i="6"/>
  <c r="B14" i="5"/>
  <c r="B144" i="6"/>
  <c r="B144" i="5"/>
  <c r="B56" i="5"/>
  <c r="B56" i="6"/>
  <c r="C142" i="5"/>
  <c r="C142" i="6"/>
  <c r="B73" i="5"/>
  <c r="B73" i="6"/>
  <c r="C138" i="5"/>
  <c r="C138" i="6"/>
  <c r="C19" i="6"/>
  <c r="C19" i="5"/>
  <c r="C50" i="6"/>
  <c r="C50" i="5"/>
  <c r="C112" i="5"/>
  <c r="C112" i="6"/>
  <c r="B47" i="6"/>
  <c r="B47" i="5"/>
  <c r="B115" i="5"/>
  <c r="B115" i="6"/>
  <c r="B74" i="6"/>
  <c r="B74" i="5"/>
  <c r="C70" i="5"/>
  <c r="C70" i="6"/>
  <c r="C43" i="6"/>
  <c r="C43" i="5"/>
  <c r="B53" i="6"/>
  <c r="B53" i="5"/>
  <c r="B141" i="6"/>
  <c r="B141" i="5"/>
  <c r="B139" i="6"/>
  <c r="B139" i="5"/>
  <c r="B146" i="5"/>
  <c r="B146" i="6"/>
  <c r="B40" i="5"/>
  <c r="B40" i="6"/>
  <c r="D95" i="3"/>
  <c r="B97" i="3"/>
  <c r="D38" i="3"/>
  <c r="B58" i="3"/>
  <c r="C84" i="3"/>
  <c r="D47" i="3"/>
  <c r="D15" i="1"/>
  <c r="G15" i="1" s="1"/>
  <c r="I15" i="1" s="1"/>
  <c r="C110" i="3"/>
  <c r="D51" i="1"/>
  <c r="D23" i="3"/>
  <c r="G23" i="3" s="1"/>
  <c r="I23" i="3" s="1"/>
  <c r="D69" i="1"/>
  <c r="B71" i="1"/>
  <c r="C84" i="5"/>
  <c r="C84" i="6"/>
  <c r="C85" i="6"/>
  <c r="C85" i="5"/>
  <c r="B76" i="5"/>
  <c r="B76" i="6"/>
  <c r="C76" i="6"/>
  <c r="C76" i="5"/>
  <c r="B169" i="5"/>
  <c r="B169" i="6"/>
  <c r="B165" i="5"/>
  <c r="B165" i="6"/>
  <c r="B52" i="5"/>
  <c r="B52" i="6"/>
  <c r="B137" i="5"/>
  <c r="B137" i="6"/>
  <c r="B54" i="5"/>
  <c r="B54" i="6"/>
  <c r="B110" i="6"/>
  <c r="B110" i="5"/>
  <c r="B12" i="5"/>
  <c r="B12" i="6"/>
  <c r="C39" i="6"/>
  <c r="C39" i="5"/>
  <c r="B103" i="6"/>
  <c r="B103" i="5"/>
  <c r="B147" i="6"/>
  <c r="B147" i="5"/>
  <c r="C25" i="5"/>
  <c r="C25" i="6"/>
  <c r="C131" i="5"/>
  <c r="C131" i="6"/>
  <c r="C143" i="5"/>
  <c r="C143" i="6"/>
  <c r="C49" i="6"/>
  <c r="C49" i="5"/>
  <c r="C73" i="5"/>
  <c r="C73" i="6"/>
  <c r="B117" i="5"/>
  <c r="B117" i="6"/>
  <c r="B134" i="5"/>
  <c r="B134" i="6"/>
  <c r="B138" i="5"/>
  <c r="B138" i="6"/>
  <c r="B105" i="6"/>
  <c r="B105" i="5"/>
  <c r="C10" i="5"/>
  <c r="C10" i="6"/>
  <c r="C139" i="5"/>
  <c r="C139" i="6"/>
  <c r="C149" i="6"/>
  <c r="C149" i="5"/>
  <c r="B11" i="5"/>
  <c r="B11" i="6"/>
  <c r="C47" i="6"/>
  <c r="C47" i="5"/>
  <c r="B13" i="5"/>
  <c r="B13" i="6"/>
  <c r="C45" i="5"/>
  <c r="C45" i="6"/>
  <c r="C132" i="5"/>
  <c r="C132" i="6"/>
  <c r="C27" i="1"/>
  <c r="D50" i="3"/>
  <c r="D8" i="1"/>
  <c r="G8" i="1" s="1"/>
  <c r="I8" i="1" s="1"/>
  <c r="D108" i="1"/>
  <c r="B110" i="1"/>
  <c r="D39" i="1"/>
  <c r="D56" i="3"/>
  <c r="B81" i="5"/>
  <c r="B81" i="6"/>
  <c r="B80" i="6"/>
  <c r="B80" i="5"/>
  <c r="C176" i="6"/>
  <c r="C176" i="5"/>
  <c r="B173" i="6"/>
  <c r="B173" i="5"/>
  <c r="C173" i="6"/>
  <c r="C173" i="5"/>
  <c r="C166" i="5"/>
  <c r="C166" i="6"/>
  <c r="B163" i="6"/>
  <c r="B163" i="5"/>
  <c r="B9" i="6"/>
  <c r="B9" i="5"/>
  <c r="C74" i="6"/>
  <c r="C74" i="5"/>
  <c r="B108" i="6"/>
  <c r="B108" i="5"/>
  <c r="C111" i="5"/>
  <c r="C111" i="6"/>
  <c r="B17" i="5"/>
  <c r="B17" i="6"/>
  <c r="C116" i="5"/>
  <c r="C116" i="6"/>
  <c r="B43" i="5"/>
  <c r="B43" i="6"/>
  <c r="C42" i="5"/>
  <c r="C42" i="6"/>
  <c r="C12" i="5"/>
  <c r="C12" i="6"/>
  <c r="B48" i="5"/>
  <c r="B48" i="6"/>
  <c r="B148" i="5"/>
  <c r="B148" i="6"/>
  <c r="B55" i="5"/>
  <c r="B55" i="6"/>
  <c r="B86" i="5"/>
  <c r="B86" i="6"/>
  <c r="B135" i="6"/>
  <c r="B135" i="5"/>
  <c r="B116" i="5"/>
  <c r="B116" i="6"/>
  <c r="B101" i="6"/>
  <c r="B101" i="5"/>
  <c r="B114" i="6"/>
  <c r="B114" i="5"/>
  <c r="C55" i="6"/>
  <c r="C55" i="5"/>
  <c r="C14" i="6"/>
  <c r="C14" i="5"/>
  <c r="B39" i="6"/>
  <c r="B39" i="5"/>
  <c r="B109" i="6"/>
  <c r="B109" i="5"/>
  <c r="C22" i="5"/>
  <c r="C22" i="6"/>
  <c r="C145" i="5"/>
  <c r="C145" i="6"/>
  <c r="C51" i="6"/>
  <c r="C51" i="5"/>
  <c r="C27" i="3"/>
  <c r="D50" i="1"/>
  <c r="D8" i="3"/>
  <c r="G8" i="3" s="1"/>
  <c r="I8" i="3" s="1"/>
  <c r="D108" i="3"/>
  <c r="B110" i="3"/>
  <c r="D39" i="3"/>
  <c r="D56" i="1"/>
  <c r="D53" i="5" l="1"/>
  <c r="D56" i="6"/>
  <c r="G56" i="6" s="1"/>
  <c r="D169" i="5"/>
  <c r="D39" i="5"/>
  <c r="D141" i="6"/>
  <c r="G141" i="6" s="1"/>
  <c r="D146" i="6"/>
  <c r="G146" i="6" s="1"/>
  <c r="D102" i="5"/>
  <c r="D15" i="5"/>
  <c r="G15" i="5" s="1"/>
  <c r="I15" i="5" s="1"/>
  <c r="D109" i="5"/>
  <c r="D169" i="6"/>
  <c r="G169" i="6" s="1"/>
  <c r="D102" i="6"/>
  <c r="G102" i="6" s="1"/>
  <c r="D15" i="6"/>
  <c r="G15" i="6" s="1"/>
  <c r="I15" i="6" s="1"/>
  <c r="C97" i="1"/>
  <c r="D39" i="6"/>
  <c r="G39" i="6" s="1"/>
  <c r="D134" i="6"/>
  <c r="G134" i="6" s="1"/>
  <c r="D109" i="6"/>
  <c r="G109" i="6" s="1"/>
  <c r="D86" i="5"/>
  <c r="D13" i="5"/>
  <c r="G13" i="5" s="1"/>
  <c r="I13" i="5" s="1"/>
  <c r="D163" i="5"/>
  <c r="D44" i="5"/>
  <c r="D167" i="5"/>
  <c r="D108" i="6"/>
  <c r="G108" i="6" s="1"/>
  <c r="D141" i="5"/>
  <c r="D101" i="6"/>
  <c r="G101" i="6" s="1"/>
  <c r="D147" i="5"/>
  <c r="D87" i="5"/>
  <c r="D170" i="5"/>
  <c r="D80" i="5"/>
  <c r="D175" i="5"/>
  <c r="D135" i="5"/>
  <c r="D110" i="5"/>
  <c r="D48" i="5"/>
  <c r="D114" i="5"/>
  <c r="D54" i="6"/>
  <c r="G54" i="6" s="1"/>
  <c r="D115" i="5"/>
  <c r="D106" i="5"/>
  <c r="D137" i="6"/>
  <c r="G137" i="6" s="1"/>
  <c r="D46" i="5"/>
  <c r="D81" i="6"/>
  <c r="G81" i="6" s="1"/>
  <c r="D165" i="6"/>
  <c r="G165" i="6" s="1"/>
  <c r="D17" i="5"/>
  <c r="G17" i="5" s="1"/>
  <c r="I17" i="5" s="1"/>
  <c r="D9" i="6"/>
  <c r="G9" i="6" s="1"/>
  <c r="I9" i="6" s="1"/>
  <c r="D103" i="6"/>
  <c r="G103" i="6" s="1"/>
  <c r="D79" i="6"/>
  <c r="G79" i="6" s="1"/>
  <c r="D117" i="5"/>
  <c r="D43" i="6"/>
  <c r="G43" i="6" s="1"/>
  <c r="D11" i="6"/>
  <c r="G11" i="6" s="1"/>
  <c r="I11" i="6" s="1"/>
  <c r="D52" i="5"/>
  <c r="D75" i="5"/>
  <c r="D138" i="5"/>
  <c r="D40" i="5"/>
  <c r="D105" i="5"/>
  <c r="D43" i="5"/>
  <c r="D147" i="6"/>
  <c r="G147" i="6" s="1"/>
  <c r="D86" i="6"/>
  <c r="G86" i="6" s="1"/>
  <c r="D13" i="6"/>
  <c r="G13" i="6" s="1"/>
  <c r="I13" i="6" s="1"/>
  <c r="D53" i="6"/>
  <c r="G53" i="6" s="1"/>
  <c r="D56" i="5"/>
  <c r="D54" i="5"/>
  <c r="D144" i="6"/>
  <c r="G144" i="6" s="1"/>
  <c r="D101" i="5"/>
  <c r="D163" i="6"/>
  <c r="G163" i="6" s="1"/>
  <c r="D44" i="6"/>
  <c r="G44" i="6" s="1"/>
  <c r="D167" i="6"/>
  <c r="G167" i="6" s="1"/>
  <c r="D108" i="5"/>
  <c r="D172" i="6"/>
  <c r="G172" i="6" s="1"/>
  <c r="D140" i="5"/>
  <c r="D138" i="6"/>
  <c r="G138" i="6" s="1"/>
  <c r="D16" i="5"/>
  <c r="G16" i="5" s="1"/>
  <c r="I16" i="5" s="1"/>
  <c r="D164" i="5"/>
  <c r="D104" i="6"/>
  <c r="G104" i="6" s="1"/>
  <c r="D83" i="6"/>
  <c r="G83" i="6" s="1"/>
  <c r="D75" i="6"/>
  <c r="G75" i="6" s="1"/>
  <c r="D11" i="5"/>
  <c r="G11" i="5" s="1"/>
  <c r="I11" i="5" s="1"/>
  <c r="D52" i="6"/>
  <c r="G52" i="6" s="1"/>
  <c r="D148" i="6"/>
  <c r="G148" i="6" s="1"/>
  <c r="D81" i="5"/>
  <c r="D165" i="5"/>
  <c r="D40" i="6"/>
  <c r="G40" i="6" s="1"/>
  <c r="D46" i="6"/>
  <c r="G46" i="6" s="1"/>
  <c r="D17" i="6"/>
  <c r="G17" i="6" s="1"/>
  <c r="I17" i="6" s="1"/>
  <c r="D103" i="5"/>
  <c r="D144" i="5"/>
  <c r="D9" i="5"/>
  <c r="G9" i="5" s="1"/>
  <c r="I9" i="5" s="1"/>
  <c r="D180" i="6"/>
  <c r="G180" i="6" s="1"/>
  <c r="D117" i="6"/>
  <c r="G117" i="6" s="1"/>
  <c r="D79" i="5"/>
  <c r="D148" i="5"/>
  <c r="D80" i="6"/>
  <c r="G80" i="6" s="1"/>
  <c r="D105" i="6"/>
  <c r="G105" i="6" s="1"/>
  <c r="D76" i="5"/>
  <c r="D87" i="6"/>
  <c r="G87" i="6" s="1"/>
  <c r="D48" i="6"/>
  <c r="G48" i="6" s="1"/>
  <c r="D140" i="6"/>
  <c r="G140" i="6" s="1"/>
  <c r="D135" i="6"/>
  <c r="G135" i="6" s="1"/>
  <c r="D110" i="6"/>
  <c r="G110" i="6" s="1"/>
  <c r="D115" i="6"/>
  <c r="G115" i="6" s="1"/>
  <c r="D174" i="5"/>
  <c r="D16" i="6"/>
  <c r="G16" i="6" s="1"/>
  <c r="I16" i="6" s="1"/>
  <c r="D114" i="6"/>
  <c r="G114" i="6" s="1"/>
  <c r="D134" i="5"/>
  <c r="D164" i="6"/>
  <c r="G164" i="6" s="1"/>
  <c r="D106" i="6"/>
  <c r="G106" i="6" s="1"/>
  <c r="D180" i="5"/>
  <c r="D146" i="5"/>
  <c r="D83" i="5"/>
  <c r="D137" i="5"/>
  <c r="D175" i="6"/>
  <c r="G175" i="6" s="1"/>
  <c r="D104" i="5"/>
  <c r="D8" i="5"/>
  <c r="G8" i="5" s="1"/>
  <c r="I8" i="5" s="1"/>
  <c r="D76" i="6"/>
  <c r="G76" i="6" s="1"/>
  <c r="D116" i="5"/>
  <c r="D171" i="5"/>
  <c r="C27" i="5"/>
  <c r="D12" i="5"/>
  <c r="G12" i="5" s="1"/>
  <c r="I12" i="5" s="1"/>
  <c r="D97" i="3"/>
  <c r="D139" i="6"/>
  <c r="G139" i="6" s="1"/>
  <c r="D73" i="5"/>
  <c r="D14" i="6"/>
  <c r="G14" i="6" s="1"/>
  <c r="I14" i="6" s="1"/>
  <c r="D142" i="5"/>
  <c r="D143" i="5"/>
  <c r="D85" i="5"/>
  <c r="D42" i="6"/>
  <c r="G42" i="6" s="1"/>
  <c r="D21" i="5"/>
  <c r="G21" i="5" s="1"/>
  <c r="I21" i="5" s="1"/>
  <c r="D18" i="6"/>
  <c r="G18" i="6" s="1"/>
  <c r="I18" i="6" s="1"/>
  <c r="D177" i="6"/>
  <c r="G177" i="6" s="1"/>
  <c r="D84" i="1"/>
  <c r="C89" i="5"/>
  <c r="D166" i="5"/>
  <c r="D113" i="6"/>
  <c r="G113" i="6" s="1"/>
  <c r="D78" i="6"/>
  <c r="G78" i="6" s="1"/>
  <c r="C151" i="5"/>
  <c r="D74" i="5"/>
  <c r="D145" i="6"/>
  <c r="G145" i="6" s="1"/>
  <c r="D112" i="6"/>
  <c r="G112" i="6" s="1"/>
  <c r="D38" i="5"/>
  <c r="B58" i="5"/>
  <c r="D133" i="5"/>
  <c r="D45" i="5"/>
  <c r="D42" i="5"/>
  <c r="D21" i="6"/>
  <c r="G21" i="6" s="1"/>
  <c r="I21" i="6" s="1"/>
  <c r="D18" i="5"/>
  <c r="G18" i="5" s="1"/>
  <c r="I18" i="5" s="1"/>
  <c r="D177" i="5"/>
  <c r="C89" i="6"/>
  <c r="D166" i="6"/>
  <c r="G166" i="6" s="1"/>
  <c r="D113" i="5"/>
  <c r="D78" i="5"/>
  <c r="D173" i="5"/>
  <c r="C151" i="6"/>
  <c r="D74" i="6"/>
  <c r="G74" i="6" s="1"/>
  <c r="D145" i="5"/>
  <c r="D112" i="5"/>
  <c r="D38" i="6"/>
  <c r="B58" i="6"/>
  <c r="D133" i="6"/>
  <c r="G133" i="6" s="1"/>
  <c r="D45" i="6"/>
  <c r="G45" i="6" s="1"/>
  <c r="D22" i="6"/>
  <c r="G22" i="6" s="1"/>
  <c r="I22" i="6" s="1"/>
  <c r="D20" i="6"/>
  <c r="G20" i="6" s="1"/>
  <c r="I20" i="6" s="1"/>
  <c r="D162" i="6"/>
  <c r="B182" i="6"/>
  <c r="D82" i="6"/>
  <c r="G82" i="6" s="1"/>
  <c r="D107" i="5"/>
  <c r="D19" i="5"/>
  <c r="G19" i="5" s="1"/>
  <c r="I19" i="5" s="1"/>
  <c r="D69" i="6"/>
  <c r="B89" i="6"/>
  <c r="D70" i="6"/>
  <c r="G70" i="6" s="1"/>
  <c r="D50" i="5"/>
  <c r="D8" i="6"/>
  <c r="G8" i="6" s="1"/>
  <c r="I8" i="6" s="1"/>
  <c r="D173" i="6"/>
  <c r="G173" i="6" s="1"/>
  <c r="D51" i="5"/>
  <c r="D7" i="6"/>
  <c r="B27" i="6"/>
  <c r="D49" i="6"/>
  <c r="G49" i="6" s="1"/>
  <c r="D149" i="6"/>
  <c r="G149" i="6" s="1"/>
  <c r="D136" i="5"/>
  <c r="D22" i="5"/>
  <c r="G22" i="5" s="1"/>
  <c r="I22" i="5" s="1"/>
  <c r="D20" i="5"/>
  <c r="G20" i="5" s="1"/>
  <c r="I20" i="5" s="1"/>
  <c r="B182" i="5"/>
  <c r="D162" i="5"/>
  <c r="D82" i="5"/>
  <c r="D107" i="6"/>
  <c r="G107" i="6" s="1"/>
  <c r="D19" i="6"/>
  <c r="G19" i="6" s="1"/>
  <c r="I19" i="6" s="1"/>
  <c r="D69" i="5"/>
  <c r="B89" i="5"/>
  <c r="G7" i="3"/>
  <c r="D27" i="3"/>
  <c r="D70" i="5"/>
  <c r="D50" i="6"/>
  <c r="G50" i="6" s="1"/>
  <c r="D174" i="6"/>
  <c r="G174" i="6" s="1"/>
  <c r="D110" i="3"/>
  <c r="D55" i="6"/>
  <c r="G55" i="6" s="1"/>
  <c r="D71" i="3"/>
  <c r="D51" i="6"/>
  <c r="G51" i="6" s="1"/>
  <c r="D7" i="5"/>
  <c r="B27" i="5"/>
  <c r="D49" i="5"/>
  <c r="D149" i="5"/>
  <c r="D136" i="6"/>
  <c r="G136" i="6" s="1"/>
  <c r="D111" i="6"/>
  <c r="G111" i="6" s="1"/>
  <c r="D41" i="6"/>
  <c r="G41" i="6" s="1"/>
  <c r="D72" i="5"/>
  <c r="C182" i="6"/>
  <c r="D71" i="6"/>
  <c r="G71" i="6" s="1"/>
  <c r="D24" i="5"/>
  <c r="G24" i="5" s="1"/>
  <c r="I24" i="5" s="1"/>
  <c r="D168" i="6"/>
  <c r="G168" i="6" s="1"/>
  <c r="D131" i="6"/>
  <c r="B151" i="6"/>
  <c r="D25" i="6"/>
  <c r="G25" i="6" s="1"/>
  <c r="I25" i="6" s="1"/>
  <c r="D178" i="5"/>
  <c r="D55" i="5"/>
  <c r="D110" i="1"/>
  <c r="D47" i="5"/>
  <c r="D58" i="1"/>
  <c r="C120" i="6"/>
  <c r="D171" i="6"/>
  <c r="G171" i="6" s="1"/>
  <c r="C58" i="5"/>
  <c r="D84" i="6"/>
  <c r="G84" i="6" s="1"/>
  <c r="D111" i="5"/>
  <c r="D41" i="5"/>
  <c r="D72" i="6"/>
  <c r="G72" i="6" s="1"/>
  <c r="D71" i="5"/>
  <c r="D24" i="6"/>
  <c r="G24" i="6" s="1"/>
  <c r="I24" i="6" s="1"/>
  <c r="D168" i="5"/>
  <c r="C182" i="5"/>
  <c r="D84" i="3"/>
  <c r="D131" i="5"/>
  <c r="B151" i="5"/>
  <c r="D25" i="5"/>
  <c r="G25" i="5" s="1"/>
  <c r="I25" i="5" s="1"/>
  <c r="D178" i="6"/>
  <c r="G178" i="6" s="1"/>
  <c r="D116" i="6"/>
  <c r="G116" i="6" s="1"/>
  <c r="D71" i="1"/>
  <c r="D58" i="3"/>
  <c r="D47" i="6"/>
  <c r="G47" i="6" s="1"/>
  <c r="C120" i="5"/>
  <c r="C58" i="6"/>
  <c r="D172" i="5"/>
  <c r="D84" i="5"/>
  <c r="D118" i="5"/>
  <c r="D100" i="5"/>
  <c r="B120" i="5"/>
  <c r="D176" i="5"/>
  <c r="G7" i="1"/>
  <c r="D27" i="1"/>
  <c r="D132" i="5"/>
  <c r="D10" i="6"/>
  <c r="G10" i="6" s="1"/>
  <c r="I10" i="6" s="1"/>
  <c r="D77" i="6"/>
  <c r="G77" i="6" s="1"/>
  <c r="D23" i="6"/>
  <c r="G23" i="6" s="1"/>
  <c r="I23" i="6" s="1"/>
  <c r="D170" i="6"/>
  <c r="G170" i="6" s="1"/>
  <c r="D179" i="6"/>
  <c r="G179" i="6" s="1"/>
  <c r="C27" i="6"/>
  <c r="D12" i="6"/>
  <c r="G12" i="6" s="1"/>
  <c r="I12" i="6" s="1"/>
  <c r="D139" i="5"/>
  <c r="D73" i="6"/>
  <c r="G73" i="6" s="1"/>
  <c r="D14" i="5"/>
  <c r="G14" i="5" s="1"/>
  <c r="I14" i="5" s="1"/>
  <c r="D97" i="1"/>
  <c r="D142" i="6"/>
  <c r="G142" i="6" s="1"/>
  <c r="D143" i="6"/>
  <c r="G143" i="6" s="1"/>
  <c r="D85" i="6"/>
  <c r="G85" i="6" s="1"/>
  <c r="D118" i="6"/>
  <c r="G118" i="6" s="1"/>
  <c r="D100" i="6"/>
  <c r="B120" i="6"/>
  <c r="D176" i="6"/>
  <c r="G176" i="6" s="1"/>
  <c r="D132" i="6"/>
  <c r="G132" i="6" s="1"/>
  <c r="D10" i="5"/>
  <c r="G10" i="5" s="1"/>
  <c r="I10" i="5" s="1"/>
  <c r="D77" i="5"/>
  <c r="D23" i="5"/>
  <c r="G23" i="5" s="1"/>
  <c r="I23" i="5" s="1"/>
  <c r="D179" i="5"/>
  <c r="I97" i="1" l="1"/>
  <c r="B11" i="4" s="1"/>
  <c r="G97" i="1"/>
  <c r="I58" i="1"/>
  <c r="B8" i="4" s="1"/>
  <c r="G58" i="1"/>
  <c r="I84" i="1"/>
  <c r="B10" i="4" s="1"/>
  <c r="G84" i="1"/>
  <c r="I58" i="3"/>
  <c r="G58" i="3"/>
  <c r="D151" i="5"/>
  <c r="D182" i="5"/>
  <c r="G69" i="6"/>
  <c r="D89" i="6"/>
  <c r="G100" i="6"/>
  <c r="D120" i="6"/>
  <c r="G131" i="6"/>
  <c r="D151" i="6"/>
  <c r="I71" i="3"/>
  <c r="D9" i="4" s="1"/>
  <c r="G71" i="3"/>
  <c r="G7" i="6"/>
  <c r="D27" i="6"/>
  <c r="I71" i="1"/>
  <c r="B9" i="4" s="1"/>
  <c r="G71" i="1"/>
  <c r="I84" i="3"/>
  <c r="D10" i="4" s="1"/>
  <c r="G84" i="3"/>
  <c r="I7" i="3"/>
  <c r="I27" i="3" s="1"/>
  <c r="G27" i="3"/>
  <c r="D120" i="5"/>
  <c r="I110" i="1"/>
  <c r="B12" i="4" s="1"/>
  <c r="G110" i="1"/>
  <c r="G38" i="6"/>
  <c r="D58" i="6"/>
  <c r="I97" i="3"/>
  <c r="D11" i="4" s="1"/>
  <c r="G97" i="3"/>
  <c r="D89" i="5"/>
  <c r="D58" i="5"/>
  <c r="I7" i="1"/>
  <c r="I27" i="1" s="1"/>
  <c r="B7" i="4" s="1"/>
  <c r="G27" i="1"/>
  <c r="I110" i="3"/>
  <c r="D12" i="4" s="1"/>
  <c r="G110" i="3"/>
  <c r="G162" i="6"/>
  <c r="D182" i="6"/>
  <c r="G7" i="5"/>
  <c r="D27" i="5"/>
  <c r="D8" i="4" l="1"/>
  <c r="D7" i="4"/>
  <c r="B14" i="4"/>
  <c r="B18" i="4" s="1"/>
  <c r="I61" i="3"/>
  <c r="I65" i="3" s="1"/>
  <c r="I89" i="5"/>
  <c r="G89" i="5"/>
  <c r="I120" i="6"/>
  <c r="G120" i="6"/>
  <c r="I120" i="5"/>
  <c r="G120" i="5"/>
  <c r="I87" i="1"/>
  <c r="I91" i="1" s="1"/>
  <c r="I7" i="6"/>
  <c r="I27" i="6" s="1"/>
  <c r="G27" i="6"/>
  <c r="I182" i="5"/>
  <c r="G182" i="5"/>
  <c r="I74" i="1"/>
  <c r="I78" i="1" s="1"/>
  <c r="I182" i="6"/>
  <c r="G182" i="6"/>
  <c r="I74" i="3"/>
  <c r="I78" i="3" s="1"/>
  <c r="I113" i="1"/>
  <c r="I117" i="1" s="1"/>
  <c r="I89" i="6"/>
  <c r="G89" i="6"/>
  <c r="I30" i="1"/>
  <c r="I34" i="1" s="1"/>
  <c r="I61" i="1"/>
  <c r="I65" i="1" s="1"/>
  <c r="I100" i="3"/>
  <c r="I104" i="3" s="1"/>
  <c r="I7" i="5"/>
  <c r="I27" i="5" s="1"/>
  <c r="G27" i="5"/>
  <c r="I87" i="3"/>
  <c r="I91" i="3" s="1"/>
  <c r="I151" i="5"/>
  <c r="G151" i="5"/>
  <c r="I113" i="3"/>
  <c r="I117" i="3" s="1"/>
  <c r="I30" i="3"/>
  <c r="I34" i="3" s="1"/>
  <c r="I58" i="6"/>
  <c r="G58" i="6"/>
  <c r="I151" i="6"/>
  <c r="G151" i="6"/>
  <c r="I58" i="5"/>
  <c r="G58" i="5"/>
  <c r="I100" i="1"/>
  <c r="I104" i="1" s="1"/>
  <c r="D14" i="4" l="1"/>
  <c r="D18" i="4" s="1"/>
  <c r="I123" i="5"/>
  <c r="I127" i="5" s="1"/>
  <c r="F10" i="4"/>
  <c r="I61" i="5"/>
  <c r="I65" i="5" s="1"/>
  <c r="F8" i="4"/>
  <c r="I185" i="5"/>
  <c r="I189" i="5" s="1"/>
  <c r="F12" i="4"/>
  <c r="G10" i="4"/>
  <c r="I123" i="6"/>
  <c r="I127" i="6" s="1"/>
  <c r="F7" i="4"/>
  <c r="I30" i="5"/>
  <c r="I34" i="5" s="1"/>
  <c r="G11" i="4"/>
  <c r="I154" i="6"/>
  <c r="I158" i="6" s="1"/>
  <c r="G7" i="4"/>
  <c r="I30" i="6"/>
  <c r="I34" i="6" s="1"/>
  <c r="F9" i="4"/>
  <c r="I92" i="5"/>
  <c r="I96" i="5" s="1"/>
  <c r="I92" i="6"/>
  <c r="I96" i="6" s="1"/>
  <c r="G9" i="4"/>
  <c r="F11" i="4"/>
  <c r="I154" i="5"/>
  <c r="I158" i="5" s="1"/>
  <c r="I61" i="6"/>
  <c r="I65" i="6" s="1"/>
  <c r="G8" i="4"/>
  <c r="G12" i="4"/>
  <c r="I185" i="6"/>
  <c r="I189" i="6" s="1"/>
  <c r="F14" i="4" l="1"/>
  <c r="F18" i="4" s="1"/>
  <c r="G14" i="4"/>
  <c r="G18" i="4" s="1"/>
</calcChain>
</file>

<file path=xl/sharedStrings.xml><?xml version="1.0" encoding="utf-8"?>
<sst xmlns="http://schemas.openxmlformats.org/spreadsheetml/2006/main" count="1716" uniqueCount="522">
  <si>
    <t>July</t>
  </si>
  <si>
    <t>August</t>
  </si>
  <si>
    <t>September</t>
  </si>
  <si>
    <t>Normal HDD</t>
  </si>
  <si>
    <t>Actual HDD</t>
  </si>
  <si>
    <t>Difference</t>
  </si>
  <si>
    <t>Customers</t>
  </si>
  <si>
    <t>In Cycle</t>
  </si>
  <si>
    <t>Beta</t>
  </si>
  <si>
    <t>WNAR</t>
  </si>
  <si>
    <t>Residential WNAR</t>
  </si>
  <si>
    <t>WRVR</t>
  </si>
  <si>
    <t xml:space="preserve">Monthly </t>
  </si>
  <si>
    <t>Adjustment</t>
  </si>
  <si>
    <t>(1)-(2)</t>
  </si>
  <si>
    <t>(Data Input)</t>
  </si>
  <si>
    <t>(Tariff)</t>
  </si>
  <si>
    <t>(3)*(4)*(5)</t>
  </si>
  <si>
    <t>(6)*(7)</t>
  </si>
  <si>
    <t>July Billing Cycles</t>
  </si>
  <si>
    <t>Total</t>
  </si>
  <si>
    <t>August Billing Cycles</t>
  </si>
  <si>
    <t>Residential</t>
  </si>
  <si>
    <t>Small SGS</t>
  </si>
  <si>
    <t>SEMO</t>
  </si>
  <si>
    <t>Beta coefficient</t>
  </si>
  <si>
    <t>Rates</t>
  </si>
  <si>
    <t>Winter</t>
  </si>
  <si>
    <t>Summer</t>
  </si>
  <si>
    <t>May</t>
  </si>
  <si>
    <t>June</t>
  </si>
  <si>
    <t>October</t>
  </si>
  <si>
    <t>Total Adjustment</t>
  </si>
  <si>
    <t>Billing Determinants</t>
  </si>
  <si>
    <t xml:space="preserve">Billing Determinants </t>
  </si>
  <si>
    <t>CSWNA</t>
  </si>
  <si>
    <t>SGS WNAR</t>
  </si>
  <si>
    <t>Summary</t>
  </si>
  <si>
    <t>CSWNA Summary</t>
  </si>
  <si>
    <t>Assumptions</t>
  </si>
  <si>
    <t>Bill</t>
  </si>
  <si>
    <t>Meter</t>
  </si>
  <si>
    <t xml:space="preserve">Days per </t>
  </si>
  <si>
    <t>Normal HDDs</t>
  </si>
  <si>
    <t xml:space="preserve">Actual HDDs </t>
  </si>
  <si>
    <t>Cycle</t>
  </si>
  <si>
    <t>Month</t>
  </si>
  <si>
    <t>Read Date 1</t>
  </si>
  <si>
    <t>Read Date 2</t>
  </si>
  <si>
    <t>Billing Cycle</t>
  </si>
  <si>
    <t xml:space="preserve"> per Billing Cycle</t>
  </si>
  <si>
    <t>per Billing Cycle</t>
  </si>
  <si>
    <t>STATION: CAPE_GIRARDEAU_FAA_AIRP, MO   (Station ID: 231289)</t>
  </si>
  <si>
    <t>mm</t>
  </si>
  <si>
    <t>dd</t>
  </si>
  <si>
    <t>tmax</t>
  </si>
  <si>
    <t>tmin</t>
  </si>
  <si>
    <t>tavg</t>
  </si>
  <si>
    <t>cdd</t>
  </si>
  <si>
    <t>prcp</t>
  </si>
  <si>
    <t>Liberty Utilities</t>
  </si>
  <si>
    <t xml:space="preserve"> </t>
  </si>
  <si>
    <t>CYCLE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</si>
  <si>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</si>
  <si>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</si>
  <si>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</si>
  <si>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</si>
  <si>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</si>
  <si>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</si>
  <si>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</si>
  <si>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</si>
  <si>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</si>
  <si>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</si>
  <si>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</si>
  <si>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</si>
  <si>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 C</t>
  </si>
  <si>
    <t>Billing</t>
  </si>
  <si>
    <t>Days</t>
  </si>
  <si>
    <t>Day</t>
  </si>
  <si>
    <t>hdd</t>
  </si>
  <si>
    <t>Normals for 365-day year:</t>
  </si>
  <si>
    <t>Temp</t>
  </si>
  <si>
    <t>mmrank</t>
  </si>
  <si>
    <t>mmdd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</si>
  <si>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</si>
  <si>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</si>
  <si>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</si>
  <si>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</si>
  <si>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</si>
  <si>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</si>
  <si>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</si>
  <si>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</si>
  <si>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</si>
  <si>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</si>
  <si>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</si>
  <si>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</si>
  <si>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</si>
  <si>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</si>
  <si>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</si>
  <si>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</si>
  <si>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</si>
  <si>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</si>
  <si>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</si>
  <si>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</si>
  <si>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</si>
  <si>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</si>
  <si>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</si>
  <si>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</si>
  <si>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</si>
  <si>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</si>
  <si>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</si>
  <si>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</si>
  <si>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</si>
  <si>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</si>
  <si>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</si>
  <si>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</si>
  <si>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</si>
  <si>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</si>
  <si>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</si>
  <si>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</si>
  <si>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</si>
  <si>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</si>
  <si>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</si>
  <si>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</si>
  <si>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</si>
  <si>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</si>
  <si>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</si>
  <si>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</si>
  <si>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</si>
  <si>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</si>
  <si>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</si>
  <si>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</si>
  <si>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</si>
  <si>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</si>
  <si>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</si>
  <si>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</si>
  <si>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</si>
  <si>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</si>
  <si>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</si>
  <si>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</si>
  <si>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</si>
  <si>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</si>
  <si>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</si>
  <si>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</si>
  <si>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</si>
  <si>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</si>
  <si>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</si>
  <si>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</si>
  <si>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</si>
  <si>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</si>
  <si>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</si>
  <si>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</si>
  <si>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</si>
  <si>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</si>
  <si>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</si>
  <si>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</si>
  <si>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</si>
  <si>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</si>
  <si>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</si>
  <si>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</si>
  <si>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</si>
  <si>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</si>
  <si>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</si>
  <si>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</si>
  <si>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</si>
  <si>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</si>
  <si>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</si>
  <si>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</si>
  <si>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</si>
  <si>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</si>
  <si>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</si>
  <si>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</si>
  <si>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</si>
  <si>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</si>
  <si>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</si>
  <si>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</si>
  <si>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</si>
  <si>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</si>
  <si>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</si>
  <si>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</si>
  <si>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</si>
  <si>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</si>
  <si>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</si>
  <si>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</si>
  <si>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</si>
  <si>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</si>
  <si>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</si>
  <si>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</si>
  <si>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</si>
  <si>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</si>
  <si>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</si>
  <si>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</si>
  <si>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</si>
  <si>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</si>
  <si>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</si>
  <si>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</si>
  <si>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</si>
  <si>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</si>
  <si>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</si>
  <si>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</si>
  <si>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</si>
  <si>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</si>
  <si>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</si>
  <si>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</si>
  <si>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</si>
  <si>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</si>
  <si>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</si>
  <si>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</si>
  <si>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</si>
  <si>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</si>
  <si>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</si>
  <si>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</si>
  <si>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</si>
  <si>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</si>
  <si>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</si>
  <si>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</si>
  <si>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</si>
  <si>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</si>
  <si>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</si>
  <si>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</si>
  <si>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</si>
  <si>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</si>
  <si>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</si>
  <si>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</si>
  <si>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</si>
  <si>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</si>
  <si>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</si>
  <si>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</si>
  <si>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</si>
  <si>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</si>
  <si>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</si>
  <si>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</si>
  <si>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</si>
  <si>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</si>
  <si>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</si>
  <si>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</si>
  <si>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</si>
  <si>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</si>
  <si>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</si>
  <si>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</si>
  <si>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</si>
  <si>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</si>
  <si>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</si>
  <si>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</si>
  <si>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</si>
  <si>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</si>
  <si>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</si>
  <si>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</si>
  <si>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</si>
  <si>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</si>
  <si>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</si>
  <si>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</si>
  <si>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</si>
  <si>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</si>
  <si>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</si>
  <si>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</si>
  <si>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</si>
  <si>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</si>
  <si>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</si>
  <si>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</si>
  <si>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</si>
  <si>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</si>
  <si>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</si>
  <si>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</si>
  <si>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</si>
  <si>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</si>
  <si>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</si>
  <si>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</si>
  <si>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</si>
  <si>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</si>
  <si>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</si>
  <si>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</si>
  <si>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</si>
  <si>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</si>
  <si>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</si>
  <si>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</si>
  <si>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</si>
  <si>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</si>
  <si>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</si>
  <si>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</si>
  <si>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</si>
  <si>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</si>
  <si>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</si>
  <si>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</si>
  <si>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</si>
  <si>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</si>
  <si>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</si>
  <si>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</si>
  <si>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</si>
  <si>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</si>
  <si>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</si>
  <si>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</si>
  <si>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</si>
  <si>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</si>
  <si>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</si>
  <si>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</si>
  <si>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</si>
  <si>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</si>
  <si>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</si>
  <si>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</si>
  <si>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</si>
  <si>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</si>
  <si>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</si>
  <si>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</si>
  <si>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</si>
  <si>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</si>
  <si>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</si>
  <si>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</si>
  <si>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</si>
  <si>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</si>
  <si>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</si>
  <si>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</si>
  <si>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</si>
  <si>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</si>
  <si>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</si>
  <si>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</si>
  <si>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</si>
  <si>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</si>
  <si>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</si>
  <si>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</si>
  <si>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</si>
  <si>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</si>
  <si>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</si>
  <si>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</si>
  <si>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</si>
  <si>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</si>
  <si>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</si>
  <si>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</si>
  <si>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</si>
  <si>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</si>
  <si>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</si>
  <si>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</si>
  <si>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</si>
  <si>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</si>
  <si>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</si>
  <si>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</si>
  <si>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</si>
  <si>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</si>
  <si>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</si>
  <si>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</si>
  <si>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</si>
  <si>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</si>
  <si>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</si>
  <si>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</si>
  <si>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</si>
  <si>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</si>
  <si>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</si>
  <si>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</si>
  <si>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</si>
  <si>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</si>
  <si>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</si>
  <si>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</si>
  <si>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</si>
  <si>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</si>
  <si>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</si>
  <si>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</si>
  <si>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</si>
  <si>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</si>
  <si>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</si>
  <si>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</si>
  <si>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</si>
  <si>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</si>
  <si>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</si>
  <si>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</si>
  <si>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</si>
  <si>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</si>
  <si>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</si>
  <si>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</si>
  <si>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</si>
  <si>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</si>
  <si>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</si>
  <si>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</si>
  <si>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</si>
  <si>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</si>
  <si>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</si>
  <si>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</si>
  <si>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</si>
  <si>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</si>
  <si>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</si>
  <si>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</si>
  <si>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</si>
  <si>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</si>
  <si>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</si>
  <si>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</si>
  <si>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</si>
  <si>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</si>
  <si>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</si>
  <si>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</si>
  <si>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</si>
  <si>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</si>
  <si>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</si>
  <si>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</si>
  <si>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</si>
  <si>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</si>
  <si>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</si>
  <si>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</si>
  <si>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</si>
  <si>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</si>
  <si>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</si>
  <si>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</si>
  <si>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</si>
  <si>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</si>
  <si>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</si>
  <si>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</si>
  <si>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</si>
  <si>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</si>
  <si>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</si>
  <si>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</si>
  <si>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</si>
  <si>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</si>
  <si>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</si>
  <si>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</si>
  <si>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</si>
  <si>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</si>
  <si>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</si>
  <si>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</si>
  <si>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</si>
  <si>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</si>
  <si>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</si>
  <si>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</si>
  <si>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</si>
  <si>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</si>
  <si>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</si>
  <si>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</si>
  <si>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</si>
  <si>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</si>
  <si>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</si>
  <si>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</si>
  <si>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</si>
  <si>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</si>
  <si>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</si>
  <si>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</si>
  <si>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</si>
  <si>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</si>
  <si>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</si>
  <si>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</si>
  <si>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</si>
  <si>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</si>
  <si>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</si>
  <si>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</si>
  <si>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</si>
  <si>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</si>
  <si>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</si>
  <si>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</si>
  <si>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</si>
  <si>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</si>
  <si>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</si>
  <si>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</si>
  <si>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</si>
  <si>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/>
  </si>
  <si>
    <t>STATION: KIRKSVILLE, MO   (Station ID: 234544)</t>
  </si>
  <si>
    <t>Daily Data Between Two Dates</t>
  </si>
  <si>
    <t xml:space="preserve"> CAPE GIRARDEAU MUNICIPAL AP (MO)</t>
  </si>
  <si>
    <t xml:space="preserve"> USW00003935</t>
  </si>
  <si>
    <t>Date</t>
  </si>
  <si>
    <t>TMAX</t>
  </si>
  <si>
    <t>TMIN</t>
  </si>
  <si>
    <t>TAVG</t>
  </si>
  <si>
    <t>AHDD</t>
  </si>
  <si>
    <t xml:space="preserve"> KIRKSVILLE (MO)</t>
  </si>
  <si>
    <t xml:space="preserve"> USC00234544</t>
  </si>
  <si>
    <t># of Bills</t>
  </si>
  <si>
    <t>SGS</t>
  </si>
  <si>
    <t>January Billing Cycles</t>
  </si>
  <si>
    <t>December Billing Cycles</t>
  </si>
  <si>
    <t>November Billing Cycles</t>
  </si>
  <si>
    <t>October Billing Cycles</t>
  </si>
  <si>
    <t>February Billing Cycles</t>
  </si>
  <si>
    <t>March Billing Cycles</t>
  </si>
  <si>
    <t>April Billing Cycles</t>
  </si>
  <si>
    <t>May Billing Cycles</t>
  </si>
  <si>
    <t>June Billing Cycles</t>
  </si>
  <si>
    <t>September Billing Cycles</t>
  </si>
  <si>
    <t>01</t>
  </si>
  <si>
    <t>60-GCSF</t>
  </si>
  <si>
    <t>60-GRF</t>
  </si>
  <si>
    <t>61-GCSF</t>
  </si>
  <si>
    <t>61-GRF</t>
  </si>
  <si>
    <t>62-GCSF</t>
  </si>
  <si>
    <t>62-GRF</t>
  </si>
  <si>
    <t>63-GCSF</t>
  </si>
  <si>
    <t>63-GRF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</si>
  <si>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</si>
  <si>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</si>
  <si>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</si>
  <si>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</si>
  <si>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</si>
  <si>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</si>
  <si>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</si>
  <si>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</si>
  <si>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</si>
  <si>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</si>
  <si>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</si>
  <si>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</si>
  <si>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</si>
  <si>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</si>
  <si>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</si>
  <si>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</si>
  <si>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</si>
  <si>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</si>
  <si>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NEMO Residential</t>
  </si>
  <si>
    <t>WEMO Residential</t>
  </si>
  <si>
    <t>SEMO Residential</t>
  </si>
  <si>
    <t>NEMO Commercial Small Firm</t>
  </si>
  <si>
    <t>WEMO Commercial Small Firm</t>
  </si>
  <si>
    <t>SEMO Commercial Small Firm</t>
  </si>
  <si>
    <t>Normal</t>
  </si>
  <si>
    <t>* Note: Used Winter Rates for Nemo - Wemo Residential figures due to delayed implementation of block rates until next year.</t>
  </si>
  <si>
    <t>Source: Staff Workpapers</t>
  </si>
  <si>
    <t>November</t>
  </si>
  <si>
    <t>December</t>
  </si>
  <si>
    <t>January</t>
  </si>
  <si>
    <t>Actual</t>
  </si>
  <si>
    <t>HDD</t>
  </si>
  <si>
    <t>Year</t>
  </si>
  <si>
    <t>year</t>
  </si>
  <si>
    <t>NEMO/WEMO - Kirksville</t>
  </si>
  <si>
    <t>SEMO - Cape Girardeau</t>
  </si>
  <si>
    <t>NEMO</t>
  </si>
  <si>
    <t>WEMO</t>
  </si>
  <si>
    <t>Small GS</t>
  </si>
  <si>
    <t>Source: Tariff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</si>
</sst>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_);_(* \(#,##0.0000000\);_(* &quot;-&quot;??_);_(@_)"/>
    <numFmt numFmtId="165" formatCode="_(&quot;$&quot;* #,##0.00000_);_(&quot;$&quot;* \(#,##0.00000\);_(&quot;$&quot;* &quot;-&quot;??_);_(@_)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(&quot;$&quot;* #,##0_);_(&quot;$&quot;* \(#,##0\);_(&quot;$&quot;* &quot;-&quot;??_);_(@_)"/>
    <numFmt numFmtId="170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0A8"/>
      <name val="Calibri"/>
      <family val="2"/>
      <scheme val="minor"/>
    </font>
    <font>
      <sz val="12"/>
      <name val="Helv"/>
    </font>
    <font>
      <b/>
      <i/>
      <sz val="16"/>
      <color indexed="12"/>
      <name val="Tms Rmn"/>
    </font>
    <font>
      <b/>
      <i/>
      <sz val="12"/>
      <color indexed="12"/>
      <name val="Tms Rmn"/>
    </font>
    <font>
      <i/>
      <sz val="12"/>
      <color indexed="12"/>
      <name val="Tms Rmn"/>
    </font>
    <font>
      <sz val="10"/>
      <color indexed="8"/>
      <name val="Arial"/>
      <family val="2"/>
    </font>
    <font>
      <b/>
      <i/>
      <sz val="12"/>
      <color rgb="FF0000FF"/>
      <name val="Tms Rmn"/>
    </font>
    <font>
      <i/>
      <sz val="12"/>
      <color rgb="FF0000FF"/>
      <name val="Tms Rmn"/>
    </font>
    <font>
      <i/>
      <sz val="12"/>
      <color rgb="FF0000FF"/>
      <name val="Times New Roman"/>
      <family val="1"/>
    </font>
    <font>
      <sz val="10"/>
      <name val="Arial"/>
      <family val="2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Arial"/>
      <family val="2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6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1" applyNumberFormat="1" applyFont="1"/>
    <xf numFmtId="44" fontId="0" fillId="0" borderId="0" xfId="2" applyFont="1"/>
    <xf numFmtId="165" fontId="0" fillId="0" borderId="0" xfId="2" applyNumberFormat="1" applyFont="1"/>
    <xf numFmtId="166" fontId="0" fillId="0" borderId="0" xfId="1" applyNumberFormat="1" applyFont="1"/>
    <xf numFmtId="0" fontId="0" fillId="0" borderId="0" xfId="0" applyAlignment="1">
      <alignment horizontal="right" vertical="center"/>
    </xf>
    <xf numFmtId="0" fontId="2" fillId="3" borderId="2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1" xfId="0" quotePrefix="1" applyFont="1" applyFill="1" applyBorder="1" applyAlignment="1">
      <alignment horizontal="right" vertical="center"/>
    </xf>
    <xf numFmtId="0" fontId="4" fillId="2" borderId="12" xfId="0" quotePrefix="1" applyFont="1" applyFill="1" applyBorder="1" applyAlignment="1">
      <alignment horizontal="right" vertical="center"/>
    </xf>
    <xf numFmtId="164" fontId="0" fillId="0" borderId="0" xfId="0" applyNumberFormat="1"/>
    <xf numFmtId="44" fontId="0" fillId="0" borderId="0" xfId="0" applyNumberFormat="1"/>
    <xf numFmtId="0" fontId="0" fillId="0" borderId="13" xfId="0" applyBorder="1"/>
    <xf numFmtId="44" fontId="0" fillId="0" borderId="13" xfId="2" applyFont="1" applyBorder="1"/>
    <xf numFmtId="0" fontId="2" fillId="3" borderId="1" xfId="0" applyFont="1" applyFill="1" applyBorder="1"/>
    <xf numFmtId="166" fontId="2" fillId="3" borderId="3" xfId="1" applyNumberFormat="1" applyFont="1" applyFill="1" applyBorder="1" applyAlignment="1">
      <alignment horizontal="right"/>
    </xf>
    <xf numFmtId="166" fontId="0" fillId="0" borderId="13" xfId="1" applyNumberFormat="1" applyFont="1" applyBorder="1"/>
    <xf numFmtId="166" fontId="0" fillId="0" borderId="0" xfId="0" applyNumberFormat="1"/>
    <xf numFmtId="166" fontId="0" fillId="0" borderId="13" xfId="0" applyNumberFormat="1" applyBorder="1"/>
    <xf numFmtId="3" fontId="0" fillId="0" borderId="0" xfId="0" applyNumberFormat="1"/>
    <xf numFmtId="166" fontId="2" fillId="3" borderId="4" xfId="1" applyNumberFormat="1" applyFont="1" applyFill="1" applyBorder="1" applyAlignment="1">
      <alignment horizontal="right"/>
    </xf>
    <xf numFmtId="0" fontId="4" fillId="2" borderId="12" xfId="0" applyFont="1" applyFill="1" applyBorder="1" applyAlignment="1">
      <alignment horizontal="right" vertical="center"/>
    </xf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2" xfId="2" applyNumberFormat="1" applyFont="1" applyFill="1" applyBorder="1"/>
    <xf numFmtId="164" fontId="3" fillId="4" borderId="1" xfId="1" applyNumberFormat="1" applyFont="1" applyFill="1" applyBorder="1"/>
    <xf numFmtId="165" fontId="3" fillId="4" borderId="1" xfId="2" applyNumberFormat="1" applyFont="1" applyFill="1" applyBorder="1"/>
    <xf numFmtId="3" fontId="3" fillId="4" borderId="1" xfId="0" applyNumberFormat="1" applyFont="1" applyFill="1" applyBorder="1"/>
    <xf numFmtId="0" fontId="5" fillId="0" borderId="0" xfId="3"/>
    <xf numFmtId="0" fontId="8" fillId="0" borderId="0" xfId="0" applyFont="1"/>
    <xf numFmtId="14" fontId="8" fillId="0" borderId="0" xfId="0" applyNumberFormat="1" applyFont="1"/>
    <xf numFmtId="167" fontId="8" fillId="0" borderId="0" xfId="1" applyNumberFormat="1" applyFont="1"/>
    <xf numFmtId="166" fontId="8" fillId="0" borderId="0" xfId="1" applyNumberFormat="1" applyFont="1"/>
    <xf numFmtId="168" fontId="11" fillId="0" borderId="0" xfId="4" applyFont="1"/>
    <xf numFmtId="168" fontId="10" fillId="0" borderId="0" xfId="4"/>
    <xf numFmtId="168" fontId="12" fillId="0" borderId="0" xfId="4" applyFont="1"/>
    <xf numFmtId="168" fontId="13" fillId="0" borderId="0" xfId="4" applyFont="1" applyAlignment="1">
      <alignment horizontal="centerContinuous"/>
    </xf>
    <xf numFmtId="0" fontId="14" fillId="0" borderId="0" xfId="3" applyFont="1"/>
    <xf numFmtId="168" fontId="13" fillId="0" borderId="0" xfId="4" applyFont="1"/>
    <xf numFmtId="168" fontId="12" fillId="0" borderId="1" xfId="4" applyFont="1" applyBorder="1" applyAlignment="1">
      <alignment horizontal="center"/>
    </xf>
    <xf numFmtId="168" fontId="12" fillId="5" borderId="1" xfId="4" applyFont="1" applyFill="1" applyBorder="1" applyAlignment="1">
      <alignment horizontal="center"/>
    </xf>
    <xf numFmtId="168" fontId="15" fillId="5" borderId="1" xfId="4" applyFont="1" applyFill="1" applyBorder="1" applyAlignment="1">
      <alignment horizontal="center"/>
    </xf>
    <xf numFmtId="168" fontId="12" fillId="6" borderId="1" xfId="4" applyFont="1" applyFill="1" applyBorder="1" applyAlignment="1">
      <alignment horizontal="center"/>
    </xf>
    <xf numFmtId="168" fontId="15" fillId="6" borderId="1" xfId="4" applyFont="1" applyFill="1" applyBorder="1" applyAlignment="1">
      <alignment horizontal="center"/>
    </xf>
    <xf numFmtId="168" fontId="12" fillId="0" borderId="1" xfId="4" applyFont="1" applyBorder="1"/>
    <xf numFmtId="168" fontId="12" fillId="5" borderId="1" xfId="4" applyFont="1" applyFill="1" applyBorder="1"/>
    <xf numFmtId="168" fontId="15" fillId="5" borderId="1" xfId="4" applyFont="1" applyFill="1" applyBorder="1"/>
    <xf numFmtId="168" fontId="12" fillId="6" borderId="1" xfId="4" applyFont="1" applyFill="1" applyBorder="1"/>
    <xf numFmtId="168" fontId="15" fillId="6" borderId="1" xfId="4" applyFont="1" applyFill="1" applyBorder="1"/>
    <xf numFmtId="168" fontId="13" fillId="0" borderId="1" xfId="4" applyFont="1" applyBorder="1"/>
    <xf numFmtId="168" fontId="13" fillId="5" borderId="1" xfId="4" applyFont="1" applyFill="1" applyBorder="1"/>
    <xf numFmtId="168" fontId="10" fillId="5" borderId="1" xfId="4" applyFill="1" applyBorder="1"/>
    <xf numFmtId="168" fontId="16" fillId="5" borderId="1" xfId="4" applyFont="1" applyFill="1" applyBorder="1"/>
    <xf numFmtId="168" fontId="13" fillId="6" borderId="1" xfId="4" applyFont="1" applyFill="1" applyBorder="1"/>
    <xf numFmtId="168" fontId="10" fillId="6" borderId="1" xfId="4" applyFill="1" applyBorder="1"/>
    <xf numFmtId="168" fontId="16" fillId="6" borderId="1" xfId="4" applyFont="1" applyFill="1" applyBorder="1"/>
    <xf numFmtId="16" fontId="13" fillId="5" borderId="1" xfId="4" quotePrefix="1" applyNumberFormat="1" applyFont="1" applyFill="1" applyBorder="1" applyAlignment="1">
      <alignment horizontal="center"/>
    </xf>
    <xf numFmtId="1" fontId="13" fillId="5" borderId="1" xfId="4" quotePrefix="1" applyNumberFormat="1" applyFont="1" applyFill="1" applyBorder="1" applyAlignment="1">
      <alignment horizontal="center"/>
    </xf>
    <xf numFmtId="16" fontId="13" fillId="5" borderId="1" xfId="4" applyNumberFormat="1" applyFont="1" applyFill="1" applyBorder="1" applyAlignment="1">
      <alignment horizontal="center"/>
    </xf>
    <xf numFmtId="16" fontId="16" fillId="5" borderId="1" xfId="4" quotePrefix="1" applyNumberFormat="1" applyFont="1" applyFill="1" applyBorder="1" applyAlignment="1">
      <alignment horizontal="center"/>
    </xf>
    <xf numFmtId="1" fontId="16" fillId="5" borderId="1" xfId="4" quotePrefix="1" applyNumberFormat="1" applyFont="1" applyFill="1" applyBorder="1" applyAlignment="1">
      <alignment horizontal="center"/>
    </xf>
    <xf numFmtId="16" fontId="16" fillId="5" borderId="1" xfId="4" applyNumberFormat="1" applyFont="1" applyFill="1" applyBorder="1" applyAlignment="1">
      <alignment horizontal="center"/>
    </xf>
    <xf numFmtId="16" fontId="17" fillId="4" borderId="1" xfId="5" applyNumberFormat="1" applyFont="1" applyFill="1" applyBorder="1"/>
    <xf numFmtId="1" fontId="17" fillId="4" borderId="1" xfId="4" quotePrefix="1" applyNumberFormat="1" applyFont="1" applyFill="1" applyBorder="1" applyAlignment="1">
      <alignment horizontal="center"/>
    </xf>
    <xf numFmtId="16" fontId="17" fillId="4" borderId="1" xfId="6" applyNumberFormat="1" applyFont="1" applyFill="1" applyBorder="1"/>
    <xf numFmtId="16" fontId="17" fillId="4" borderId="1" xfId="7" applyNumberFormat="1" applyFont="1" applyFill="1" applyBorder="1"/>
    <xf numFmtId="16" fontId="17" fillId="4" borderId="1" xfId="8" applyNumberFormat="1" applyFont="1" applyFill="1" applyBorder="1"/>
    <xf numFmtId="16" fontId="17" fillId="4" borderId="1" xfId="9" applyNumberFormat="1" applyFont="1" applyFill="1" applyBorder="1"/>
    <xf numFmtId="16" fontId="17" fillId="4" borderId="1" xfId="10" applyNumberFormat="1" applyFont="1" applyFill="1" applyBorder="1"/>
    <xf numFmtId="16" fontId="13" fillId="6" borderId="1" xfId="4" quotePrefix="1" applyNumberFormat="1" applyFont="1" applyFill="1" applyBorder="1" applyAlignment="1">
      <alignment horizontal="center"/>
    </xf>
    <xf numFmtId="1" fontId="13" fillId="6" borderId="1" xfId="4" quotePrefix="1" applyNumberFormat="1" applyFont="1" applyFill="1" applyBorder="1" applyAlignment="1">
      <alignment horizontal="center"/>
    </xf>
    <xf numFmtId="16" fontId="13" fillId="6" borderId="1" xfId="4" applyNumberFormat="1" applyFont="1" applyFill="1" applyBorder="1" applyAlignment="1">
      <alignment horizontal="center"/>
    </xf>
    <xf numFmtId="16" fontId="16" fillId="6" borderId="1" xfId="4" quotePrefix="1" applyNumberFormat="1" applyFont="1" applyFill="1" applyBorder="1" applyAlignment="1">
      <alignment horizontal="center"/>
    </xf>
    <xf numFmtId="1" fontId="16" fillId="6" borderId="1" xfId="4" quotePrefix="1" applyNumberFormat="1" applyFont="1" applyFill="1" applyBorder="1" applyAlignment="1">
      <alignment horizontal="center"/>
    </xf>
    <xf numFmtId="16" fontId="16" fillId="6" borderId="1" xfId="4" applyNumberFormat="1" applyFont="1" applyFill="1" applyBorder="1" applyAlignment="1">
      <alignment horizontal="center"/>
    </xf>
    <xf numFmtId="1" fontId="17" fillId="6" borderId="1" xfId="4" quotePrefix="1" applyNumberFormat="1" applyFont="1" applyFill="1" applyBorder="1" applyAlignment="1">
      <alignment horizontal="center"/>
    </xf>
    <xf numFmtId="0" fontId="5" fillId="0" borderId="0" xfId="3" applyAlignment="1">
      <alignment horizontal="center"/>
    </xf>
    <xf numFmtId="14" fontId="5" fillId="0" borderId="0" xfId="3" applyNumberFormat="1"/>
    <xf numFmtId="0" fontId="6" fillId="0" borderId="0" xfId="11" applyFont="1"/>
    <xf numFmtId="0" fontId="6" fillId="0" borderId="0" xfId="11" applyFont="1" applyAlignment="1">
      <alignment horizontal="right"/>
    </xf>
    <xf numFmtId="0" fontId="18" fillId="0" borderId="0" xfId="11"/>
    <xf numFmtId="0" fontId="6" fillId="0" borderId="0" xfId="11" applyFont="1" applyAlignment="1">
      <alignment horizontal="left"/>
    </xf>
    <xf numFmtId="0" fontId="18" fillId="0" borderId="0" xfId="11" applyAlignment="1">
      <alignment horizontal="left"/>
    </xf>
    <xf numFmtId="1" fontId="6" fillId="0" borderId="0" xfId="11" applyNumberFormat="1" applyFont="1" applyAlignment="1">
      <alignment horizontal="center"/>
    </xf>
    <xf numFmtId="2" fontId="18" fillId="0" borderId="0" xfId="11" applyNumberFormat="1"/>
    <xf numFmtId="1" fontId="18" fillId="0" borderId="0" xfId="11" applyNumberFormat="1"/>
    <xf numFmtId="14" fontId="6" fillId="0" borderId="0" xfId="11" applyNumberFormat="1" applyFont="1"/>
    <xf numFmtId="43" fontId="0" fillId="0" borderId="0" xfId="1" applyFont="1"/>
    <xf numFmtId="0" fontId="0" fillId="0" borderId="0" xfId="0" applyAlignment="1">
      <alignment horizontal="center"/>
    </xf>
    <xf numFmtId="166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7" borderId="0" xfId="0" applyFill="1"/>
    <xf numFmtId="0" fontId="7" fillId="3" borderId="3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2" fontId="20" fillId="0" borderId="0" xfId="11" applyNumberFormat="1" applyFont="1"/>
    <xf numFmtId="0" fontId="8" fillId="0" borderId="0" xfId="0" applyFont="1" applyAlignment="1">
      <alignment horizontal="center" vertical="center" wrapText="1"/>
    </xf>
    <xf numFmtId="166" fontId="9" fillId="0" borderId="0" xfId="1" applyNumberFormat="1" applyFont="1"/>
    <xf numFmtId="0" fontId="7" fillId="3" borderId="0" xfId="0" applyFont="1" applyFill="1" applyAlignment="1">
      <alignment horizontal="center" wrapText="1"/>
    </xf>
    <xf numFmtId="43" fontId="0" fillId="7" borderId="0" xfId="1" applyFont="1" applyFill="1"/>
    <xf numFmtId="14" fontId="0" fillId="0" borderId="0" xfId="0" applyNumberFormat="1" applyAlignment="1">
      <alignment horizontal="left" vertical="center"/>
    </xf>
    <xf numFmtId="14" fontId="0" fillId="4" borderId="0" xfId="0" applyNumberFormat="1" applyFill="1" applyAlignment="1">
      <alignment horizontal="left" vertical="center"/>
    </xf>
    <xf numFmtId="167" fontId="0" fillId="0" borderId="0" xfId="1" applyNumberFormat="1" applyFont="1" applyAlignment="1">
      <alignment horizontal="right" vertical="center"/>
    </xf>
    <xf numFmtId="167" fontId="19" fillId="0" borderId="0" xfId="1" applyNumberFormat="1" applyFont="1" applyAlignment="1">
      <alignment horizontal="right" vertical="center"/>
    </xf>
    <xf numFmtId="0" fontId="0" fillId="4" borderId="0" xfId="0" applyFill="1" applyAlignment="1">
      <alignment horizontal="right" vertical="center"/>
    </xf>
    <xf numFmtId="167" fontId="0" fillId="4" borderId="0" xfId="1" applyNumberFormat="1" applyFont="1" applyFill="1" applyAlignment="1">
      <alignment horizontal="right" vertical="center"/>
    </xf>
    <xf numFmtId="167" fontId="19" fillId="4" borderId="0" xfId="1" applyNumberFormat="1" applyFont="1" applyFill="1" applyAlignment="1">
      <alignment horizontal="right" vertical="center"/>
    </xf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5" xfId="0" applyFill="1" applyBorder="1"/>
    <xf numFmtId="0" fontId="0" fillId="8" borderId="0" xfId="0" applyFill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0" fillId="0" borderId="0" xfId="0" applyAlignment="1">
      <alignment horizontal="right"/>
    </xf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0" fontId="21" fillId="0" borderId="0" xfId="0" applyFont="1"/>
    <xf numFmtId="43" fontId="6" fillId="4" borderId="0" xfId="1" applyFont="1" applyFill="1" applyAlignment="1">
      <alignment horizontal="right"/>
    </xf>
    <xf numFmtId="43" fontId="18" fillId="4" borderId="0" xfId="1" applyFont="1" applyFill="1"/>
    <xf numFmtId="43" fontId="18" fillId="9" borderId="0" xfId="1" applyFont="1" applyFill="1"/>
    <xf numFmtId="43" fontId="18" fillId="0" borderId="0" xfId="1" applyFont="1"/>
    <xf numFmtId="168" fontId="15" fillId="10" borderId="1" xfId="4" applyFont="1" applyFill="1" applyBorder="1" applyAlignment="1">
      <alignment horizontal="center"/>
    </xf>
    <xf numFmtId="168" fontId="15" fillId="10" borderId="1" xfId="4" applyFont="1" applyFill="1" applyBorder="1"/>
    <xf numFmtId="168" fontId="16" fillId="10" borderId="1" xfId="4" applyFont="1" applyFill="1" applyBorder="1"/>
    <xf numFmtId="1" fontId="17" fillId="10" borderId="1" xfId="4" quotePrefix="1" applyNumberFormat="1" applyFont="1" applyFill="1" applyBorder="1" applyAlignment="1">
      <alignment horizontal="center"/>
    </xf>
    <xf numFmtId="0" fontId="5" fillId="0" borderId="8" xfId="3" applyBorder="1" applyAlignment="1">
      <alignment horizontal="center"/>
    </xf>
    <xf numFmtId="14" fontId="5" fillId="0" borderId="8" xfId="3" applyNumberFormat="1" applyBorder="1"/>
    <xf numFmtId="0" fontId="5" fillId="0" borderId="8" xfId="3" applyBorder="1"/>
    <xf numFmtId="168" fontId="12" fillId="10" borderId="1" xfId="4" applyFont="1" applyFill="1" applyBorder="1" applyAlignment="1">
      <alignment horizontal="center"/>
    </xf>
    <xf numFmtId="168" fontId="12" fillId="10" borderId="1" xfId="4" applyFont="1" applyFill="1" applyBorder="1"/>
    <xf numFmtId="168" fontId="13" fillId="10" borderId="1" xfId="4" applyFont="1" applyFill="1" applyBorder="1"/>
    <xf numFmtId="168" fontId="10" fillId="10" borderId="1" xfId="4" applyFill="1" applyBorder="1"/>
    <xf numFmtId="16" fontId="17" fillId="6" borderId="1" xfId="13" applyNumberFormat="1" applyFont="1" applyFill="1" applyBorder="1"/>
    <xf numFmtId="16" fontId="17" fillId="6" borderId="1" xfId="14" applyNumberFormat="1" applyFont="1" applyFill="1" applyBorder="1"/>
    <xf numFmtId="16" fontId="17" fillId="6" borderId="1" xfId="15" applyNumberFormat="1" applyFont="1" applyFill="1" applyBorder="1"/>
    <xf numFmtId="16" fontId="17" fillId="6" borderId="1" xfId="16" applyNumberFormat="1" applyFont="1" applyFill="1" applyBorder="1"/>
    <xf numFmtId="16" fontId="17" fillId="6" borderId="1" xfId="17" applyNumberFormat="1" applyFont="1" applyFill="1" applyBorder="1"/>
    <xf numFmtId="16" fontId="17" fillId="6" borderId="1" xfId="18" applyNumberFormat="1" applyFont="1" applyFill="1" applyBorder="1"/>
    <xf numFmtId="16" fontId="17" fillId="10" borderId="1" xfId="18" applyNumberFormat="1" applyFont="1" applyFill="1" applyBorder="1"/>
    <xf numFmtId="16" fontId="17" fillId="10" borderId="1" xfId="13" applyNumberFormat="1" applyFont="1" applyFill="1" applyBorder="1"/>
    <xf numFmtId="16" fontId="17" fillId="10" borderId="1" xfId="14" applyNumberFormat="1" applyFont="1" applyFill="1" applyBorder="1"/>
    <xf numFmtId="16" fontId="17" fillId="10" borderId="1" xfId="15" applyNumberFormat="1" applyFont="1" applyFill="1" applyBorder="1"/>
    <xf numFmtId="16" fontId="17" fillId="10" borderId="1" xfId="16" applyNumberFormat="1" applyFont="1" applyFill="1" applyBorder="1"/>
    <xf numFmtId="16" fontId="17" fillId="10" borderId="1" xfId="17" applyNumberFormat="1" applyFont="1" applyFill="1" applyBorder="1"/>
    <xf numFmtId="14" fontId="0" fillId="0" borderId="0" xfId="0" applyNumberFormat="1"/>
    <xf numFmtId="167" fontId="0" fillId="0" borderId="0" xfId="1" applyNumberFormat="1" applyFont="1"/>
    <xf numFmtId="169" fontId="0" fillId="0" borderId="0" xfId="2" applyNumberFormat="1" applyFont="1"/>
    <xf numFmtId="169" fontId="0" fillId="0" borderId="13" xfId="2" applyNumberFormat="1" applyFont="1" applyBorder="1"/>
    <xf numFmtId="167" fontId="8" fillId="0" borderId="0" xfId="0" applyNumberFormat="1" applyFont="1"/>
    <xf numFmtId="43" fontId="0" fillId="0" borderId="0" xfId="0" applyNumberFormat="1"/>
    <xf numFmtId="170" fontId="0" fillId="0" borderId="0" xfId="19" applyNumberFormat="1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right" vertical="center"/>
    </xf>
    <xf numFmtId="166" fontId="5" fillId="0" borderId="0" xfId="1" applyNumberFormat="1" applyFont="1"/>
    <xf numFmtId="14" fontId="0" fillId="0" borderId="0" xfId="0" applyNumberFormat="1" applyAlignment="1">
      <alignment horizontal="right"/>
    </xf>
    <xf numFmtId="0" fontId="2" fillId="3" borderId="5" xfId="0" applyFont="1" applyFill="1" applyBorder="1" applyAlignment="1">
      <alignment horizontal="right"/>
    </xf>
    <xf numFmtId="43" fontId="2" fillId="3" borderId="7" xfId="1" applyFont="1" applyFill="1" applyBorder="1" applyAlignment="1">
      <alignment horizontal="right"/>
    </xf>
    <xf numFmtId="43" fontId="2" fillId="3" borderId="9" xfId="1" applyFont="1" applyFill="1" applyBorder="1" applyAlignment="1">
      <alignment horizontal="right"/>
    </xf>
    <xf numFmtId="0" fontId="2" fillId="11" borderId="0" xfId="0" applyFont="1" applyFill="1" applyAlignment="1">
      <alignment horizontal="center"/>
    </xf>
    <xf numFmtId="0" fontId="2" fillId="11" borderId="0" xfId="0" applyFont="1" applyFill="1" applyAlignment="1">
      <alignment horizontal="right"/>
    </xf>
    <xf numFmtId="0" fontId="2" fillId="11" borderId="5" xfId="0" applyFont="1" applyFill="1" applyBorder="1" applyAlignment="1">
      <alignment horizontal="left"/>
    </xf>
    <xf numFmtId="0" fontId="2" fillId="11" borderId="2" xfId="0" applyFont="1" applyFill="1" applyBorder="1" applyAlignment="1">
      <alignment horizontal="left"/>
    </xf>
    <xf numFmtId="0" fontId="2" fillId="11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right"/>
    </xf>
    <xf numFmtId="0" fontId="2" fillId="11" borderId="7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right"/>
    </xf>
    <xf numFmtId="166" fontId="2" fillId="3" borderId="3" xfId="1" applyNumberFormat="1" applyFont="1" applyFill="1" applyBorder="1" applyAlignment="1">
      <alignment horizontal="center"/>
    </xf>
    <xf numFmtId="166" fontId="2" fillId="3" borderId="4" xfId="1" applyNumberFormat="1" applyFont="1" applyFill="1" applyBorder="1" applyAlignment="1">
      <alignment horizontal="center"/>
    </xf>
    <xf numFmtId="16" fontId="17" fillId="6" borderId="1" xfId="5" applyNumberFormat="1" applyFont="1" applyFill="1" applyBorder="1"/>
    <xf numFmtId="16" fontId="17" fillId="6" borderId="1" xfId="6" applyNumberFormat="1" applyFont="1" applyFill="1" applyBorder="1"/>
    <xf numFmtId="16" fontId="17" fillId="6" borderId="1" xfId="7" applyNumberFormat="1" applyFont="1" applyFill="1" applyBorder="1"/>
    <xf numFmtId="16" fontId="17" fillId="6" borderId="1" xfId="8" applyNumberFormat="1" applyFont="1" applyFill="1" applyBorder="1"/>
    <xf numFmtId="16" fontId="17" fillId="6" borderId="1" xfId="9" applyNumberFormat="1" applyFont="1" applyFill="1" applyBorder="1"/>
    <xf numFmtId="16" fontId="17" fillId="6" borderId="1" xfId="10" applyNumberFormat="1" applyFont="1" applyFill="1" applyBorder="1"/>
    <xf numFmtId="16" fontId="17" fillId="10" borderId="1" xfId="9" applyNumberFormat="1" applyFont="1" applyFill="1" applyBorder="1"/>
    <xf numFmtId="16" fontId="17" fillId="10" borderId="1" xfId="8" applyNumberFormat="1" applyFont="1" applyFill="1" applyBorder="1"/>
    <xf numFmtId="0" fontId="2" fillId="3" borderId="4" xfId="0" applyFont="1" applyFill="1" applyBorder="1"/>
    <xf numFmtId="0" fontId="0" fillId="0" borderId="0" xfId="0" applyAlignment="1">
      <alignment horizontal="left"/>
    </xf>
    <xf numFmtId="0" fontId="2" fillId="12" borderId="7" xfId="0" applyFont="1" applyFill="1" applyBorder="1" applyAlignment="1">
      <alignment horizontal="right"/>
    </xf>
    <xf numFmtId="0" fontId="2" fillId="12" borderId="8" xfId="0" applyFont="1" applyFill="1" applyBorder="1" applyAlignment="1">
      <alignment horizontal="right"/>
    </xf>
    <xf numFmtId="0" fontId="2" fillId="12" borderId="9" xfId="0" applyFont="1" applyFill="1" applyBorder="1" applyAlignment="1">
      <alignment horizontal="right"/>
    </xf>
    <xf numFmtId="0" fontId="2" fillId="12" borderId="2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left"/>
    </xf>
    <xf numFmtId="166" fontId="2" fillId="12" borderId="3" xfId="1" applyNumberFormat="1" applyFont="1" applyFill="1" applyBorder="1" applyAlignment="1">
      <alignment horizontal="right"/>
    </xf>
    <xf numFmtId="166" fontId="2" fillId="12" borderId="4" xfId="1" applyNumberFormat="1" applyFont="1" applyFill="1" applyBorder="1" applyAlignment="1">
      <alignment horizontal="right"/>
    </xf>
    <xf numFmtId="166" fontId="2" fillId="12" borderId="8" xfId="1" applyNumberFormat="1" applyFont="1" applyFill="1" applyBorder="1" applyAlignment="1">
      <alignment horizontal="right"/>
    </xf>
    <xf numFmtId="166" fontId="2" fillId="12" borderId="9" xfId="1" applyNumberFormat="1" applyFont="1" applyFill="1" applyBorder="1" applyAlignment="1">
      <alignment horizontal="right"/>
    </xf>
    <xf numFmtId="166" fontId="8" fillId="0" borderId="0" xfId="0" applyNumberFormat="1" applyFont="1"/>
    <xf numFmtId="43" fontId="8" fillId="0" borderId="0" xfId="0" applyNumberFormat="1" applyFont="1"/>
    <xf numFmtId="0" fontId="2" fillId="3" borderId="14" xfId="0" applyFont="1" applyFill="1" applyBorder="1"/>
    <xf numFmtId="165" fontId="2" fillId="3" borderId="15" xfId="2" applyNumberFormat="1" applyFont="1" applyFill="1" applyBorder="1"/>
    <xf numFmtId="0" fontId="2" fillId="3" borderId="15" xfId="0" applyFont="1" applyFill="1" applyBorder="1"/>
    <xf numFmtId="165" fontId="2" fillId="3" borderId="16" xfId="2" applyNumberFormat="1" applyFont="1" applyFill="1" applyBorder="1"/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</cellXfs>
  <cellStyles count="20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26" xfId="5" xr:uid="{00000000-0005-0000-0000-000004000000}"/>
    <cellStyle name="Normal 26 2" xfId="13" xr:uid="{555F40B2-03EB-4C67-A171-F5CFDA4B5390}"/>
    <cellStyle name="Normal 28" xfId="6" xr:uid="{00000000-0005-0000-0000-000005000000}"/>
    <cellStyle name="Normal 28 2" xfId="14" xr:uid="{D4F812FE-3BF5-48AA-8069-48F10E7DF638}"/>
    <cellStyle name="Normal 3" xfId="11" xr:uid="{00000000-0005-0000-0000-000006000000}"/>
    <cellStyle name="Normal 30" xfId="7" xr:uid="{00000000-0005-0000-0000-000007000000}"/>
    <cellStyle name="Normal 30 2" xfId="15" xr:uid="{6654D26C-1F3C-48B5-B106-3D44D9D524B4}"/>
    <cellStyle name="Normal 32" xfId="8" xr:uid="{00000000-0005-0000-0000-000008000000}"/>
    <cellStyle name="Normal 32 2" xfId="16" xr:uid="{2E4D143F-2507-4BAA-9F84-749BF8B6259B}"/>
    <cellStyle name="Normal 34" xfId="9" xr:uid="{00000000-0005-0000-0000-000009000000}"/>
    <cellStyle name="Normal 34 2" xfId="17" xr:uid="{4D8EA3DC-E73F-4D84-B06B-55B9E0D2AAC4}"/>
    <cellStyle name="Normal 36" xfId="10" xr:uid="{00000000-0005-0000-0000-00000A000000}"/>
    <cellStyle name="Normal 36 2" xfId="18" xr:uid="{C9610966-81F2-47D5-BAD6-8C4AABBA59AD}"/>
    <cellStyle name="Normal_dr_0102_-_meter_reading_schedule" xfId="4" xr:uid="{00000000-0005-0000-0000-00000B000000}"/>
    <cellStyle name="Percent" xfId="19" builtinId="5"/>
    <cellStyle name="Percent 2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FF00"/>
      <color rgb="FF006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wrock/AppData/Local/Microsoft/Windows/Temporary%20Internet%20Files/Content.Outlook/S6OND1O5/Copy%20of%20Weather%20Normalization%20JRP%20RES_r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heikh/Box%20Sync/Projects%20-%20ScottMadden/354-022%20Liberty%20MO%20Gas%20COS%20Study/Weather%20Normalization/Staff%20WP%20-%20Copy%20of%20Weather%20Normalization%20JRP%20RES_r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heikh/Box%20Sync/Projects%20-%20ScottMadden/354-022%20Liberty%20MO%20Gas%20COS%20Study/Weather%20Normalization/Weather%20Normalization%20Analysis_13APR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oxkim/Local%20Settings/Temporary%20Internet%20Files/OLK22/results2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7"/>
      <sheetData sheetId="8"/>
      <sheetData sheetId="9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10"/>
      <sheetData sheetId="11"/>
      <sheetData sheetId="12"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13">
        <row r="4">
          <cell r="B4">
            <v>2016</v>
          </cell>
          <cell r="C4">
            <v>12</v>
          </cell>
          <cell r="D4">
            <v>1</v>
          </cell>
          <cell r="H4">
            <v>28.68220430107527</v>
          </cell>
          <cell r="Q4">
            <v>2016</v>
          </cell>
          <cell r="R4">
            <v>12</v>
          </cell>
          <cell r="S4">
            <v>1</v>
          </cell>
          <cell r="W4">
            <v>26.567401433691753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25.321774193548386</v>
          </cell>
          <cell r="Q5">
            <v>2016</v>
          </cell>
          <cell r="R5">
            <v>12</v>
          </cell>
          <cell r="S5">
            <v>2</v>
          </cell>
          <cell r="W5">
            <v>33.681792114695341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26.254623655913974</v>
          </cell>
          <cell r="Q6">
            <v>2016</v>
          </cell>
          <cell r="R6">
            <v>12</v>
          </cell>
          <cell r="S6">
            <v>3</v>
          </cell>
          <cell r="W6">
            <v>28.63349462365591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24.499354838709674</v>
          </cell>
          <cell r="Q7">
            <v>2016</v>
          </cell>
          <cell r="R7">
            <v>12</v>
          </cell>
          <cell r="S7">
            <v>4</v>
          </cell>
          <cell r="W7">
            <v>30.966792114695341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20.249516129032262</v>
          </cell>
          <cell r="Q8">
            <v>2016</v>
          </cell>
          <cell r="R8">
            <v>12</v>
          </cell>
          <cell r="S8">
            <v>5</v>
          </cell>
          <cell r="W8">
            <v>35.81541218637993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31.282795698924737</v>
          </cell>
          <cell r="Q9">
            <v>2016</v>
          </cell>
          <cell r="R9">
            <v>12</v>
          </cell>
          <cell r="S9">
            <v>6</v>
          </cell>
          <cell r="W9">
            <v>32.824336917562725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36.907311827956981</v>
          </cell>
          <cell r="Q10">
            <v>2016</v>
          </cell>
          <cell r="R10">
            <v>12</v>
          </cell>
          <cell r="S10">
            <v>7</v>
          </cell>
          <cell r="W10">
            <v>34.727007168458776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46.611881720430105</v>
          </cell>
          <cell r="Q11">
            <v>2016</v>
          </cell>
          <cell r="R11">
            <v>12</v>
          </cell>
          <cell r="S11">
            <v>8</v>
          </cell>
          <cell r="W11">
            <v>39.343028673835128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44.123763440860216</v>
          </cell>
          <cell r="Q12">
            <v>2016</v>
          </cell>
          <cell r="R12">
            <v>12</v>
          </cell>
          <cell r="S12">
            <v>9</v>
          </cell>
          <cell r="W12">
            <v>43.916648745519709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34.294623655913981</v>
          </cell>
          <cell r="Q13">
            <v>2016</v>
          </cell>
          <cell r="R13">
            <v>12</v>
          </cell>
          <cell r="S13">
            <v>10</v>
          </cell>
          <cell r="W13">
            <v>42.349301075268826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33.21290322580645</v>
          </cell>
          <cell r="Q14">
            <v>2016</v>
          </cell>
          <cell r="R14">
            <v>12</v>
          </cell>
          <cell r="S14">
            <v>11</v>
          </cell>
          <cell r="W14">
            <v>36.52629032258065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37.989999999999995</v>
          </cell>
          <cell r="Q15">
            <v>2016</v>
          </cell>
          <cell r="R15">
            <v>12</v>
          </cell>
          <cell r="S15">
            <v>12</v>
          </cell>
          <cell r="W15">
            <v>37.370770609319003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39.315268817204306</v>
          </cell>
          <cell r="Q16">
            <v>2016</v>
          </cell>
          <cell r="R16">
            <v>12</v>
          </cell>
          <cell r="S16">
            <v>13</v>
          </cell>
          <cell r="W16">
            <v>40.174856630824387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40.465322580645157</v>
          </cell>
          <cell r="Q17">
            <v>2016</v>
          </cell>
          <cell r="R17">
            <v>12</v>
          </cell>
          <cell r="S17">
            <v>14</v>
          </cell>
          <cell r="W17">
            <v>45.680143369175624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42.153817204301063</v>
          </cell>
          <cell r="Q18">
            <v>2016</v>
          </cell>
          <cell r="R18">
            <v>12</v>
          </cell>
          <cell r="S18">
            <v>15</v>
          </cell>
          <cell r="W18">
            <v>47.620430107526893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36.073333333333331</v>
          </cell>
          <cell r="Q19">
            <v>2016</v>
          </cell>
          <cell r="R19">
            <v>12</v>
          </cell>
          <cell r="S19">
            <v>16</v>
          </cell>
          <cell r="W19">
            <v>53.055698924731203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49.57833333333334</v>
          </cell>
          <cell r="Q20">
            <v>2016</v>
          </cell>
          <cell r="R20">
            <v>12</v>
          </cell>
          <cell r="S20">
            <v>17</v>
          </cell>
          <cell r="W20">
            <v>41.072741935483876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61.575107526881716</v>
          </cell>
          <cell r="Q21">
            <v>2016</v>
          </cell>
          <cell r="R21">
            <v>12</v>
          </cell>
          <cell r="S21">
            <v>18</v>
          </cell>
          <cell r="W21">
            <v>56.413440860215061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53.822204301075267</v>
          </cell>
          <cell r="Q22">
            <v>2016</v>
          </cell>
          <cell r="R22">
            <v>12</v>
          </cell>
          <cell r="S22">
            <v>19</v>
          </cell>
          <cell r="W22">
            <v>64.141129032258078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35.323440860215051</v>
          </cell>
          <cell r="Q23">
            <v>2016</v>
          </cell>
          <cell r="R23">
            <v>12</v>
          </cell>
          <cell r="S23">
            <v>20</v>
          </cell>
          <cell r="W23">
            <v>50.106075268817207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27.853924731182797</v>
          </cell>
          <cell r="Q24">
            <v>2016</v>
          </cell>
          <cell r="R24">
            <v>12</v>
          </cell>
          <cell r="S24">
            <v>21</v>
          </cell>
          <cell r="W24">
            <v>38.280358422939067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32.335860215053764</v>
          </cell>
          <cell r="Q25">
            <v>2016</v>
          </cell>
          <cell r="R25">
            <v>12</v>
          </cell>
          <cell r="S25">
            <v>22</v>
          </cell>
          <cell r="W25">
            <v>30.176039426523289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18.076827956989245</v>
          </cell>
          <cell r="Q26">
            <v>2016</v>
          </cell>
          <cell r="R26">
            <v>12</v>
          </cell>
          <cell r="S26">
            <v>23</v>
          </cell>
          <cell r="W26">
            <v>25.634014336917563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30.62161290322581</v>
          </cell>
          <cell r="Q27">
            <v>2016</v>
          </cell>
          <cell r="R27">
            <v>12</v>
          </cell>
          <cell r="S27">
            <v>24</v>
          </cell>
          <cell r="W27">
            <v>29.45564516129032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9.7465591397849476</v>
          </cell>
          <cell r="Q28">
            <v>2016</v>
          </cell>
          <cell r="R28">
            <v>12</v>
          </cell>
          <cell r="S28">
            <v>25</v>
          </cell>
          <cell r="W28">
            <v>27.616182795698922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15.055860215053768</v>
          </cell>
          <cell r="Q29">
            <v>2016</v>
          </cell>
          <cell r="R29">
            <v>12</v>
          </cell>
          <cell r="S29">
            <v>26</v>
          </cell>
          <cell r="W29">
            <v>12.179946236559145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27.177526881720432</v>
          </cell>
          <cell r="Q30">
            <v>2016</v>
          </cell>
          <cell r="R30">
            <v>12</v>
          </cell>
          <cell r="S30">
            <v>27</v>
          </cell>
          <cell r="W30">
            <v>20.715035842293908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21.705806451612904</v>
          </cell>
          <cell r="Q31">
            <v>2016</v>
          </cell>
          <cell r="R31">
            <v>12</v>
          </cell>
          <cell r="S31">
            <v>28</v>
          </cell>
          <cell r="W31">
            <v>24.530483870967746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23.741774193548384</v>
          </cell>
          <cell r="Q32">
            <v>2016</v>
          </cell>
          <cell r="R32">
            <v>12</v>
          </cell>
          <cell r="S32">
            <v>29</v>
          </cell>
          <cell r="W32">
            <v>18.225089605734766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22.663548387096775</v>
          </cell>
          <cell r="Q33">
            <v>2016</v>
          </cell>
          <cell r="R33">
            <v>12</v>
          </cell>
          <cell r="S33">
            <v>30</v>
          </cell>
          <cell r="W33">
            <v>31.934193548387089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29.736451612903227</v>
          </cell>
          <cell r="Q34">
            <v>2016</v>
          </cell>
          <cell r="R34">
            <v>12</v>
          </cell>
          <cell r="S34">
            <v>31</v>
          </cell>
          <cell r="W34">
            <v>23.029551971326168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40.198548387096778</v>
          </cell>
          <cell r="Q35">
            <v>2017</v>
          </cell>
          <cell r="R35">
            <v>1</v>
          </cell>
          <cell r="S35">
            <v>1</v>
          </cell>
          <cell r="W35">
            <v>46.415931899641571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30.139569892473119</v>
          </cell>
          <cell r="Q36">
            <v>2017</v>
          </cell>
          <cell r="R36">
            <v>1</v>
          </cell>
          <cell r="S36">
            <v>2</v>
          </cell>
          <cell r="W36">
            <v>44.340537634408598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43.957688172043014</v>
          </cell>
          <cell r="Q37">
            <v>2017</v>
          </cell>
          <cell r="R37">
            <v>1</v>
          </cell>
          <cell r="S37">
            <v>3</v>
          </cell>
          <cell r="W37">
            <v>28.297043010752681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51.23935483870968</v>
          </cell>
          <cell r="Q38">
            <v>2017</v>
          </cell>
          <cell r="R38">
            <v>1</v>
          </cell>
          <cell r="S38">
            <v>4</v>
          </cell>
          <cell r="W38">
            <v>49.684964157706091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56.495376344086026</v>
          </cell>
          <cell r="Q39">
            <v>2017</v>
          </cell>
          <cell r="R39">
            <v>1</v>
          </cell>
          <cell r="S39">
            <v>5</v>
          </cell>
          <cell r="W39">
            <v>57.487974910394264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61.457311827957</v>
          </cell>
          <cell r="Q40">
            <v>2017</v>
          </cell>
          <cell r="R40">
            <v>1</v>
          </cell>
          <cell r="S40">
            <v>6</v>
          </cell>
          <cell r="W40">
            <v>60.72220430107528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53.508010752688172</v>
          </cell>
          <cell r="Q41">
            <v>2017</v>
          </cell>
          <cell r="R41">
            <v>1</v>
          </cell>
          <cell r="S41">
            <v>7</v>
          </cell>
          <cell r="W41">
            <v>65.822706093189979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49.131935483870969</v>
          </cell>
          <cell r="Q42">
            <v>2017</v>
          </cell>
          <cell r="R42">
            <v>1</v>
          </cell>
          <cell r="S42">
            <v>8</v>
          </cell>
          <cell r="W42">
            <v>55.163817204301068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35.630322580645164</v>
          </cell>
          <cell r="Q43">
            <v>2017</v>
          </cell>
          <cell r="R43">
            <v>1</v>
          </cell>
          <cell r="S43">
            <v>9</v>
          </cell>
          <cell r="W43">
            <v>53.204211469534037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29.100430107526886</v>
          </cell>
          <cell r="Q44">
            <v>2017</v>
          </cell>
          <cell r="R44">
            <v>1</v>
          </cell>
          <cell r="S44">
            <v>10</v>
          </cell>
          <cell r="W44">
            <v>35.555268817204293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23.107419354838708</v>
          </cell>
          <cell r="Q45">
            <v>2017</v>
          </cell>
          <cell r="R45">
            <v>1</v>
          </cell>
          <cell r="S45">
            <v>11</v>
          </cell>
          <cell r="W45">
            <v>23.563172043010745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45.429623655913979</v>
          </cell>
          <cell r="Q46">
            <v>2017</v>
          </cell>
          <cell r="R46">
            <v>1</v>
          </cell>
          <cell r="S46">
            <v>12</v>
          </cell>
          <cell r="W46">
            <v>32.992311827956982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47.009516129032264</v>
          </cell>
          <cell r="Q47">
            <v>2017</v>
          </cell>
          <cell r="R47">
            <v>1</v>
          </cell>
          <cell r="S47">
            <v>13</v>
          </cell>
          <cell r="W47">
            <v>51.393243727598566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42.428870967741929</v>
          </cell>
          <cell r="Q48">
            <v>2017</v>
          </cell>
          <cell r="R48">
            <v>1</v>
          </cell>
          <cell r="S48">
            <v>14</v>
          </cell>
          <cell r="W48">
            <v>48.045860215053757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38.906451612903233</v>
          </cell>
          <cell r="Q49">
            <v>2017</v>
          </cell>
          <cell r="R49">
            <v>1</v>
          </cell>
          <cell r="S49">
            <v>15</v>
          </cell>
          <cell r="W49">
            <v>43.232365591397851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27.156612903225803</v>
          </cell>
          <cell r="Q50">
            <v>2017</v>
          </cell>
          <cell r="R50">
            <v>1</v>
          </cell>
          <cell r="S50">
            <v>16</v>
          </cell>
          <cell r="W50">
            <v>40.864462365591393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37.789731182795698</v>
          </cell>
          <cell r="Q51">
            <v>2017</v>
          </cell>
          <cell r="R51">
            <v>1</v>
          </cell>
          <cell r="S51">
            <v>17</v>
          </cell>
          <cell r="W51">
            <v>30.768136200716835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32.736935483870965</v>
          </cell>
          <cell r="Q52">
            <v>2017</v>
          </cell>
          <cell r="R52">
            <v>1</v>
          </cell>
          <cell r="S52">
            <v>18</v>
          </cell>
          <cell r="W52">
            <v>34.810842293906802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17.062634408602143</v>
          </cell>
          <cell r="Q53">
            <v>2017</v>
          </cell>
          <cell r="R53">
            <v>1</v>
          </cell>
          <cell r="S53">
            <v>19</v>
          </cell>
          <cell r="W53">
            <v>37.535376344086018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21.980860215053767</v>
          </cell>
          <cell r="Q54">
            <v>2017</v>
          </cell>
          <cell r="R54">
            <v>1</v>
          </cell>
          <cell r="S54">
            <v>20</v>
          </cell>
          <cell r="W54">
            <v>27.088584229390676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11.429139784946237</v>
          </cell>
          <cell r="Q55">
            <v>2017</v>
          </cell>
          <cell r="R55">
            <v>1</v>
          </cell>
          <cell r="S55">
            <v>21</v>
          </cell>
          <cell r="W55">
            <v>21.201881720430098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31.122849462365593</v>
          </cell>
          <cell r="Q56">
            <v>2017</v>
          </cell>
          <cell r="R56">
            <v>1</v>
          </cell>
          <cell r="S56">
            <v>22</v>
          </cell>
          <cell r="W56">
            <v>15.503064516129026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33.751075268817196</v>
          </cell>
          <cell r="Q57">
            <v>2017</v>
          </cell>
          <cell r="R57">
            <v>1</v>
          </cell>
          <cell r="S57">
            <v>23</v>
          </cell>
          <cell r="W57">
            <v>29.395394265232973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28.268817204301072</v>
          </cell>
          <cell r="Q58">
            <v>2017</v>
          </cell>
          <cell r="R58">
            <v>1</v>
          </cell>
          <cell r="S58">
            <v>24</v>
          </cell>
          <cell r="W58">
            <v>36.481272401433678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36.709247311827966</v>
          </cell>
          <cell r="Q59">
            <v>2017</v>
          </cell>
          <cell r="R59">
            <v>1</v>
          </cell>
          <cell r="S59">
            <v>25</v>
          </cell>
          <cell r="W59">
            <v>32.111827956989238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41.26467741935484</v>
          </cell>
          <cell r="Q60">
            <v>2017</v>
          </cell>
          <cell r="R60">
            <v>1</v>
          </cell>
          <cell r="S60">
            <v>26</v>
          </cell>
          <cell r="W60">
            <v>38.514211469534047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34.678924731182796</v>
          </cell>
          <cell r="Q61">
            <v>2017</v>
          </cell>
          <cell r="R61">
            <v>1</v>
          </cell>
          <cell r="S61">
            <v>27</v>
          </cell>
          <cell r="W61">
            <v>45.240573476702501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31.855430107526882</v>
          </cell>
          <cell r="Q62">
            <v>2017</v>
          </cell>
          <cell r="R62">
            <v>1</v>
          </cell>
          <cell r="S62">
            <v>28</v>
          </cell>
          <cell r="W62">
            <v>42.183512544802859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24.499086021505374</v>
          </cell>
          <cell r="Q63">
            <v>2017</v>
          </cell>
          <cell r="R63">
            <v>1</v>
          </cell>
          <cell r="S63">
            <v>29</v>
          </cell>
          <cell r="W63">
            <v>33.842401433691748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19.919999999999998</v>
          </cell>
          <cell r="Q64">
            <v>2017</v>
          </cell>
          <cell r="R64">
            <v>1</v>
          </cell>
          <cell r="S64">
            <v>30</v>
          </cell>
          <cell r="W64">
            <v>39.602455197132606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25.858548387096775</v>
          </cell>
          <cell r="Q65">
            <v>2017</v>
          </cell>
          <cell r="R65">
            <v>1</v>
          </cell>
          <cell r="S65">
            <v>31</v>
          </cell>
          <cell r="W65">
            <v>25.43605734767025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41.982701149425289</v>
          </cell>
          <cell r="Q66">
            <v>2017</v>
          </cell>
          <cell r="R66">
            <v>2</v>
          </cell>
          <cell r="S66">
            <v>1</v>
          </cell>
          <cell r="W66">
            <v>34.460303776683091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48.656986863711005</v>
          </cell>
          <cell r="Q67">
            <v>2017</v>
          </cell>
          <cell r="R67">
            <v>2</v>
          </cell>
          <cell r="S67">
            <v>2</v>
          </cell>
          <cell r="W67">
            <v>46.878288177339911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46.25933908045976</v>
          </cell>
          <cell r="Q68">
            <v>2017</v>
          </cell>
          <cell r="R68">
            <v>2</v>
          </cell>
          <cell r="S68">
            <v>3</v>
          </cell>
          <cell r="W68">
            <v>57.00799671592776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39.633509852216747</v>
          </cell>
          <cell r="Q69">
            <v>2017</v>
          </cell>
          <cell r="R69">
            <v>2</v>
          </cell>
          <cell r="S69">
            <v>4</v>
          </cell>
          <cell r="W69">
            <v>50.76514778325123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37.219527914614112</v>
          </cell>
          <cell r="Q70">
            <v>2017</v>
          </cell>
          <cell r="R70">
            <v>2</v>
          </cell>
          <cell r="S70">
            <v>5</v>
          </cell>
          <cell r="W70">
            <v>42.894445812807881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30.830948275862074</v>
          </cell>
          <cell r="Q71">
            <v>2017</v>
          </cell>
          <cell r="R71">
            <v>2</v>
          </cell>
          <cell r="S71">
            <v>6</v>
          </cell>
          <cell r="W71">
            <v>41.50905172413794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36.045845648604264</v>
          </cell>
          <cell r="Q72">
            <v>2017</v>
          </cell>
          <cell r="R72">
            <v>2</v>
          </cell>
          <cell r="S72">
            <v>7</v>
          </cell>
          <cell r="W72">
            <v>31.237635467980297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59.694958949096872</v>
          </cell>
          <cell r="Q73">
            <v>2017</v>
          </cell>
          <cell r="R73">
            <v>2</v>
          </cell>
          <cell r="S73">
            <v>8</v>
          </cell>
          <cell r="W73">
            <v>39.049371921182257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52.392118226600992</v>
          </cell>
          <cell r="Q74">
            <v>2017</v>
          </cell>
          <cell r="R74">
            <v>2</v>
          </cell>
          <cell r="S74">
            <v>9</v>
          </cell>
          <cell r="W74">
            <v>63.242389162561587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27.189922003284074</v>
          </cell>
          <cell r="Q75">
            <v>2017</v>
          </cell>
          <cell r="R75">
            <v>2</v>
          </cell>
          <cell r="S75">
            <v>10</v>
          </cell>
          <cell r="W75">
            <v>53.574663382594416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22.618727422003285</v>
          </cell>
          <cell r="Q76">
            <v>2017</v>
          </cell>
          <cell r="R76">
            <v>2</v>
          </cell>
          <cell r="S76">
            <v>11</v>
          </cell>
          <cell r="W76">
            <v>30.321371100164207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31.79592364532019</v>
          </cell>
          <cell r="Q77">
            <v>2017</v>
          </cell>
          <cell r="R77">
            <v>2</v>
          </cell>
          <cell r="S77">
            <v>12</v>
          </cell>
          <cell r="W77">
            <v>27.744831691297215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34.861506568144499</v>
          </cell>
          <cell r="Q78">
            <v>2017</v>
          </cell>
          <cell r="R78">
            <v>2</v>
          </cell>
          <cell r="S78">
            <v>13</v>
          </cell>
          <cell r="W78">
            <v>37.866009852216749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29.531818555008211</v>
          </cell>
          <cell r="Q79">
            <v>2017</v>
          </cell>
          <cell r="R79">
            <v>2</v>
          </cell>
          <cell r="S79">
            <v>14</v>
          </cell>
          <cell r="W79">
            <v>40.177586206896557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33.675915435139572</v>
          </cell>
          <cell r="Q80">
            <v>2017</v>
          </cell>
          <cell r="R80">
            <v>2</v>
          </cell>
          <cell r="S80">
            <v>15</v>
          </cell>
          <cell r="W80">
            <v>33.162060755336611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25.006276683087027</v>
          </cell>
          <cell r="Q81">
            <v>2017</v>
          </cell>
          <cell r="R81">
            <v>2</v>
          </cell>
          <cell r="S81">
            <v>16</v>
          </cell>
          <cell r="W81">
            <v>36.764934318555007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18.085788177339904</v>
          </cell>
          <cell r="Q82">
            <v>2017</v>
          </cell>
          <cell r="R82">
            <v>2</v>
          </cell>
          <cell r="S82">
            <v>17</v>
          </cell>
          <cell r="W82">
            <v>26.327175697865357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23.904815270935959</v>
          </cell>
          <cell r="Q83">
            <v>2017</v>
          </cell>
          <cell r="R83">
            <v>2</v>
          </cell>
          <cell r="S83">
            <v>18</v>
          </cell>
          <cell r="W83">
            <v>17.022586206896555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16.159544334975376</v>
          </cell>
          <cell r="Q84">
            <v>2017</v>
          </cell>
          <cell r="R84">
            <v>2</v>
          </cell>
          <cell r="S84">
            <v>19</v>
          </cell>
          <cell r="W84">
            <v>23.466264367816102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7.9979105090311995</v>
          </cell>
          <cell r="Q85">
            <v>2017</v>
          </cell>
          <cell r="R85">
            <v>2</v>
          </cell>
          <cell r="S85">
            <v>20</v>
          </cell>
          <cell r="W85">
            <v>24.963612479474556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21.097692939244666</v>
          </cell>
          <cell r="Q86">
            <v>2017</v>
          </cell>
          <cell r="R86">
            <v>2</v>
          </cell>
          <cell r="S86">
            <v>21</v>
          </cell>
          <cell r="W86">
            <v>22.007783251231526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13.596707717569787</v>
          </cell>
          <cell r="Q87">
            <v>2017</v>
          </cell>
          <cell r="R87">
            <v>2</v>
          </cell>
          <cell r="S87">
            <v>22</v>
          </cell>
          <cell r="W87">
            <v>11.245615763546798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26.22722906403941</v>
          </cell>
          <cell r="Q88">
            <v>2017</v>
          </cell>
          <cell r="R88">
            <v>2</v>
          </cell>
          <cell r="S88">
            <v>23</v>
          </cell>
          <cell r="W88">
            <v>19.816995073891629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38.247019704433491</v>
          </cell>
          <cell r="Q89">
            <v>2017</v>
          </cell>
          <cell r="R89">
            <v>2</v>
          </cell>
          <cell r="S89">
            <v>24</v>
          </cell>
          <cell r="W89">
            <v>28.929610016420369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44.068715106732348</v>
          </cell>
          <cell r="Q90">
            <v>2017</v>
          </cell>
          <cell r="R90">
            <v>2</v>
          </cell>
          <cell r="S90">
            <v>25</v>
          </cell>
          <cell r="W90">
            <v>44.8792446633826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32.782955665024637</v>
          </cell>
          <cell r="Q91">
            <v>2017</v>
          </cell>
          <cell r="R91">
            <v>2</v>
          </cell>
          <cell r="S91">
            <v>26</v>
          </cell>
          <cell r="W91">
            <v>48.819934318555013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28.427951559934321</v>
          </cell>
          <cell r="Q92">
            <v>2017</v>
          </cell>
          <cell r="R92">
            <v>2</v>
          </cell>
          <cell r="S92">
            <v>27</v>
          </cell>
          <cell r="W92">
            <v>35.623895730706067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19.62787356321839</v>
          </cell>
          <cell r="Q93">
            <v>2017</v>
          </cell>
          <cell r="R93">
            <v>2</v>
          </cell>
          <cell r="S93">
            <v>28</v>
          </cell>
          <cell r="W93">
            <v>32.132516420361256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27.217849462365585</v>
          </cell>
          <cell r="Q94">
            <v>2017</v>
          </cell>
          <cell r="R94">
            <v>3</v>
          </cell>
          <cell r="S94">
            <v>1</v>
          </cell>
          <cell r="W94">
            <v>9.0216308243727621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28.608118279569894</v>
          </cell>
          <cell r="Q95">
            <v>2017</v>
          </cell>
          <cell r="R95">
            <v>3</v>
          </cell>
          <cell r="S95">
            <v>2</v>
          </cell>
          <cell r="W95">
            <v>32.487580645161287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29.733602150537635</v>
          </cell>
          <cell r="Q96">
            <v>2017</v>
          </cell>
          <cell r="R96">
            <v>3</v>
          </cell>
          <cell r="S96">
            <v>3</v>
          </cell>
          <cell r="W96">
            <v>36.396559139784941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10.949588431590657</v>
          </cell>
          <cell r="Q97">
            <v>2017</v>
          </cell>
          <cell r="R97">
            <v>3</v>
          </cell>
          <cell r="S97">
            <v>4</v>
          </cell>
          <cell r="W97">
            <v>33.644802867383511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12.016666666666667</v>
          </cell>
          <cell r="Q98">
            <v>2017</v>
          </cell>
          <cell r="R98">
            <v>3</v>
          </cell>
          <cell r="S98">
            <v>5</v>
          </cell>
          <cell r="W98">
            <v>13.46325608701026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7.3587634408602147</v>
          </cell>
          <cell r="Q99">
            <v>2017</v>
          </cell>
          <cell r="R99">
            <v>3</v>
          </cell>
          <cell r="S99">
            <v>6</v>
          </cell>
          <cell r="W99">
            <v>3.2097311827956996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26.228924731182797</v>
          </cell>
          <cell r="Q100">
            <v>2017</v>
          </cell>
          <cell r="R100">
            <v>3</v>
          </cell>
          <cell r="S100">
            <v>7</v>
          </cell>
          <cell r="W100">
            <v>11.253028673835129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19.723440860215057</v>
          </cell>
          <cell r="Q101">
            <v>2017</v>
          </cell>
          <cell r="R101">
            <v>3</v>
          </cell>
          <cell r="S101">
            <v>8</v>
          </cell>
          <cell r="W101">
            <v>24.763602150537633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22.686505376344087</v>
          </cell>
          <cell r="Q102">
            <v>2017</v>
          </cell>
          <cell r="R102">
            <v>3</v>
          </cell>
          <cell r="S102">
            <v>9</v>
          </cell>
          <cell r="W102">
            <v>22.574892473118279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30.783978494623657</v>
          </cell>
          <cell r="Q103">
            <v>2017</v>
          </cell>
          <cell r="R103">
            <v>3</v>
          </cell>
          <cell r="S103">
            <v>10</v>
          </cell>
          <cell r="W103">
            <v>30.452204301075266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36.350215053763442</v>
          </cell>
          <cell r="Q104">
            <v>2017</v>
          </cell>
          <cell r="R104">
            <v>3</v>
          </cell>
          <cell r="S104">
            <v>11</v>
          </cell>
          <cell r="W104">
            <v>34.914068100358421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34.056075268817203</v>
          </cell>
          <cell r="Q105">
            <v>2017</v>
          </cell>
          <cell r="R105">
            <v>3</v>
          </cell>
          <cell r="S105">
            <v>12</v>
          </cell>
          <cell r="W105">
            <v>40.113602150537631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32.031774193548387</v>
          </cell>
          <cell r="Q106">
            <v>2017</v>
          </cell>
          <cell r="R106">
            <v>3</v>
          </cell>
          <cell r="S106">
            <v>13</v>
          </cell>
          <cell r="W106">
            <v>31.421935483870971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39.618064516129031</v>
          </cell>
          <cell r="Q107">
            <v>2017</v>
          </cell>
          <cell r="R107">
            <v>3</v>
          </cell>
          <cell r="S107">
            <v>14</v>
          </cell>
          <cell r="W107">
            <v>37.790615498702252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48.620424545791622</v>
          </cell>
          <cell r="Q108">
            <v>2017</v>
          </cell>
          <cell r="R108">
            <v>3</v>
          </cell>
          <cell r="S108">
            <v>15</v>
          </cell>
          <cell r="W108">
            <v>51.628887652947725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18.795465331850203</v>
          </cell>
          <cell r="Q109">
            <v>2017</v>
          </cell>
          <cell r="R109">
            <v>3</v>
          </cell>
          <cell r="S109">
            <v>16</v>
          </cell>
          <cell r="W109">
            <v>43.434677419354827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9.1294086021505372</v>
          </cell>
          <cell r="Q110">
            <v>2017</v>
          </cell>
          <cell r="R110">
            <v>3</v>
          </cell>
          <cell r="S110">
            <v>17</v>
          </cell>
          <cell r="W110">
            <v>27.318673835125448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17.957688172043003</v>
          </cell>
          <cell r="Q111">
            <v>2017</v>
          </cell>
          <cell r="R111">
            <v>3</v>
          </cell>
          <cell r="S111">
            <v>18</v>
          </cell>
          <cell r="W111">
            <v>18.934336917562728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0.63451612903225862</v>
          </cell>
          <cell r="Q112">
            <v>2017</v>
          </cell>
          <cell r="R112">
            <v>3</v>
          </cell>
          <cell r="S112">
            <v>19</v>
          </cell>
          <cell r="W112">
            <v>28.303655913978496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17.770818193054012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14.782903225806448</v>
          </cell>
          <cell r="Q114">
            <v>2017</v>
          </cell>
          <cell r="R114">
            <v>3</v>
          </cell>
          <cell r="S114">
            <v>21</v>
          </cell>
          <cell r="W114">
            <v>6.3462544802867393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25.154130515387468</v>
          </cell>
          <cell r="Q115">
            <v>2017</v>
          </cell>
          <cell r="R115">
            <v>3</v>
          </cell>
          <cell r="S115">
            <v>22</v>
          </cell>
          <cell r="W115">
            <v>26.526612903225807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3.120483870967742</v>
          </cell>
          <cell r="Q116">
            <v>2017</v>
          </cell>
          <cell r="R116">
            <v>3</v>
          </cell>
          <cell r="S116">
            <v>23</v>
          </cell>
          <cell r="W116">
            <v>29.412365591397851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5.4841397849462377</v>
          </cell>
          <cell r="Q117">
            <v>2017</v>
          </cell>
          <cell r="R117">
            <v>3</v>
          </cell>
          <cell r="S117">
            <v>24</v>
          </cell>
          <cell r="W117">
            <v>16.436630824372756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17.105430107526882</v>
          </cell>
          <cell r="Q118">
            <v>2017</v>
          </cell>
          <cell r="R118">
            <v>3</v>
          </cell>
          <cell r="S118">
            <v>25</v>
          </cell>
          <cell r="W118">
            <v>0.40121863799283164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23.403494623655909</v>
          </cell>
          <cell r="Q119">
            <v>2017</v>
          </cell>
          <cell r="R119">
            <v>3</v>
          </cell>
          <cell r="S119">
            <v>26</v>
          </cell>
          <cell r="W119">
            <v>15.104068100358422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20.626612903225809</v>
          </cell>
          <cell r="Q120">
            <v>2017</v>
          </cell>
          <cell r="R120">
            <v>3</v>
          </cell>
          <cell r="S120">
            <v>27</v>
          </cell>
          <cell r="W120">
            <v>21.718351254480282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16.061182795698926</v>
          </cell>
          <cell r="Q121">
            <v>2017</v>
          </cell>
          <cell r="R121">
            <v>3</v>
          </cell>
          <cell r="S121">
            <v>28</v>
          </cell>
          <cell r="W121">
            <v>20.845430107526884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13.225913978494622</v>
          </cell>
          <cell r="Q122">
            <v>2017</v>
          </cell>
          <cell r="R122">
            <v>3</v>
          </cell>
          <cell r="S122">
            <v>29</v>
          </cell>
          <cell r="W122">
            <v>19.96516129032258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21.739301075268809</v>
          </cell>
          <cell r="Q123">
            <v>2017</v>
          </cell>
          <cell r="R123">
            <v>3</v>
          </cell>
          <cell r="S123">
            <v>30</v>
          </cell>
          <cell r="W123">
            <v>23.623835125448029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24.161451612903228</v>
          </cell>
          <cell r="Q124">
            <v>2017</v>
          </cell>
          <cell r="R124">
            <v>3</v>
          </cell>
          <cell r="S124">
            <v>31</v>
          </cell>
          <cell r="W124">
            <v>25.620566679026073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23.519928315412187</v>
          </cell>
          <cell r="Q125">
            <v>2017</v>
          </cell>
          <cell r="R125">
            <v>4</v>
          </cell>
          <cell r="S125">
            <v>1</v>
          </cell>
          <cell r="W125">
            <v>33.206111111111106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10.287777777777778</v>
          </cell>
          <cell r="Q126">
            <v>2017</v>
          </cell>
          <cell r="R126">
            <v>4</v>
          </cell>
          <cell r="S126">
            <v>2</v>
          </cell>
          <cell r="W126">
            <v>24.935830346475502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12.473888888888887</v>
          </cell>
          <cell r="Q127">
            <v>2017</v>
          </cell>
          <cell r="R127">
            <v>4</v>
          </cell>
          <cell r="S127">
            <v>3</v>
          </cell>
          <cell r="W127">
            <v>13.768148148148148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19.976559139784946</v>
          </cell>
          <cell r="Q128">
            <v>2017</v>
          </cell>
          <cell r="R128">
            <v>4</v>
          </cell>
          <cell r="S128">
            <v>4</v>
          </cell>
          <cell r="W128">
            <v>14.683518518518516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21.640000000000004</v>
          </cell>
          <cell r="Q129">
            <v>2017</v>
          </cell>
          <cell r="R129">
            <v>4</v>
          </cell>
          <cell r="S129">
            <v>5</v>
          </cell>
          <cell r="W129">
            <v>17.985507765830349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18.766111111111112</v>
          </cell>
          <cell r="Q130">
            <v>2017</v>
          </cell>
          <cell r="R130">
            <v>4</v>
          </cell>
          <cell r="S130">
            <v>6</v>
          </cell>
          <cell r="W130">
            <v>29.198333333333334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17.706666666666667</v>
          </cell>
          <cell r="Q131">
            <v>2017</v>
          </cell>
          <cell r="R131">
            <v>4</v>
          </cell>
          <cell r="S131">
            <v>7</v>
          </cell>
          <cell r="W131">
            <v>26.74902031063322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2.0427777777777774</v>
          </cell>
          <cell r="Q132">
            <v>2017</v>
          </cell>
          <cell r="R132">
            <v>4</v>
          </cell>
          <cell r="S132">
            <v>8</v>
          </cell>
          <cell r="W132">
            <v>22.445579450418155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7.5681481481481452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10.91111111111111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13.771111111111111</v>
          </cell>
          <cell r="Q135">
            <v>2017</v>
          </cell>
          <cell r="R135">
            <v>4</v>
          </cell>
          <cell r="S135">
            <v>11</v>
          </cell>
          <cell r="W135">
            <v>12.333333333333334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5.5200000000000005</v>
          </cell>
          <cell r="Q136">
            <v>2017</v>
          </cell>
          <cell r="R136">
            <v>4</v>
          </cell>
          <cell r="S136">
            <v>12</v>
          </cell>
          <cell r="W136">
            <v>16.281535244922338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0.89722222222222281</v>
          </cell>
          <cell r="Q137">
            <v>2017</v>
          </cell>
          <cell r="R137">
            <v>4</v>
          </cell>
          <cell r="S137">
            <v>13</v>
          </cell>
          <cell r="W137">
            <v>11.424444444444445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1.0690740740740743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2.7270370370370371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4.4161111111111113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3.2166666666666668</v>
          </cell>
          <cell r="Q141">
            <v>2017</v>
          </cell>
          <cell r="R141">
            <v>4</v>
          </cell>
          <cell r="S141">
            <v>17</v>
          </cell>
          <cell r="W141">
            <v>8.7196296296296278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5.55555555555524E-4</v>
          </cell>
          <cell r="Q142">
            <v>2017</v>
          </cell>
          <cell r="R142">
            <v>4</v>
          </cell>
          <cell r="S142">
            <v>18</v>
          </cell>
          <cell r="W142">
            <v>9.6188888888888879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4.2124074074074072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7.5983333333333327</v>
          </cell>
          <cell r="Q144">
            <v>2017</v>
          </cell>
          <cell r="R144">
            <v>4</v>
          </cell>
          <cell r="S144">
            <v>20</v>
          </cell>
          <cell r="W144">
            <v>9.4444444444443821E-3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16.410000000000004</v>
          </cell>
          <cell r="Q145">
            <v>2017</v>
          </cell>
          <cell r="R145">
            <v>4</v>
          </cell>
          <cell r="S145">
            <v>21</v>
          </cell>
          <cell r="W145">
            <v>10.569814814814814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11.777222222222225</v>
          </cell>
          <cell r="Q146">
            <v>2017</v>
          </cell>
          <cell r="R146">
            <v>4</v>
          </cell>
          <cell r="S146">
            <v>22</v>
          </cell>
          <cell r="W146">
            <v>17.138888888888893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9.3355555555555529</v>
          </cell>
          <cell r="Q147">
            <v>2017</v>
          </cell>
          <cell r="R147">
            <v>4</v>
          </cell>
          <cell r="S147">
            <v>23</v>
          </cell>
          <cell r="W147">
            <v>15.445925925925923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8.3521326164874541</v>
          </cell>
          <cell r="Q148">
            <v>2017</v>
          </cell>
          <cell r="R148">
            <v>4</v>
          </cell>
          <cell r="S148">
            <v>24</v>
          </cell>
          <cell r="W148">
            <v>13.166111111111112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6.3549999999999995</v>
          </cell>
          <cell r="Q149">
            <v>2017</v>
          </cell>
          <cell r="R149">
            <v>4</v>
          </cell>
          <cell r="S149">
            <v>25</v>
          </cell>
          <cell r="W149">
            <v>6.3938888888888892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30.620555555555558</v>
          </cell>
          <cell r="Q150">
            <v>2017</v>
          </cell>
          <cell r="R150">
            <v>4</v>
          </cell>
          <cell r="S150">
            <v>26</v>
          </cell>
          <cell r="W150">
            <v>5.4016666666666673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13.062670250896057</v>
          </cell>
          <cell r="Q151">
            <v>2017</v>
          </cell>
          <cell r="R151">
            <v>4</v>
          </cell>
          <cell r="S151">
            <v>27</v>
          </cell>
          <cell r="W151">
            <v>21.317777777777781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14.440555555555555</v>
          </cell>
          <cell r="Q152">
            <v>2017</v>
          </cell>
          <cell r="R152">
            <v>4</v>
          </cell>
          <cell r="S152">
            <v>28</v>
          </cell>
          <cell r="W152">
            <v>19.188333333333329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26.335376344086026</v>
          </cell>
          <cell r="Q153">
            <v>2017</v>
          </cell>
          <cell r="R153">
            <v>4</v>
          </cell>
          <cell r="S153">
            <v>29</v>
          </cell>
          <cell r="W153">
            <v>20.053518518518512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15.395555555555552</v>
          </cell>
          <cell r="Q154">
            <v>2017</v>
          </cell>
          <cell r="R154">
            <v>4</v>
          </cell>
          <cell r="S154">
            <v>30</v>
          </cell>
          <cell r="W154">
            <v>23.522592592592591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14.120698924731181</v>
          </cell>
          <cell r="Q155">
            <v>2017</v>
          </cell>
          <cell r="R155">
            <v>5</v>
          </cell>
          <cell r="S155">
            <v>1</v>
          </cell>
          <cell r="W155">
            <v>15.368243727598569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9.2941397849462373</v>
          </cell>
          <cell r="Q156">
            <v>2017</v>
          </cell>
          <cell r="R156">
            <v>5</v>
          </cell>
          <cell r="S156">
            <v>2</v>
          </cell>
          <cell r="W156">
            <v>21.201254480286739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18.045376344086026</v>
          </cell>
          <cell r="Q157">
            <v>2017</v>
          </cell>
          <cell r="R157">
            <v>5</v>
          </cell>
          <cell r="S157">
            <v>3</v>
          </cell>
          <cell r="W157">
            <v>12.2791935483871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11.87372759856631</v>
          </cell>
          <cell r="Q158">
            <v>2017</v>
          </cell>
          <cell r="R158">
            <v>5</v>
          </cell>
          <cell r="S158">
            <v>4</v>
          </cell>
          <cell r="W158">
            <v>17.361827956989249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6.0859677419354856</v>
          </cell>
          <cell r="Q159">
            <v>2017</v>
          </cell>
          <cell r="R159">
            <v>5</v>
          </cell>
          <cell r="S159">
            <v>5</v>
          </cell>
          <cell r="W159">
            <v>13.707939068100355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6.065878136200717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1.1651971326164878</v>
          </cell>
          <cell r="Q161">
            <v>2017</v>
          </cell>
          <cell r="R161">
            <v>5</v>
          </cell>
          <cell r="S161">
            <v>7</v>
          </cell>
          <cell r="W161">
            <v>8.2015412186379937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3.1718279569892456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1.9574731182795686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2.8624193548387096</v>
          </cell>
          <cell r="Q166">
            <v>2017</v>
          </cell>
          <cell r="R166">
            <v>5</v>
          </cell>
          <cell r="S166">
            <v>12</v>
          </cell>
          <cell r="W166">
            <v>4.6554838709677409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0.40077060931899716</v>
          </cell>
          <cell r="Q167">
            <v>2017</v>
          </cell>
          <cell r="R167">
            <v>5</v>
          </cell>
          <cell r="S167">
            <v>13</v>
          </cell>
          <cell r="W167">
            <v>3.908870967741934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8.833333333333257E-2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0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10.358064516129037</v>
          </cell>
          <cell r="Q174">
            <v>2017</v>
          </cell>
          <cell r="R174">
            <v>5</v>
          </cell>
          <cell r="S174">
            <v>20</v>
          </cell>
          <cell r="W174">
            <v>10.027741935483872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8.0899462365591379</v>
          </cell>
          <cell r="Q175">
            <v>2017</v>
          </cell>
          <cell r="R175">
            <v>5</v>
          </cell>
          <cell r="S175">
            <v>21</v>
          </cell>
          <cell r="W175">
            <v>2.4845698924731172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5.2084946236559135</v>
          </cell>
          <cell r="Q176">
            <v>2017</v>
          </cell>
          <cell r="R176">
            <v>5</v>
          </cell>
          <cell r="S176">
            <v>22</v>
          </cell>
          <cell r="W176">
            <v>7.4299999999999979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4.3654301075268807</v>
          </cell>
          <cell r="Q177">
            <v>2017</v>
          </cell>
          <cell r="R177">
            <v>5</v>
          </cell>
          <cell r="S177">
            <v>23</v>
          </cell>
          <cell r="W177">
            <v>6.7132795698924737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7.0725268817204325</v>
          </cell>
          <cell r="Q178">
            <v>2017</v>
          </cell>
          <cell r="R178">
            <v>5</v>
          </cell>
          <cell r="S178">
            <v>24</v>
          </cell>
          <cell r="W178">
            <v>9.1459677419354843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3.6324193548387096</v>
          </cell>
          <cell r="Q179">
            <v>2017</v>
          </cell>
          <cell r="R179">
            <v>5</v>
          </cell>
          <cell r="S179">
            <v>25</v>
          </cell>
          <cell r="W179">
            <v>11.01689964157706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5.264462365591398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1.7857347670250883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0.92596774193548137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2.8872222222222224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0.16388888888888953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1.6541039426523312</v>
          </cell>
          <cell r="Q210">
            <v>2017</v>
          </cell>
          <cell r="R210">
            <v>6</v>
          </cell>
          <cell r="S210">
            <v>25</v>
          </cell>
          <cell r="W210">
            <v>1.612222222222222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5.7138888888888886</v>
          </cell>
          <cell r="Q211">
            <v>2017</v>
          </cell>
          <cell r="R211">
            <v>6</v>
          </cell>
          <cell r="S211">
            <v>26</v>
          </cell>
          <cell r="W211">
            <v>4.877347670250896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8.9318637992831516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0.56722222222222174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0.45612903225806511</v>
          </cell>
          <cell r="Q246">
            <v>2017</v>
          </cell>
          <cell r="R246">
            <v>7</v>
          </cell>
          <cell r="S246">
            <v>31</v>
          </cell>
          <cell r="W246">
            <v>1.9386200716845867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1.2007526881720418</v>
          </cell>
          <cell r="Q251">
            <v>2017</v>
          </cell>
          <cell r="R251">
            <v>8</v>
          </cell>
          <cell r="S251">
            <v>5</v>
          </cell>
          <cell r="W251">
            <v>4.868709677419349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1.5306989247311804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4.2473118279569157E-2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1.3109259259259254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7.2085185185185194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6.2222222222222205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15.476111111111111</v>
          </cell>
          <cell r="Q283">
            <v>2017</v>
          </cell>
          <cell r="R283">
            <v>9</v>
          </cell>
          <cell r="S283">
            <v>6</v>
          </cell>
          <cell r="W283">
            <v>11.309259259259257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10.641666666666664</v>
          </cell>
          <cell r="Q284">
            <v>2017</v>
          </cell>
          <cell r="R284">
            <v>9</v>
          </cell>
          <cell r="S284">
            <v>7</v>
          </cell>
          <cell r="W284">
            <v>17.450925925925926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9.779814814814813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0.92555555555555558</v>
          </cell>
          <cell r="Q288">
            <v>2017</v>
          </cell>
          <cell r="R288">
            <v>9</v>
          </cell>
          <cell r="S288">
            <v>11</v>
          </cell>
          <cell r="W288">
            <v>3.8581481481481479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2.382222222222222</v>
          </cell>
          <cell r="Q289">
            <v>2017</v>
          </cell>
          <cell r="R289">
            <v>9</v>
          </cell>
          <cell r="S289">
            <v>12</v>
          </cell>
          <cell r="W289">
            <v>5.2650000000000006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0.40222222222222398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0.18722222222222201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4.532222222222221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2.9318518518518517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5.2044444444444444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7.7583333333333337</v>
          </cell>
          <cell r="Q304">
            <v>2017</v>
          </cell>
          <cell r="R304">
            <v>9</v>
          </cell>
          <cell r="S304">
            <v>27</v>
          </cell>
          <cell r="W304">
            <v>2.153703703703703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4.2777777777777777</v>
          </cell>
          <cell r="Q305">
            <v>2017</v>
          </cell>
          <cell r="R305">
            <v>9</v>
          </cell>
          <cell r="S305">
            <v>28</v>
          </cell>
          <cell r="W305">
            <v>13.436296296296296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3.4161111111111122</v>
          </cell>
          <cell r="Q306">
            <v>2017</v>
          </cell>
          <cell r="R306">
            <v>9</v>
          </cell>
          <cell r="S306">
            <v>29</v>
          </cell>
          <cell r="W306">
            <v>8.3977777777777796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1.610555555555556</v>
          </cell>
          <cell r="Q307">
            <v>2017</v>
          </cell>
          <cell r="R307">
            <v>9</v>
          </cell>
          <cell r="S307">
            <v>30</v>
          </cell>
          <cell r="W307">
            <v>6.1688888888888895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10.560179211469537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2.9795519713261664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7.7353225806451613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8.9029928315412192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6.0353942652329762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4.0623655913978487</v>
          </cell>
          <cell r="Q314">
            <v>2017</v>
          </cell>
          <cell r="R314">
            <v>10</v>
          </cell>
          <cell r="S314">
            <v>7</v>
          </cell>
          <cell r="W314">
            <v>5.0546057347670255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3.2470430107526882</v>
          </cell>
          <cell r="Q315">
            <v>2017</v>
          </cell>
          <cell r="R315">
            <v>10</v>
          </cell>
          <cell r="S315">
            <v>8</v>
          </cell>
          <cell r="W315">
            <v>11.306774193548389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1.571182795698925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16.674784946236564</v>
          </cell>
          <cell r="Q317">
            <v>2017</v>
          </cell>
          <cell r="R317">
            <v>10</v>
          </cell>
          <cell r="S317">
            <v>10</v>
          </cell>
          <cell r="W317">
            <v>7.2248387096774218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12.595107526881721</v>
          </cell>
          <cell r="Q318">
            <v>2017</v>
          </cell>
          <cell r="R318">
            <v>10</v>
          </cell>
          <cell r="S318">
            <v>11</v>
          </cell>
          <cell r="W318">
            <v>20.623530465949823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9.2838709677419349</v>
          </cell>
          <cell r="Q319">
            <v>2017</v>
          </cell>
          <cell r="R319">
            <v>10</v>
          </cell>
          <cell r="S319">
            <v>12</v>
          </cell>
          <cell r="W319">
            <v>18.662240143369175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12.987240143369178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0.4986559139784944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15.635053763440858</v>
          </cell>
          <cell r="Q322">
            <v>2017</v>
          </cell>
          <cell r="R322">
            <v>10</v>
          </cell>
          <cell r="S322">
            <v>15</v>
          </cell>
          <cell r="W322">
            <v>0.6302688172043015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14.530537634408601</v>
          </cell>
          <cell r="Q323">
            <v>2017</v>
          </cell>
          <cell r="R323">
            <v>10</v>
          </cell>
          <cell r="S323">
            <v>16</v>
          </cell>
          <cell r="W323">
            <v>19.630035842293911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8.3860215053763429</v>
          </cell>
          <cell r="Q324">
            <v>2017</v>
          </cell>
          <cell r="R324">
            <v>10</v>
          </cell>
          <cell r="S324">
            <v>17</v>
          </cell>
          <cell r="W324">
            <v>14.861003584229392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6.8305913978494628</v>
          </cell>
          <cell r="Q325">
            <v>2017</v>
          </cell>
          <cell r="R325">
            <v>10</v>
          </cell>
          <cell r="S325">
            <v>18</v>
          </cell>
          <cell r="W325">
            <v>12.091738351254483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6.0554301075268819</v>
          </cell>
          <cell r="Q326">
            <v>2017</v>
          </cell>
          <cell r="R326">
            <v>10</v>
          </cell>
          <cell r="S326">
            <v>19</v>
          </cell>
          <cell r="W326">
            <v>9.6870430107526921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2.4218279569892474</v>
          </cell>
          <cell r="Q327">
            <v>2017</v>
          </cell>
          <cell r="R327">
            <v>10</v>
          </cell>
          <cell r="S327">
            <v>20</v>
          </cell>
          <cell r="W327">
            <v>8.1101612903225835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5.0612365591397843</v>
          </cell>
          <cell r="Q328">
            <v>2017</v>
          </cell>
          <cell r="R328">
            <v>10</v>
          </cell>
          <cell r="S328">
            <v>21</v>
          </cell>
          <cell r="W328">
            <v>1.7708960573476709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11.661129032258064</v>
          </cell>
          <cell r="Q329">
            <v>2017</v>
          </cell>
          <cell r="R329">
            <v>10</v>
          </cell>
          <cell r="S329">
            <v>22</v>
          </cell>
          <cell r="W329">
            <v>3.9418817204301084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10.874032258064517</v>
          </cell>
          <cell r="Q330">
            <v>2017</v>
          </cell>
          <cell r="R330">
            <v>10</v>
          </cell>
          <cell r="S330">
            <v>23</v>
          </cell>
          <cell r="W330">
            <v>16.682347670250898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17.521559139784944</v>
          </cell>
          <cell r="Q331">
            <v>2017</v>
          </cell>
          <cell r="R331">
            <v>10</v>
          </cell>
          <cell r="S331">
            <v>24</v>
          </cell>
          <cell r="W331">
            <v>13.884193548387097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13.488817204301078</v>
          </cell>
          <cell r="Q332">
            <v>2017</v>
          </cell>
          <cell r="R332">
            <v>10</v>
          </cell>
          <cell r="S332">
            <v>25</v>
          </cell>
          <cell r="W332">
            <v>21.906021505376348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10.235698924731183</v>
          </cell>
          <cell r="Q333">
            <v>2017</v>
          </cell>
          <cell r="R333">
            <v>10</v>
          </cell>
          <cell r="S333">
            <v>26</v>
          </cell>
          <cell r="W333">
            <v>17.582616487455198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21.40333333333334</v>
          </cell>
          <cell r="Q334">
            <v>2017</v>
          </cell>
          <cell r="R334">
            <v>10</v>
          </cell>
          <cell r="S334">
            <v>27</v>
          </cell>
          <cell r="W334">
            <v>15.821451612903227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23.821612903225809</v>
          </cell>
          <cell r="Q335">
            <v>2017</v>
          </cell>
          <cell r="R335">
            <v>10</v>
          </cell>
          <cell r="S335">
            <v>28</v>
          </cell>
          <cell r="W335">
            <v>26.103745519713264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19.825645161290325</v>
          </cell>
          <cell r="Q336">
            <v>2017</v>
          </cell>
          <cell r="R336">
            <v>10</v>
          </cell>
          <cell r="S336">
            <v>29</v>
          </cell>
          <cell r="W336">
            <v>30.566308243727597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18.500215053763441</v>
          </cell>
          <cell r="Q337">
            <v>2017</v>
          </cell>
          <cell r="R337">
            <v>10</v>
          </cell>
          <cell r="S337">
            <v>30</v>
          </cell>
          <cell r="W337">
            <v>23.15010752688173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28.133064516129036</v>
          </cell>
          <cell r="Q338">
            <v>2017</v>
          </cell>
          <cell r="R338">
            <v>10</v>
          </cell>
          <cell r="S338">
            <v>31</v>
          </cell>
          <cell r="W338">
            <v>24.451899641577064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26.087777777777781</v>
          </cell>
          <cell r="Q339">
            <v>2017</v>
          </cell>
          <cell r="R339">
            <v>11</v>
          </cell>
          <cell r="S339">
            <v>1</v>
          </cell>
          <cell r="W339">
            <v>34.695555555555543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19.05</v>
          </cell>
          <cell r="Q340">
            <v>2017</v>
          </cell>
          <cell r="R340">
            <v>11</v>
          </cell>
          <cell r="S340">
            <v>2</v>
          </cell>
          <cell r="W340">
            <v>22.759814814814813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21.792222222222225</v>
          </cell>
          <cell r="Q341">
            <v>2017</v>
          </cell>
          <cell r="R341">
            <v>11</v>
          </cell>
          <cell r="S341">
            <v>3</v>
          </cell>
          <cell r="W341">
            <v>20.594444444444441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16.426111111111108</v>
          </cell>
          <cell r="Q342">
            <v>2017</v>
          </cell>
          <cell r="R342">
            <v>11</v>
          </cell>
          <cell r="S342">
            <v>4</v>
          </cell>
          <cell r="W342">
            <v>18.077962962962964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20.832777777777778</v>
          </cell>
          <cell r="Q343">
            <v>2017</v>
          </cell>
          <cell r="R343">
            <v>11</v>
          </cell>
          <cell r="S343">
            <v>5</v>
          </cell>
          <cell r="W343">
            <v>10.467222222222222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33.657222222222224</v>
          </cell>
          <cell r="Q344">
            <v>2017</v>
          </cell>
          <cell r="R344">
            <v>11</v>
          </cell>
          <cell r="S344">
            <v>6</v>
          </cell>
          <cell r="W344">
            <v>21.27277777777778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30.477777777777781</v>
          </cell>
          <cell r="Q345">
            <v>2017</v>
          </cell>
          <cell r="R345">
            <v>11</v>
          </cell>
          <cell r="S345">
            <v>7</v>
          </cell>
          <cell r="W345">
            <v>29.911111111111111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29.257222222222222</v>
          </cell>
          <cell r="Q346">
            <v>2017</v>
          </cell>
          <cell r="R346">
            <v>11</v>
          </cell>
          <cell r="S346">
            <v>8</v>
          </cell>
          <cell r="W346">
            <v>33.244814814814809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35.365555555555567</v>
          </cell>
          <cell r="Q347">
            <v>2017</v>
          </cell>
          <cell r="R347">
            <v>11</v>
          </cell>
          <cell r="S347">
            <v>9</v>
          </cell>
          <cell r="W347">
            <v>27.719629629629626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38.285555555555561</v>
          </cell>
          <cell r="Q348">
            <v>2017</v>
          </cell>
          <cell r="R348">
            <v>11</v>
          </cell>
          <cell r="S348">
            <v>10</v>
          </cell>
          <cell r="W348">
            <v>38.468148148148153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23.846666666666671</v>
          </cell>
          <cell r="Q349">
            <v>2017</v>
          </cell>
          <cell r="R349">
            <v>11</v>
          </cell>
          <cell r="S349">
            <v>11</v>
          </cell>
          <cell r="W349">
            <v>47.151666666666671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25.045555555555559</v>
          </cell>
          <cell r="Q350">
            <v>2017</v>
          </cell>
          <cell r="R350">
            <v>11</v>
          </cell>
          <cell r="S350">
            <v>12</v>
          </cell>
          <cell r="W350">
            <v>19.576666666666664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22.918888888888887</v>
          </cell>
          <cell r="Q351">
            <v>2017</v>
          </cell>
          <cell r="R351">
            <v>11</v>
          </cell>
          <cell r="S351">
            <v>13</v>
          </cell>
          <cell r="W351">
            <v>26.551111111111105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11.359999999999998</v>
          </cell>
          <cell r="Q352">
            <v>2017</v>
          </cell>
          <cell r="R352">
            <v>11</v>
          </cell>
          <cell r="S352">
            <v>14</v>
          </cell>
          <cell r="W352">
            <v>25.420370370370367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19.850555555555555</v>
          </cell>
          <cell r="Q353">
            <v>2017</v>
          </cell>
          <cell r="R353">
            <v>11</v>
          </cell>
          <cell r="S353">
            <v>15</v>
          </cell>
          <cell r="W353">
            <v>13.913333333333332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26.926111111111108</v>
          </cell>
          <cell r="Q354">
            <v>2017</v>
          </cell>
          <cell r="R354">
            <v>11</v>
          </cell>
          <cell r="S354">
            <v>16</v>
          </cell>
          <cell r="W354">
            <v>23.609259259259261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3.5727777777777763</v>
          </cell>
          <cell r="Q355">
            <v>2017</v>
          </cell>
          <cell r="R355">
            <v>11</v>
          </cell>
          <cell r="S355">
            <v>17</v>
          </cell>
          <cell r="W355">
            <v>31.984259259259254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18.23</v>
          </cell>
          <cell r="Q356">
            <v>2017</v>
          </cell>
          <cell r="R356">
            <v>11</v>
          </cell>
          <cell r="S356">
            <v>18</v>
          </cell>
          <cell r="W356">
            <v>12.532777777777778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28.099444444444448</v>
          </cell>
          <cell r="Q357">
            <v>2017</v>
          </cell>
          <cell r="R357">
            <v>11</v>
          </cell>
          <cell r="S357">
            <v>19</v>
          </cell>
          <cell r="W357">
            <v>30.960740740740736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10.148333333333335</v>
          </cell>
          <cell r="Q358">
            <v>2017</v>
          </cell>
          <cell r="R358">
            <v>11</v>
          </cell>
          <cell r="S358">
            <v>20</v>
          </cell>
          <cell r="W358">
            <v>28.929259259259258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31.822222222222216</v>
          </cell>
          <cell r="Q359">
            <v>2017</v>
          </cell>
          <cell r="R359">
            <v>11</v>
          </cell>
          <cell r="S359">
            <v>21</v>
          </cell>
          <cell r="W359">
            <v>7.9072222222222202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44.021111111111104</v>
          </cell>
          <cell r="Q360">
            <v>2017</v>
          </cell>
          <cell r="R360">
            <v>11</v>
          </cell>
          <cell r="S360">
            <v>22</v>
          </cell>
          <cell r="W360">
            <v>36.311296296296284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14.524999999999997</v>
          </cell>
          <cell r="Q361">
            <v>2017</v>
          </cell>
          <cell r="R361">
            <v>11</v>
          </cell>
          <cell r="S361">
            <v>23</v>
          </cell>
          <cell r="W361">
            <v>41.107222222222205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0.13555555555555543</v>
          </cell>
          <cell r="Q362">
            <v>2017</v>
          </cell>
          <cell r="R362">
            <v>11</v>
          </cell>
          <cell r="S362">
            <v>24</v>
          </cell>
          <cell r="W362">
            <v>22.064259259259259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13.606111111111106</v>
          </cell>
          <cell r="Q363">
            <v>2017</v>
          </cell>
          <cell r="R363">
            <v>11</v>
          </cell>
          <cell r="S363">
            <v>25</v>
          </cell>
          <cell r="W363">
            <v>5.3861111111111137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12.587777777777777</v>
          </cell>
          <cell r="Q364">
            <v>2017</v>
          </cell>
          <cell r="R364">
            <v>11</v>
          </cell>
          <cell r="S364">
            <v>26</v>
          </cell>
          <cell r="W364">
            <v>15.076851851851849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5.9977777777777783</v>
          </cell>
          <cell r="Q365">
            <v>2017</v>
          </cell>
          <cell r="R365">
            <v>11</v>
          </cell>
          <cell r="S365">
            <v>27</v>
          </cell>
          <cell r="W365">
            <v>17.13425925925926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8.1833333333333336</v>
          </cell>
          <cell r="Q366">
            <v>2017</v>
          </cell>
          <cell r="R366">
            <v>11</v>
          </cell>
          <cell r="S366">
            <v>28</v>
          </cell>
          <cell r="W366">
            <v>1.7907407407407412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15.342777777777776</v>
          </cell>
          <cell r="Q367">
            <v>2017</v>
          </cell>
          <cell r="R367">
            <v>11</v>
          </cell>
          <cell r="S367">
            <v>29</v>
          </cell>
          <cell r="W367">
            <v>16.063148148148148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17.573888888888892</v>
          </cell>
          <cell r="Q368">
            <v>2017</v>
          </cell>
          <cell r="R368">
            <v>11</v>
          </cell>
          <cell r="S368">
            <v>30</v>
          </cell>
          <cell r="W368">
            <v>24.463518518518519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27.177526881720432</v>
          </cell>
          <cell r="Q369">
            <v>2017</v>
          </cell>
          <cell r="R369">
            <v>12</v>
          </cell>
          <cell r="S369">
            <v>1</v>
          </cell>
          <cell r="W369">
            <v>29.45564516129032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18.076827956989245</v>
          </cell>
          <cell r="Q370">
            <v>2017</v>
          </cell>
          <cell r="R370">
            <v>12</v>
          </cell>
          <cell r="S370">
            <v>2</v>
          </cell>
          <cell r="W370">
            <v>26.567401433691753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9.7465591397849476</v>
          </cell>
          <cell r="Q371">
            <v>2017</v>
          </cell>
          <cell r="R371">
            <v>12</v>
          </cell>
          <cell r="S371">
            <v>3</v>
          </cell>
          <cell r="W371">
            <v>24.530483870967746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15.055860215053768</v>
          </cell>
          <cell r="Q372">
            <v>2017</v>
          </cell>
          <cell r="R372">
            <v>12</v>
          </cell>
          <cell r="S372">
            <v>4</v>
          </cell>
          <cell r="W372">
            <v>12.179946236559145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31.282795698924737</v>
          </cell>
          <cell r="Q373">
            <v>2017</v>
          </cell>
          <cell r="R373">
            <v>12</v>
          </cell>
          <cell r="S373">
            <v>5</v>
          </cell>
          <cell r="W373">
            <v>18.225089605734766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32.335860215053764</v>
          </cell>
          <cell r="Q374">
            <v>2017</v>
          </cell>
          <cell r="R374">
            <v>12</v>
          </cell>
          <cell r="S374">
            <v>6</v>
          </cell>
          <cell r="W374">
            <v>33.681792114695341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39.315268817204306</v>
          </cell>
          <cell r="Q375">
            <v>2017</v>
          </cell>
          <cell r="R375">
            <v>12</v>
          </cell>
          <cell r="S375">
            <v>7</v>
          </cell>
          <cell r="W375">
            <v>35.81541218637993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36.073333333333331</v>
          </cell>
          <cell r="Q376">
            <v>2017</v>
          </cell>
          <cell r="R376">
            <v>12</v>
          </cell>
          <cell r="S376">
            <v>8</v>
          </cell>
          <cell r="W376">
            <v>41.072741935483876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33.21290322580645</v>
          </cell>
          <cell r="Q377">
            <v>2017</v>
          </cell>
          <cell r="R377">
            <v>12</v>
          </cell>
          <cell r="S377">
            <v>9</v>
          </cell>
          <cell r="W377">
            <v>36.52629032258065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27.853924731182797</v>
          </cell>
          <cell r="Q378">
            <v>2017</v>
          </cell>
          <cell r="R378">
            <v>12</v>
          </cell>
          <cell r="S378">
            <v>10</v>
          </cell>
          <cell r="W378">
            <v>39.343028673835128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23.741774193548384</v>
          </cell>
          <cell r="Q379">
            <v>2017</v>
          </cell>
          <cell r="R379">
            <v>12</v>
          </cell>
          <cell r="S379">
            <v>11</v>
          </cell>
          <cell r="W379">
            <v>30.176039426523289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35.323440860215051</v>
          </cell>
          <cell r="Q380">
            <v>2017</v>
          </cell>
          <cell r="R380">
            <v>12</v>
          </cell>
          <cell r="S380">
            <v>12</v>
          </cell>
          <cell r="W380">
            <v>34.727007168458776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21.705806451612904</v>
          </cell>
          <cell r="Q381">
            <v>2017</v>
          </cell>
          <cell r="R381">
            <v>12</v>
          </cell>
          <cell r="S381">
            <v>13</v>
          </cell>
          <cell r="W381">
            <v>38.280358422939067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30.62161290322581</v>
          </cell>
          <cell r="Q382">
            <v>2017</v>
          </cell>
          <cell r="R382">
            <v>12</v>
          </cell>
          <cell r="S382">
            <v>14</v>
          </cell>
          <cell r="W382">
            <v>27.616182795698922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28.68220430107527</v>
          </cell>
          <cell r="Q383">
            <v>2017</v>
          </cell>
          <cell r="R383">
            <v>12</v>
          </cell>
          <cell r="S383">
            <v>15</v>
          </cell>
          <cell r="W383">
            <v>37.370770609319003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20.249516129032262</v>
          </cell>
          <cell r="Q384">
            <v>2017</v>
          </cell>
          <cell r="R384">
            <v>12</v>
          </cell>
          <cell r="S384">
            <v>16</v>
          </cell>
          <cell r="W384">
            <v>32.824336917562725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22.663548387096775</v>
          </cell>
          <cell r="Q385">
            <v>2017</v>
          </cell>
          <cell r="R385">
            <v>12</v>
          </cell>
          <cell r="S385">
            <v>17</v>
          </cell>
          <cell r="W385">
            <v>20.715035842293908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25.321774193548386</v>
          </cell>
          <cell r="Q386">
            <v>2017</v>
          </cell>
          <cell r="R386">
            <v>12</v>
          </cell>
          <cell r="S386">
            <v>18</v>
          </cell>
          <cell r="W386">
            <v>25.634014336917563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24.499354838709674</v>
          </cell>
          <cell r="Q387">
            <v>2017</v>
          </cell>
          <cell r="R387">
            <v>12</v>
          </cell>
          <cell r="S387">
            <v>19</v>
          </cell>
          <cell r="W387">
            <v>23.029551971326168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29.736451612903227</v>
          </cell>
          <cell r="Q388">
            <v>2017</v>
          </cell>
          <cell r="R388">
            <v>12</v>
          </cell>
          <cell r="S388">
            <v>20</v>
          </cell>
          <cell r="W388">
            <v>28.63349462365591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26.254623655913974</v>
          </cell>
          <cell r="Q389">
            <v>2017</v>
          </cell>
          <cell r="R389">
            <v>12</v>
          </cell>
          <cell r="S389">
            <v>21</v>
          </cell>
          <cell r="W389">
            <v>31.934193548387089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34.294623655913981</v>
          </cell>
          <cell r="Q390">
            <v>2017</v>
          </cell>
          <cell r="R390">
            <v>12</v>
          </cell>
          <cell r="S390">
            <v>22</v>
          </cell>
          <cell r="W390">
            <v>30.966792114695341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37.989999999999995</v>
          </cell>
          <cell r="Q391">
            <v>2017</v>
          </cell>
          <cell r="R391">
            <v>12</v>
          </cell>
          <cell r="S391">
            <v>23</v>
          </cell>
          <cell r="W391">
            <v>40.174856630824387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40.465322580645157</v>
          </cell>
          <cell r="Q392">
            <v>2017</v>
          </cell>
          <cell r="R392">
            <v>12</v>
          </cell>
          <cell r="S392">
            <v>24</v>
          </cell>
          <cell r="W392">
            <v>42.349301075268826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42.153817204301063</v>
          </cell>
          <cell r="Q393">
            <v>2017</v>
          </cell>
          <cell r="R393">
            <v>12</v>
          </cell>
          <cell r="S393">
            <v>25</v>
          </cell>
          <cell r="W393">
            <v>43.916648745519709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49.57833333333334</v>
          </cell>
          <cell r="Q394">
            <v>2017</v>
          </cell>
          <cell r="R394">
            <v>12</v>
          </cell>
          <cell r="S394">
            <v>26</v>
          </cell>
          <cell r="W394">
            <v>45.680143369175624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53.822204301075267</v>
          </cell>
          <cell r="Q395">
            <v>2017</v>
          </cell>
          <cell r="R395">
            <v>12</v>
          </cell>
          <cell r="S395">
            <v>27</v>
          </cell>
          <cell r="W395">
            <v>53.055698924731203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44.123763440860216</v>
          </cell>
          <cell r="Q396">
            <v>2017</v>
          </cell>
          <cell r="R396">
            <v>12</v>
          </cell>
          <cell r="S396">
            <v>28</v>
          </cell>
          <cell r="W396">
            <v>56.413440860215061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36.907311827956981</v>
          </cell>
          <cell r="Q397">
            <v>2017</v>
          </cell>
          <cell r="R397">
            <v>12</v>
          </cell>
          <cell r="S397">
            <v>29</v>
          </cell>
          <cell r="W397">
            <v>50.106075268817207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46.611881720430105</v>
          </cell>
          <cell r="Q398">
            <v>2017</v>
          </cell>
          <cell r="R398">
            <v>12</v>
          </cell>
          <cell r="S398">
            <v>30</v>
          </cell>
          <cell r="W398">
            <v>47.620430107526893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61.575107526881716</v>
          </cell>
          <cell r="Q399">
            <v>2017</v>
          </cell>
          <cell r="R399">
            <v>12</v>
          </cell>
          <cell r="S399">
            <v>31</v>
          </cell>
          <cell r="W399">
            <v>64.141129032258078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Meter Reading Schedule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>
            <v>4530.7919252941174</v>
          </cell>
          <cell r="AC13">
            <v>35234.294117647056</v>
          </cell>
        </row>
        <row r="14">
          <cell r="Y14">
            <v>2017</v>
          </cell>
          <cell r="Z14">
            <v>1</v>
          </cell>
          <cell r="AA14">
            <v>2</v>
          </cell>
          <cell r="AB14">
            <v>3173.5685182352936</v>
          </cell>
          <cell r="AC14">
            <v>24697.352941176472</v>
          </cell>
        </row>
        <row r="15">
          <cell r="Y15">
            <v>2017</v>
          </cell>
          <cell r="Z15">
            <v>1</v>
          </cell>
          <cell r="AA15">
            <v>3</v>
          </cell>
          <cell r="AB15">
            <v>4249.733610000003</v>
          </cell>
          <cell r="AC15">
            <v>33642.308823529413</v>
          </cell>
        </row>
        <row r="16">
          <cell r="Y16">
            <v>2017</v>
          </cell>
          <cell r="Z16">
            <v>1</v>
          </cell>
          <cell r="AA16">
            <v>4</v>
          </cell>
          <cell r="AB16">
            <v>3654.4204128124989</v>
          </cell>
          <cell r="AC16">
            <v>33147.875</v>
          </cell>
        </row>
        <row r="17">
          <cell r="Y17">
            <v>2017</v>
          </cell>
          <cell r="Z17">
            <v>1</v>
          </cell>
          <cell r="AA17">
            <v>5</v>
          </cell>
          <cell r="AB17">
            <v>4683.8965911764708</v>
          </cell>
          <cell r="AC17">
            <v>40904.691176470587</v>
          </cell>
        </row>
        <row r="18">
          <cell r="Y18">
            <v>2017</v>
          </cell>
          <cell r="Z18">
            <v>1</v>
          </cell>
          <cell r="AA18">
            <v>6</v>
          </cell>
          <cell r="AB18">
            <v>4933.1612044117646</v>
          </cell>
          <cell r="AC18">
            <v>39732.220588235294</v>
          </cell>
        </row>
        <row r="19">
          <cell r="Y19">
            <v>2017</v>
          </cell>
          <cell r="Z19">
            <v>1</v>
          </cell>
          <cell r="AA19">
            <v>7</v>
          </cell>
          <cell r="AB19">
            <v>4880.2216117647058</v>
          </cell>
          <cell r="AC19">
            <v>39737.911764705881</v>
          </cell>
        </row>
        <row r="20">
          <cell r="Y20">
            <v>2017</v>
          </cell>
          <cell r="Z20">
            <v>1</v>
          </cell>
          <cell r="AA20">
            <v>8</v>
          </cell>
          <cell r="AB20">
            <v>3712.0811232352935</v>
          </cell>
          <cell r="AC20">
            <v>35574.75</v>
          </cell>
        </row>
        <row r="21">
          <cell r="Y21">
            <v>2017</v>
          </cell>
          <cell r="Z21">
            <v>1</v>
          </cell>
          <cell r="AA21">
            <v>9</v>
          </cell>
          <cell r="AB21">
            <v>3362.7651946874998</v>
          </cell>
          <cell r="AC21">
            <v>30580.265625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>
            <v>5352.0205470588226</v>
          </cell>
          <cell r="AC22">
            <v>45093.529411764706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>
            <v>4118.4686949999996</v>
          </cell>
          <cell r="AC23">
            <v>33027.852941176468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>
            <v>4064.0445391176463</v>
          </cell>
          <cell r="AC24">
            <v>34458.73529411765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>
            <v>3346.6778755882356</v>
          </cell>
          <cell r="AC25">
            <v>26302.411764705881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>
            <v>5358.5296300000009</v>
          </cell>
          <cell r="AC26">
            <v>42116.40625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>
            <v>3290.8087267647061</v>
          </cell>
          <cell r="AC27">
            <v>24778.676470588234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>
            <v>3064.8807882352939</v>
          </cell>
          <cell r="AC28">
            <v>22292.470588235294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>
            <v>3366.6739802941179</v>
          </cell>
          <cell r="AC29">
            <v>25356.617647058825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>
            <v>5139.2060079999983</v>
          </cell>
          <cell r="AC30">
            <v>44789.433333333334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>
            <v>1968.5</v>
          </cell>
          <cell r="AC31">
            <v>15623.333333333334</v>
          </cell>
        </row>
        <row r="32">
          <cell r="Y32">
            <v>2017</v>
          </cell>
          <cell r="Z32">
            <v>2</v>
          </cell>
          <cell r="AA32">
            <v>1</v>
          </cell>
          <cell r="AB32">
            <v>4772.9927192857158</v>
          </cell>
          <cell r="AC32">
            <v>33539.785714285717</v>
          </cell>
        </row>
        <row r="33">
          <cell r="Y33">
            <v>2017</v>
          </cell>
          <cell r="Z33">
            <v>2</v>
          </cell>
          <cell r="AA33">
            <v>2</v>
          </cell>
          <cell r="AB33">
            <v>3350.0868960714288</v>
          </cell>
          <cell r="AC33">
            <v>22720.178571428572</v>
          </cell>
        </row>
        <row r="34">
          <cell r="Y34">
            <v>2017</v>
          </cell>
          <cell r="Z34">
            <v>2</v>
          </cell>
          <cell r="AA34">
            <v>3</v>
          </cell>
          <cell r="AB34">
            <v>4328.2497253571428</v>
          </cell>
          <cell r="AC34">
            <v>30533.142857142859</v>
          </cell>
        </row>
        <row r="35">
          <cell r="Y35">
            <v>2017</v>
          </cell>
          <cell r="Z35">
            <v>2</v>
          </cell>
          <cell r="AA35">
            <v>4</v>
          </cell>
          <cell r="AB35">
            <v>3540.239977857143</v>
          </cell>
          <cell r="AC35">
            <v>28529.75</v>
          </cell>
        </row>
        <row r="36">
          <cell r="Y36">
            <v>2017</v>
          </cell>
          <cell r="Z36">
            <v>2</v>
          </cell>
          <cell r="AA36">
            <v>5</v>
          </cell>
          <cell r="AB36">
            <v>3708.7640053571427</v>
          </cell>
          <cell r="AC36">
            <v>31974.776785714286</v>
          </cell>
        </row>
        <row r="37">
          <cell r="Y37">
            <v>2017</v>
          </cell>
          <cell r="Z37">
            <v>2</v>
          </cell>
          <cell r="AA37">
            <v>6</v>
          </cell>
          <cell r="AB37">
            <v>3881.1205446428571</v>
          </cell>
          <cell r="AC37">
            <v>30963.991071428572</v>
          </cell>
        </row>
        <row r="38">
          <cell r="Y38">
            <v>2017</v>
          </cell>
          <cell r="Z38">
            <v>2</v>
          </cell>
          <cell r="AA38">
            <v>7</v>
          </cell>
          <cell r="AB38">
            <v>3812.7572839285713</v>
          </cell>
          <cell r="AC38">
            <v>31295.9375</v>
          </cell>
        </row>
        <row r="39">
          <cell r="Y39">
            <v>2017</v>
          </cell>
          <cell r="Z39">
            <v>2</v>
          </cell>
          <cell r="AA39">
            <v>8</v>
          </cell>
          <cell r="AB39">
            <v>3498.7585039285727</v>
          </cell>
          <cell r="AC39">
            <v>29050.633928571428</v>
          </cell>
        </row>
        <row r="40">
          <cell r="Y40">
            <v>2017</v>
          </cell>
          <cell r="Z40">
            <v>2</v>
          </cell>
          <cell r="AA40">
            <v>9</v>
          </cell>
          <cell r="AB40">
            <v>2971.0409689285702</v>
          </cell>
          <cell r="AC40">
            <v>24990.1875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>
            <v>4231.7332071428564</v>
          </cell>
          <cell r="AC41">
            <v>34669.151785714283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>
            <v>3328.3014000000003</v>
          </cell>
          <cell r="AC42">
            <v>25865.901785714286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>
            <v>3197.6604192857135</v>
          </cell>
          <cell r="AC43">
            <v>27133.017857142859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>
            <v>2776.2554121428561</v>
          </cell>
          <cell r="AC44">
            <v>20889.607142857141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>
            <v>4551.9208439285749</v>
          </cell>
          <cell r="AC45">
            <v>34850.366071428572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>
            <v>2742.3932364285715</v>
          </cell>
          <cell r="AC46">
            <v>20145.714285714286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>
            <v>2380.4558660714288</v>
          </cell>
          <cell r="AC47">
            <v>17710.196428571428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>
            <v>2671.9811532142849</v>
          </cell>
          <cell r="AC48">
            <v>19638.303571428572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>
            <v>3929.3299596428583</v>
          </cell>
          <cell r="AC49">
            <v>32303.089285714286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>
            <v>1371.3214285714287</v>
          </cell>
          <cell r="AC50">
            <v>10950.428571428571</v>
          </cell>
        </row>
        <row r="51">
          <cell r="Y51">
            <v>2017</v>
          </cell>
          <cell r="Z51">
            <v>3</v>
          </cell>
          <cell r="AA51">
            <v>1</v>
          </cell>
          <cell r="AB51">
            <v>2995.1785113793107</v>
          </cell>
          <cell r="AC51">
            <v>22745.25</v>
          </cell>
        </row>
        <row r="52">
          <cell r="Y52">
            <v>2017</v>
          </cell>
          <cell r="Z52">
            <v>3</v>
          </cell>
          <cell r="AA52">
            <v>2</v>
          </cell>
          <cell r="AB52">
            <v>2081.4428962068973</v>
          </cell>
          <cell r="AC52">
            <v>16030.525862068966</v>
          </cell>
        </row>
        <row r="53">
          <cell r="Y53">
            <v>2017</v>
          </cell>
          <cell r="Z53">
            <v>3</v>
          </cell>
          <cell r="AA53">
            <v>3</v>
          </cell>
          <cell r="AB53">
            <v>2793.6280641379299</v>
          </cell>
          <cell r="AC53">
            <v>21632.456896551725</v>
          </cell>
        </row>
        <row r="54">
          <cell r="Y54">
            <v>2017</v>
          </cell>
          <cell r="Z54">
            <v>3</v>
          </cell>
          <cell r="AA54">
            <v>4</v>
          </cell>
          <cell r="AB54">
            <v>2311.3601177419337</v>
          </cell>
          <cell r="AC54">
            <v>19639.169354838708</v>
          </cell>
        </row>
        <row r="55">
          <cell r="Y55">
            <v>2017</v>
          </cell>
          <cell r="Z55">
            <v>3</v>
          </cell>
          <cell r="AA55">
            <v>5</v>
          </cell>
          <cell r="AB55">
            <v>2510.3202224137931</v>
          </cell>
          <cell r="AC55">
            <v>21528.758620689656</v>
          </cell>
        </row>
        <row r="56">
          <cell r="Y56">
            <v>2017</v>
          </cell>
          <cell r="Z56">
            <v>3</v>
          </cell>
          <cell r="AA56">
            <v>6</v>
          </cell>
          <cell r="AB56">
            <v>2540.0849672413792</v>
          </cell>
          <cell r="AC56">
            <v>20905.603448275862</v>
          </cell>
        </row>
        <row r="57">
          <cell r="Y57">
            <v>2017</v>
          </cell>
          <cell r="Z57">
            <v>3</v>
          </cell>
          <cell r="AA57">
            <v>7</v>
          </cell>
          <cell r="AB57">
            <v>2479.6895068965518</v>
          </cell>
          <cell r="AC57">
            <v>20842.344827586207</v>
          </cell>
        </row>
        <row r="58">
          <cell r="Y58">
            <v>2017</v>
          </cell>
          <cell r="Z58">
            <v>3</v>
          </cell>
          <cell r="AA58">
            <v>8</v>
          </cell>
          <cell r="AB58">
            <v>2009.2520089655175</v>
          </cell>
          <cell r="AC58">
            <v>18236.827586206895</v>
          </cell>
        </row>
        <row r="59">
          <cell r="Y59">
            <v>2017</v>
          </cell>
          <cell r="Z59">
            <v>3</v>
          </cell>
          <cell r="AA59">
            <v>9</v>
          </cell>
          <cell r="AB59">
            <v>1749.137172903226</v>
          </cell>
          <cell r="AC59">
            <v>16313.548387096775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>
            <v>2762.605378965517</v>
          </cell>
          <cell r="AC60">
            <v>24773.896551724138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>
            <v>2134.4540779310346</v>
          </cell>
          <cell r="AC61">
            <v>18892.672413793105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>
            <v>2194.0715293103435</v>
          </cell>
          <cell r="AC62">
            <v>20401.793103448275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>
            <v>1826.3442213793105</v>
          </cell>
          <cell r="AC63">
            <v>15571.827586206897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>
            <v>2920.82699419355</v>
          </cell>
          <cell r="AC64">
            <v>26284.419354838708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>
            <v>1916.6128544827586</v>
          </cell>
          <cell r="AC65">
            <v>16920.620689655174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>
            <v>1761.1829648275861</v>
          </cell>
          <cell r="AC66">
            <v>15721.603448275862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>
            <v>2147.3533424137936</v>
          </cell>
          <cell r="AC67">
            <v>18514.46551724138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>
            <v>3293.5779434482765</v>
          </cell>
          <cell r="AC68">
            <v>31581.931034482757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>
            <v>1134.6129032258063</v>
          </cell>
          <cell r="AC69">
            <v>10486.451612903225</v>
          </cell>
        </row>
        <row r="70">
          <cell r="Y70">
            <v>2017</v>
          </cell>
          <cell r="Z70">
            <v>4</v>
          </cell>
          <cell r="AA70">
            <v>1</v>
          </cell>
          <cell r="AB70">
            <v>2557.0921263333335</v>
          </cell>
          <cell r="AC70">
            <v>20866.266666666666</v>
          </cell>
        </row>
        <row r="71">
          <cell r="Y71">
            <v>2017</v>
          </cell>
          <cell r="Z71">
            <v>4</v>
          </cell>
          <cell r="AA71">
            <v>2</v>
          </cell>
          <cell r="AB71">
            <v>1858.5836225000003</v>
          </cell>
          <cell r="AC71">
            <v>14404.875</v>
          </cell>
        </row>
        <row r="72">
          <cell r="Y72">
            <v>2017</v>
          </cell>
          <cell r="Z72">
            <v>4</v>
          </cell>
          <cell r="AA72">
            <v>3</v>
          </cell>
          <cell r="AB72">
            <v>2290.5112856249998</v>
          </cell>
          <cell r="AC72">
            <v>18325.9375</v>
          </cell>
        </row>
        <row r="73">
          <cell r="Y73">
            <v>2017</v>
          </cell>
          <cell r="Z73">
            <v>4</v>
          </cell>
          <cell r="AA73">
            <v>4</v>
          </cell>
          <cell r="AB73">
            <v>1945.4743070000011</v>
          </cell>
          <cell r="AC73">
            <v>17661</v>
          </cell>
        </row>
        <row r="74">
          <cell r="Y74">
            <v>2017</v>
          </cell>
          <cell r="Z74">
            <v>4</v>
          </cell>
          <cell r="AA74">
            <v>5</v>
          </cell>
          <cell r="AB74">
            <v>2197.1443616666666</v>
          </cell>
          <cell r="AC74">
            <v>21324.333333333332</v>
          </cell>
        </row>
        <row r="75">
          <cell r="Y75">
            <v>2017</v>
          </cell>
          <cell r="Z75">
            <v>4</v>
          </cell>
          <cell r="AA75">
            <v>6</v>
          </cell>
          <cell r="AB75">
            <v>2279.4687100000001</v>
          </cell>
          <cell r="AC75">
            <v>20928.099999999999</v>
          </cell>
        </row>
        <row r="76">
          <cell r="Y76">
            <v>2017</v>
          </cell>
          <cell r="Z76">
            <v>4</v>
          </cell>
          <cell r="AA76">
            <v>7</v>
          </cell>
          <cell r="AB76">
            <v>2265.3403125</v>
          </cell>
          <cell r="AC76">
            <v>20061.0625</v>
          </cell>
        </row>
        <row r="77">
          <cell r="Y77">
            <v>2017</v>
          </cell>
          <cell r="Z77">
            <v>4</v>
          </cell>
          <cell r="AA77">
            <v>8</v>
          </cell>
          <cell r="AB77">
            <v>1831.2002150000003</v>
          </cell>
          <cell r="AC77">
            <v>17631</v>
          </cell>
        </row>
        <row r="78">
          <cell r="Y78">
            <v>2017</v>
          </cell>
          <cell r="Z78">
            <v>4</v>
          </cell>
          <cell r="AA78">
            <v>9</v>
          </cell>
          <cell r="AB78">
            <v>1385.0812230000001</v>
          </cell>
          <cell r="AC78">
            <v>13925.333333333334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>
            <v>2095.2842809999997</v>
          </cell>
          <cell r="AC79">
            <v>19452.3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>
            <v>1409.8036821212118</v>
          </cell>
          <cell r="AC80">
            <v>12325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>
            <v>1253.5780454545456</v>
          </cell>
          <cell r="AC81">
            <v>12101.621212121212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>
            <v>1049.7095299999999</v>
          </cell>
          <cell r="AC82">
            <v>8813.0909090909099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>
            <v>1672.7715445161291</v>
          </cell>
          <cell r="AC83">
            <v>14095.225806451614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>
            <v>1009.9128293548387</v>
          </cell>
          <cell r="AC84">
            <v>8616.5161290322576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>
            <v>834.14557303030256</v>
          </cell>
          <cell r="AC85">
            <v>7834.363636363636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>
            <v>953.62312666666639</v>
          </cell>
          <cell r="AC86">
            <v>8369.2727272727279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>
            <v>1425.3331845454543</v>
          </cell>
          <cell r="AC87">
            <v>13832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>
            <v>527.9677419354839</v>
          </cell>
          <cell r="AC88">
            <v>4898.9032258064517</v>
          </cell>
        </row>
        <row r="89">
          <cell r="Y89">
            <v>2017</v>
          </cell>
          <cell r="Z89">
            <v>5</v>
          </cell>
          <cell r="AA89">
            <v>1</v>
          </cell>
          <cell r="AB89">
            <v>1247.3739984374997</v>
          </cell>
          <cell r="AC89">
            <v>10469.671875</v>
          </cell>
        </row>
        <row r="90">
          <cell r="Y90">
            <v>2017</v>
          </cell>
          <cell r="Z90">
            <v>5</v>
          </cell>
          <cell r="AA90">
            <v>2</v>
          </cell>
          <cell r="AB90">
            <v>792.97711033333314</v>
          </cell>
          <cell r="AC90">
            <v>6877.0666666666666</v>
          </cell>
        </row>
        <row r="91">
          <cell r="Y91">
            <v>2017</v>
          </cell>
          <cell r="Z91">
            <v>5</v>
          </cell>
          <cell r="AA91">
            <v>3</v>
          </cell>
          <cell r="AB91">
            <v>967.97779966666656</v>
          </cell>
          <cell r="AC91">
            <v>9243.35</v>
          </cell>
        </row>
        <row r="92">
          <cell r="Y92">
            <v>2017</v>
          </cell>
          <cell r="Z92">
            <v>5</v>
          </cell>
          <cell r="AA92">
            <v>4</v>
          </cell>
          <cell r="AB92">
            <v>881.01994866666735</v>
          </cell>
          <cell r="AC92">
            <v>8824.35</v>
          </cell>
        </row>
        <row r="93">
          <cell r="Y93">
            <v>2017</v>
          </cell>
          <cell r="Z93">
            <v>5</v>
          </cell>
          <cell r="AA93">
            <v>5</v>
          </cell>
          <cell r="AB93">
            <v>1003.3717953125</v>
          </cell>
          <cell r="AC93">
            <v>9900.84375</v>
          </cell>
        </row>
        <row r="94">
          <cell r="Y94">
            <v>2017</v>
          </cell>
          <cell r="Z94">
            <v>5</v>
          </cell>
          <cell r="AA94">
            <v>6</v>
          </cell>
          <cell r="AB94">
            <v>966.08724218750001</v>
          </cell>
          <cell r="AC94">
            <v>9057.125</v>
          </cell>
        </row>
        <row r="95">
          <cell r="Y95">
            <v>2017</v>
          </cell>
          <cell r="Z95">
            <v>5</v>
          </cell>
          <cell r="AA95">
            <v>7</v>
          </cell>
          <cell r="AB95">
            <v>883.23594000000003</v>
          </cell>
          <cell r="AC95">
            <v>8917.6</v>
          </cell>
        </row>
        <row r="96">
          <cell r="Y96">
            <v>2017</v>
          </cell>
          <cell r="Z96">
            <v>5</v>
          </cell>
          <cell r="AA96">
            <v>8</v>
          </cell>
          <cell r="AB96">
            <v>775.89728133333324</v>
          </cell>
          <cell r="AC96">
            <v>7841.55</v>
          </cell>
        </row>
        <row r="97">
          <cell r="Y97">
            <v>2017</v>
          </cell>
          <cell r="Z97">
            <v>5</v>
          </cell>
          <cell r="AA97">
            <v>9</v>
          </cell>
          <cell r="AB97">
            <v>622.37661333333347</v>
          </cell>
          <cell r="AC97">
            <v>6577.2333333333336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>
            <v>956.7277521874995</v>
          </cell>
          <cell r="AC98">
            <v>8857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>
            <v>769.86255827586217</v>
          </cell>
          <cell r="AC99">
            <v>7213.7586206896549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>
            <v>710.44406862068968</v>
          </cell>
          <cell r="AC100">
            <v>7303.1724137931033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>
            <v>609.03524724137935</v>
          </cell>
          <cell r="AC101">
            <v>5488.3448275862065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>
            <v>1016.4511286206899</v>
          </cell>
          <cell r="AC102">
            <v>9577.0344827586214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>
            <v>609.81774516129019</v>
          </cell>
          <cell r="AC103">
            <v>5691.4838709677415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>
            <v>545.24895793103474</v>
          </cell>
          <cell r="AC104">
            <v>4889.2758620689656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>
            <v>657.93435655172414</v>
          </cell>
          <cell r="AC105">
            <v>5745.1034482758623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>
            <v>998.00021586206856</v>
          </cell>
          <cell r="AC106">
            <v>10210.086206896553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>
            <v>361.48275862068965</v>
          </cell>
          <cell r="AC107">
            <v>3393.9137931034484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>
            <v>615.71492000000001</v>
          </cell>
          <cell r="AC108">
            <v>4070.4833333333331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>
            <v>393.02312266666655</v>
          </cell>
          <cell r="AC109">
            <v>2647.6666666666665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>
            <v>435.36940562500018</v>
          </cell>
          <cell r="AC110">
            <v>2788.875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>
            <v>361.0539415625002</v>
          </cell>
          <cell r="AC111">
            <v>2425.5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>
            <v>383.27019000000001</v>
          </cell>
          <cell r="AC112">
            <v>2422.9333333333334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>
            <v>366.37064833333335</v>
          </cell>
          <cell r="AC113">
            <v>2358.7666666666669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>
            <v>369.94231833333339</v>
          </cell>
          <cell r="AC114">
            <v>2376.7333333333331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>
            <v>348.54372624999996</v>
          </cell>
          <cell r="AC115">
            <v>2050.125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>
            <v>284.50368718749996</v>
          </cell>
          <cell r="AC116">
            <v>1651.203125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>
            <v>455.29533033333354</v>
          </cell>
          <cell r="AC117">
            <v>2373.8000000000002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>
            <v>315.99709166666668</v>
          </cell>
          <cell r="AC118">
            <v>1795.2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>
            <v>320.31073866666662</v>
          </cell>
          <cell r="AC119">
            <v>1843.6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>
            <v>232.01603781249997</v>
          </cell>
          <cell r="AC120">
            <v>1270.5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>
            <v>396.02981125000008</v>
          </cell>
          <cell r="AC121">
            <v>2233.6875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>
            <v>240.91702333333328</v>
          </cell>
          <cell r="AC122">
            <v>914.38333333333333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>
            <v>198.51707133333329</v>
          </cell>
          <cell r="AC123">
            <v>662.2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>
            <v>226.68587199999999</v>
          </cell>
          <cell r="AC124">
            <v>522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>
            <v>420.29224062499998</v>
          </cell>
          <cell r="AC125">
            <v>579.3125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>
            <v>143.40625</v>
          </cell>
          <cell r="AC126">
            <v>155.625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>
            <v>326.10200551724137</v>
          </cell>
          <cell r="AC127">
            <v>262.24137931034483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>
            <v>215.95039290322578</v>
          </cell>
          <cell r="AC128">
            <v>173.90322580645162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>
            <v>247.71119899999999</v>
          </cell>
          <cell r="AC129">
            <v>237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>
            <v>198.26064233333335</v>
          </cell>
          <cell r="AC130">
            <v>229.2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>
            <v>295.12491166666666</v>
          </cell>
          <cell r="AC131">
            <v>279.60000000000002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>
            <v>263.28125</v>
          </cell>
          <cell r="AC132">
            <v>256.5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>
            <v>299.84097499999996</v>
          </cell>
          <cell r="AC133">
            <v>256.5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>
            <v>251.41568933333332</v>
          </cell>
          <cell r="AC134">
            <v>251.7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>
            <v>195.308967</v>
          </cell>
          <cell r="AC135">
            <v>219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>
            <v>330.26990666666654</v>
          </cell>
          <cell r="AC136">
            <v>319.5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>
            <v>232.5817815625</v>
          </cell>
          <cell r="AC137">
            <v>227.25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>
            <v>240.39330218749996</v>
          </cell>
          <cell r="AC138">
            <v>230.34375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>
            <v>151.69170733333328</v>
          </cell>
          <cell r="AC139">
            <v>179.1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>
            <v>302.91041999999999</v>
          </cell>
          <cell r="AC140">
            <v>316.5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>
            <v>189.03681499999996</v>
          </cell>
          <cell r="AC141">
            <v>195.3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>
            <v>165.96770406250002</v>
          </cell>
          <cell r="AC142">
            <v>167.0625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>
            <v>206.44924562499992</v>
          </cell>
          <cell r="AC143">
            <v>192.375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>
            <v>375.45015366666661</v>
          </cell>
          <cell r="AC144">
            <v>179.85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>
            <v>130.23333333333332</v>
          </cell>
          <cell r="AC145">
            <v>13.7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>
            <v>281.41361406249996</v>
          </cell>
          <cell r="AC146">
            <v>0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>
            <v>202.81792299999998</v>
          </cell>
          <cell r="AC147">
            <v>0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>
            <v>231.45697241379301</v>
          </cell>
          <cell r="AC148">
            <v>0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>
            <v>180.58213034482745</v>
          </cell>
          <cell r="AC149">
            <v>0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>
            <v>285.67312258064516</v>
          </cell>
          <cell r="AC150">
            <v>75.08064516129032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>
            <v>269.4523948275862</v>
          </cell>
          <cell r="AC151">
            <v>78.017241379310349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>
            <v>267.26868103448271</v>
          </cell>
          <cell r="AC152">
            <v>77.84482758620689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>
            <v>229.52606103448267</v>
          </cell>
          <cell r="AC153">
            <v>72.15517241379311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>
            <v>182.74882241379302</v>
          </cell>
          <cell r="AC154">
            <v>62.586206896551722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>
            <v>311.10496064516116</v>
          </cell>
          <cell r="AC155">
            <v>85.806451612903231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>
            <v>222.08952931034486</v>
          </cell>
          <cell r="AC156">
            <v>69.396551724137936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>
            <v>232.61698896551721</v>
          </cell>
          <cell r="AC157">
            <v>70.431034482758619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>
            <v>151.72905724137925</v>
          </cell>
          <cell r="AC158">
            <v>51.46551724137931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>
            <v>300.00699586206872</v>
          </cell>
          <cell r="AC159">
            <v>90.862068965517238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>
            <v>188.36394032258056</v>
          </cell>
          <cell r="AC160">
            <v>52.5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>
            <v>158.39751896551724</v>
          </cell>
          <cell r="AC161">
            <v>50.862068965517238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>
            <v>188.54428103448274</v>
          </cell>
          <cell r="AC162">
            <v>58.793103448275865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>
            <v>340.42042620689659</v>
          </cell>
          <cell r="AC163">
            <v>103.27586206896552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>
            <v>131.41379310344828</v>
          </cell>
          <cell r="AC164">
            <v>35.086206896551722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>
            <v>313.10752833333328</v>
          </cell>
          <cell r="AC165">
            <v>70.583333333333329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>
            <v>214.24843233333331</v>
          </cell>
          <cell r="AC166">
            <v>49.5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>
            <v>228.62108181818192</v>
          </cell>
          <cell r="AC167">
            <v>155.60606060606059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>
            <v>199.08138151515143</v>
          </cell>
          <cell r="AC168">
            <v>288.63636363636363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>
            <v>269.0539451612903</v>
          </cell>
          <cell r="AC169">
            <v>555.59677419354841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>
            <v>248.25806451612902</v>
          </cell>
          <cell r="AC170">
            <v>708.12903225806451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>
            <v>281.08097878787873</v>
          </cell>
          <cell r="AC171">
            <v>670.40909090909088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>
            <v>244.76359333333332</v>
          </cell>
          <cell r="AC172">
            <v>647.5454545454545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>
            <v>192.58187242424239</v>
          </cell>
          <cell r="AC173">
            <v>561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>
            <v>332.71715354838705</v>
          </cell>
          <cell r="AC174">
            <v>871.11290322580646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>
            <v>247.77703806451609</v>
          </cell>
          <cell r="AC175">
            <v>657.24193548387098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>
            <v>258.93654606060602</v>
          </cell>
          <cell r="AC176">
            <v>650.78787878787875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>
            <v>187.9039681818181</v>
          </cell>
          <cell r="AC177">
            <v>473.5151515151515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>
            <v>322.79795878787877</v>
          </cell>
          <cell r="AC178">
            <v>836.72727272727275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>
            <v>193.31636967741929</v>
          </cell>
          <cell r="AC179">
            <v>546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>
            <v>167.67202645161282</v>
          </cell>
          <cell r="AC180">
            <v>493.16129032258067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>
            <v>206.98358636363633</v>
          </cell>
          <cell r="AC181">
            <v>536.5454545454545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>
            <v>387.86663787878786</v>
          </cell>
          <cell r="AC182">
            <v>948.60606060606062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>
            <v>142.93939393939394</v>
          </cell>
          <cell r="AC183">
            <v>326.969696969697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>
            <v>360.87697812499988</v>
          </cell>
          <cell r="AC184">
            <v>1217.125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>
            <v>233.40793843749998</v>
          </cell>
          <cell r="AC185">
            <v>848.859375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>
            <v>268.86602448275858</v>
          </cell>
          <cell r="AC186">
            <v>1130.5172413793102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>
            <v>204.71295655172412</v>
          </cell>
          <cell r="AC187">
            <v>1007.6551724137931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>
            <v>291.75967758620692</v>
          </cell>
          <cell r="AC188">
            <v>985.4655172413793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>
            <v>291.97159516129034</v>
          </cell>
          <cell r="AC189">
            <v>912.48387096774195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>
            <v>287.17912068965518</v>
          </cell>
          <cell r="AC190">
            <v>1028.6896551724137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>
            <v>261.54912206896546</v>
          </cell>
          <cell r="AC191">
            <v>1396.9655172413793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>
            <v>222.07015206896546</v>
          </cell>
          <cell r="AC192">
            <v>1577.1724137931035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>
            <v>384.56401517241369</v>
          </cell>
          <cell r="AC193">
            <v>2691.6206896551726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>
            <v>332.82835838709667</v>
          </cell>
          <cell r="AC194">
            <v>2299.6451612903224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>
            <v>333.29473034482743</v>
          </cell>
          <cell r="AC195">
            <v>2834.4827586206898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>
            <v>242.6864727586206</v>
          </cell>
          <cell r="AC196">
            <v>2196.1034482758619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>
            <v>426.58699689655151</v>
          </cell>
          <cell r="AC197">
            <v>4072.5517241379312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>
            <v>287.78627793103442</v>
          </cell>
          <cell r="AC198">
            <v>2540.5517241379312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>
            <v>277.03902419354841</v>
          </cell>
          <cell r="AC199">
            <v>2470.516129032258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>
            <v>376.01113413793115</v>
          </cell>
          <cell r="AC200">
            <v>3302.0689655172414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>
            <v>633.11711758620697</v>
          </cell>
          <cell r="AC201">
            <v>6707.7931034482763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>
            <v>264.24137931034483</v>
          </cell>
          <cell r="AC202">
            <v>2504.3103448275861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>
            <v>1058.5206858620693</v>
          </cell>
          <cell r="AC203">
            <v>8445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>
            <v>787.52087896551745</v>
          </cell>
          <cell r="AC204">
            <v>6571.9655172413795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>
            <v>1001.434832758621</v>
          </cell>
          <cell r="AC205">
            <v>9386.7931034482754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>
            <v>901.52812448275859</v>
          </cell>
          <cell r="AC206">
            <v>9769.6551724137935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>
            <v>1278.6895241935483</v>
          </cell>
          <cell r="AC207">
            <v>12988.467741935483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>
            <v>1373.7776844827586</v>
          </cell>
          <cell r="AC208">
            <v>13994.844827586207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>
            <v>1416.565829310345</v>
          </cell>
          <cell r="AC209">
            <v>15118.103448275862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>
            <v>1305.4196737931038</v>
          </cell>
          <cell r="AC210">
            <v>14351.793103448275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>
            <v>1139.8246396551724</v>
          </cell>
          <cell r="AC211">
            <v>12870.310344827587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>
            <v>2079.6388083870975</v>
          </cell>
          <cell r="AC212">
            <v>20561.032258064515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>
            <v>1753.1267055172414</v>
          </cell>
          <cell r="AC213">
            <v>16938.241379310344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>
            <v>1720.2422596551726</v>
          </cell>
          <cell r="AC214">
            <v>17875.103448275862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>
            <v>1477.457386206896</v>
          </cell>
          <cell r="AC215">
            <v>13923.103448275862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>
            <v>2442.1034868965517</v>
          </cell>
          <cell r="AC216">
            <v>24840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>
            <v>1766.5133790322584</v>
          </cell>
          <cell r="AC217">
            <v>16450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>
            <v>1701.2307113793102</v>
          </cell>
          <cell r="AC218">
            <v>15711.206896551725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>
            <v>2048.0240531034474</v>
          </cell>
          <cell r="AC219">
            <v>18502.448275862069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>
            <v>3044.9087418181821</v>
          </cell>
          <cell r="AC220">
            <v>31762.416666666668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>
            <v>1149.7878787878788</v>
          </cell>
          <cell r="AC221">
            <v>10814.962121212122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>
            <v>2767.2052310344834</v>
          </cell>
          <cell r="AC222">
            <v>23192.172413793105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>
            <v>1950.5150800000001</v>
          </cell>
          <cell r="AC223">
            <v>16093.793103448275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>
            <v>2474.2776334482783</v>
          </cell>
          <cell r="AC224">
            <v>20939.767241379312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>
            <v>2070.5209212903242</v>
          </cell>
          <cell r="AC225">
            <v>20323.08870967742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>
            <v>2408.6249175862072</v>
          </cell>
          <cell r="AC226">
            <v>24008.53448275862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>
            <v>2466.3449131034513</v>
          </cell>
          <cell r="AC227">
            <v>23383.060344827587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>
            <v>2534.4486279310386</v>
          </cell>
          <cell r="AC228">
            <v>23880.439655172413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>
            <v>2161.0435137931036</v>
          </cell>
          <cell r="AC229">
            <v>22103.21551724138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>
            <v>1921.2936358064558</v>
          </cell>
          <cell r="AC230">
            <v>19470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>
            <v>3122.0675317241439</v>
          </cell>
          <cell r="AC231">
            <v>28519.603448275862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>
            <v>2474.35932551724</v>
          </cell>
          <cell r="AC232">
            <v>21678.646551724138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>
            <v>2501.7323006896581</v>
          </cell>
          <cell r="AC233">
            <v>23144.172413793105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>
            <v>2193.9015351724183</v>
          </cell>
          <cell r="AC234">
            <v>17778.646551724138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>
            <v>3534.0990909677662</v>
          </cell>
          <cell r="AC235">
            <v>29947.298387096773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>
            <v>2279.9576168965518</v>
          </cell>
          <cell r="AC236">
            <v>18694.862068965518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>
            <v>2091.3568168965635</v>
          </cell>
          <cell r="AC237">
            <v>16932.75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>
            <v>2383.3922641379304</v>
          </cell>
          <cell r="AC238">
            <v>19295.327586206895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>
            <v>4261.8012648000013</v>
          </cell>
          <cell r="AC239">
            <v>34182.5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>
            <v>1670.1034527586221</v>
          </cell>
          <cell r="AC240">
            <v>13720.603448275862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>
            <v>42704</v>
          </cell>
          <cell r="C10">
            <v>34</v>
          </cell>
          <cell r="D10">
            <v>42738</v>
          </cell>
          <cell r="E10">
            <v>28</v>
          </cell>
          <cell r="F10">
            <v>42766</v>
          </cell>
          <cell r="G10">
            <v>29</v>
          </cell>
          <cell r="H10">
            <v>42795</v>
          </cell>
          <cell r="I10">
            <v>30</v>
          </cell>
          <cell r="J10">
            <v>42825</v>
          </cell>
          <cell r="K10">
            <v>32</v>
          </cell>
          <cell r="L10">
            <v>42857</v>
          </cell>
          <cell r="M10">
            <v>30</v>
          </cell>
          <cell r="N10">
            <v>42887</v>
          </cell>
          <cell r="O10">
            <v>29</v>
          </cell>
          <cell r="P10">
            <v>42916</v>
          </cell>
          <cell r="Q10">
            <v>32</v>
          </cell>
          <cell r="R10">
            <v>42948</v>
          </cell>
          <cell r="S10">
            <v>30</v>
          </cell>
          <cell r="T10">
            <v>42978</v>
          </cell>
          <cell r="U10">
            <v>32</v>
          </cell>
          <cell r="V10">
            <v>43010</v>
          </cell>
          <cell r="W10">
            <v>29</v>
          </cell>
          <cell r="X10">
            <v>43039</v>
          </cell>
          <cell r="Y10">
            <v>29</v>
          </cell>
          <cell r="Z10">
            <v>43068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0</v>
          </cell>
        </row>
      </sheetData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MO-RS"/>
      <sheetName val="NEMO-SGS"/>
      <sheetName val="SEMO-RS"/>
      <sheetName val="SEMO-SGS"/>
      <sheetName val="WEMO-RS"/>
      <sheetName val="WEMO-SGS"/>
      <sheetName val="Staff HDDs &gt;&gt;&gt;"/>
      <sheetName val="ACT_WX"/>
      <sheetName val="NORM_W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Q1">
            <v>0</v>
          </cell>
          <cell r="R1">
            <v>0</v>
          </cell>
          <cell r="S1">
            <v>0</v>
          </cell>
          <cell r="W1">
            <v>0</v>
          </cell>
        </row>
        <row r="2">
          <cell r="Q2">
            <v>0</v>
          </cell>
          <cell r="R2">
            <v>0</v>
          </cell>
          <cell r="S2">
            <v>0</v>
          </cell>
          <cell r="W2">
            <v>0</v>
          </cell>
        </row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gedata"/>
      <sheetName val="Sheet2"/>
      <sheetName val="Sheet1"/>
      <sheetName val="UsagePerioddates"/>
    </sheetNames>
    <sheetDataSet>
      <sheetData sheetId="0"/>
      <sheetData sheetId="1"/>
      <sheetData sheetId="2"/>
      <sheetData sheetId="3">
        <row r="2">
          <cell r="A2">
            <v>2007</v>
          </cell>
          <cell r="B2">
            <v>8</v>
          </cell>
        </row>
        <row r="3">
          <cell r="A3">
            <v>2007</v>
          </cell>
          <cell r="B3">
            <v>8</v>
          </cell>
        </row>
        <row r="4">
          <cell r="A4">
            <v>2007</v>
          </cell>
          <cell r="B4">
            <v>9</v>
          </cell>
        </row>
        <row r="5">
          <cell r="A5">
            <v>2007</v>
          </cell>
          <cell r="B5">
            <v>9</v>
          </cell>
        </row>
        <row r="6">
          <cell r="A6">
            <v>2007</v>
          </cell>
          <cell r="B6">
            <v>9</v>
          </cell>
        </row>
        <row r="7">
          <cell r="A7">
            <v>2007</v>
          </cell>
          <cell r="B7">
            <v>9</v>
          </cell>
        </row>
        <row r="8">
          <cell r="A8">
            <v>2007</v>
          </cell>
          <cell r="B8">
            <v>9</v>
          </cell>
        </row>
        <row r="9">
          <cell r="A9">
            <v>2007</v>
          </cell>
          <cell r="B9">
            <v>9</v>
          </cell>
        </row>
        <row r="10">
          <cell r="A10">
            <v>2007</v>
          </cell>
          <cell r="B10">
            <v>9</v>
          </cell>
        </row>
        <row r="11">
          <cell r="A11">
            <v>2007</v>
          </cell>
          <cell r="B11">
            <v>9</v>
          </cell>
        </row>
        <row r="12">
          <cell r="A12">
            <v>2007</v>
          </cell>
          <cell r="B12">
            <v>9</v>
          </cell>
        </row>
        <row r="13">
          <cell r="A13">
            <v>2007</v>
          </cell>
          <cell r="B13">
            <v>9</v>
          </cell>
        </row>
        <row r="14">
          <cell r="A14">
            <v>2007</v>
          </cell>
          <cell r="B14">
            <v>9</v>
          </cell>
        </row>
        <row r="15">
          <cell r="A15">
            <v>2007</v>
          </cell>
          <cell r="B15">
            <v>9</v>
          </cell>
        </row>
        <row r="16">
          <cell r="A16">
            <v>2007</v>
          </cell>
          <cell r="B16">
            <v>9</v>
          </cell>
        </row>
        <row r="17">
          <cell r="A17">
            <v>2007</v>
          </cell>
          <cell r="B17">
            <v>9</v>
          </cell>
        </row>
        <row r="18">
          <cell r="A18">
            <v>2007</v>
          </cell>
          <cell r="B18">
            <v>9</v>
          </cell>
        </row>
        <row r="19">
          <cell r="A19">
            <v>2007</v>
          </cell>
          <cell r="B19">
            <v>9</v>
          </cell>
        </row>
        <row r="20">
          <cell r="A20">
            <v>2007</v>
          </cell>
          <cell r="B20">
            <v>9</v>
          </cell>
        </row>
        <row r="21">
          <cell r="A21">
            <v>2007</v>
          </cell>
          <cell r="B21">
            <v>9</v>
          </cell>
        </row>
        <row r="22">
          <cell r="A22">
            <v>2007</v>
          </cell>
          <cell r="B22">
            <v>9</v>
          </cell>
        </row>
        <row r="23">
          <cell r="A23">
            <v>2007</v>
          </cell>
          <cell r="B23">
            <v>9</v>
          </cell>
        </row>
        <row r="24">
          <cell r="A24">
            <v>2007</v>
          </cell>
          <cell r="B24">
            <v>9</v>
          </cell>
        </row>
        <row r="25">
          <cell r="A25">
            <v>2007</v>
          </cell>
          <cell r="B25">
            <v>9</v>
          </cell>
        </row>
        <row r="26">
          <cell r="A26">
            <v>2007</v>
          </cell>
          <cell r="B26">
            <v>9</v>
          </cell>
        </row>
        <row r="27">
          <cell r="A27">
            <v>2007</v>
          </cell>
          <cell r="B27">
            <v>9</v>
          </cell>
        </row>
        <row r="28">
          <cell r="A28">
            <v>2007</v>
          </cell>
          <cell r="B28">
            <v>9</v>
          </cell>
        </row>
        <row r="29">
          <cell r="A29">
            <v>2007</v>
          </cell>
          <cell r="B29">
            <v>9</v>
          </cell>
        </row>
        <row r="30">
          <cell r="A30">
            <v>2007</v>
          </cell>
          <cell r="B30">
            <v>9</v>
          </cell>
        </row>
        <row r="31">
          <cell r="A31">
            <v>2007</v>
          </cell>
          <cell r="B31">
            <v>9</v>
          </cell>
        </row>
        <row r="32">
          <cell r="A32">
            <v>2007</v>
          </cell>
          <cell r="B32">
            <v>9</v>
          </cell>
        </row>
        <row r="33">
          <cell r="A33">
            <v>2007</v>
          </cell>
          <cell r="B33">
            <v>9</v>
          </cell>
        </row>
        <row r="34">
          <cell r="A34">
            <v>2007</v>
          </cell>
          <cell r="B34">
            <v>9</v>
          </cell>
        </row>
        <row r="35">
          <cell r="A35">
            <v>2007</v>
          </cell>
          <cell r="B35">
            <v>9</v>
          </cell>
        </row>
        <row r="36">
          <cell r="A36">
            <v>2007</v>
          </cell>
          <cell r="B36">
            <v>9</v>
          </cell>
        </row>
        <row r="37">
          <cell r="A37">
            <v>2007</v>
          </cell>
          <cell r="B37">
            <v>9</v>
          </cell>
        </row>
        <row r="38">
          <cell r="A38">
            <v>2007</v>
          </cell>
          <cell r="B38">
            <v>9</v>
          </cell>
        </row>
        <row r="39">
          <cell r="A39">
            <v>2007</v>
          </cell>
          <cell r="B39">
            <v>9</v>
          </cell>
        </row>
        <row r="40">
          <cell r="A40">
            <v>2007</v>
          </cell>
          <cell r="B40">
            <v>9</v>
          </cell>
        </row>
        <row r="41">
          <cell r="A41">
            <v>2007</v>
          </cell>
          <cell r="B41">
            <v>9</v>
          </cell>
        </row>
        <row r="42">
          <cell r="A42">
            <v>2007</v>
          </cell>
          <cell r="B42">
            <v>9</v>
          </cell>
        </row>
        <row r="43">
          <cell r="A43">
            <v>2007</v>
          </cell>
          <cell r="B43">
            <v>9</v>
          </cell>
        </row>
        <row r="44">
          <cell r="A44">
            <v>2007</v>
          </cell>
          <cell r="B44">
            <v>9</v>
          </cell>
        </row>
        <row r="45">
          <cell r="A45">
            <v>2007</v>
          </cell>
          <cell r="B45">
            <v>9</v>
          </cell>
        </row>
        <row r="46">
          <cell r="A46">
            <v>2007</v>
          </cell>
          <cell r="B46">
            <v>9</v>
          </cell>
        </row>
        <row r="47">
          <cell r="A47">
            <v>2007</v>
          </cell>
          <cell r="B47">
            <v>9</v>
          </cell>
        </row>
        <row r="48">
          <cell r="A48">
            <v>2007</v>
          </cell>
          <cell r="B48">
            <v>9</v>
          </cell>
        </row>
        <row r="49">
          <cell r="A49">
            <v>2007</v>
          </cell>
          <cell r="B49">
            <v>9</v>
          </cell>
        </row>
        <row r="50">
          <cell r="A50">
            <v>2007</v>
          </cell>
          <cell r="B50">
            <v>9</v>
          </cell>
        </row>
        <row r="51">
          <cell r="A51">
            <v>2007</v>
          </cell>
          <cell r="B51">
            <v>9</v>
          </cell>
        </row>
        <row r="52">
          <cell r="A52">
            <v>2007</v>
          </cell>
          <cell r="B52">
            <v>9</v>
          </cell>
        </row>
        <row r="53">
          <cell r="A53">
            <v>2007</v>
          </cell>
          <cell r="B53">
            <v>9</v>
          </cell>
        </row>
        <row r="54">
          <cell r="A54">
            <v>2007</v>
          </cell>
          <cell r="B54">
            <v>9</v>
          </cell>
        </row>
        <row r="55">
          <cell r="A55">
            <v>2007</v>
          </cell>
          <cell r="B55">
            <v>9</v>
          </cell>
        </row>
        <row r="56">
          <cell r="A56">
            <v>2007</v>
          </cell>
          <cell r="B56">
            <v>9</v>
          </cell>
        </row>
        <row r="57">
          <cell r="A57">
            <v>2007</v>
          </cell>
          <cell r="B57">
            <v>9</v>
          </cell>
        </row>
        <row r="58">
          <cell r="A58">
            <v>2007</v>
          </cell>
          <cell r="B58">
            <v>9</v>
          </cell>
        </row>
        <row r="59">
          <cell r="A59">
            <v>2007</v>
          </cell>
          <cell r="B59">
            <v>9</v>
          </cell>
        </row>
        <row r="60">
          <cell r="A60">
            <v>2007</v>
          </cell>
          <cell r="B60">
            <v>9</v>
          </cell>
        </row>
        <row r="61">
          <cell r="A61">
            <v>2007</v>
          </cell>
          <cell r="B61">
            <v>9</v>
          </cell>
        </row>
        <row r="62">
          <cell r="A62">
            <v>2007</v>
          </cell>
          <cell r="B62">
            <v>9</v>
          </cell>
        </row>
        <row r="63">
          <cell r="A63">
            <v>2007</v>
          </cell>
          <cell r="B63">
            <v>9</v>
          </cell>
        </row>
        <row r="64">
          <cell r="A64">
            <v>2007</v>
          </cell>
          <cell r="B64">
            <v>9</v>
          </cell>
        </row>
        <row r="65">
          <cell r="A65">
            <v>2007</v>
          </cell>
          <cell r="B65">
            <v>9</v>
          </cell>
        </row>
        <row r="66">
          <cell r="A66">
            <v>2007</v>
          </cell>
          <cell r="B66">
            <v>9</v>
          </cell>
        </row>
        <row r="67">
          <cell r="A67">
            <v>2007</v>
          </cell>
          <cell r="B67">
            <v>9</v>
          </cell>
        </row>
        <row r="68">
          <cell r="A68">
            <v>2007</v>
          </cell>
          <cell r="B68">
            <v>9</v>
          </cell>
        </row>
        <row r="69">
          <cell r="A69">
            <v>2007</v>
          </cell>
          <cell r="B69">
            <v>9</v>
          </cell>
        </row>
        <row r="70">
          <cell r="A70">
            <v>2007</v>
          </cell>
          <cell r="B70">
            <v>9</v>
          </cell>
        </row>
        <row r="71">
          <cell r="A71">
            <v>2007</v>
          </cell>
          <cell r="B71">
            <v>9</v>
          </cell>
        </row>
        <row r="72">
          <cell r="A72">
            <v>2007</v>
          </cell>
          <cell r="B72">
            <v>9</v>
          </cell>
        </row>
        <row r="73">
          <cell r="A73">
            <v>2007</v>
          </cell>
          <cell r="B73">
            <v>9</v>
          </cell>
        </row>
        <row r="74">
          <cell r="A74">
            <v>2007</v>
          </cell>
          <cell r="B74">
            <v>9</v>
          </cell>
        </row>
        <row r="75">
          <cell r="A75">
            <v>2007</v>
          </cell>
          <cell r="B75">
            <v>9</v>
          </cell>
        </row>
        <row r="76">
          <cell r="A76">
            <v>2007</v>
          </cell>
          <cell r="B76">
            <v>9</v>
          </cell>
        </row>
        <row r="77">
          <cell r="A77">
            <v>2007</v>
          </cell>
          <cell r="B77">
            <v>9</v>
          </cell>
        </row>
        <row r="78">
          <cell r="A78">
            <v>2007</v>
          </cell>
          <cell r="B78">
            <v>9</v>
          </cell>
        </row>
        <row r="79">
          <cell r="A79">
            <v>2007</v>
          </cell>
          <cell r="B79">
            <v>9</v>
          </cell>
        </row>
        <row r="80">
          <cell r="A80">
            <v>2007</v>
          </cell>
          <cell r="B80">
            <v>9</v>
          </cell>
        </row>
        <row r="81">
          <cell r="A81">
            <v>2007</v>
          </cell>
          <cell r="B81">
            <v>9</v>
          </cell>
        </row>
        <row r="82">
          <cell r="A82">
            <v>2007</v>
          </cell>
          <cell r="B82">
            <v>9</v>
          </cell>
        </row>
        <row r="83">
          <cell r="A83">
            <v>2007</v>
          </cell>
          <cell r="B83">
            <v>9</v>
          </cell>
        </row>
        <row r="84">
          <cell r="A84">
            <v>2007</v>
          </cell>
          <cell r="B84">
            <v>9</v>
          </cell>
        </row>
        <row r="85">
          <cell r="A85">
            <v>2007</v>
          </cell>
          <cell r="B85">
            <v>9</v>
          </cell>
        </row>
        <row r="86">
          <cell r="A86">
            <v>2007</v>
          </cell>
          <cell r="B86">
            <v>9</v>
          </cell>
        </row>
        <row r="87">
          <cell r="A87">
            <v>2007</v>
          </cell>
          <cell r="B87">
            <v>9</v>
          </cell>
        </row>
        <row r="88">
          <cell r="A88">
            <v>2007</v>
          </cell>
          <cell r="B88">
            <v>9</v>
          </cell>
        </row>
        <row r="89">
          <cell r="A89">
            <v>2007</v>
          </cell>
          <cell r="B89">
            <v>9</v>
          </cell>
        </row>
        <row r="90">
          <cell r="A90">
            <v>2007</v>
          </cell>
          <cell r="B90">
            <v>9</v>
          </cell>
        </row>
        <row r="91">
          <cell r="A91">
            <v>2007</v>
          </cell>
          <cell r="B91">
            <v>9</v>
          </cell>
        </row>
        <row r="92">
          <cell r="A92">
            <v>2007</v>
          </cell>
          <cell r="B92">
            <v>9</v>
          </cell>
        </row>
        <row r="93">
          <cell r="A93">
            <v>2007</v>
          </cell>
          <cell r="B93">
            <v>9</v>
          </cell>
        </row>
        <row r="94">
          <cell r="A94">
            <v>2007</v>
          </cell>
          <cell r="B94">
            <v>9</v>
          </cell>
        </row>
        <row r="95">
          <cell r="A95">
            <v>2007</v>
          </cell>
          <cell r="B95">
            <v>9</v>
          </cell>
        </row>
        <row r="96">
          <cell r="A96">
            <v>2007</v>
          </cell>
          <cell r="B96">
            <v>9</v>
          </cell>
        </row>
        <row r="97">
          <cell r="A97">
            <v>2007</v>
          </cell>
          <cell r="B97">
            <v>9</v>
          </cell>
        </row>
        <row r="98">
          <cell r="A98">
            <v>2007</v>
          </cell>
          <cell r="B98">
            <v>9</v>
          </cell>
        </row>
        <row r="99">
          <cell r="A99">
            <v>2007</v>
          </cell>
          <cell r="B99">
            <v>9</v>
          </cell>
        </row>
        <row r="100">
          <cell r="A100">
            <v>2007</v>
          </cell>
          <cell r="B100">
            <v>9</v>
          </cell>
        </row>
        <row r="101">
          <cell r="A101">
            <v>2007</v>
          </cell>
          <cell r="B101">
            <v>9</v>
          </cell>
        </row>
        <row r="102">
          <cell r="A102">
            <v>2007</v>
          </cell>
          <cell r="B102">
            <v>9</v>
          </cell>
        </row>
        <row r="103">
          <cell r="A103">
            <v>2007</v>
          </cell>
          <cell r="B103">
            <v>9</v>
          </cell>
        </row>
        <row r="104">
          <cell r="A104">
            <v>2007</v>
          </cell>
          <cell r="B104">
            <v>9</v>
          </cell>
        </row>
        <row r="105">
          <cell r="A105">
            <v>2007</v>
          </cell>
          <cell r="B105">
            <v>9</v>
          </cell>
        </row>
        <row r="106">
          <cell r="A106">
            <v>2007</v>
          </cell>
          <cell r="B106">
            <v>9</v>
          </cell>
        </row>
        <row r="107">
          <cell r="A107">
            <v>2007</v>
          </cell>
          <cell r="B107">
            <v>9</v>
          </cell>
        </row>
        <row r="108">
          <cell r="A108">
            <v>2007</v>
          </cell>
          <cell r="B108">
            <v>9</v>
          </cell>
        </row>
        <row r="109">
          <cell r="A109">
            <v>2007</v>
          </cell>
          <cell r="B109">
            <v>9</v>
          </cell>
        </row>
        <row r="110">
          <cell r="A110">
            <v>2007</v>
          </cell>
          <cell r="B110">
            <v>9</v>
          </cell>
        </row>
        <row r="111">
          <cell r="A111">
            <v>2007</v>
          </cell>
          <cell r="B111">
            <v>9</v>
          </cell>
        </row>
        <row r="112">
          <cell r="A112">
            <v>2007</v>
          </cell>
          <cell r="B112">
            <v>9</v>
          </cell>
        </row>
        <row r="113">
          <cell r="A113">
            <v>2007</v>
          </cell>
          <cell r="B113">
            <v>9</v>
          </cell>
        </row>
        <row r="114">
          <cell r="A114">
            <v>2007</v>
          </cell>
          <cell r="B114">
            <v>9</v>
          </cell>
        </row>
        <row r="115">
          <cell r="A115">
            <v>2007</v>
          </cell>
          <cell r="B115">
            <v>9</v>
          </cell>
        </row>
        <row r="116">
          <cell r="A116">
            <v>2007</v>
          </cell>
          <cell r="B116">
            <v>9</v>
          </cell>
        </row>
        <row r="117">
          <cell r="A117">
            <v>2007</v>
          </cell>
          <cell r="B117">
            <v>9</v>
          </cell>
        </row>
        <row r="118">
          <cell r="A118">
            <v>2007</v>
          </cell>
          <cell r="B118">
            <v>9</v>
          </cell>
        </row>
        <row r="119">
          <cell r="A119">
            <v>2007</v>
          </cell>
          <cell r="B119">
            <v>9</v>
          </cell>
        </row>
        <row r="120">
          <cell r="A120">
            <v>2007</v>
          </cell>
          <cell r="B120">
            <v>9</v>
          </cell>
        </row>
        <row r="121">
          <cell r="A121">
            <v>2007</v>
          </cell>
          <cell r="B121">
            <v>9</v>
          </cell>
        </row>
        <row r="122">
          <cell r="A122">
            <v>2007</v>
          </cell>
          <cell r="B122">
            <v>9</v>
          </cell>
        </row>
        <row r="123">
          <cell r="A123">
            <v>2007</v>
          </cell>
          <cell r="B123">
            <v>9</v>
          </cell>
        </row>
        <row r="124">
          <cell r="A124">
            <v>2007</v>
          </cell>
          <cell r="B124">
            <v>9</v>
          </cell>
        </row>
        <row r="125">
          <cell r="A125">
            <v>2007</v>
          </cell>
          <cell r="B125">
            <v>9</v>
          </cell>
        </row>
        <row r="126">
          <cell r="A126">
            <v>2007</v>
          </cell>
          <cell r="B126">
            <v>9</v>
          </cell>
        </row>
        <row r="127">
          <cell r="A127">
            <v>2007</v>
          </cell>
          <cell r="B127">
            <v>9</v>
          </cell>
        </row>
        <row r="128">
          <cell r="A128">
            <v>2007</v>
          </cell>
          <cell r="B128">
            <v>9</v>
          </cell>
        </row>
        <row r="129">
          <cell r="A129">
            <v>2007</v>
          </cell>
          <cell r="B129">
            <v>9</v>
          </cell>
        </row>
        <row r="130">
          <cell r="A130">
            <v>2007</v>
          </cell>
          <cell r="B130">
            <v>9</v>
          </cell>
        </row>
        <row r="131">
          <cell r="A131">
            <v>2007</v>
          </cell>
          <cell r="B131">
            <v>9</v>
          </cell>
        </row>
        <row r="132">
          <cell r="A132">
            <v>2007</v>
          </cell>
          <cell r="B132">
            <v>9</v>
          </cell>
        </row>
        <row r="133">
          <cell r="A133">
            <v>2007</v>
          </cell>
          <cell r="B133">
            <v>9</v>
          </cell>
        </row>
        <row r="134">
          <cell r="A134">
            <v>2007</v>
          </cell>
          <cell r="B134">
            <v>9</v>
          </cell>
        </row>
        <row r="135">
          <cell r="A135">
            <v>2007</v>
          </cell>
          <cell r="B135">
            <v>9</v>
          </cell>
        </row>
        <row r="136">
          <cell r="A136">
            <v>2007</v>
          </cell>
          <cell r="B136">
            <v>9</v>
          </cell>
        </row>
        <row r="137">
          <cell r="A137">
            <v>2007</v>
          </cell>
          <cell r="B137">
            <v>9</v>
          </cell>
        </row>
        <row r="138">
          <cell r="A138">
            <v>2007</v>
          </cell>
          <cell r="B138">
            <v>9</v>
          </cell>
        </row>
        <row r="139">
          <cell r="A139">
            <v>2007</v>
          </cell>
          <cell r="B139">
            <v>9</v>
          </cell>
        </row>
        <row r="140">
          <cell r="A140">
            <v>2007</v>
          </cell>
          <cell r="B140">
            <v>9</v>
          </cell>
        </row>
        <row r="141">
          <cell r="A141">
            <v>2007</v>
          </cell>
          <cell r="B141">
            <v>9</v>
          </cell>
        </row>
        <row r="142">
          <cell r="A142">
            <v>2007</v>
          </cell>
          <cell r="B142">
            <v>9</v>
          </cell>
        </row>
        <row r="143">
          <cell r="A143">
            <v>2007</v>
          </cell>
          <cell r="B143">
            <v>9</v>
          </cell>
        </row>
        <row r="144">
          <cell r="A144">
            <v>2007</v>
          </cell>
          <cell r="B144">
            <v>9</v>
          </cell>
        </row>
        <row r="145">
          <cell r="A145">
            <v>2007</v>
          </cell>
          <cell r="B145">
            <v>9</v>
          </cell>
        </row>
        <row r="146">
          <cell r="A146">
            <v>2007</v>
          </cell>
          <cell r="B146">
            <v>9</v>
          </cell>
        </row>
        <row r="147">
          <cell r="A147">
            <v>2007</v>
          </cell>
          <cell r="B147">
            <v>9</v>
          </cell>
        </row>
        <row r="148">
          <cell r="A148">
            <v>2007</v>
          </cell>
          <cell r="B148">
            <v>9</v>
          </cell>
        </row>
        <row r="149">
          <cell r="A149">
            <v>2007</v>
          </cell>
          <cell r="B149">
            <v>9</v>
          </cell>
        </row>
        <row r="150">
          <cell r="A150">
            <v>2007</v>
          </cell>
          <cell r="B150">
            <v>9</v>
          </cell>
        </row>
        <row r="151">
          <cell r="A151">
            <v>2007</v>
          </cell>
          <cell r="B151">
            <v>9</v>
          </cell>
        </row>
        <row r="152">
          <cell r="A152">
            <v>2007</v>
          </cell>
          <cell r="B152">
            <v>9</v>
          </cell>
        </row>
        <row r="153">
          <cell r="A153">
            <v>2007</v>
          </cell>
          <cell r="B153">
            <v>9</v>
          </cell>
        </row>
        <row r="154">
          <cell r="A154">
            <v>2007</v>
          </cell>
          <cell r="B154">
            <v>9</v>
          </cell>
        </row>
        <row r="155">
          <cell r="A155">
            <v>2007</v>
          </cell>
          <cell r="B155">
            <v>9</v>
          </cell>
        </row>
        <row r="156">
          <cell r="A156">
            <v>2007</v>
          </cell>
          <cell r="B156">
            <v>9</v>
          </cell>
        </row>
        <row r="157">
          <cell r="A157">
            <v>2007</v>
          </cell>
          <cell r="B157">
            <v>9</v>
          </cell>
        </row>
        <row r="158">
          <cell r="A158">
            <v>2007</v>
          </cell>
          <cell r="B158">
            <v>9</v>
          </cell>
        </row>
        <row r="159">
          <cell r="A159">
            <v>2007</v>
          </cell>
          <cell r="B159">
            <v>9</v>
          </cell>
        </row>
        <row r="160">
          <cell r="A160">
            <v>2007</v>
          </cell>
          <cell r="B160">
            <v>9</v>
          </cell>
        </row>
        <row r="161">
          <cell r="A161">
            <v>2007</v>
          </cell>
          <cell r="B161">
            <v>9</v>
          </cell>
        </row>
        <row r="162">
          <cell r="A162">
            <v>2007</v>
          </cell>
          <cell r="B162">
            <v>9</v>
          </cell>
        </row>
        <row r="163">
          <cell r="A163">
            <v>2007</v>
          </cell>
          <cell r="B163">
            <v>9</v>
          </cell>
        </row>
        <row r="164">
          <cell r="A164">
            <v>2007</v>
          </cell>
          <cell r="B164">
            <v>9</v>
          </cell>
        </row>
        <row r="165">
          <cell r="A165">
            <v>2007</v>
          </cell>
          <cell r="B165">
            <v>9</v>
          </cell>
        </row>
        <row r="166">
          <cell r="A166">
            <v>2007</v>
          </cell>
          <cell r="B166">
            <v>9</v>
          </cell>
        </row>
        <row r="167">
          <cell r="A167">
            <v>2007</v>
          </cell>
          <cell r="B167">
            <v>9</v>
          </cell>
        </row>
        <row r="168">
          <cell r="A168">
            <v>2007</v>
          </cell>
          <cell r="B168">
            <v>9</v>
          </cell>
        </row>
        <row r="169">
          <cell r="A169">
            <v>2007</v>
          </cell>
          <cell r="B169">
            <v>9</v>
          </cell>
        </row>
        <row r="170">
          <cell r="A170">
            <v>2007</v>
          </cell>
          <cell r="B170">
            <v>9</v>
          </cell>
        </row>
        <row r="171">
          <cell r="A171">
            <v>2007</v>
          </cell>
          <cell r="B171">
            <v>9</v>
          </cell>
        </row>
        <row r="172">
          <cell r="A172">
            <v>2007</v>
          </cell>
          <cell r="B172">
            <v>10</v>
          </cell>
        </row>
        <row r="173">
          <cell r="A173">
            <v>2007</v>
          </cell>
          <cell r="B173">
            <v>10</v>
          </cell>
        </row>
        <row r="174">
          <cell r="A174">
            <v>2007</v>
          </cell>
          <cell r="B174">
            <v>10</v>
          </cell>
        </row>
        <row r="175">
          <cell r="A175">
            <v>2007</v>
          </cell>
          <cell r="B175">
            <v>10</v>
          </cell>
        </row>
        <row r="176">
          <cell r="A176">
            <v>2007</v>
          </cell>
          <cell r="B176">
            <v>10</v>
          </cell>
        </row>
        <row r="177">
          <cell r="A177">
            <v>2007</v>
          </cell>
          <cell r="B177">
            <v>10</v>
          </cell>
        </row>
        <row r="178">
          <cell r="A178">
            <v>2007</v>
          </cell>
          <cell r="B178">
            <v>10</v>
          </cell>
        </row>
        <row r="179">
          <cell r="A179">
            <v>2007</v>
          </cell>
          <cell r="B179">
            <v>10</v>
          </cell>
        </row>
        <row r="180">
          <cell r="A180">
            <v>2007</v>
          </cell>
          <cell r="B180">
            <v>10</v>
          </cell>
        </row>
        <row r="181">
          <cell r="A181">
            <v>2007</v>
          </cell>
          <cell r="B181">
            <v>10</v>
          </cell>
        </row>
        <row r="182">
          <cell r="A182">
            <v>2007</v>
          </cell>
          <cell r="B182">
            <v>10</v>
          </cell>
        </row>
        <row r="183">
          <cell r="A183">
            <v>2007</v>
          </cell>
          <cell r="B183">
            <v>10</v>
          </cell>
        </row>
        <row r="184">
          <cell r="A184">
            <v>2007</v>
          </cell>
          <cell r="B184">
            <v>10</v>
          </cell>
        </row>
        <row r="185">
          <cell r="A185">
            <v>2007</v>
          </cell>
          <cell r="B185">
            <v>10</v>
          </cell>
        </row>
        <row r="186">
          <cell r="A186">
            <v>2007</v>
          </cell>
          <cell r="B186">
            <v>10</v>
          </cell>
        </row>
        <row r="187">
          <cell r="A187">
            <v>2007</v>
          </cell>
          <cell r="B187">
            <v>10</v>
          </cell>
        </row>
        <row r="188">
          <cell r="A188">
            <v>2007</v>
          </cell>
          <cell r="B188">
            <v>10</v>
          </cell>
        </row>
        <row r="189">
          <cell r="A189">
            <v>2007</v>
          </cell>
          <cell r="B189">
            <v>10</v>
          </cell>
        </row>
        <row r="190">
          <cell r="A190">
            <v>2007</v>
          </cell>
          <cell r="B190">
            <v>10</v>
          </cell>
        </row>
        <row r="191">
          <cell r="A191">
            <v>2007</v>
          </cell>
          <cell r="B191">
            <v>10</v>
          </cell>
        </row>
        <row r="192">
          <cell r="A192">
            <v>2007</v>
          </cell>
          <cell r="B192">
            <v>10</v>
          </cell>
        </row>
        <row r="193">
          <cell r="A193">
            <v>2007</v>
          </cell>
          <cell r="B193">
            <v>10</v>
          </cell>
        </row>
        <row r="194">
          <cell r="A194">
            <v>2007</v>
          </cell>
          <cell r="B194">
            <v>10</v>
          </cell>
        </row>
        <row r="195">
          <cell r="A195">
            <v>2007</v>
          </cell>
          <cell r="B195">
            <v>10</v>
          </cell>
        </row>
        <row r="196">
          <cell r="A196">
            <v>2007</v>
          </cell>
          <cell r="B196">
            <v>10</v>
          </cell>
        </row>
        <row r="197">
          <cell r="A197">
            <v>2007</v>
          </cell>
          <cell r="B197">
            <v>10</v>
          </cell>
        </row>
        <row r="198">
          <cell r="A198">
            <v>2007</v>
          </cell>
          <cell r="B198">
            <v>10</v>
          </cell>
        </row>
        <row r="199">
          <cell r="A199">
            <v>2007</v>
          </cell>
          <cell r="B199">
            <v>10</v>
          </cell>
        </row>
        <row r="200">
          <cell r="A200">
            <v>2007</v>
          </cell>
          <cell r="B200">
            <v>10</v>
          </cell>
        </row>
        <row r="201">
          <cell r="A201">
            <v>2007</v>
          </cell>
          <cell r="B201">
            <v>10</v>
          </cell>
        </row>
        <row r="202">
          <cell r="A202">
            <v>2007</v>
          </cell>
          <cell r="B202">
            <v>10</v>
          </cell>
        </row>
        <row r="203">
          <cell r="A203">
            <v>2007</v>
          </cell>
          <cell r="B203">
            <v>10</v>
          </cell>
        </row>
        <row r="204">
          <cell r="A204">
            <v>2007</v>
          </cell>
          <cell r="B204">
            <v>10</v>
          </cell>
        </row>
        <row r="205">
          <cell r="A205">
            <v>2007</v>
          </cell>
          <cell r="B205">
            <v>10</v>
          </cell>
        </row>
        <row r="206">
          <cell r="A206">
            <v>2007</v>
          </cell>
          <cell r="B206">
            <v>10</v>
          </cell>
        </row>
        <row r="207">
          <cell r="A207">
            <v>2007</v>
          </cell>
          <cell r="B207">
            <v>10</v>
          </cell>
        </row>
        <row r="208">
          <cell r="A208">
            <v>2007</v>
          </cell>
          <cell r="B208">
            <v>10</v>
          </cell>
        </row>
        <row r="209">
          <cell r="A209">
            <v>2007</v>
          </cell>
          <cell r="B209">
            <v>10</v>
          </cell>
        </row>
        <row r="210">
          <cell r="A210">
            <v>2007</v>
          </cell>
          <cell r="B210">
            <v>10</v>
          </cell>
        </row>
        <row r="211">
          <cell r="A211">
            <v>2007</v>
          </cell>
          <cell r="B211">
            <v>10</v>
          </cell>
        </row>
        <row r="212">
          <cell r="A212">
            <v>2007</v>
          </cell>
          <cell r="B212">
            <v>10</v>
          </cell>
        </row>
        <row r="213">
          <cell r="A213">
            <v>2007</v>
          </cell>
          <cell r="B213">
            <v>10</v>
          </cell>
        </row>
        <row r="214">
          <cell r="A214">
            <v>2007</v>
          </cell>
          <cell r="B214">
            <v>10</v>
          </cell>
        </row>
        <row r="215">
          <cell r="A215">
            <v>2007</v>
          </cell>
          <cell r="B215">
            <v>10</v>
          </cell>
        </row>
        <row r="216">
          <cell r="A216">
            <v>2007</v>
          </cell>
          <cell r="B216">
            <v>10</v>
          </cell>
        </row>
        <row r="217">
          <cell r="A217">
            <v>2007</v>
          </cell>
          <cell r="B217">
            <v>10</v>
          </cell>
        </row>
        <row r="218">
          <cell r="A218">
            <v>2007</v>
          </cell>
          <cell r="B218">
            <v>10</v>
          </cell>
        </row>
        <row r="219">
          <cell r="A219">
            <v>2007</v>
          </cell>
          <cell r="B219">
            <v>10</v>
          </cell>
        </row>
        <row r="220">
          <cell r="A220">
            <v>2007</v>
          </cell>
          <cell r="B220">
            <v>10</v>
          </cell>
        </row>
        <row r="221">
          <cell r="A221">
            <v>2007</v>
          </cell>
          <cell r="B221">
            <v>10</v>
          </cell>
        </row>
        <row r="222">
          <cell r="A222">
            <v>2007</v>
          </cell>
          <cell r="B222">
            <v>10</v>
          </cell>
        </row>
        <row r="223">
          <cell r="A223">
            <v>2007</v>
          </cell>
          <cell r="B223">
            <v>10</v>
          </cell>
        </row>
        <row r="224">
          <cell r="A224">
            <v>2007</v>
          </cell>
          <cell r="B224">
            <v>10</v>
          </cell>
        </row>
        <row r="225">
          <cell r="A225">
            <v>2007</v>
          </cell>
          <cell r="B225">
            <v>10</v>
          </cell>
        </row>
        <row r="226">
          <cell r="A226">
            <v>2007</v>
          </cell>
          <cell r="B226">
            <v>10</v>
          </cell>
        </row>
        <row r="227">
          <cell r="A227">
            <v>2007</v>
          </cell>
          <cell r="B227">
            <v>10</v>
          </cell>
        </row>
        <row r="228">
          <cell r="A228">
            <v>2007</v>
          </cell>
          <cell r="B228">
            <v>10</v>
          </cell>
        </row>
        <row r="229">
          <cell r="A229">
            <v>2007</v>
          </cell>
          <cell r="B229">
            <v>10</v>
          </cell>
        </row>
        <row r="230">
          <cell r="A230">
            <v>2007</v>
          </cell>
          <cell r="B230">
            <v>10</v>
          </cell>
        </row>
        <row r="231">
          <cell r="A231">
            <v>2007</v>
          </cell>
          <cell r="B231">
            <v>10</v>
          </cell>
        </row>
        <row r="232">
          <cell r="A232">
            <v>2007</v>
          </cell>
          <cell r="B232">
            <v>10</v>
          </cell>
        </row>
        <row r="233">
          <cell r="A233">
            <v>2007</v>
          </cell>
          <cell r="B233">
            <v>10</v>
          </cell>
        </row>
        <row r="234">
          <cell r="A234">
            <v>2007</v>
          </cell>
          <cell r="B234">
            <v>10</v>
          </cell>
        </row>
        <row r="235">
          <cell r="A235">
            <v>2007</v>
          </cell>
          <cell r="B235">
            <v>10</v>
          </cell>
        </row>
        <row r="236">
          <cell r="A236">
            <v>2007</v>
          </cell>
          <cell r="B236">
            <v>10</v>
          </cell>
        </row>
        <row r="237">
          <cell r="A237">
            <v>2007</v>
          </cell>
          <cell r="B237">
            <v>10</v>
          </cell>
        </row>
        <row r="238">
          <cell r="A238">
            <v>2007</v>
          </cell>
          <cell r="B238">
            <v>10</v>
          </cell>
        </row>
        <row r="239">
          <cell r="A239">
            <v>2007</v>
          </cell>
          <cell r="B239">
            <v>10</v>
          </cell>
        </row>
        <row r="240">
          <cell r="A240">
            <v>2007</v>
          </cell>
          <cell r="B240">
            <v>10</v>
          </cell>
        </row>
        <row r="241">
          <cell r="A241">
            <v>2007</v>
          </cell>
          <cell r="B241">
            <v>10</v>
          </cell>
        </row>
        <row r="242">
          <cell r="A242">
            <v>2007</v>
          </cell>
          <cell r="B242">
            <v>10</v>
          </cell>
        </row>
        <row r="243">
          <cell r="A243">
            <v>2007</v>
          </cell>
          <cell r="B243">
            <v>10</v>
          </cell>
        </row>
        <row r="244">
          <cell r="A244">
            <v>2007</v>
          </cell>
          <cell r="B244">
            <v>10</v>
          </cell>
        </row>
        <row r="245">
          <cell r="A245">
            <v>2007</v>
          </cell>
          <cell r="B245">
            <v>10</v>
          </cell>
        </row>
        <row r="246">
          <cell r="A246">
            <v>2007</v>
          </cell>
          <cell r="B246">
            <v>10</v>
          </cell>
        </row>
        <row r="247">
          <cell r="A247">
            <v>2007</v>
          </cell>
          <cell r="B247">
            <v>10</v>
          </cell>
        </row>
        <row r="248">
          <cell r="A248">
            <v>2007</v>
          </cell>
          <cell r="B248">
            <v>10</v>
          </cell>
        </row>
        <row r="249">
          <cell r="A249">
            <v>2007</v>
          </cell>
          <cell r="B249">
            <v>10</v>
          </cell>
        </row>
        <row r="250">
          <cell r="A250">
            <v>2007</v>
          </cell>
          <cell r="B250">
            <v>10</v>
          </cell>
        </row>
        <row r="251">
          <cell r="A251">
            <v>2007</v>
          </cell>
          <cell r="B251">
            <v>10</v>
          </cell>
        </row>
        <row r="252">
          <cell r="A252">
            <v>2007</v>
          </cell>
          <cell r="B252">
            <v>10</v>
          </cell>
        </row>
        <row r="253">
          <cell r="A253">
            <v>2007</v>
          </cell>
          <cell r="B253">
            <v>10</v>
          </cell>
        </row>
        <row r="254">
          <cell r="A254">
            <v>2007</v>
          </cell>
          <cell r="B254">
            <v>10</v>
          </cell>
        </row>
        <row r="255">
          <cell r="A255">
            <v>2007</v>
          </cell>
          <cell r="B255">
            <v>10</v>
          </cell>
        </row>
        <row r="256">
          <cell r="A256">
            <v>2007</v>
          </cell>
          <cell r="B256">
            <v>10</v>
          </cell>
        </row>
        <row r="257">
          <cell r="A257">
            <v>2007</v>
          </cell>
          <cell r="B257">
            <v>10</v>
          </cell>
        </row>
        <row r="258">
          <cell r="A258">
            <v>2007</v>
          </cell>
          <cell r="B258">
            <v>10</v>
          </cell>
        </row>
        <row r="259">
          <cell r="A259">
            <v>2007</v>
          </cell>
          <cell r="B259">
            <v>10</v>
          </cell>
        </row>
        <row r="260">
          <cell r="A260">
            <v>2007</v>
          </cell>
          <cell r="B260">
            <v>10</v>
          </cell>
        </row>
        <row r="261">
          <cell r="A261">
            <v>2007</v>
          </cell>
          <cell r="B261">
            <v>10</v>
          </cell>
        </row>
        <row r="262">
          <cell r="A262">
            <v>2007</v>
          </cell>
          <cell r="B262">
            <v>10</v>
          </cell>
        </row>
        <row r="263">
          <cell r="A263">
            <v>2007</v>
          </cell>
          <cell r="B263">
            <v>10</v>
          </cell>
        </row>
        <row r="264">
          <cell r="A264">
            <v>2007</v>
          </cell>
          <cell r="B264">
            <v>10</v>
          </cell>
        </row>
        <row r="265">
          <cell r="A265">
            <v>2007</v>
          </cell>
          <cell r="B265">
            <v>10</v>
          </cell>
        </row>
        <row r="266">
          <cell r="A266">
            <v>2007</v>
          </cell>
          <cell r="B266">
            <v>10</v>
          </cell>
        </row>
        <row r="267">
          <cell r="A267">
            <v>2007</v>
          </cell>
          <cell r="B267">
            <v>10</v>
          </cell>
        </row>
        <row r="268">
          <cell r="A268">
            <v>2007</v>
          </cell>
          <cell r="B268">
            <v>10</v>
          </cell>
        </row>
        <row r="269">
          <cell r="A269">
            <v>2007</v>
          </cell>
          <cell r="B269">
            <v>10</v>
          </cell>
        </row>
        <row r="270">
          <cell r="A270">
            <v>2007</v>
          </cell>
          <cell r="B270">
            <v>10</v>
          </cell>
        </row>
        <row r="271">
          <cell r="A271">
            <v>2007</v>
          </cell>
          <cell r="B271">
            <v>10</v>
          </cell>
        </row>
        <row r="272">
          <cell r="A272">
            <v>2007</v>
          </cell>
          <cell r="B272">
            <v>10</v>
          </cell>
        </row>
        <row r="273">
          <cell r="A273">
            <v>2007</v>
          </cell>
          <cell r="B273">
            <v>10</v>
          </cell>
        </row>
        <row r="274">
          <cell r="A274">
            <v>2007</v>
          </cell>
          <cell r="B274">
            <v>10</v>
          </cell>
        </row>
        <row r="275">
          <cell r="A275">
            <v>2007</v>
          </cell>
          <cell r="B275">
            <v>10</v>
          </cell>
        </row>
        <row r="276">
          <cell r="A276">
            <v>2007</v>
          </cell>
          <cell r="B276">
            <v>10</v>
          </cell>
        </row>
        <row r="277">
          <cell r="A277">
            <v>2007</v>
          </cell>
          <cell r="B277">
            <v>10</v>
          </cell>
        </row>
        <row r="278">
          <cell r="A278">
            <v>2007</v>
          </cell>
          <cell r="B278">
            <v>10</v>
          </cell>
        </row>
        <row r="279">
          <cell r="A279">
            <v>2007</v>
          </cell>
          <cell r="B279">
            <v>10</v>
          </cell>
        </row>
        <row r="280">
          <cell r="A280">
            <v>2007</v>
          </cell>
          <cell r="B280">
            <v>10</v>
          </cell>
        </row>
        <row r="281">
          <cell r="A281">
            <v>2007</v>
          </cell>
          <cell r="B281">
            <v>10</v>
          </cell>
        </row>
        <row r="282">
          <cell r="A282">
            <v>2007</v>
          </cell>
          <cell r="B282">
            <v>10</v>
          </cell>
        </row>
        <row r="283">
          <cell r="A283">
            <v>2007</v>
          </cell>
          <cell r="B283">
            <v>10</v>
          </cell>
        </row>
        <row r="284">
          <cell r="A284">
            <v>2007</v>
          </cell>
          <cell r="B284">
            <v>10</v>
          </cell>
        </row>
        <row r="285">
          <cell r="A285">
            <v>2007</v>
          </cell>
          <cell r="B285">
            <v>10</v>
          </cell>
        </row>
        <row r="286">
          <cell r="A286">
            <v>2007</v>
          </cell>
          <cell r="B286">
            <v>10</v>
          </cell>
        </row>
        <row r="287">
          <cell r="A287">
            <v>2007</v>
          </cell>
          <cell r="B287">
            <v>10</v>
          </cell>
        </row>
        <row r="288">
          <cell r="A288">
            <v>2007</v>
          </cell>
          <cell r="B288">
            <v>10</v>
          </cell>
        </row>
        <row r="289">
          <cell r="A289">
            <v>2007</v>
          </cell>
          <cell r="B289">
            <v>10</v>
          </cell>
        </row>
        <row r="290">
          <cell r="A290">
            <v>2007</v>
          </cell>
          <cell r="B290">
            <v>10</v>
          </cell>
        </row>
        <row r="291">
          <cell r="A291">
            <v>2007</v>
          </cell>
          <cell r="B291">
            <v>10</v>
          </cell>
        </row>
        <row r="292">
          <cell r="A292">
            <v>2007</v>
          </cell>
          <cell r="B292">
            <v>10</v>
          </cell>
        </row>
        <row r="293">
          <cell r="A293">
            <v>2007</v>
          </cell>
          <cell r="B293">
            <v>10</v>
          </cell>
        </row>
        <row r="294">
          <cell r="A294">
            <v>2007</v>
          </cell>
          <cell r="B294">
            <v>10</v>
          </cell>
        </row>
        <row r="295">
          <cell r="A295">
            <v>2007</v>
          </cell>
          <cell r="B295">
            <v>10</v>
          </cell>
        </row>
        <row r="296">
          <cell r="A296">
            <v>2007</v>
          </cell>
          <cell r="B296">
            <v>10</v>
          </cell>
        </row>
        <row r="297">
          <cell r="A297">
            <v>2007</v>
          </cell>
          <cell r="B297">
            <v>10</v>
          </cell>
        </row>
        <row r="298">
          <cell r="A298">
            <v>2007</v>
          </cell>
          <cell r="B298">
            <v>10</v>
          </cell>
        </row>
        <row r="299">
          <cell r="A299">
            <v>2007</v>
          </cell>
          <cell r="B299">
            <v>10</v>
          </cell>
        </row>
        <row r="300">
          <cell r="A300">
            <v>2007</v>
          </cell>
          <cell r="B300">
            <v>10</v>
          </cell>
        </row>
        <row r="301">
          <cell r="A301">
            <v>2007</v>
          </cell>
          <cell r="B301">
            <v>10</v>
          </cell>
        </row>
        <row r="302">
          <cell r="A302">
            <v>2007</v>
          </cell>
          <cell r="B302">
            <v>10</v>
          </cell>
        </row>
        <row r="303">
          <cell r="A303">
            <v>2007</v>
          </cell>
          <cell r="B303">
            <v>10</v>
          </cell>
        </row>
        <row r="304">
          <cell r="A304">
            <v>2007</v>
          </cell>
          <cell r="B304">
            <v>10</v>
          </cell>
        </row>
        <row r="305">
          <cell r="A305">
            <v>2007</v>
          </cell>
          <cell r="B305">
            <v>10</v>
          </cell>
        </row>
        <row r="306">
          <cell r="A306">
            <v>2007</v>
          </cell>
          <cell r="B306">
            <v>10</v>
          </cell>
        </row>
        <row r="307">
          <cell r="A307">
            <v>2007</v>
          </cell>
          <cell r="B307">
            <v>10</v>
          </cell>
        </row>
        <row r="308">
          <cell r="A308">
            <v>2007</v>
          </cell>
          <cell r="B308">
            <v>10</v>
          </cell>
        </row>
        <row r="309">
          <cell r="A309">
            <v>2007</v>
          </cell>
          <cell r="B309">
            <v>10</v>
          </cell>
        </row>
        <row r="310">
          <cell r="A310">
            <v>2007</v>
          </cell>
          <cell r="B310">
            <v>10</v>
          </cell>
        </row>
        <row r="311">
          <cell r="A311">
            <v>2007</v>
          </cell>
          <cell r="B311">
            <v>10</v>
          </cell>
        </row>
        <row r="312">
          <cell r="A312">
            <v>2007</v>
          </cell>
          <cell r="B312">
            <v>10</v>
          </cell>
        </row>
        <row r="313">
          <cell r="A313">
            <v>2007</v>
          </cell>
          <cell r="B313">
            <v>10</v>
          </cell>
        </row>
        <row r="314">
          <cell r="A314">
            <v>2007</v>
          </cell>
          <cell r="B314">
            <v>10</v>
          </cell>
        </row>
        <row r="315">
          <cell r="A315">
            <v>2007</v>
          </cell>
          <cell r="B315">
            <v>10</v>
          </cell>
        </row>
        <row r="316">
          <cell r="A316">
            <v>2007</v>
          </cell>
          <cell r="B316">
            <v>10</v>
          </cell>
        </row>
        <row r="317">
          <cell r="A317">
            <v>2007</v>
          </cell>
          <cell r="B317">
            <v>10</v>
          </cell>
        </row>
        <row r="318">
          <cell r="A318">
            <v>2007</v>
          </cell>
          <cell r="B318">
            <v>10</v>
          </cell>
        </row>
        <row r="319">
          <cell r="A319">
            <v>2007</v>
          </cell>
          <cell r="B319">
            <v>10</v>
          </cell>
        </row>
        <row r="320">
          <cell r="A320">
            <v>2007</v>
          </cell>
          <cell r="B320">
            <v>10</v>
          </cell>
        </row>
        <row r="321">
          <cell r="A321">
            <v>2007</v>
          </cell>
          <cell r="B321">
            <v>10</v>
          </cell>
        </row>
        <row r="322">
          <cell r="A322">
            <v>2007</v>
          </cell>
          <cell r="B322">
            <v>10</v>
          </cell>
        </row>
        <row r="323">
          <cell r="A323">
            <v>2007</v>
          </cell>
          <cell r="B323">
            <v>10</v>
          </cell>
        </row>
        <row r="324">
          <cell r="A324">
            <v>2007</v>
          </cell>
          <cell r="B324">
            <v>10</v>
          </cell>
        </row>
        <row r="325">
          <cell r="A325">
            <v>2007</v>
          </cell>
          <cell r="B325">
            <v>10</v>
          </cell>
        </row>
        <row r="326">
          <cell r="A326">
            <v>2007</v>
          </cell>
          <cell r="B326">
            <v>10</v>
          </cell>
        </row>
        <row r="327">
          <cell r="A327">
            <v>2007</v>
          </cell>
          <cell r="B327">
            <v>10</v>
          </cell>
        </row>
        <row r="328">
          <cell r="A328">
            <v>2007</v>
          </cell>
          <cell r="B328">
            <v>10</v>
          </cell>
        </row>
        <row r="329">
          <cell r="A329">
            <v>2007</v>
          </cell>
          <cell r="B329">
            <v>10</v>
          </cell>
        </row>
        <row r="330">
          <cell r="A330">
            <v>2007</v>
          </cell>
          <cell r="B330">
            <v>10</v>
          </cell>
        </row>
        <row r="331">
          <cell r="A331">
            <v>2007</v>
          </cell>
          <cell r="B331">
            <v>10</v>
          </cell>
        </row>
        <row r="332">
          <cell r="A332">
            <v>2007</v>
          </cell>
          <cell r="B332">
            <v>10</v>
          </cell>
        </row>
        <row r="333">
          <cell r="A333">
            <v>2007</v>
          </cell>
          <cell r="B333">
            <v>10</v>
          </cell>
        </row>
        <row r="334">
          <cell r="A334">
            <v>2007</v>
          </cell>
          <cell r="B334">
            <v>10</v>
          </cell>
        </row>
        <row r="335">
          <cell r="A335">
            <v>2007</v>
          </cell>
          <cell r="B335">
            <v>10</v>
          </cell>
        </row>
        <row r="336">
          <cell r="A336">
            <v>2007</v>
          </cell>
          <cell r="B336">
            <v>10</v>
          </cell>
        </row>
        <row r="337">
          <cell r="A337">
            <v>2007</v>
          </cell>
          <cell r="B337">
            <v>10</v>
          </cell>
        </row>
        <row r="338">
          <cell r="A338">
            <v>2007</v>
          </cell>
          <cell r="B338">
            <v>10</v>
          </cell>
        </row>
        <row r="339">
          <cell r="A339">
            <v>2007</v>
          </cell>
          <cell r="B339">
            <v>10</v>
          </cell>
        </row>
        <row r="340">
          <cell r="A340">
            <v>2007</v>
          </cell>
          <cell r="B340">
            <v>10</v>
          </cell>
        </row>
        <row r="341">
          <cell r="A341">
            <v>2007</v>
          </cell>
          <cell r="B341">
            <v>11</v>
          </cell>
        </row>
        <row r="342">
          <cell r="A342">
            <v>2007</v>
          </cell>
          <cell r="B342">
            <v>11</v>
          </cell>
        </row>
        <row r="343">
          <cell r="A343">
            <v>2007</v>
          </cell>
          <cell r="B343">
            <v>11</v>
          </cell>
        </row>
        <row r="344">
          <cell r="A344">
            <v>2007</v>
          </cell>
          <cell r="B344">
            <v>11</v>
          </cell>
        </row>
        <row r="345">
          <cell r="A345">
            <v>2007</v>
          </cell>
          <cell r="B345">
            <v>11</v>
          </cell>
        </row>
        <row r="346">
          <cell r="A346">
            <v>2007</v>
          </cell>
          <cell r="B346">
            <v>11</v>
          </cell>
        </row>
        <row r="347">
          <cell r="A347">
            <v>2007</v>
          </cell>
          <cell r="B347">
            <v>11</v>
          </cell>
        </row>
        <row r="348">
          <cell r="A348">
            <v>2007</v>
          </cell>
          <cell r="B348">
            <v>11</v>
          </cell>
        </row>
        <row r="349">
          <cell r="A349">
            <v>2007</v>
          </cell>
          <cell r="B349">
            <v>11</v>
          </cell>
        </row>
        <row r="350">
          <cell r="A350">
            <v>2007</v>
          </cell>
          <cell r="B350">
            <v>11</v>
          </cell>
        </row>
        <row r="351">
          <cell r="A351">
            <v>2007</v>
          </cell>
          <cell r="B351">
            <v>11</v>
          </cell>
        </row>
        <row r="352">
          <cell r="A352">
            <v>2007</v>
          </cell>
          <cell r="B352">
            <v>11</v>
          </cell>
        </row>
        <row r="353">
          <cell r="A353">
            <v>2007</v>
          </cell>
          <cell r="B353">
            <v>11</v>
          </cell>
        </row>
        <row r="354">
          <cell r="A354">
            <v>2007</v>
          </cell>
          <cell r="B354">
            <v>11</v>
          </cell>
        </row>
        <row r="355">
          <cell r="A355">
            <v>2007</v>
          </cell>
          <cell r="B355">
            <v>11</v>
          </cell>
        </row>
        <row r="356">
          <cell r="A356">
            <v>2007</v>
          </cell>
          <cell r="B356">
            <v>11</v>
          </cell>
        </row>
        <row r="357">
          <cell r="A357">
            <v>2007</v>
          </cell>
          <cell r="B357">
            <v>11</v>
          </cell>
        </row>
        <row r="358">
          <cell r="A358">
            <v>2007</v>
          </cell>
          <cell r="B358">
            <v>11</v>
          </cell>
        </row>
        <row r="359">
          <cell r="A359">
            <v>2007</v>
          </cell>
          <cell r="B359">
            <v>11</v>
          </cell>
        </row>
        <row r="360">
          <cell r="A360">
            <v>2007</v>
          </cell>
          <cell r="B360">
            <v>11</v>
          </cell>
        </row>
        <row r="361">
          <cell r="A361">
            <v>2007</v>
          </cell>
          <cell r="B361">
            <v>11</v>
          </cell>
        </row>
        <row r="362">
          <cell r="A362">
            <v>2007</v>
          </cell>
          <cell r="B362">
            <v>11</v>
          </cell>
        </row>
        <row r="363">
          <cell r="A363">
            <v>2007</v>
          </cell>
          <cell r="B363">
            <v>11</v>
          </cell>
        </row>
        <row r="364">
          <cell r="A364">
            <v>2007</v>
          </cell>
          <cell r="B364">
            <v>11</v>
          </cell>
        </row>
        <row r="365">
          <cell r="A365">
            <v>2007</v>
          </cell>
          <cell r="B365">
            <v>11</v>
          </cell>
        </row>
        <row r="366">
          <cell r="A366">
            <v>2007</v>
          </cell>
          <cell r="B366">
            <v>11</v>
          </cell>
        </row>
        <row r="367">
          <cell r="A367">
            <v>2007</v>
          </cell>
          <cell r="B367">
            <v>11</v>
          </cell>
        </row>
        <row r="368">
          <cell r="A368">
            <v>2007</v>
          </cell>
          <cell r="B368">
            <v>11</v>
          </cell>
        </row>
        <row r="369">
          <cell r="A369">
            <v>2007</v>
          </cell>
          <cell r="B369">
            <v>11</v>
          </cell>
        </row>
        <row r="370">
          <cell r="A370">
            <v>2007</v>
          </cell>
          <cell r="B370">
            <v>11</v>
          </cell>
        </row>
        <row r="371">
          <cell r="A371">
            <v>2007</v>
          </cell>
          <cell r="B371">
            <v>11</v>
          </cell>
        </row>
        <row r="372">
          <cell r="A372">
            <v>2007</v>
          </cell>
          <cell r="B372">
            <v>11</v>
          </cell>
        </row>
        <row r="373">
          <cell r="A373">
            <v>2007</v>
          </cell>
          <cell r="B373">
            <v>11</v>
          </cell>
        </row>
        <row r="374">
          <cell r="A374">
            <v>2007</v>
          </cell>
          <cell r="B374">
            <v>11</v>
          </cell>
        </row>
        <row r="375">
          <cell r="A375">
            <v>2007</v>
          </cell>
          <cell r="B375">
            <v>11</v>
          </cell>
        </row>
        <row r="376">
          <cell r="A376">
            <v>2007</v>
          </cell>
          <cell r="B376">
            <v>11</v>
          </cell>
        </row>
        <row r="377">
          <cell r="A377">
            <v>2007</v>
          </cell>
          <cell r="B377">
            <v>11</v>
          </cell>
        </row>
        <row r="378">
          <cell r="A378">
            <v>2007</v>
          </cell>
          <cell r="B378">
            <v>11</v>
          </cell>
        </row>
        <row r="379">
          <cell r="A379">
            <v>2007</v>
          </cell>
          <cell r="B379">
            <v>11</v>
          </cell>
        </row>
        <row r="380">
          <cell r="A380">
            <v>2007</v>
          </cell>
          <cell r="B380">
            <v>11</v>
          </cell>
        </row>
        <row r="381">
          <cell r="A381">
            <v>2007</v>
          </cell>
          <cell r="B381">
            <v>11</v>
          </cell>
        </row>
        <row r="382">
          <cell r="A382">
            <v>2007</v>
          </cell>
          <cell r="B382">
            <v>11</v>
          </cell>
        </row>
        <row r="383">
          <cell r="A383">
            <v>2007</v>
          </cell>
          <cell r="B383">
            <v>11</v>
          </cell>
        </row>
        <row r="384">
          <cell r="A384">
            <v>2007</v>
          </cell>
          <cell r="B384">
            <v>11</v>
          </cell>
        </row>
        <row r="385">
          <cell r="A385">
            <v>2007</v>
          </cell>
          <cell r="B385">
            <v>11</v>
          </cell>
        </row>
        <row r="386">
          <cell r="A386">
            <v>2007</v>
          </cell>
          <cell r="B386">
            <v>11</v>
          </cell>
        </row>
        <row r="387">
          <cell r="A387">
            <v>2007</v>
          </cell>
          <cell r="B387">
            <v>11</v>
          </cell>
        </row>
        <row r="388">
          <cell r="A388">
            <v>2007</v>
          </cell>
          <cell r="B388">
            <v>11</v>
          </cell>
        </row>
        <row r="389">
          <cell r="A389">
            <v>2007</v>
          </cell>
          <cell r="B389">
            <v>11</v>
          </cell>
        </row>
        <row r="390">
          <cell r="A390">
            <v>2007</v>
          </cell>
          <cell r="B390">
            <v>11</v>
          </cell>
        </row>
        <row r="391">
          <cell r="A391">
            <v>2007</v>
          </cell>
          <cell r="B391">
            <v>11</v>
          </cell>
        </row>
        <row r="392">
          <cell r="A392">
            <v>2007</v>
          </cell>
          <cell r="B392">
            <v>11</v>
          </cell>
        </row>
        <row r="393">
          <cell r="A393">
            <v>2007</v>
          </cell>
          <cell r="B393">
            <v>11</v>
          </cell>
        </row>
        <row r="394">
          <cell r="A394">
            <v>2007</v>
          </cell>
          <cell r="B394">
            <v>11</v>
          </cell>
        </row>
        <row r="395">
          <cell r="A395">
            <v>2007</v>
          </cell>
          <cell r="B395">
            <v>11</v>
          </cell>
        </row>
        <row r="396">
          <cell r="A396">
            <v>2007</v>
          </cell>
          <cell r="B396">
            <v>11</v>
          </cell>
        </row>
        <row r="397">
          <cell r="A397">
            <v>2007</v>
          </cell>
          <cell r="B397">
            <v>11</v>
          </cell>
        </row>
        <row r="398">
          <cell r="A398">
            <v>2007</v>
          </cell>
          <cell r="B398">
            <v>11</v>
          </cell>
        </row>
        <row r="399">
          <cell r="A399">
            <v>2007</v>
          </cell>
          <cell r="B399">
            <v>11</v>
          </cell>
        </row>
        <row r="400">
          <cell r="A400">
            <v>2007</v>
          </cell>
          <cell r="B400">
            <v>11</v>
          </cell>
        </row>
        <row r="401">
          <cell r="A401">
            <v>2007</v>
          </cell>
          <cell r="B401">
            <v>11</v>
          </cell>
        </row>
        <row r="402">
          <cell r="A402">
            <v>2007</v>
          </cell>
          <cell r="B402">
            <v>11</v>
          </cell>
        </row>
        <row r="403">
          <cell r="A403">
            <v>2007</v>
          </cell>
          <cell r="B403">
            <v>11</v>
          </cell>
        </row>
        <row r="404">
          <cell r="A404">
            <v>2007</v>
          </cell>
          <cell r="B404">
            <v>11</v>
          </cell>
        </row>
        <row r="405">
          <cell r="A405">
            <v>2007</v>
          </cell>
          <cell r="B405">
            <v>11</v>
          </cell>
        </row>
        <row r="406">
          <cell r="A406">
            <v>2007</v>
          </cell>
          <cell r="B406">
            <v>11</v>
          </cell>
        </row>
        <row r="407">
          <cell r="A407">
            <v>2007</v>
          </cell>
          <cell r="B407">
            <v>11</v>
          </cell>
        </row>
        <row r="408">
          <cell r="A408">
            <v>2007</v>
          </cell>
          <cell r="B408">
            <v>11</v>
          </cell>
        </row>
        <row r="409">
          <cell r="A409">
            <v>2007</v>
          </cell>
          <cell r="B409">
            <v>11</v>
          </cell>
        </row>
        <row r="410">
          <cell r="A410">
            <v>2007</v>
          </cell>
          <cell r="B410">
            <v>11</v>
          </cell>
        </row>
        <row r="411">
          <cell r="A411">
            <v>2007</v>
          </cell>
          <cell r="B411">
            <v>11</v>
          </cell>
        </row>
        <row r="412">
          <cell r="A412">
            <v>2007</v>
          </cell>
          <cell r="B412">
            <v>11</v>
          </cell>
        </row>
        <row r="413">
          <cell r="A413">
            <v>2007</v>
          </cell>
          <cell r="B413">
            <v>11</v>
          </cell>
        </row>
        <row r="414">
          <cell r="A414">
            <v>2007</v>
          </cell>
          <cell r="B414">
            <v>11</v>
          </cell>
        </row>
        <row r="415">
          <cell r="A415">
            <v>2007</v>
          </cell>
          <cell r="B415">
            <v>11</v>
          </cell>
        </row>
        <row r="416">
          <cell r="A416">
            <v>2007</v>
          </cell>
          <cell r="B416">
            <v>11</v>
          </cell>
        </row>
        <row r="417">
          <cell r="A417">
            <v>2007</v>
          </cell>
          <cell r="B417">
            <v>11</v>
          </cell>
        </row>
        <row r="418">
          <cell r="A418">
            <v>2007</v>
          </cell>
          <cell r="B418">
            <v>11</v>
          </cell>
        </row>
        <row r="419">
          <cell r="A419">
            <v>2007</v>
          </cell>
          <cell r="B419">
            <v>11</v>
          </cell>
        </row>
        <row r="420">
          <cell r="A420">
            <v>2007</v>
          </cell>
          <cell r="B420">
            <v>11</v>
          </cell>
        </row>
        <row r="421">
          <cell r="A421">
            <v>2007</v>
          </cell>
          <cell r="B421">
            <v>11</v>
          </cell>
        </row>
        <row r="422">
          <cell r="A422">
            <v>2007</v>
          </cell>
          <cell r="B422">
            <v>11</v>
          </cell>
        </row>
        <row r="423">
          <cell r="A423">
            <v>2007</v>
          </cell>
          <cell r="B423">
            <v>11</v>
          </cell>
        </row>
        <row r="424">
          <cell r="A424">
            <v>2007</v>
          </cell>
          <cell r="B424">
            <v>11</v>
          </cell>
        </row>
        <row r="425">
          <cell r="A425">
            <v>2007</v>
          </cell>
          <cell r="B425">
            <v>11</v>
          </cell>
        </row>
        <row r="426">
          <cell r="A426">
            <v>2007</v>
          </cell>
          <cell r="B426">
            <v>11</v>
          </cell>
        </row>
        <row r="427">
          <cell r="A427">
            <v>2007</v>
          </cell>
          <cell r="B427">
            <v>11</v>
          </cell>
        </row>
        <row r="428">
          <cell r="A428">
            <v>2007</v>
          </cell>
          <cell r="B428">
            <v>11</v>
          </cell>
        </row>
        <row r="429">
          <cell r="A429">
            <v>2007</v>
          </cell>
          <cell r="B429">
            <v>11</v>
          </cell>
        </row>
        <row r="430">
          <cell r="A430">
            <v>2007</v>
          </cell>
          <cell r="B430">
            <v>11</v>
          </cell>
        </row>
        <row r="431">
          <cell r="A431">
            <v>2007</v>
          </cell>
          <cell r="B431">
            <v>11</v>
          </cell>
        </row>
        <row r="432">
          <cell r="A432">
            <v>2007</v>
          </cell>
          <cell r="B432">
            <v>11</v>
          </cell>
        </row>
        <row r="433">
          <cell r="A433">
            <v>2007</v>
          </cell>
          <cell r="B433">
            <v>11</v>
          </cell>
        </row>
        <row r="434">
          <cell r="A434">
            <v>2007</v>
          </cell>
          <cell r="B434">
            <v>11</v>
          </cell>
        </row>
        <row r="435">
          <cell r="A435">
            <v>2007</v>
          </cell>
          <cell r="B435">
            <v>11</v>
          </cell>
        </row>
        <row r="436">
          <cell r="A436">
            <v>2007</v>
          </cell>
          <cell r="B436">
            <v>11</v>
          </cell>
        </row>
        <row r="437">
          <cell r="A437">
            <v>2007</v>
          </cell>
          <cell r="B437">
            <v>11</v>
          </cell>
        </row>
        <row r="438">
          <cell r="A438">
            <v>2007</v>
          </cell>
          <cell r="B438">
            <v>11</v>
          </cell>
        </row>
        <row r="439">
          <cell r="A439">
            <v>2007</v>
          </cell>
          <cell r="B439">
            <v>11</v>
          </cell>
        </row>
        <row r="440">
          <cell r="A440">
            <v>2007</v>
          </cell>
          <cell r="B440">
            <v>11</v>
          </cell>
        </row>
        <row r="441">
          <cell r="A441">
            <v>2007</v>
          </cell>
          <cell r="B441">
            <v>11</v>
          </cell>
        </row>
        <row r="442">
          <cell r="A442">
            <v>2007</v>
          </cell>
          <cell r="B442">
            <v>11</v>
          </cell>
        </row>
        <row r="443">
          <cell r="A443">
            <v>2007</v>
          </cell>
          <cell r="B443">
            <v>11</v>
          </cell>
        </row>
        <row r="444">
          <cell r="A444">
            <v>2007</v>
          </cell>
          <cell r="B444">
            <v>11</v>
          </cell>
        </row>
        <row r="445">
          <cell r="A445">
            <v>2007</v>
          </cell>
          <cell r="B445">
            <v>11</v>
          </cell>
        </row>
        <row r="446">
          <cell r="A446">
            <v>2007</v>
          </cell>
          <cell r="B446">
            <v>11</v>
          </cell>
        </row>
        <row r="447">
          <cell r="A447">
            <v>2007</v>
          </cell>
          <cell r="B447">
            <v>11</v>
          </cell>
        </row>
        <row r="448">
          <cell r="A448">
            <v>2007</v>
          </cell>
          <cell r="B448">
            <v>11</v>
          </cell>
        </row>
        <row r="449">
          <cell r="A449">
            <v>2007</v>
          </cell>
          <cell r="B449">
            <v>11</v>
          </cell>
        </row>
        <row r="450">
          <cell r="A450">
            <v>2007</v>
          </cell>
          <cell r="B450">
            <v>11</v>
          </cell>
        </row>
        <row r="451">
          <cell r="A451">
            <v>2007</v>
          </cell>
          <cell r="B451">
            <v>11</v>
          </cell>
        </row>
        <row r="452">
          <cell r="A452">
            <v>2007</v>
          </cell>
          <cell r="B452">
            <v>11</v>
          </cell>
        </row>
        <row r="453">
          <cell r="A453">
            <v>2007</v>
          </cell>
          <cell r="B453">
            <v>11</v>
          </cell>
        </row>
        <row r="454">
          <cell r="A454">
            <v>2007</v>
          </cell>
          <cell r="B454">
            <v>11</v>
          </cell>
        </row>
        <row r="455">
          <cell r="A455">
            <v>2007</v>
          </cell>
          <cell r="B455">
            <v>11</v>
          </cell>
        </row>
        <row r="456">
          <cell r="A456">
            <v>2007</v>
          </cell>
          <cell r="B456">
            <v>11</v>
          </cell>
        </row>
        <row r="457">
          <cell r="A457">
            <v>2007</v>
          </cell>
          <cell r="B457">
            <v>11</v>
          </cell>
        </row>
        <row r="458">
          <cell r="A458">
            <v>2007</v>
          </cell>
          <cell r="B458">
            <v>11</v>
          </cell>
        </row>
        <row r="459">
          <cell r="A459">
            <v>2007</v>
          </cell>
          <cell r="B459">
            <v>11</v>
          </cell>
        </row>
        <row r="460">
          <cell r="A460">
            <v>2007</v>
          </cell>
          <cell r="B460">
            <v>11</v>
          </cell>
        </row>
        <row r="461">
          <cell r="A461">
            <v>2007</v>
          </cell>
          <cell r="B461">
            <v>11</v>
          </cell>
        </row>
        <row r="462">
          <cell r="A462">
            <v>2007</v>
          </cell>
          <cell r="B462">
            <v>11</v>
          </cell>
        </row>
        <row r="463">
          <cell r="A463">
            <v>2007</v>
          </cell>
          <cell r="B463">
            <v>11</v>
          </cell>
        </row>
        <row r="464">
          <cell r="A464">
            <v>2007</v>
          </cell>
          <cell r="B464">
            <v>11</v>
          </cell>
        </row>
        <row r="465">
          <cell r="A465">
            <v>2007</v>
          </cell>
          <cell r="B465">
            <v>11</v>
          </cell>
        </row>
        <row r="466">
          <cell r="A466">
            <v>2007</v>
          </cell>
          <cell r="B466">
            <v>11</v>
          </cell>
        </row>
        <row r="467">
          <cell r="A467">
            <v>2007</v>
          </cell>
          <cell r="B467">
            <v>11</v>
          </cell>
        </row>
        <row r="468">
          <cell r="A468">
            <v>2007</v>
          </cell>
          <cell r="B468">
            <v>11</v>
          </cell>
        </row>
        <row r="469">
          <cell r="A469">
            <v>2007</v>
          </cell>
          <cell r="B469">
            <v>11</v>
          </cell>
        </row>
        <row r="470">
          <cell r="A470">
            <v>2007</v>
          </cell>
          <cell r="B470">
            <v>11</v>
          </cell>
        </row>
        <row r="471">
          <cell r="A471">
            <v>2007</v>
          </cell>
          <cell r="B471">
            <v>11</v>
          </cell>
        </row>
        <row r="472">
          <cell r="A472">
            <v>2007</v>
          </cell>
          <cell r="B472">
            <v>11</v>
          </cell>
        </row>
        <row r="473">
          <cell r="A473">
            <v>2007</v>
          </cell>
          <cell r="B473">
            <v>11</v>
          </cell>
        </row>
        <row r="474">
          <cell r="A474">
            <v>2007</v>
          </cell>
          <cell r="B474">
            <v>11</v>
          </cell>
        </row>
        <row r="475">
          <cell r="A475">
            <v>2007</v>
          </cell>
          <cell r="B475">
            <v>11</v>
          </cell>
        </row>
        <row r="476">
          <cell r="A476">
            <v>2007</v>
          </cell>
          <cell r="B476">
            <v>11</v>
          </cell>
        </row>
        <row r="477">
          <cell r="A477">
            <v>2007</v>
          </cell>
          <cell r="B477">
            <v>11</v>
          </cell>
        </row>
        <row r="478">
          <cell r="A478">
            <v>2007</v>
          </cell>
          <cell r="B478">
            <v>11</v>
          </cell>
        </row>
        <row r="479">
          <cell r="A479">
            <v>2007</v>
          </cell>
          <cell r="B479">
            <v>11</v>
          </cell>
        </row>
        <row r="480">
          <cell r="A480">
            <v>2007</v>
          </cell>
          <cell r="B480">
            <v>11</v>
          </cell>
        </row>
        <row r="481">
          <cell r="A481">
            <v>2007</v>
          </cell>
          <cell r="B481">
            <v>11</v>
          </cell>
        </row>
        <row r="482">
          <cell r="A482">
            <v>2007</v>
          </cell>
          <cell r="B482">
            <v>11</v>
          </cell>
        </row>
        <row r="483">
          <cell r="A483">
            <v>2007</v>
          </cell>
          <cell r="B483">
            <v>11</v>
          </cell>
        </row>
        <row r="484">
          <cell r="A484">
            <v>2007</v>
          </cell>
          <cell r="B484">
            <v>11</v>
          </cell>
        </row>
        <row r="485">
          <cell r="A485">
            <v>2007</v>
          </cell>
          <cell r="B485">
            <v>11</v>
          </cell>
        </row>
        <row r="486">
          <cell r="A486">
            <v>2007</v>
          </cell>
          <cell r="B486">
            <v>11</v>
          </cell>
        </row>
        <row r="487">
          <cell r="A487">
            <v>2007</v>
          </cell>
          <cell r="B487">
            <v>11</v>
          </cell>
        </row>
        <row r="488">
          <cell r="A488">
            <v>2007</v>
          </cell>
          <cell r="B488">
            <v>11</v>
          </cell>
        </row>
        <row r="489">
          <cell r="A489">
            <v>2007</v>
          </cell>
          <cell r="B489">
            <v>11</v>
          </cell>
        </row>
        <row r="490">
          <cell r="A490">
            <v>2007</v>
          </cell>
          <cell r="B490">
            <v>11</v>
          </cell>
        </row>
        <row r="491">
          <cell r="A491">
            <v>2007</v>
          </cell>
          <cell r="B491">
            <v>11</v>
          </cell>
        </row>
        <row r="492">
          <cell r="A492">
            <v>2007</v>
          </cell>
          <cell r="B492">
            <v>11</v>
          </cell>
        </row>
        <row r="493">
          <cell r="A493">
            <v>2007</v>
          </cell>
          <cell r="B493">
            <v>11</v>
          </cell>
        </row>
        <row r="494">
          <cell r="A494">
            <v>2007</v>
          </cell>
          <cell r="B494">
            <v>11</v>
          </cell>
        </row>
        <row r="495">
          <cell r="A495">
            <v>2007</v>
          </cell>
          <cell r="B495">
            <v>11</v>
          </cell>
        </row>
        <row r="496">
          <cell r="A496">
            <v>2007</v>
          </cell>
          <cell r="B496">
            <v>11</v>
          </cell>
        </row>
        <row r="497">
          <cell r="A497">
            <v>2007</v>
          </cell>
          <cell r="B497">
            <v>11</v>
          </cell>
        </row>
        <row r="498">
          <cell r="A498">
            <v>2007</v>
          </cell>
          <cell r="B498">
            <v>11</v>
          </cell>
        </row>
        <row r="499">
          <cell r="A499">
            <v>2007</v>
          </cell>
          <cell r="B499">
            <v>11</v>
          </cell>
        </row>
        <row r="500">
          <cell r="A500">
            <v>2007</v>
          </cell>
          <cell r="B500">
            <v>11</v>
          </cell>
        </row>
        <row r="501">
          <cell r="A501">
            <v>2007</v>
          </cell>
          <cell r="B501">
            <v>11</v>
          </cell>
        </row>
        <row r="502">
          <cell r="A502">
            <v>2007</v>
          </cell>
          <cell r="B502">
            <v>11</v>
          </cell>
        </row>
        <row r="503">
          <cell r="A503">
            <v>2007</v>
          </cell>
          <cell r="B503">
            <v>11</v>
          </cell>
        </row>
        <row r="504">
          <cell r="A504">
            <v>2007</v>
          </cell>
          <cell r="B504">
            <v>11</v>
          </cell>
        </row>
        <row r="505">
          <cell r="A505">
            <v>2007</v>
          </cell>
          <cell r="B505">
            <v>12</v>
          </cell>
        </row>
        <row r="506">
          <cell r="A506">
            <v>2007</v>
          </cell>
          <cell r="B506">
            <v>12</v>
          </cell>
        </row>
        <row r="507">
          <cell r="A507">
            <v>2007</v>
          </cell>
          <cell r="B507">
            <v>12</v>
          </cell>
        </row>
        <row r="508">
          <cell r="A508">
            <v>2007</v>
          </cell>
          <cell r="B508">
            <v>12</v>
          </cell>
        </row>
        <row r="509">
          <cell r="A509">
            <v>2007</v>
          </cell>
          <cell r="B509">
            <v>12</v>
          </cell>
        </row>
        <row r="510">
          <cell r="A510">
            <v>2007</v>
          </cell>
          <cell r="B510">
            <v>12</v>
          </cell>
        </row>
        <row r="511">
          <cell r="A511">
            <v>2007</v>
          </cell>
          <cell r="B511">
            <v>12</v>
          </cell>
        </row>
        <row r="512">
          <cell r="A512">
            <v>2007</v>
          </cell>
          <cell r="B512">
            <v>12</v>
          </cell>
        </row>
        <row r="513">
          <cell r="A513">
            <v>2007</v>
          </cell>
          <cell r="B513">
            <v>12</v>
          </cell>
        </row>
        <row r="514">
          <cell r="A514">
            <v>2007</v>
          </cell>
          <cell r="B514">
            <v>12</v>
          </cell>
        </row>
        <row r="515">
          <cell r="A515">
            <v>2007</v>
          </cell>
          <cell r="B515">
            <v>12</v>
          </cell>
        </row>
        <row r="516">
          <cell r="A516">
            <v>2007</v>
          </cell>
          <cell r="B516">
            <v>12</v>
          </cell>
        </row>
        <row r="517">
          <cell r="A517">
            <v>2007</v>
          </cell>
          <cell r="B517">
            <v>12</v>
          </cell>
        </row>
        <row r="518">
          <cell r="A518">
            <v>2007</v>
          </cell>
          <cell r="B518">
            <v>12</v>
          </cell>
        </row>
        <row r="519">
          <cell r="A519">
            <v>2007</v>
          </cell>
          <cell r="B519">
            <v>12</v>
          </cell>
        </row>
        <row r="520">
          <cell r="A520">
            <v>2007</v>
          </cell>
          <cell r="B520">
            <v>12</v>
          </cell>
        </row>
        <row r="521">
          <cell r="A521">
            <v>2007</v>
          </cell>
          <cell r="B521">
            <v>12</v>
          </cell>
        </row>
        <row r="522">
          <cell r="A522">
            <v>2007</v>
          </cell>
          <cell r="B522">
            <v>12</v>
          </cell>
        </row>
        <row r="523">
          <cell r="A523">
            <v>2007</v>
          </cell>
          <cell r="B523">
            <v>12</v>
          </cell>
        </row>
        <row r="524">
          <cell r="A524">
            <v>2007</v>
          </cell>
          <cell r="B524">
            <v>12</v>
          </cell>
        </row>
        <row r="525">
          <cell r="A525">
            <v>2007</v>
          </cell>
          <cell r="B525">
            <v>12</v>
          </cell>
        </row>
        <row r="526">
          <cell r="A526">
            <v>2007</v>
          </cell>
          <cell r="B526">
            <v>12</v>
          </cell>
        </row>
        <row r="527">
          <cell r="A527">
            <v>2007</v>
          </cell>
          <cell r="B527">
            <v>12</v>
          </cell>
        </row>
        <row r="528">
          <cell r="A528">
            <v>2007</v>
          </cell>
          <cell r="B528">
            <v>12</v>
          </cell>
        </row>
        <row r="529">
          <cell r="A529">
            <v>2007</v>
          </cell>
          <cell r="B529">
            <v>12</v>
          </cell>
        </row>
        <row r="530">
          <cell r="A530">
            <v>2007</v>
          </cell>
          <cell r="B530">
            <v>12</v>
          </cell>
        </row>
        <row r="531">
          <cell r="A531">
            <v>2007</v>
          </cell>
          <cell r="B531">
            <v>12</v>
          </cell>
        </row>
        <row r="532">
          <cell r="A532">
            <v>2007</v>
          </cell>
          <cell r="B532">
            <v>12</v>
          </cell>
        </row>
        <row r="533">
          <cell r="A533">
            <v>2007</v>
          </cell>
          <cell r="B533">
            <v>12</v>
          </cell>
        </row>
        <row r="534">
          <cell r="A534">
            <v>2007</v>
          </cell>
          <cell r="B534">
            <v>12</v>
          </cell>
        </row>
        <row r="535">
          <cell r="A535">
            <v>2007</v>
          </cell>
          <cell r="B535">
            <v>12</v>
          </cell>
        </row>
        <row r="536">
          <cell r="A536">
            <v>2007</v>
          </cell>
          <cell r="B536">
            <v>12</v>
          </cell>
        </row>
        <row r="537">
          <cell r="A537">
            <v>2007</v>
          </cell>
          <cell r="B537">
            <v>12</v>
          </cell>
        </row>
        <row r="538">
          <cell r="A538">
            <v>2007</v>
          </cell>
          <cell r="B538">
            <v>12</v>
          </cell>
        </row>
        <row r="539">
          <cell r="A539">
            <v>2007</v>
          </cell>
          <cell r="B539">
            <v>12</v>
          </cell>
        </row>
        <row r="540">
          <cell r="A540">
            <v>2007</v>
          </cell>
          <cell r="B540">
            <v>12</v>
          </cell>
        </row>
        <row r="541">
          <cell r="A541">
            <v>2007</v>
          </cell>
          <cell r="B541">
            <v>12</v>
          </cell>
        </row>
        <row r="542">
          <cell r="A542">
            <v>2007</v>
          </cell>
          <cell r="B542">
            <v>12</v>
          </cell>
        </row>
        <row r="543">
          <cell r="A543">
            <v>2007</v>
          </cell>
          <cell r="B543">
            <v>12</v>
          </cell>
        </row>
        <row r="544">
          <cell r="A544">
            <v>2007</v>
          </cell>
          <cell r="B544">
            <v>12</v>
          </cell>
        </row>
        <row r="545">
          <cell r="A545">
            <v>2007</v>
          </cell>
          <cell r="B545">
            <v>12</v>
          </cell>
        </row>
        <row r="546">
          <cell r="A546">
            <v>2007</v>
          </cell>
          <cell r="B546">
            <v>12</v>
          </cell>
        </row>
        <row r="547">
          <cell r="A547">
            <v>2007</v>
          </cell>
          <cell r="B547">
            <v>12</v>
          </cell>
        </row>
        <row r="548">
          <cell r="A548">
            <v>2007</v>
          </cell>
          <cell r="B548">
            <v>12</v>
          </cell>
        </row>
        <row r="549">
          <cell r="A549">
            <v>2007</v>
          </cell>
          <cell r="B549">
            <v>12</v>
          </cell>
        </row>
        <row r="550">
          <cell r="A550">
            <v>2007</v>
          </cell>
          <cell r="B550">
            <v>12</v>
          </cell>
        </row>
        <row r="551">
          <cell r="A551">
            <v>2007</v>
          </cell>
          <cell r="B551">
            <v>12</v>
          </cell>
        </row>
        <row r="552">
          <cell r="A552">
            <v>2007</v>
          </cell>
          <cell r="B552">
            <v>12</v>
          </cell>
        </row>
        <row r="553">
          <cell r="A553">
            <v>2007</v>
          </cell>
          <cell r="B553">
            <v>12</v>
          </cell>
        </row>
        <row r="554">
          <cell r="A554">
            <v>2007</v>
          </cell>
          <cell r="B554">
            <v>12</v>
          </cell>
        </row>
        <row r="555">
          <cell r="A555">
            <v>2007</v>
          </cell>
          <cell r="B555">
            <v>12</v>
          </cell>
        </row>
        <row r="556">
          <cell r="A556">
            <v>2007</v>
          </cell>
          <cell r="B556">
            <v>12</v>
          </cell>
        </row>
        <row r="557">
          <cell r="A557">
            <v>2007</v>
          </cell>
          <cell r="B557">
            <v>12</v>
          </cell>
        </row>
        <row r="558">
          <cell r="A558">
            <v>2007</v>
          </cell>
          <cell r="B558">
            <v>12</v>
          </cell>
        </row>
        <row r="559">
          <cell r="A559">
            <v>2007</v>
          </cell>
          <cell r="B559">
            <v>12</v>
          </cell>
        </row>
        <row r="560">
          <cell r="A560">
            <v>2007</v>
          </cell>
          <cell r="B560">
            <v>12</v>
          </cell>
        </row>
        <row r="561">
          <cell r="A561">
            <v>2007</v>
          </cell>
          <cell r="B561">
            <v>12</v>
          </cell>
        </row>
        <row r="562">
          <cell r="A562">
            <v>2007</v>
          </cell>
          <cell r="B562">
            <v>12</v>
          </cell>
        </row>
        <row r="563">
          <cell r="A563">
            <v>2007</v>
          </cell>
          <cell r="B563">
            <v>12</v>
          </cell>
        </row>
        <row r="564">
          <cell r="A564">
            <v>2007</v>
          </cell>
          <cell r="B564">
            <v>12</v>
          </cell>
        </row>
        <row r="565">
          <cell r="A565">
            <v>2007</v>
          </cell>
          <cell r="B565">
            <v>12</v>
          </cell>
        </row>
        <row r="566">
          <cell r="A566">
            <v>2007</v>
          </cell>
          <cell r="B566">
            <v>12</v>
          </cell>
        </row>
        <row r="567">
          <cell r="A567">
            <v>2007</v>
          </cell>
          <cell r="B567">
            <v>12</v>
          </cell>
        </row>
        <row r="568">
          <cell r="A568">
            <v>2007</v>
          </cell>
          <cell r="B568">
            <v>12</v>
          </cell>
        </row>
        <row r="569">
          <cell r="A569">
            <v>2007</v>
          </cell>
          <cell r="B569">
            <v>12</v>
          </cell>
        </row>
        <row r="570">
          <cell r="A570">
            <v>2007</v>
          </cell>
          <cell r="B570">
            <v>12</v>
          </cell>
        </row>
        <row r="571">
          <cell r="A571">
            <v>2007</v>
          </cell>
          <cell r="B571">
            <v>12</v>
          </cell>
        </row>
        <row r="572">
          <cell r="A572">
            <v>2007</v>
          </cell>
          <cell r="B572">
            <v>12</v>
          </cell>
        </row>
        <row r="573">
          <cell r="A573">
            <v>2007</v>
          </cell>
          <cell r="B573">
            <v>12</v>
          </cell>
        </row>
        <row r="574">
          <cell r="A574">
            <v>2007</v>
          </cell>
          <cell r="B574">
            <v>12</v>
          </cell>
        </row>
        <row r="575">
          <cell r="A575">
            <v>2007</v>
          </cell>
          <cell r="B575">
            <v>12</v>
          </cell>
        </row>
        <row r="576">
          <cell r="A576">
            <v>2007</v>
          </cell>
          <cell r="B576">
            <v>12</v>
          </cell>
        </row>
        <row r="577">
          <cell r="A577">
            <v>2007</v>
          </cell>
          <cell r="B577">
            <v>12</v>
          </cell>
        </row>
        <row r="578">
          <cell r="A578">
            <v>2007</v>
          </cell>
          <cell r="B578">
            <v>12</v>
          </cell>
        </row>
        <row r="579">
          <cell r="A579">
            <v>2007</v>
          </cell>
          <cell r="B579">
            <v>12</v>
          </cell>
        </row>
        <row r="580">
          <cell r="A580">
            <v>2007</v>
          </cell>
          <cell r="B580">
            <v>12</v>
          </cell>
        </row>
        <row r="581">
          <cell r="A581">
            <v>2007</v>
          </cell>
          <cell r="B581">
            <v>12</v>
          </cell>
        </row>
        <row r="582">
          <cell r="A582">
            <v>2007</v>
          </cell>
          <cell r="B582">
            <v>12</v>
          </cell>
        </row>
        <row r="583">
          <cell r="A583">
            <v>2007</v>
          </cell>
          <cell r="B583">
            <v>12</v>
          </cell>
        </row>
        <row r="584">
          <cell r="A584">
            <v>2007</v>
          </cell>
          <cell r="B584">
            <v>12</v>
          </cell>
        </row>
        <row r="585">
          <cell r="A585">
            <v>2007</v>
          </cell>
          <cell r="B585">
            <v>12</v>
          </cell>
        </row>
        <row r="586">
          <cell r="A586">
            <v>2007</v>
          </cell>
          <cell r="B586">
            <v>12</v>
          </cell>
        </row>
        <row r="587">
          <cell r="A587">
            <v>2007</v>
          </cell>
          <cell r="B587">
            <v>12</v>
          </cell>
        </row>
        <row r="588">
          <cell r="A588">
            <v>2007</v>
          </cell>
          <cell r="B588">
            <v>12</v>
          </cell>
        </row>
        <row r="589">
          <cell r="A589">
            <v>2007</v>
          </cell>
          <cell r="B589">
            <v>12</v>
          </cell>
        </row>
        <row r="590">
          <cell r="A590">
            <v>2007</v>
          </cell>
          <cell r="B590">
            <v>12</v>
          </cell>
        </row>
        <row r="591">
          <cell r="A591">
            <v>2007</v>
          </cell>
          <cell r="B591">
            <v>12</v>
          </cell>
        </row>
        <row r="592">
          <cell r="A592">
            <v>2007</v>
          </cell>
          <cell r="B592">
            <v>12</v>
          </cell>
        </row>
        <row r="593">
          <cell r="A593">
            <v>2007</v>
          </cell>
          <cell r="B593">
            <v>12</v>
          </cell>
        </row>
        <row r="594">
          <cell r="A594">
            <v>2007</v>
          </cell>
          <cell r="B594">
            <v>12</v>
          </cell>
        </row>
        <row r="595">
          <cell r="A595">
            <v>2007</v>
          </cell>
          <cell r="B595">
            <v>12</v>
          </cell>
        </row>
        <row r="596">
          <cell r="A596">
            <v>2007</v>
          </cell>
          <cell r="B596">
            <v>12</v>
          </cell>
        </row>
        <row r="597">
          <cell r="A597">
            <v>2007</v>
          </cell>
          <cell r="B597">
            <v>12</v>
          </cell>
        </row>
        <row r="598">
          <cell r="A598">
            <v>2007</v>
          </cell>
          <cell r="B598">
            <v>12</v>
          </cell>
        </row>
        <row r="599">
          <cell r="A599">
            <v>2007</v>
          </cell>
          <cell r="B599">
            <v>12</v>
          </cell>
        </row>
        <row r="600">
          <cell r="A600">
            <v>2007</v>
          </cell>
          <cell r="B600">
            <v>12</v>
          </cell>
        </row>
        <row r="601">
          <cell r="A601">
            <v>2007</v>
          </cell>
          <cell r="B601">
            <v>12</v>
          </cell>
        </row>
        <row r="602">
          <cell r="A602">
            <v>2007</v>
          </cell>
          <cell r="B602">
            <v>12</v>
          </cell>
        </row>
        <row r="603">
          <cell r="A603">
            <v>2007</v>
          </cell>
          <cell r="B603">
            <v>12</v>
          </cell>
        </row>
        <row r="604">
          <cell r="A604">
            <v>2007</v>
          </cell>
          <cell r="B604">
            <v>12</v>
          </cell>
        </row>
        <row r="605">
          <cell r="A605">
            <v>2007</v>
          </cell>
          <cell r="B605">
            <v>12</v>
          </cell>
        </row>
        <row r="606">
          <cell r="A606">
            <v>2007</v>
          </cell>
          <cell r="B606">
            <v>12</v>
          </cell>
        </row>
        <row r="607">
          <cell r="A607">
            <v>2007</v>
          </cell>
          <cell r="B607">
            <v>12</v>
          </cell>
        </row>
        <row r="608">
          <cell r="A608">
            <v>2007</v>
          </cell>
          <cell r="B608">
            <v>12</v>
          </cell>
        </row>
        <row r="609">
          <cell r="A609">
            <v>2007</v>
          </cell>
          <cell r="B609">
            <v>12</v>
          </cell>
        </row>
        <row r="610">
          <cell r="A610">
            <v>2007</v>
          </cell>
          <cell r="B610">
            <v>12</v>
          </cell>
        </row>
        <row r="611">
          <cell r="A611">
            <v>2007</v>
          </cell>
          <cell r="B611">
            <v>12</v>
          </cell>
        </row>
        <row r="612">
          <cell r="A612">
            <v>2007</v>
          </cell>
          <cell r="B612">
            <v>12</v>
          </cell>
        </row>
        <row r="613">
          <cell r="A613">
            <v>2007</v>
          </cell>
          <cell r="B613">
            <v>12</v>
          </cell>
        </row>
        <row r="614">
          <cell r="A614">
            <v>2007</v>
          </cell>
          <cell r="B614">
            <v>12</v>
          </cell>
        </row>
        <row r="615">
          <cell r="A615">
            <v>2007</v>
          </cell>
          <cell r="B615">
            <v>12</v>
          </cell>
        </row>
        <row r="616">
          <cell r="A616">
            <v>2007</v>
          </cell>
          <cell r="B616">
            <v>12</v>
          </cell>
        </row>
        <row r="617">
          <cell r="A617">
            <v>2007</v>
          </cell>
          <cell r="B617">
            <v>12</v>
          </cell>
        </row>
        <row r="618">
          <cell r="A618">
            <v>2007</v>
          </cell>
          <cell r="B618">
            <v>12</v>
          </cell>
        </row>
        <row r="619">
          <cell r="A619">
            <v>2007</v>
          </cell>
          <cell r="B619">
            <v>12</v>
          </cell>
        </row>
        <row r="620">
          <cell r="A620">
            <v>2007</v>
          </cell>
          <cell r="B620">
            <v>12</v>
          </cell>
        </row>
        <row r="621">
          <cell r="A621">
            <v>2007</v>
          </cell>
          <cell r="B621">
            <v>12</v>
          </cell>
        </row>
        <row r="622">
          <cell r="A622">
            <v>2007</v>
          </cell>
          <cell r="B622">
            <v>12</v>
          </cell>
        </row>
        <row r="623">
          <cell r="A623">
            <v>2007</v>
          </cell>
          <cell r="B623">
            <v>12</v>
          </cell>
        </row>
        <row r="624">
          <cell r="A624">
            <v>2007</v>
          </cell>
          <cell r="B624">
            <v>12</v>
          </cell>
        </row>
        <row r="625">
          <cell r="A625">
            <v>2007</v>
          </cell>
          <cell r="B625">
            <v>12</v>
          </cell>
        </row>
        <row r="626">
          <cell r="A626">
            <v>2007</v>
          </cell>
          <cell r="B626">
            <v>12</v>
          </cell>
        </row>
        <row r="627">
          <cell r="A627">
            <v>2007</v>
          </cell>
          <cell r="B627">
            <v>12</v>
          </cell>
        </row>
        <row r="628">
          <cell r="A628">
            <v>2007</v>
          </cell>
          <cell r="B628">
            <v>12</v>
          </cell>
        </row>
        <row r="629">
          <cell r="A629">
            <v>2007</v>
          </cell>
          <cell r="B629">
            <v>12</v>
          </cell>
        </row>
        <row r="630">
          <cell r="A630">
            <v>2007</v>
          </cell>
          <cell r="B630">
            <v>12</v>
          </cell>
        </row>
        <row r="631">
          <cell r="A631">
            <v>2007</v>
          </cell>
          <cell r="B631">
            <v>12</v>
          </cell>
        </row>
        <row r="632">
          <cell r="A632">
            <v>2007</v>
          </cell>
          <cell r="B632">
            <v>12</v>
          </cell>
        </row>
        <row r="633">
          <cell r="A633">
            <v>2007</v>
          </cell>
          <cell r="B633">
            <v>12</v>
          </cell>
        </row>
        <row r="634">
          <cell r="A634">
            <v>2007</v>
          </cell>
          <cell r="B634">
            <v>12</v>
          </cell>
        </row>
        <row r="635">
          <cell r="A635">
            <v>2007</v>
          </cell>
          <cell r="B635">
            <v>12</v>
          </cell>
        </row>
        <row r="636">
          <cell r="A636">
            <v>2007</v>
          </cell>
          <cell r="B636">
            <v>12</v>
          </cell>
        </row>
        <row r="637">
          <cell r="A637">
            <v>2007</v>
          </cell>
          <cell r="B637">
            <v>12</v>
          </cell>
        </row>
        <row r="638">
          <cell r="A638">
            <v>2007</v>
          </cell>
          <cell r="B638">
            <v>12</v>
          </cell>
        </row>
        <row r="639">
          <cell r="A639">
            <v>2007</v>
          </cell>
          <cell r="B639">
            <v>12</v>
          </cell>
        </row>
        <row r="640">
          <cell r="A640">
            <v>2007</v>
          </cell>
          <cell r="B640">
            <v>12</v>
          </cell>
        </row>
        <row r="641">
          <cell r="A641">
            <v>2007</v>
          </cell>
          <cell r="B641">
            <v>12</v>
          </cell>
        </row>
        <row r="642">
          <cell r="A642">
            <v>2007</v>
          </cell>
          <cell r="B642">
            <v>12</v>
          </cell>
        </row>
        <row r="643">
          <cell r="A643">
            <v>2007</v>
          </cell>
          <cell r="B643">
            <v>12</v>
          </cell>
        </row>
        <row r="644">
          <cell r="A644">
            <v>2007</v>
          </cell>
          <cell r="B644">
            <v>12</v>
          </cell>
        </row>
        <row r="645">
          <cell r="A645">
            <v>2007</v>
          </cell>
          <cell r="B645">
            <v>12</v>
          </cell>
        </row>
        <row r="646">
          <cell r="A646">
            <v>2007</v>
          </cell>
          <cell r="B646">
            <v>12</v>
          </cell>
        </row>
        <row r="647">
          <cell r="A647">
            <v>2007</v>
          </cell>
          <cell r="B647">
            <v>12</v>
          </cell>
        </row>
        <row r="648">
          <cell r="A648">
            <v>2007</v>
          </cell>
          <cell r="B648">
            <v>12</v>
          </cell>
        </row>
        <row r="649">
          <cell r="A649">
            <v>2007</v>
          </cell>
          <cell r="B649">
            <v>12</v>
          </cell>
        </row>
        <row r="650">
          <cell r="A650">
            <v>2007</v>
          </cell>
          <cell r="B650">
            <v>12</v>
          </cell>
        </row>
        <row r="651">
          <cell r="A651">
            <v>2007</v>
          </cell>
          <cell r="B651">
            <v>12</v>
          </cell>
        </row>
        <row r="652">
          <cell r="A652">
            <v>2007</v>
          </cell>
          <cell r="B652">
            <v>12</v>
          </cell>
        </row>
        <row r="653">
          <cell r="A653">
            <v>2007</v>
          </cell>
          <cell r="B653">
            <v>12</v>
          </cell>
        </row>
        <row r="654">
          <cell r="A654">
            <v>2007</v>
          </cell>
          <cell r="B654">
            <v>12</v>
          </cell>
        </row>
        <row r="655">
          <cell r="A655">
            <v>2007</v>
          </cell>
          <cell r="B655">
            <v>12</v>
          </cell>
        </row>
        <row r="656">
          <cell r="A656">
            <v>2007</v>
          </cell>
          <cell r="B656">
            <v>12</v>
          </cell>
        </row>
        <row r="657">
          <cell r="A657">
            <v>2007</v>
          </cell>
          <cell r="B657">
            <v>12</v>
          </cell>
        </row>
        <row r="658">
          <cell r="A658">
            <v>2007</v>
          </cell>
          <cell r="B658">
            <v>12</v>
          </cell>
        </row>
        <row r="659">
          <cell r="A659">
            <v>2007</v>
          </cell>
          <cell r="B659">
            <v>12</v>
          </cell>
        </row>
        <row r="660">
          <cell r="A660">
            <v>2007</v>
          </cell>
          <cell r="B660">
            <v>12</v>
          </cell>
        </row>
        <row r="661">
          <cell r="A661">
            <v>2007</v>
          </cell>
          <cell r="B661">
            <v>12</v>
          </cell>
        </row>
        <row r="662">
          <cell r="A662">
            <v>2007</v>
          </cell>
          <cell r="B662">
            <v>12</v>
          </cell>
        </row>
        <row r="663">
          <cell r="A663">
            <v>2007</v>
          </cell>
          <cell r="B663">
            <v>12</v>
          </cell>
        </row>
        <row r="664">
          <cell r="A664">
            <v>2007</v>
          </cell>
          <cell r="B664">
            <v>12</v>
          </cell>
        </row>
        <row r="665">
          <cell r="A665">
            <v>2007</v>
          </cell>
          <cell r="B665">
            <v>12</v>
          </cell>
        </row>
        <row r="666">
          <cell r="A666">
            <v>2007</v>
          </cell>
          <cell r="B666">
            <v>12</v>
          </cell>
        </row>
        <row r="667">
          <cell r="A667">
            <v>2007</v>
          </cell>
          <cell r="B667">
            <v>12</v>
          </cell>
        </row>
        <row r="668">
          <cell r="A668">
            <v>2007</v>
          </cell>
          <cell r="B668">
            <v>12</v>
          </cell>
        </row>
        <row r="669">
          <cell r="A669">
            <v>2007</v>
          </cell>
          <cell r="B669">
            <v>12</v>
          </cell>
        </row>
        <row r="670">
          <cell r="A670">
            <v>2007</v>
          </cell>
          <cell r="B670">
            <v>12</v>
          </cell>
        </row>
        <row r="671">
          <cell r="A671">
            <v>2007</v>
          </cell>
          <cell r="B671">
            <v>12</v>
          </cell>
        </row>
        <row r="672">
          <cell r="A672">
            <v>2007</v>
          </cell>
          <cell r="B672">
            <v>12</v>
          </cell>
        </row>
        <row r="673">
          <cell r="A673">
            <v>2007</v>
          </cell>
          <cell r="B673">
            <v>12</v>
          </cell>
        </row>
        <row r="674">
          <cell r="A674">
            <v>2007</v>
          </cell>
          <cell r="B674">
            <v>12</v>
          </cell>
        </row>
        <row r="675">
          <cell r="A675">
            <v>2007</v>
          </cell>
          <cell r="B675">
            <v>12</v>
          </cell>
        </row>
        <row r="676">
          <cell r="A676">
            <v>2007</v>
          </cell>
          <cell r="B676">
            <v>12</v>
          </cell>
        </row>
        <row r="677">
          <cell r="A677">
            <v>2007</v>
          </cell>
          <cell r="B677">
            <v>12</v>
          </cell>
        </row>
        <row r="678">
          <cell r="A678">
            <v>2008</v>
          </cell>
          <cell r="B678">
            <v>1</v>
          </cell>
        </row>
        <row r="679">
          <cell r="A679">
            <v>2008</v>
          </cell>
          <cell r="B679">
            <v>1</v>
          </cell>
        </row>
        <row r="680">
          <cell r="A680">
            <v>2008</v>
          </cell>
          <cell r="B680">
            <v>1</v>
          </cell>
        </row>
        <row r="681">
          <cell r="A681">
            <v>2008</v>
          </cell>
          <cell r="B681">
            <v>1</v>
          </cell>
        </row>
        <row r="682">
          <cell r="A682">
            <v>2008</v>
          </cell>
          <cell r="B682">
            <v>1</v>
          </cell>
        </row>
        <row r="683">
          <cell r="A683">
            <v>2008</v>
          </cell>
          <cell r="B683">
            <v>1</v>
          </cell>
        </row>
        <row r="684">
          <cell r="A684">
            <v>2008</v>
          </cell>
          <cell r="B684">
            <v>1</v>
          </cell>
        </row>
        <row r="685">
          <cell r="A685">
            <v>2008</v>
          </cell>
          <cell r="B685">
            <v>1</v>
          </cell>
        </row>
        <row r="686">
          <cell r="A686">
            <v>2008</v>
          </cell>
          <cell r="B686">
            <v>1</v>
          </cell>
        </row>
        <row r="687">
          <cell r="A687">
            <v>2008</v>
          </cell>
          <cell r="B687">
            <v>1</v>
          </cell>
        </row>
        <row r="688">
          <cell r="A688">
            <v>2008</v>
          </cell>
          <cell r="B688">
            <v>1</v>
          </cell>
        </row>
        <row r="689">
          <cell r="A689">
            <v>2008</v>
          </cell>
          <cell r="B689">
            <v>1</v>
          </cell>
        </row>
        <row r="690">
          <cell r="A690">
            <v>2008</v>
          </cell>
          <cell r="B690">
            <v>1</v>
          </cell>
        </row>
        <row r="691">
          <cell r="A691">
            <v>2008</v>
          </cell>
          <cell r="B691">
            <v>1</v>
          </cell>
        </row>
        <row r="692">
          <cell r="A692">
            <v>2008</v>
          </cell>
          <cell r="B692">
            <v>1</v>
          </cell>
        </row>
        <row r="693">
          <cell r="A693">
            <v>2008</v>
          </cell>
          <cell r="B693">
            <v>1</v>
          </cell>
        </row>
        <row r="694">
          <cell r="A694">
            <v>2008</v>
          </cell>
          <cell r="B694">
            <v>1</v>
          </cell>
        </row>
        <row r="695">
          <cell r="A695">
            <v>2008</v>
          </cell>
          <cell r="B695">
            <v>1</v>
          </cell>
        </row>
        <row r="696">
          <cell r="A696">
            <v>2008</v>
          </cell>
          <cell r="B696">
            <v>1</v>
          </cell>
        </row>
        <row r="697">
          <cell r="A697">
            <v>2008</v>
          </cell>
          <cell r="B697">
            <v>1</v>
          </cell>
        </row>
        <row r="698">
          <cell r="A698">
            <v>2008</v>
          </cell>
          <cell r="B698">
            <v>1</v>
          </cell>
        </row>
        <row r="699">
          <cell r="A699">
            <v>2008</v>
          </cell>
          <cell r="B699">
            <v>1</v>
          </cell>
        </row>
        <row r="700">
          <cell r="A700">
            <v>2008</v>
          </cell>
          <cell r="B700">
            <v>1</v>
          </cell>
        </row>
        <row r="701">
          <cell r="A701">
            <v>2008</v>
          </cell>
          <cell r="B701">
            <v>1</v>
          </cell>
        </row>
        <row r="702">
          <cell r="A702">
            <v>2008</v>
          </cell>
          <cell r="B702">
            <v>1</v>
          </cell>
        </row>
        <row r="703">
          <cell r="A703">
            <v>2008</v>
          </cell>
          <cell r="B703">
            <v>1</v>
          </cell>
        </row>
        <row r="704">
          <cell r="A704">
            <v>2008</v>
          </cell>
          <cell r="B704">
            <v>1</v>
          </cell>
        </row>
        <row r="705">
          <cell r="A705">
            <v>2008</v>
          </cell>
          <cell r="B705">
            <v>1</v>
          </cell>
        </row>
        <row r="706">
          <cell r="A706">
            <v>2008</v>
          </cell>
          <cell r="B706">
            <v>1</v>
          </cell>
        </row>
        <row r="707">
          <cell r="A707">
            <v>2008</v>
          </cell>
          <cell r="B707">
            <v>1</v>
          </cell>
        </row>
        <row r="708">
          <cell r="A708">
            <v>2008</v>
          </cell>
          <cell r="B708">
            <v>1</v>
          </cell>
        </row>
        <row r="709">
          <cell r="A709">
            <v>2008</v>
          </cell>
          <cell r="B709">
            <v>1</v>
          </cell>
        </row>
        <row r="710">
          <cell r="A710">
            <v>2008</v>
          </cell>
          <cell r="B710">
            <v>1</v>
          </cell>
        </row>
        <row r="711">
          <cell r="A711">
            <v>2008</v>
          </cell>
          <cell r="B711">
            <v>1</v>
          </cell>
        </row>
        <row r="712">
          <cell r="A712">
            <v>2008</v>
          </cell>
          <cell r="B712">
            <v>1</v>
          </cell>
        </row>
        <row r="713">
          <cell r="A713">
            <v>2008</v>
          </cell>
          <cell r="B713">
            <v>1</v>
          </cell>
        </row>
        <row r="714">
          <cell r="A714">
            <v>2008</v>
          </cell>
          <cell r="B714">
            <v>1</v>
          </cell>
        </row>
        <row r="715">
          <cell r="A715">
            <v>2008</v>
          </cell>
          <cell r="B715">
            <v>1</v>
          </cell>
        </row>
        <row r="716">
          <cell r="A716">
            <v>2008</v>
          </cell>
          <cell r="B716">
            <v>1</v>
          </cell>
        </row>
        <row r="717">
          <cell r="A717">
            <v>2008</v>
          </cell>
          <cell r="B717">
            <v>1</v>
          </cell>
        </row>
        <row r="718">
          <cell r="A718">
            <v>2008</v>
          </cell>
          <cell r="B718">
            <v>1</v>
          </cell>
        </row>
        <row r="719">
          <cell r="A719">
            <v>2008</v>
          </cell>
          <cell r="B719">
            <v>1</v>
          </cell>
        </row>
        <row r="720">
          <cell r="A720">
            <v>2008</v>
          </cell>
          <cell r="B720">
            <v>1</v>
          </cell>
        </row>
        <row r="721">
          <cell r="A721">
            <v>2008</v>
          </cell>
          <cell r="B721">
            <v>1</v>
          </cell>
        </row>
        <row r="722">
          <cell r="A722">
            <v>2008</v>
          </cell>
          <cell r="B722">
            <v>1</v>
          </cell>
        </row>
        <row r="723">
          <cell r="A723">
            <v>2008</v>
          </cell>
          <cell r="B723">
            <v>1</v>
          </cell>
        </row>
        <row r="724">
          <cell r="A724">
            <v>2008</v>
          </cell>
          <cell r="B724">
            <v>1</v>
          </cell>
        </row>
        <row r="725">
          <cell r="A725">
            <v>2008</v>
          </cell>
          <cell r="B725">
            <v>1</v>
          </cell>
        </row>
        <row r="726">
          <cell r="A726">
            <v>2008</v>
          </cell>
          <cell r="B726">
            <v>1</v>
          </cell>
        </row>
        <row r="727">
          <cell r="A727">
            <v>2008</v>
          </cell>
          <cell r="B727">
            <v>1</v>
          </cell>
        </row>
        <row r="728">
          <cell r="A728">
            <v>2008</v>
          </cell>
          <cell r="B728">
            <v>1</v>
          </cell>
        </row>
        <row r="729">
          <cell r="A729">
            <v>2008</v>
          </cell>
          <cell r="B729">
            <v>1</v>
          </cell>
        </row>
        <row r="730">
          <cell r="A730">
            <v>2008</v>
          </cell>
          <cell r="B730">
            <v>1</v>
          </cell>
        </row>
        <row r="731">
          <cell r="A731">
            <v>2008</v>
          </cell>
          <cell r="B731">
            <v>1</v>
          </cell>
        </row>
        <row r="732">
          <cell r="A732">
            <v>2008</v>
          </cell>
          <cell r="B732">
            <v>1</v>
          </cell>
        </row>
        <row r="733">
          <cell r="A733">
            <v>2008</v>
          </cell>
          <cell r="B733">
            <v>1</v>
          </cell>
        </row>
        <row r="734">
          <cell r="A734">
            <v>2008</v>
          </cell>
          <cell r="B734">
            <v>1</v>
          </cell>
        </row>
        <row r="735">
          <cell r="A735">
            <v>2008</v>
          </cell>
          <cell r="B735">
            <v>1</v>
          </cell>
        </row>
        <row r="736">
          <cell r="A736">
            <v>2008</v>
          </cell>
          <cell r="B736">
            <v>1</v>
          </cell>
        </row>
        <row r="737">
          <cell r="A737">
            <v>2008</v>
          </cell>
          <cell r="B737">
            <v>1</v>
          </cell>
        </row>
        <row r="738">
          <cell r="A738">
            <v>2008</v>
          </cell>
          <cell r="B738">
            <v>1</v>
          </cell>
        </row>
        <row r="739">
          <cell r="A739">
            <v>2008</v>
          </cell>
          <cell r="B739">
            <v>1</v>
          </cell>
        </row>
        <row r="740">
          <cell r="A740">
            <v>2008</v>
          </cell>
          <cell r="B740">
            <v>1</v>
          </cell>
        </row>
        <row r="741">
          <cell r="A741">
            <v>2008</v>
          </cell>
          <cell r="B741">
            <v>1</v>
          </cell>
        </row>
        <row r="742">
          <cell r="A742">
            <v>2008</v>
          </cell>
          <cell r="B742">
            <v>1</v>
          </cell>
        </row>
        <row r="743">
          <cell r="A743">
            <v>2008</v>
          </cell>
          <cell r="B743">
            <v>1</v>
          </cell>
        </row>
        <row r="744">
          <cell r="A744">
            <v>2008</v>
          </cell>
          <cell r="B744">
            <v>1</v>
          </cell>
        </row>
        <row r="745">
          <cell r="A745">
            <v>2008</v>
          </cell>
          <cell r="B745">
            <v>1</v>
          </cell>
        </row>
        <row r="746">
          <cell r="A746">
            <v>2008</v>
          </cell>
          <cell r="B746">
            <v>1</v>
          </cell>
        </row>
        <row r="747">
          <cell r="A747">
            <v>2008</v>
          </cell>
          <cell r="B747">
            <v>1</v>
          </cell>
        </row>
        <row r="748">
          <cell r="A748">
            <v>2008</v>
          </cell>
          <cell r="B748">
            <v>1</v>
          </cell>
        </row>
        <row r="749">
          <cell r="A749">
            <v>2008</v>
          </cell>
          <cell r="B749">
            <v>1</v>
          </cell>
        </row>
        <row r="750">
          <cell r="A750">
            <v>2008</v>
          </cell>
          <cell r="B750">
            <v>1</v>
          </cell>
        </row>
        <row r="751">
          <cell r="A751">
            <v>2008</v>
          </cell>
          <cell r="B751">
            <v>1</v>
          </cell>
        </row>
        <row r="752">
          <cell r="A752">
            <v>2008</v>
          </cell>
          <cell r="B752">
            <v>1</v>
          </cell>
        </row>
        <row r="753">
          <cell r="A753">
            <v>2008</v>
          </cell>
          <cell r="B753">
            <v>1</v>
          </cell>
        </row>
        <row r="754">
          <cell r="A754">
            <v>2008</v>
          </cell>
          <cell r="B754">
            <v>1</v>
          </cell>
        </row>
        <row r="755">
          <cell r="A755">
            <v>2008</v>
          </cell>
          <cell r="B755">
            <v>1</v>
          </cell>
        </row>
        <row r="756">
          <cell r="A756">
            <v>2008</v>
          </cell>
          <cell r="B756">
            <v>1</v>
          </cell>
        </row>
        <row r="757">
          <cell r="A757">
            <v>2008</v>
          </cell>
          <cell r="B757">
            <v>1</v>
          </cell>
        </row>
        <row r="758">
          <cell r="A758">
            <v>2008</v>
          </cell>
          <cell r="B758">
            <v>1</v>
          </cell>
        </row>
        <row r="759">
          <cell r="A759">
            <v>2008</v>
          </cell>
          <cell r="B759">
            <v>1</v>
          </cell>
        </row>
        <row r="760">
          <cell r="A760">
            <v>2008</v>
          </cell>
          <cell r="B760">
            <v>1</v>
          </cell>
        </row>
        <row r="761">
          <cell r="A761">
            <v>2008</v>
          </cell>
          <cell r="B761">
            <v>1</v>
          </cell>
        </row>
        <row r="762">
          <cell r="A762">
            <v>2008</v>
          </cell>
          <cell r="B762">
            <v>1</v>
          </cell>
        </row>
        <row r="763">
          <cell r="A763">
            <v>2008</v>
          </cell>
          <cell r="B763">
            <v>1</v>
          </cell>
        </row>
        <row r="764">
          <cell r="A764">
            <v>2008</v>
          </cell>
          <cell r="B764">
            <v>1</v>
          </cell>
        </row>
        <row r="765">
          <cell r="A765">
            <v>2008</v>
          </cell>
          <cell r="B765">
            <v>1</v>
          </cell>
        </row>
        <row r="766">
          <cell r="A766">
            <v>2008</v>
          </cell>
          <cell r="B766">
            <v>1</v>
          </cell>
        </row>
        <row r="767">
          <cell r="A767">
            <v>2008</v>
          </cell>
          <cell r="B767">
            <v>1</v>
          </cell>
        </row>
        <row r="768">
          <cell r="A768">
            <v>2008</v>
          </cell>
          <cell r="B768">
            <v>1</v>
          </cell>
        </row>
        <row r="769">
          <cell r="A769">
            <v>2008</v>
          </cell>
          <cell r="B769">
            <v>1</v>
          </cell>
        </row>
        <row r="770">
          <cell r="A770">
            <v>2008</v>
          </cell>
          <cell r="B770">
            <v>1</v>
          </cell>
        </row>
        <row r="771">
          <cell r="A771">
            <v>2008</v>
          </cell>
          <cell r="B771">
            <v>1</v>
          </cell>
        </row>
        <row r="772">
          <cell r="A772">
            <v>2008</v>
          </cell>
          <cell r="B772">
            <v>1</v>
          </cell>
        </row>
        <row r="773">
          <cell r="A773">
            <v>2008</v>
          </cell>
          <cell r="B773">
            <v>1</v>
          </cell>
        </row>
        <row r="774">
          <cell r="A774">
            <v>2008</v>
          </cell>
          <cell r="B774">
            <v>1</v>
          </cell>
        </row>
        <row r="775">
          <cell r="A775">
            <v>2008</v>
          </cell>
          <cell r="B775">
            <v>1</v>
          </cell>
        </row>
        <row r="776">
          <cell r="A776">
            <v>2008</v>
          </cell>
          <cell r="B776">
            <v>1</v>
          </cell>
        </row>
        <row r="777">
          <cell r="A777">
            <v>2008</v>
          </cell>
          <cell r="B777">
            <v>1</v>
          </cell>
        </row>
        <row r="778">
          <cell r="A778">
            <v>2008</v>
          </cell>
          <cell r="B778">
            <v>1</v>
          </cell>
        </row>
        <row r="779">
          <cell r="A779">
            <v>2008</v>
          </cell>
          <cell r="B779">
            <v>1</v>
          </cell>
        </row>
        <row r="780">
          <cell r="A780">
            <v>2008</v>
          </cell>
          <cell r="B780">
            <v>1</v>
          </cell>
        </row>
        <row r="781">
          <cell r="A781">
            <v>2008</v>
          </cell>
          <cell r="B781">
            <v>1</v>
          </cell>
        </row>
        <row r="782">
          <cell r="A782">
            <v>2008</v>
          </cell>
          <cell r="B782">
            <v>1</v>
          </cell>
        </row>
        <row r="783">
          <cell r="A783">
            <v>2008</v>
          </cell>
          <cell r="B783">
            <v>1</v>
          </cell>
        </row>
        <row r="784">
          <cell r="A784">
            <v>2008</v>
          </cell>
          <cell r="B784">
            <v>1</v>
          </cell>
        </row>
        <row r="785">
          <cell r="A785">
            <v>2008</v>
          </cell>
          <cell r="B785">
            <v>1</v>
          </cell>
        </row>
        <row r="786">
          <cell r="A786">
            <v>2008</v>
          </cell>
          <cell r="B786">
            <v>1</v>
          </cell>
        </row>
        <row r="787">
          <cell r="A787">
            <v>2008</v>
          </cell>
          <cell r="B787">
            <v>1</v>
          </cell>
        </row>
        <row r="788">
          <cell r="A788">
            <v>2008</v>
          </cell>
          <cell r="B788">
            <v>1</v>
          </cell>
        </row>
        <row r="789">
          <cell r="A789">
            <v>2008</v>
          </cell>
          <cell r="B789">
            <v>1</v>
          </cell>
        </row>
        <row r="790">
          <cell r="A790">
            <v>2008</v>
          </cell>
          <cell r="B790">
            <v>1</v>
          </cell>
        </row>
        <row r="791">
          <cell r="A791">
            <v>2008</v>
          </cell>
          <cell r="B791">
            <v>1</v>
          </cell>
        </row>
        <row r="792">
          <cell r="A792">
            <v>2008</v>
          </cell>
          <cell r="B792">
            <v>1</v>
          </cell>
        </row>
        <row r="793">
          <cell r="A793">
            <v>2008</v>
          </cell>
          <cell r="B793">
            <v>1</v>
          </cell>
        </row>
        <row r="794">
          <cell r="A794">
            <v>2008</v>
          </cell>
          <cell r="B794">
            <v>1</v>
          </cell>
        </row>
        <row r="795">
          <cell r="A795">
            <v>2008</v>
          </cell>
          <cell r="B795">
            <v>1</v>
          </cell>
        </row>
        <row r="796">
          <cell r="A796">
            <v>2008</v>
          </cell>
          <cell r="B796">
            <v>1</v>
          </cell>
        </row>
        <row r="797">
          <cell r="A797">
            <v>2008</v>
          </cell>
          <cell r="B797">
            <v>1</v>
          </cell>
        </row>
        <row r="798">
          <cell r="A798">
            <v>2008</v>
          </cell>
          <cell r="B798">
            <v>1</v>
          </cell>
        </row>
        <row r="799">
          <cell r="A799">
            <v>2008</v>
          </cell>
          <cell r="B799">
            <v>1</v>
          </cell>
        </row>
        <row r="800">
          <cell r="A800">
            <v>2008</v>
          </cell>
          <cell r="B800">
            <v>1</v>
          </cell>
        </row>
        <row r="801">
          <cell r="A801">
            <v>2008</v>
          </cell>
          <cell r="B801">
            <v>1</v>
          </cell>
        </row>
        <row r="802">
          <cell r="A802">
            <v>2008</v>
          </cell>
          <cell r="B802">
            <v>1</v>
          </cell>
        </row>
        <row r="803">
          <cell r="A803">
            <v>2008</v>
          </cell>
          <cell r="B803">
            <v>1</v>
          </cell>
        </row>
        <row r="804">
          <cell r="A804">
            <v>2008</v>
          </cell>
          <cell r="B804">
            <v>1</v>
          </cell>
        </row>
        <row r="805">
          <cell r="A805">
            <v>2008</v>
          </cell>
          <cell r="B805">
            <v>1</v>
          </cell>
        </row>
        <row r="806">
          <cell r="A806">
            <v>2008</v>
          </cell>
          <cell r="B806">
            <v>1</v>
          </cell>
        </row>
        <row r="807">
          <cell r="A807">
            <v>2008</v>
          </cell>
          <cell r="B807">
            <v>1</v>
          </cell>
        </row>
        <row r="808">
          <cell r="A808">
            <v>2008</v>
          </cell>
          <cell r="B808">
            <v>1</v>
          </cell>
        </row>
        <row r="809">
          <cell r="A809">
            <v>2008</v>
          </cell>
          <cell r="B809">
            <v>1</v>
          </cell>
        </row>
        <row r="810">
          <cell r="A810">
            <v>2008</v>
          </cell>
          <cell r="B810">
            <v>1</v>
          </cell>
        </row>
        <row r="811">
          <cell r="A811">
            <v>2008</v>
          </cell>
          <cell r="B811">
            <v>1</v>
          </cell>
        </row>
        <row r="812">
          <cell r="A812">
            <v>2008</v>
          </cell>
          <cell r="B812">
            <v>1</v>
          </cell>
        </row>
        <row r="813">
          <cell r="A813">
            <v>2008</v>
          </cell>
          <cell r="B813">
            <v>1</v>
          </cell>
        </row>
        <row r="814">
          <cell r="A814">
            <v>2008</v>
          </cell>
          <cell r="B814">
            <v>1</v>
          </cell>
        </row>
        <row r="815">
          <cell r="A815">
            <v>2008</v>
          </cell>
          <cell r="B815">
            <v>1</v>
          </cell>
        </row>
        <row r="816">
          <cell r="A816">
            <v>2008</v>
          </cell>
          <cell r="B816">
            <v>1</v>
          </cell>
        </row>
        <row r="817">
          <cell r="A817">
            <v>2008</v>
          </cell>
          <cell r="B817">
            <v>1</v>
          </cell>
        </row>
        <row r="818">
          <cell r="A818">
            <v>2008</v>
          </cell>
          <cell r="B818">
            <v>1</v>
          </cell>
        </row>
        <row r="819">
          <cell r="A819">
            <v>2008</v>
          </cell>
          <cell r="B819">
            <v>1</v>
          </cell>
        </row>
        <row r="820">
          <cell r="A820">
            <v>2008</v>
          </cell>
          <cell r="B820">
            <v>1</v>
          </cell>
        </row>
        <row r="821">
          <cell r="A821">
            <v>2008</v>
          </cell>
          <cell r="B821">
            <v>1</v>
          </cell>
        </row>
        <row r="822">
          <cell r="A822">
            <v>2008</v>
          </cell>
          <cell r="B822">
            <v>1</v>
          </cell>
        </row>
        <row r="823">
          <cell r="A823">
            <v>2008</v>
          </cell>
          <cell r="B823">
            <v>1</v>
          </cell>
        </row>
        <row r="824">
          <cell r="A824">
            <v>2008</v>
          </cell>
          <cell r="B824">
            <v>1</v>
          </cell>
        </row>
        <row r="825">
          <cell r="A825">
            <v>2008</v>
          </cell>
          <cell r="B825">
            <v>1</v>
          </cell>
        </row>
        <row r="826">
          <cell r="A826">
            <v>2008</v>
          </cell>
          <cell r="B826">
            <v>1</v>
          </cell>
        </row>
        <row r="827">
          <cell r="A827">
            <v>2008</v>
          </cell>
          <cell r="B827">
            <v>1</v>
          </cell>
        </row>
        <row r="828">
          <cell r="A828">
            <v>2008</v>
          </cell>
          <cell r="B828">
            <v>1</v>
          </cell>
        </row>
        <row r="829">
          <cell r="A829">
            <v>2008</v>
          </cell>
          <cell r="B829">
            <v>1</v>
          </cell>
        </row>
        <row r="830">
          <cell r="A830">
            <v>2008</v>
          </cell>
          <cell r="B830">
            <v>1</v>
          </cell>
        </row>
        <row r="831">
          <cell r="A831">
            <v>2008</v>
          </cell>
          <cell r="B831">
            <v>1</v>
          </cell>
        </row>
        <row r="832">
          <cell r="A832">
            <v>2008</v>
          </cell>
          <cell r="B832">
            <v>1</v>
          </cell>
        </row>
        <row r="833">
          <cell r="A833">
            <v>2008</v>
          </cell>
          <cell r="B833">
            <v>1</v>
          </cell>
        </row>
        <row r="834">
          <cell r="A834">
            <v>2008</v>
          </cell>
          <cell r="B834">
            <v>1</v>
          </cell>
        </row>
        <row r="835">
          <cell r="A835">
            <v>2008</v>
          </cell>
          <cell r="B835">
            <v>1</v>
          </cell>
        </row>
        <row r="836">
          <cell r="A836">
            <v>2008</v>
          </cell>
          <cell r="B836">
            <v>1</v>
          </cell>
        </row>
        <row r="837">
          <cell r="A837">
            <v>2008</v>
          </cell>
          <cell r="B837">
            <v>1</v>
          </cell>
        </row>
        <row r="838">
          <cell r="A838">
            <v>2008</v>
          </cell>
          <cell r="B838">
            <v>1</v>
          </cell>
        </row>
        <row r="839">
          <cell r="A839">
            <v>2008</v>
          </cell>
          <cell r="B839">
            <v>1</v>
          </cell>
        </row>
        <row r="840">
          <cell r="A840">
            <v>2008</v>
          </cell>
          <cell r="B840">
            <v>1</v>
          </cell>
        </row>
        <row r="841">
          <cell r="A841">
            <v>2008</v>
          </cell>
          <cell r="B841">
            <v>1</v>
          </cell>
        </row>
        <row r="842">
          <cell r="A842">
            <v>2008</v>
          </cell>
          <cell r="B842">
            <v>1</v>
          </cell>
        </row>
        <row r="843">
          <cell r="A843">
            <v>2008</v>
          </cell>
          <cell r="B843">
            <v>2</v>
          </cell>
        </row>
        <row r="844">
          <cell r="A844">
            <v>2008</v>
          </cell>
          <cell r="B844">
            <v>2</v>
          </cell>
        </row>
        <row r="845">
          <cell r="A845">
            <v>2008</v>
          </cell>
          <cell r="B845">
            <v>2</v>
          </cell>
        </row>
        <row r="846">
          <cell r="A846">
            <v>2008</v>
          </cell>
          <cell r="B846">
            <v>2</v>
          </cell>
        </row>
        <row r="847">
          <cell r="A847">
            <v>2008</v>
          </cell>
          <cell r="B847">
            <v>2</v>
          </cell>
        </row>
        <row r="848">
          <cell r="A848">
            <v>2008</v>
          </cell>
          <cell r="B848">
            <v>2</v>
          </cell>
        </row>
        <row r="849">
          <cell r="A849">
            <v>2008</v>
          </cell>
          <cell r="B849">
            <v>2</v>
          </cell>
        </row>
        <row r="850">
          <cell r="A850">
            <v>2008</v>
          </cell>
          <cell r="B850">
            <v>2</v>
          </cell>
        </row>
        <row r="851">
          <cell r="A851">
            <v>2008</v>
          </cell>
          <cell r="B851">
            <v>2</v>
          </cell>
        </row>
        <row r="852">
          <cell r="A852">
            <v>2008</v>
          </cell>
          <cell r="B852">
            <v>2</v>
          </cell>
        </row>
        <row r="853">
          <cell r="A853">
            <v>2008</v>
          </cell>
          <cell r="B853">
            <v>2</v>
          </cell>
        </row>
        <row r="854">
          <cell r="A854">
            <v>2008</v>
          </cell>
          <cell r="B854">
            <v>2</v>
          </cell>
        </row>
        <row r="855">
          <cell r="A855">
            <v>2008</v>
          </cell>
          <cell r="B855">
            <v>2</v>
          </cell>
        </row>
        <row r="856">
          <cell r="A856">
            <v>2008</v>
          </cell>
          <cell r="B856">
            <v>2</v>
          </cell>
        </row>
        <row r="857">
          <cell r="A857">
            <v>2008</v>
          </cell>
          <cell r="B857">
            <v>2</v>
          </cell>
        </row>
        <row r="858">
          <cell r="A858">
            <v>2008</v>
          </cell>
          <cell r="B858">
            <v>2</v>
          </cell>
        </row>
        <row r="859">
          <cell r="A859">
            <v>2008</v>
          </cell>
          <cell r="B859">
            <v>2</v>
          </cell>
        </row>
        <row r="860">
          <cell r="A860">
            <v>2008</v>
          </cell>
          <cell r="B860">
            <v>2</v>
          </cell>
        </row>
        <row r="861">
          <cell r="A861">
            <v>2008</v>
          </cell>
          <cell r="B861">
            <v>2</v>
          </cell>
        </row>
        <row r="862">
          <cell r="A862">
            <v>2008</v>
          </cell>
          <cell r="B862">
            <v>2</v>
          </cell>
        </row>
        <row r="863">
          <cell r="A863">
            <v>2008</v>
          </cell>
          <cell r="B863">
            <v>2</v>
          </cell>
        </row>
        <row r="864">
          <cell r="A864">
            <v>2008</v>
          </cell>
          <cell r="B864">
            <v>2</v>
          </cell>
        </row>
        <row r="865">
          <cell r="A865">
            <v>2008</v>
          </cell>
          <cell r="B865">
            <v>2</v>
          </cell>
        </row>
        <row r="866">
          <cell r="A866">
            <v>2008</v>
          </cell>
          <cell r="B866">
            <v>2</v>
          </cell>
        </row>
        <row r="867">
          <cell r="A867">
            <v>2008</v>
          </cell>
          <cell r="B867">
            <v>2</v>
          </cell>
        </row>
        <row r="868">
          <cell r="A868">
            <v>2008</v>
          </cell>
          <cell r="B868">
            <v>2</v>
          </cell>
        </row>
        <row r="869">
          <cell r="A869">
            <v>2008</v>
          </cell>
          <cell r="B869">
            <v>2</v>
          </cell>
        </row>
        <row r="870">
          <cell r="A870">
            <v>2008</v>
          </cell>
          <cell r="B870">
            <v>2</v>
          </cell>
        </row>
        <row r="871">
          <cell r="A871">
            <v>2008</v>
          </cell>
          <cell r="B871">
            <v>2</v>
          </cell>
        </row>
        <row r="872">
          <cell r="A872">
            <v>2008</v>
          </cell>
          <cell r="B872">
            <v>2</v>
          </cell>
        </row>
        <row r="873">
          <cell r="A873">
            <v>2008</v>
          </cell>
          <cell r="B873">
            <v>2</v>
          </cell>
        </row>
        <row r="874">
          <cell r="A874">
            <v>2008</v>
          </cell>
          <cell r="B874">
            <v>2</v>
          </cell>
        </row>
        <row r="875">
          <cell r="A875">
            <v>2008</v>
          </cell>
          <cell r="B875">
            <v>2</v>
          </cell>
        </row>
        <row r="876">
          <cell r="A876">
            <v>2008</v>
          </cell>
          <cell r="B876">
            <v>2</v>
          </cell>
        </row>
        <row r="877">
          <cell r="A877">
            <v>2008</v>
          </cell>
          <cell r="B877">
            <v>2</v>
          </cell>
        </row>
        <row r="878">
          <cell r="A878">
            <v>2008</v>
          </cell>
          <cell r="B878">
            <v>2</v>
          </cell>
        </row>
        <row r="879">
          <cell r="A879">
            <v>2008</v>
          </cell>
          <cell r="B879">
            <v>2</v>
          </cell>
        </row>
        <row r="880">
          <cell r="A880">
            <v>2008</v>
          </cell>
          <cell r="B880">
            <v>2</v>
          </cell>
        </row>
        <row r="881">
          <cell r="A881">
            <v>2008</v>
          </cell>
          <cell r="B881">
            <v>2</v>
          </cell>
        </row>
        <row r="882">
          <cell r="A882">
            <v>2008</v>
          </cell>
          <cell r="B882">
            <v>2</v>
          </cell>
        </row>
        <row r="883">
          <cell r="A883">
            <v>2008</v>
          </cell>
          <cell r="B883">
            <v>2</v>
          </cell>
        </row>
        <row r="884">
          <cell r="A884">
            <v>2008</v>
          </cell>
          <cell r="B884">
            <v>2</v>
          </cell>
        </row>
        <row r="885">
          <cell r="A885">
            <v>2008</v>
          </cell>
          <cell r="B885">
            <v>2</v>
          </cell>
        </row>
        <row r="886">
          <cell r="A886">
            <v>2008</v>
          </cell>
          <cell r="B886">
            <v>2</v>
          </cell>
        </row>
        <row r="887">
          <cell r="A887">
            <v>2008</v>
          </cell>
          <cell r="B887">
            <v>2</v>
          </cell>
        </row>
        <row r="888">
          <cell r="A888">
            <v>2008</v>
          </cell>
          <cell r="B888">
            <v>2</v>
          </cell>
        </row>
        <row r="889">
          <cell r="A889">
            <v>2008</v>
          </cell>
          <cell r="B889">
            <v>2</v>
          </cell>
        </row>
        <row r="890">
          <cell r="A890">
            <v>2008</v>
          </cell>
          <cell r="B890">
            <v>2</v>
          </cell>
        </row>
        <row r="891">
          <cell r="A891">
            <v>2008</v>
          </cell>
          <cell r="B891">
            <v>2</v>
          </cell>
        </row>
        <row r="892">
          <cell r="A892">
            <v>2008</v>
          </cell>
          <cell r="B892">
            <v>2</v>
          </cell>
        </row>
        <row r="893">
          <cell r="A893">
            <v>2008</v>
          </cell>
          <cell r="B893">
            <v>2</v>
          </cell>
        </row>
        <row r="894">
          <cell r="A894">
            <v>2008</v>
          </cell>
          <cell r="B894">
            <v>2</v>
          </cell>
        </row>
        <row r="895">
          <cell r="A895">
            <v>2008</v>
          </cell>
          <cell r="B895">
            <v>2</v>
          </cell>
        </row>
        <row r="896">
          <cell r="A896">
            <v>2008</v>
          </cell>
          <cell r="B896">
            <v>2</v>
          </cell>
        </row>
        <row r="897">
          <cell r="A897">
            <v>2008</v>
          </cell>
          <cell r="B897">
            <v>2</v>
          </cell>
        </row>
        <row r="898">
          <cell r="A898">
            <v>2008</v>
          </cell>
          <cell r="B898">
            <v>2</v>
          </cell>
        </row>
        <row r="899">
          <cell r="A899">
            <v>2008</v>
          </cell>
          <cell r="B899">
            <v>2</v>
          </cell>
        </row>
        <row r="900">
          <cell r="A900">
            <v>2008</v>
          </cell>
          <cell r="B900">
            <v>2</v>
          </cell>
        </row>
        <row r="901">
          <cell r="A901">
            <v>2008</v>
          </cell>
          <cell r="B901">
            <v>2</v>
          </cell>
        </row>
        <row r="902">
          <cell r="A902">
            <v>2008</v>
          </cell>
          <cell r="B902">
            <v>2</v>
          </cell>
        </row>
        <row r="903">
          <cell r="A903">
            <v>2008</v>
          </cell>
          <cell r="B903">
            <v>2</v>
          </cell>
        </row>
        <row r="904">
          <cell r="A904">
            <v>2008</v>
          </cell>
          <cell r="B904">
            <v>2</v>
          </cell>
        </row>
        <row r="905">
          <cell r="A905">
            <v>2008</v>
          </cell>
          <cell r="B905">
            <v>2</v>
          </cell>
        </row>
        <row r="906">
          <cell r="A906">
            <v>2008</v>
          </cell>
          <cell r="B906">
            <v>2</v>
          </cell>
        </row>
        <row r="907">
          <cell r="A907">
            <v>2008</v>
          </cell>
          <cell r="B907">
            <v>2</v>
          </cell>
        </row>
        <row r="908">
          <cell r="A908">
            <v>2008</v>
          </cell>
          <cell r="B908">
            <v>2</v>
          </cell>
        </row>
        <row r="909">
          <cell r="A909">
            <v>2008</v>
          </cell>
          <cell r="B909">
            <v>2</v>
          </cell>
        </row>
        <row r="910">
          <cell r="A910">
            <v>2008</v>
          </cell>
          <cell r="B910">
            <v>2</v>
          </cell>
        </row>
        <row r="911">
          <cell r="A911">
            <v>2008</v>
          </cell>
          <cell r="B911">
            <v>2</v>
          </cell>
        </row>
        <row r="912">
          <cell r="A912">
            <v>2008</v>
          </cell>
          <cell r="B912">
            <v>2</v>
          </cell>
        </row>
        <row r="913">
          <cell r="A913">
            <v>2008</v>
          </cell>
          <cell r="B913">
            <v>2</v>
          </cell>
        </row>
        <row r="914">
          <cell r="A914">
            <v>2008</v>
          </cell>
          <cell r="B914">
            <v>2</v>
          </cell>
        </row>
        <row r="915">
          <cell r="A915">
            <v>2008</v>
          </cell>
          <cell r="B915">
            <v>2</v>
          </cell>
        </row>
        <row r="916">
          <cell r="A916">
            <v>2008</v>
          </cell>
          <cell r="B916">
            <v>2</v>
          </cell>
        </row>
        <row r="917">
          <cell r="A917">
            <v>2008</v>
          </cell>
          <cell r="B917">
            <v>2</v>
          </cell>
        </row>
        <row r="918">
          <cell r="A918">
            <v>2008</v>
          </cell>
          <cell r="B918">
            <v>2</v>
          </cell>
        </row>
        <row r="919">
          <cell r="A919">
            <v>2008</v>
          </cell>
          <cell r="B919">
            <v>2</v>
          </cell>
        </row>
        <row r="920">
          <cell r="A920">
            <v>2008</v>
          </cell>
          <cell r="B920">
            <v>2</v>
          </cell>
        </row>
        <row r="921">
          <cell r="A921">
            <v>2008</v>
          </cell>
          <cell r="B921">
            <v>2</v>
          </cell>
        </row>
        <row r="922">
          <cell r="A922">
            <v>2008</v>
          </cell>
          <cell r="B922">
            <v>2</v>
          </cell>
        </row>
        <row r="923">
          <cell r="A923">
            <v>2008</v>
          </cell>
          <cell r="B923">
            <v>2</v>
          </cell>
        </row>
        <row r="924">
          <cell r="A924">
            <v>2008</v>
          </cell>
          <cell r="B924">
            <v>2</v>
          </cell>
        </row>
        <row r="925">
          <cell r="A925">
            <v>2008</v>
          </cell>
          <cell r="B925">
            <v>2</v>
          </cell>
        </row>
        <row r="926">
          <cell r="A926">
            <v>2008</v>
          </cell>
          <cell r="B926">
            <v>2</v>
          </cell>
        </row>
        <row r="927">
          <cell r="A927">
            <v>2008</v>
          </cell>
          <cell r="B927">
            <v>2</v>
          </cell>
        </row>
        <row r="928">
          <cell r="A928">
            <v>2008</v>
          </cell>
          <cell r="B928">
            <v>2</v>
          </cell>
        </row>
        <row r="929">
          <cell r="A929">
            <v>2008</v>
          </cell>
          <cell r="B929">
            <v>2</v>
          </cell>
        </row>
        <row r="930">
          <cell r="A930">
            <v>2008</v>
          </cell>
          <cell r="B930">
            <v>2</v>
          </cell>
        </row>
        <row r="931">
          <cell r="A931">
            <v>2008</v>
          </cell>
          <cell r="B931">
            <v>2</v>
          </cell>
        </row>
        <row r="932">
          <cell r="A932">
            <v>2008</v>
          </cell>
          <cell r="B932">
            <v>2</v>
          </cell>
        </row>
        <row r="933">
          <cell r="A933">
            <v>2008</v>
          </cell>
          <cell r="B933">
            <v>2</v>
          </cell>
        </row>
        <row r="934">
          <cell r="A934">
            <v>2008</v>
          </cell>
          <cell r="B934">
            <v>2</v>
          </cell>
        </row>
        <row r="935">
          <cell r="A935">
            <v>2008</v>
          </cell>
          <cell r="B935">
            <v>2</v>
          </cell>
        </row>
        <row r="936">
          <cell r="A936">
            <v>2008</v>
          </cell>
          <cell r="B936">
            <v>2</v>
          </cell>
        </row>
        <row r="937">
          <cell r="A937">
            <v>2008</v>
          </cell>
          <cell r="B937">
            <v>2</v>
          </cell>
        </row>
        <row r="938">
          <cell r="A938">
            <v>2008</v>
          </cell>
          <cell r="B938">
            <v>2</v>
          </cell>
        </row>
        <row r="939">
          <cell r="A939">
            <v>2008</v>
          </cell>
          <cell r="B939">
            <v>2</v>
          </cell>
        </row>
        <row r="940">
          <cell r="A940">
            <v>2008</v>
          </cell>
          <cell r="B940">
            <v>2</v>
          </cell>
        </row>
        <row r="941">
          <cell r="A941">
            <v>2008</v>
          </cell>
          <cell r="B941">
            <v>2</v>
          </cell>
        </row>
        <row r="942">
          <cell r="A942">
            <v>2008</v>
          </cell>
          <cell r="B942">
            <v>2</v>
          </cell>
        </row>
        <row r="943">
          <cell r="A943">
            <v>2008</v>
          </cell>
          <cell r="B943">
            <v>2</v>
          </cell>
        </row>
        <row r="944">
          <cell r="A944">
            <v>2008</v>
          </cell>
          <cell r="B944">
            <v>2</v>
          </cell>
        </row>
        <row r="945">
          <cell r="A945">
            <v>2008</v>
          </cell>
          <cell r="B945">
            <v>2</v>
          </cell>
        </row>
        <row r="946">
          <cell r="A946">
            <v>2008</v>
          </cell>
          <cell r="B946">
            <v>2</v>
          </cell>
        </row>
        <row r="947">
          <cell r="A947">
            <v>2008</v>
          </cell>
          <cell r="B947">
            <v>2</v>
          </cell>
        </row>
        <row r="948">
          <cell r="A948">
            <v>2008</v>
          </cell>
          <cell r="B948">
            <v>2</v>
          </cell>
        </row>
        <row r="949">
          <cell r="A949">
            <v>2008</v>
          </cell>
          <cell r="B949">
            <v>2</v>
          </cell>
        </row>
        <row r="950">
          <cell r="A950">
            <v>2008</v>
          </cell>
          <cell r="B950">
            <v>2</v>
          </cell>
        </row>
        <row r="951">
          <cell r="A951">
            <v>2008</v>
          </cell>
          <cell r="B951">
            <v>2</v>
          </cell>
        </row>
        <row r="952">
          <cell r="A952">
            <v>2008</v>
          </cell>
          <cell r="B952">
            <v>2</v>
          </cell>
        </row>
        <row r="953">
          <cell r="A953">
            <v>2008</v>
          </cell>
          <cell r="B953">
            <v>2</v>
          </cell>
        </row>
        <row r="954">
          <cell r="A954">
            <v>2008</v>
          </cell>
          <cell r="B954">
            <v>2</v>
          </cell>
        </row>
        <row r="955">
          <cell r="A955">
            <v>2008</v>
          </cell>
          <cell r="B955">
            <v>2</v>
          </cell>
        </row>
        <row r="956">
          <cell r="A956">
            <v>2008</v>
          </cell>
          <cell r="B956">
            <v>2</v>
          </cell>
        </row>
        <row r="957">
          <cell r="A957">
            <v>2008</v>
          </cell>
          <cell r="B957">
            <v>2</v>
          </cell>
        </row>
        <row r="958">
          <cell r="A958">
            <v>2008</v>
          </cell>
          <cell r="B958">
            <v>2</v>
          </cell>
        </row>
        <row r="959">
          <cell r="A959">
            <v>2008</v>
          </cell>
          <cell r="B959">
            <v>2</v>
          </cell>
        </row>
        <row r="960">
          <cell r="A960">
            <v>2008</v>
          </cell>
          <cell r="B960">
            <v>2</v>
          </cell>
        </row>
        <row r="961">
          <cell r="A961">
            <v>2008</v>
          </cell>
          <cell r="B961">
            <v>2</v>
          </cell>
        </row>
        <row r="962">
          <cell r="A962">
            <v>2008</v>
          </cell>
          <cell r="B962">
            <v>2</v>
          </cell>
        </row>
        <row r="963">
          <cell r="A963">
            <v>2008</v>
          </cell>
          <cell r="B963">
            <v>2</v>
          </cell>
        </row>
        <row r="964">
          <cell r="A964">
            <v>2008</v>
          </cell>
          <cell r="B964">
            <v>2</v>
          </cell>
        </row>
        <row r="965">
          <cell r="A965">
            <v>2008</v>
          </cell>
          <cell r="B965">
            <v>2</v>
          </cell>
        </row>
        <row r="966">
          <cell r="A966">
            <v>2008</v>
          </cell>
          <cell r="B966">
            <v>2</v>
          </cell>
        </row>
        <row r="967">
          <cell r="A967">
            <v>2008</v>
          </cell>
          <cell r="B967">
            <v>2</v>
          </cell>
        </row>
        <row r="968">
          <cell r="A968">
            <v>2008</v>
          </cell>
          <cell r="B968">
            <v>2</v>
          </cell>
        </row>
        <row r="969">
          <cell r="A969">
            <v>2008</v>
          </cell>
          <cell r="B969">
            <v>2</v>
          </cell>
        </row>
        <row r="970">
          <cell r="A970">
            <v>2008</v>
          </cell>
          <cell r="B970">
            <v>2</v>
          </cell>
        </row>
        <row r="971">
          <cell r="A971">
            <v>2008</v>
          </cell>
          <cell r="B971">
            <v>2</v>
          </cell>
        </row>
        <row r="972">
          <cell r="A972">
            <v>2008</v>
          </cell>
          <cell r="B972">
            <v>2</v>
          </cell>
        </row>
        <row r="973">
          <cell r="A973">
            <v>2008</v>
          </cell>
          <cell r="B973">
            <v>2</v>
          </cell>
        </row>
        <row r="974">
          <cell r="A974">
            <v>2008</v>
          </cell>
          <cell r="B974">
            <v>2</v>
          </cell>
        </row>
        <row r="975">
          <cell r="A975">
            <v>2008</v>
          </cell>
          <cell r="B975">
            <v>2</v>
          </cell>
        </row>
        <row r="976">
          <cell r="A976">
            <v>2008</v>
          </cell>
          <cell r="B976">
            <v>2</v>
          </cell>
        </row>
        <row r="977">
          <cell r="A977">
            <v>2008</v>
          </cell>
          <cell r="B977">
            <v>2</v>
          </cell>
        </row>
        <row r="978">
          <cell r="A978">
            <v>2008</v>
          </cell>
          <cell r="B978">
            <v>2</v>
          </cell>
        </row>
        <row r="979">
          <cell r="A979">
            <v>2008</v>
          </cell>
          <cell r="B979">
            <v>2</v>
          </cell>
        </row>
        <row r="980">
          <cell r="A980">
            <v>2008</v>
          </cell>
          <cell r="B980">
            <v>2</v>
          </cell>
        </row>
        <row r="981">
          <cell r="A981">
            <v>2008</v>
          </cell>
          <cell r="B981">
            <v>2</v>
          </cell>
        </row>
        <row r="982">
          <cell r="A982">
            <v>2008</v>
          </cell>
          <cell r="B982">
            <v>2</v>
          </cell>
        </row>
        <row r="983">
          <cell r="A983">
            <v>2008</v>
          </cell>
          <cell r="B983">
            <v>2</v>
          </cell>
        </row>
        <row r="984">
          <cell r="A984">
            <v>2008</v>
          </cell>
          <cell r="B984">
            <v>2</v>
          </cell>
        </row>
        <row r="985">
          <cell r="A985">
            <v>2008</v>
          </cell>
          <cell r="B985">
            <v>2</v>
          </cell>
        </row>
        <row r="986">
          <cell r="A986">
            <v>2008</v>
          </cell>
          <cell r="B986">
            <v>2</v>
          </cell>
        </row>
        <row r="987">
          <cell r="A987">
            <v>2008</v>
          </cell>
          <cell r="B987">
            <v>2</v>
          </cell>
        </row>
        <row r="988">
          <cell r="A988">
            <v>2008</v>
          </cell>
          <cell r="B988">
            <v>2</v>
          </cell>
        </row>
        <row r="989">
          <cell r="A989">
            <v>2008</v>
          </cell>
          <cell r="B989">
            <v>2</v>
          </cell>
        </row>
        <row r="990">
          <cell r="A990">
            <v>2008</v>
          </cell>
          <cell r="B990">
            <v>2</v>
          </cell>
        </row>
        <row r="991">
          <cell r="A991">
            <v>2008</v>
          </cell>
          <cell r="B991">
            <v>2</v>
          </cell>
        </row>
        <row r="992">
          <cell r="A992">
            <v>2008</v>
          </cell>
          <cell r="B992">
            <v>2</v>
          </cell>
        </row>
        <row r="993">
          <cell r="A993">
            <v>2008</v>
          </cell>
          <cell r="B993">
            <v>2</v>
          </cell>
        </row>
        <row r="994">
          <cell r="A994">
            <v>2008</v>
          </cell>
          <cell r="B994">
            <v>2</v>
          </cell>
        </row>
        <row r="995">
          <cell r="A995">
            <v>2008</v>
          </cell>
          <cell r="B995">
            <v>2</v>
          </cell>
        </row>
        <row r="996">
          <cell r="A996">
            <v>2008</v>
          </cell>
          <cell r="B996">
            <v>2</v>
          </cell>
        </row>
        <row r="997">
          <cell r="A997">
            <v>2008</v>
          </cell>
          <cell r="B997">
            <v>2</v>
          </cell>
        </row>
        <row r="998">
          <cell r="A998">
            <v>2008</v>
          </cell>
          <cell r="B998">
            <v>2</v>
          </cell>
        </row>
        <row r="999">
          <cell r="A999">
            <v>2008</v>
          </cell>
          <cell r="B999">
            <v>2</v>
          </cell>
        </row>
        <row r="1000">
          <cell r="A1000">
            <v>2008</v>
          </cell>
          <cell r="B1000">
            <v>2</v>
          </cell>
        </row>
        <row r="1001">
          <cell r="A1001">
            <v>2008</v>
          </cell>
          <cell r="B1001">
            <v>2</v>
          </cell>
        </row>
        <row r="1002">
          <cell r="A1002">
            <v>2008</v>
          </cell>
          <cell r="B1002">
            <v>2</v>
          </cell>
        </row>
        <row r="1003">
          <cell r="A1003">
            <v>2008</v>
          </cell>
          <cell r="B1003">
            <v>2</v>
          </cell>
        </row>
        <row r="1004">
          <cell r="A1004">
            <v>2008</v>
          </cell>
          <cell r="B1004">
            <v>2</v>
          </cell>
        </row>
        <row r="1005">
          <cell r="A1005">
            <v>2008</v>
          </cell>
          <cell r="B1005">
            <v>2</v>
          </cell>
        </row>
        <row r="1006">
          <cell r="A1006">
            <v>2008</v>
          </cell>
          <cell r="B1006">
            <v>2</v>
          </cell>
        </row>
        <row r="1007">
          <cell r="A1007">
            <v>2008</v>
          </cell>
          <cell r="B1007">
            <v>2</v>
          </cell>
        </row>
        <row r="1008">
          <cell r="A1008">
            <v>2008</v>
          </cell>
          <cell r="B1008">
            <v>2</v>
          </cell>
        </row>
        <row r="1009">
          <cell r="A1009">
            <v>2008</v>
          </cell>
          <cell r="B1009">
            <v>3</v>
          </cell>
        </row>
        <row r="1010">
          <cell r="A1010">
            <v>2008</v>
          </cell>
          <cell r="B1010">
            <v>3</v>
          </cell>
        </row>
        <row r="1011">
          <cell r="A1011">
            <v>2008</v>
          </cell>
          <cell r="B1011">
            <v>3</v>
          </cell>
        </row>
        <row r="1012">
          <cell r="A1012">
            <v>2008</v>
          </cell>
          <cell r="B1012">
            <v>3</v>
          </cell>
        </row>
        <row r="1013">
          <cell r="A1013">
            <v>2008</v>
          </cell>
          <cell r="B1013">
            <v>3</v>
          </cell>
        </row>
        <row r="1014">
          <cell r="A1014">
            <v>2008</v>
          </cell>
          <cell r="B1014">
            <v>3</v>
          </cell>
        </row>
        <row r="1015">
          <cell r="A1015">
            <v>2008</v>
          </cell>
          <cell r="B1015">
            <v>3</v>
          </cell>
        </row>
        <row r="1016">
          <cell r="A1016">
            <v>2008</v>
          </cell>
          <cell r="B1016">
            <v>3</v>
          </cell>
        </row>
        <row r="1017">
          <cell r="A1017">
            <v>2008</v>
          </cell>
          <cell r="B1017">
            <v>3</v>
          </cell>
        </row>
        <row r="1018">
          <cell r="A1018">
            <v>2008</v>
          </cell>
          <cell r="B1018">
            <v>3</v>
          </cell>
        </row>
        <row r="1019">
          <cell r="A1019">
            <v>2008</v>
          </cell>
          <cell r="B1019">
            <v>3</v>
          </cell>
        </row>
        <row r="1020">
          <cell r="A1020">
            <v>2008</v>
          </cell>
          <cell r="B1020">
            <v>3</v>
          </cell>
        </row>
        <row r="1021">
          <cell r="A1021">
            <v>2008</v>
          </cell>
          <cell r="B1021">
            <v>3</v>
          </cell>
        </row>
        <row r="1022">
          <cell r="A1022">
            <v>2008</v>
          </cell>
          <cell r="B1022">
            <v>3</v>
          </cell>
        </row>
        <row r="1023">
          <cell r="A1023">
            <v>2008</v>
          </cell>
          <cell r="B1023">
            <v>3</v>
          </cell>
        </row>
        <row r="1024">
          <cell r="A1024">
            <v>2008</v>
          </cell>
          <cell r="B1024">
            <v>3</v>
          </cell>
        </row>
        <row r="1025">
          <cell r="A1025">
            <v>2008</v>
          </cell>
          <cell r="B1025">
            <v>3</v>
          </cell>
        </row>
        <row r="1026">
          <cell r="A1026">
            <v>2008</v>
          </cell>
          <cell r="B1026">
            <v>3</v>
          </cell>
        </row>
        <row r="1027">
          <cell r="A1027">
            <v>2008</v>
          </cell>
          <cell r="B1027">
            <v>3</v>
          </cell>
        </row>
        <row r="1028">
          <cell r="A1028">
            <v>2008</v>
          </cell>
          <cell r="B1028">
            <v>3</v>
          </cell>
        </row>
        <row r="1029">
          <cell r="A1029">
            <v>2008</v>
          </cell>
          <cell r="B1029">
            <v>3</v>
          </cell>
        </row>
        <row r="1030">
          <cell r="A1030">
            <v>2008</v>
          </cell>
          <cell r="B1030">
            <v>3</v>
          </cell>
        </row>
        <row r="1031">
          <cell r="A1031">
            <v>2008</v>
          </cell>
          <cell r="B1031">
            <v>3</v>
          </cell>
        </row>
        <row r="1032">
          <cell r="A1032">
            <v>2008</v>
          </cell>
          <cell r="B1032">
            <v>3</v>
          </cell>
        </row>
        <row r="1033">
          <cell r="A1033">
            <v>2008</v>
          </cell>
          <cell r="B1033">
            <v>3</v>
          </cell>
        </row>
        <row r="1034">
          <cell r="A1034">
            <v>2008</v>
          </cell>
          <cell r="B1034">
            <v>3</v>
          </cell>
        </row>
        <row r="1035">
          <cell r="A1035">
            <v>2008</v>
          </cell>
          <cell r="B1035">
            <v>3</v>
          </cell>
        </row>
        <row r="1036">
          <cell r="A1036">
            <v>2008</v>
          </cell>
          <cell r="B1036">
            <v>3</v>
          </cell>
        </row>
        <row r="1037">
          <cell r="A1037">
            <v>2008</v>
          </cell>
          <cell r="B1037">
            <v>3</v>
          </cell>
        </row>
        <row r="1038">
          <cell r="A1038">
            <v>2008</v>
          </cell>
          <cell r="B1038">
            <v>3</v>
          </cell>
        </row>
        <row r="1039">
          <cell r="A1039">
            <v>2008</v>
          </cell>
          <cell r="B1039">
            <v>3</v>
          </cell>
        </row>
        <row r="1040">
          <cell r="A1040">
            <v>2008</v>
          </cell>
          <cell r="B1040">
            <v>3</v>
          </cell>
        </row>
        <row r="1041">
          <cell r="A1041">
            <v>2008</v>
          </cell>
          <cell r="B1041">
            <v>3</v>
          </cell>
        </row>
        <row r="1042">
          <cell r="A1042">
            <v>2008</v>
          </cell>
          <cell r="B1042">
            <v>3</v>
          </cell>
        </row>
        <row r="1043">
          <cell r="A1043">
            <v>2008</v>
          </cell>
          <cell r="B1043">
            <v>3</v>
          </cell>
        </row>
        <row r="1044">
          <cell r="A1044">
            <v>2008</v>
          </cell>
          <cell r="B1044">
            <v>3</v>
          </cell>
        </row>
        <row r="1045">
          <cell r="A1045">
            <v>2008</v>
          </cell>
          <cell r="B1045">
            <v>3</v>
          </cell>
        </row>
        <row r="1046">
          <cell r="A1046">
            <v>2008</v>
          </cell>
          <cell r="B1046">
            <v>3</v>
          </cell>
        </row>
        <row r="1047">
          <cell r="A1047">
            <v>2008</v>
          </cell>
          <cell r="B1047">
            <v>3</v>
          </cell>
        </row>
        <row r="1048">
          <cell r="A1048">
            <v>2008</v>
          </cell>
          <cell r="B1048">
            <v>3</v>
          </cell>
        </row>
        <row r="1049">
          <cell r="A1049">
            <v>2008</v>
          </cell>
          <cell r="B1049">
            <v>3</v>
          </cell>
        </row>
        <row r="1050">
          <cell r="A1050">
            <v>2008</v>
          </cell>
          <cell r="B1050">
            <v>3</v>
          </cell>
        </row>
        <row r="1051">
          <cell r="A1051">
            <v>2008</v>
          </cell>
          <cell r="B1051">
            <v>3</v>
          </cell>
        </row>
        <row r="1052">
          <cell r="A1052">
            <v>2008</v>
          </cell>
          <cell r="B1052">
            <v>3</v>
          </cell>
        </row>
        <row r="1053">
          <cell r="A1053">
            <v>2008</v>
          </cell>
          <cell r="B1053">
            <v>3</v>
          </cell>
        </row>
        <row r="1054">
          <cell r="A1054">
            <v>2008</v>
          </cell>
          <cell r="B1054">
            <v>3</v>
          </cell>
        </row>
        <row r="1055">
          <cell r="A1055">
            <v>2008</v>
          </cell>
          <cell r="B1055">
            <v>3</v>
          </cell>
        </row>
        <row r="1056">
          <cell r="A1056">
            <v>2008</v>
          </cell>
          <cell r="B1056">
            <v>3</v>
          </cell>
        </row>
        <row r="1057">
          <cell r="A1057">
            <v>2008</v>
          </cell>
          <cell r="B1057">
            <v>3</v>
          </cell>
        </row>
        <row r="1058">
          <cell r="A1058">
            <v>2008</v>
          </cell>
          <cell r="B1058">
            <v>3</v>
          </cell>
        </row>
        <row r="1059">
          <cell r="A1059">
            <v>2008</v>
          </cell>
          <cell r="B1059">
            <v>3</v>
          </cell>
        </row>
        <row r="1060">
          <cell r="A1060">
            <v>2008</v>
          </cell>
          <cell r="B1060">
            <v>3</v>
          </cell>
        </row>
        <row r="1061">
          <cell r="A1061">
            <v>2008</v>
          </cell>
          <cell r="B1061">
            <v>3</v>
          </cell>
        </row>
        <row r="1062">
          <cell r="A1062">
            <v>2008</v>
          </cell>
          <cell r="B1062">
            <v>3</v>
          </cell>
        </row>
        <row r="1063">
          <cell r="A1063">
            <v>2008</v>
          </cell>
          <cell r="B1063">
            <v>3</v>
          </cell>
        </row>
        <row r="1064">
          <cell r="A1064">
            <v>2008</v>
          </cell>
          <cell r="B1064">
            <v>3</v>
          </cell>
        </row>
        <row r="1065">
          <cell r="A1065">
            <v>2008</v>
          </cell>
          <cell r="B1065">
            <v>3</v>
          </cell>
        </row>
        <row r="1066">
          <cell r="A1066">
            <v>2008</v>
          </cell>
          <cell r="B1066">
            <v>3</v>
          </cell>
        </row>
        <row r="1067">
          <cell r="A1067">
            <v>2008</v>
          </cell>
          <cell r="B1067">
            <v>3</v>
          </cell>
        </row>
        <row r="1068">
          <cell r="A1068">
            <v>2008</v>
          </cell>
          <cell r="B1068">
            <v>3</v>
          </cell>
        </row>
        <row r="1069">
          <cell r="A1069">
            <v>2008</v>
          </cell>
          <cell r="B1069">
            <v>3</v>
          </cell>
        </row>
        <row r="1070">
          <cell r="A1070">
            <v>2008</v>
          </cell>
          <cell r="B1070">
            <v>3</v>
          </cell>
        </row>
        <row r="1071">
          <cell r="A1071">
            <v>2008</v>
          </cell>
          <cell r="B1071">
            <v>3</v>
          </cell>
        </row>
        <row r="1072">
          <cell r="A1072">
            <v>2008</v>
          </cell>
          <cell r="B1072">
            <v>3</v>
          </cell>
        </row>
        <row r="1073">
          <cell r="A1073">
            <v>2008</v>
          </cell>
          <cell r="B1073">
            <v>3</v>
          </cell>
        </row>
        <row r="1074">
          <cell r="A1074">
            <v>2008</v>
          </cell>
          <cell r="B1074">
            <v>3</v>
          </cell>
        </row>
        <row r="1075">
          <cell r="A1075">
            <v>2008</v>
          </cell>
          <cell r="B1075">
            <v>3</v>
          </cell>
        </row>
        <row r="1076">
          <cell r="A1076">
            <v>2008</v>
          </cell>
          <cell r="B1076">
            <v>3</v>
          </cell>
        </row>
        <row r="1077">
          <cell r="A1077">
            <v>2008</v>
          </cell>
          <cell r="B1077">
            <v>3</v>
          </cell>
        </row>
        <row r="1078">
          <cell r="A1078">
            <v>2008</v>
          </cell>
          <cell r="B1078">
            <v>3</v>
          </cell>
        </row>
        <row r="1079">
          <cell r="A1079">
            <v>2008</v>
          </cell>
          <cell r="B1079">
            <v>3</v>
          </cell>
        </row>
        <row r="1080">
          <cell r="A1080">
            <v>2008</v>
          </cell>
          <cell r="B1080">
            <v>3</v>
          </cell>
        </row>
        <row r="1081">
          <cell r="A1081">
            <v>2008</v>
          </cell>
          <cell r="B1081">
            <v>3</v>
          </cell>
        </row>
        <row r="1082">
          <cell r="A1082">
            <v>2008</v>
          </cell>
          <cell r="B1082">
            <v>3</v>
          </cell>
        </row>
        <row r="1083">
          <cell r="A1083">
            <v>2008</v>
          </cell>
          <cell r="B1083">
            <v>3</v>
          </cell>
        </row>
        <row r="1084">
          <cell r="A1084">
            <v>2008</v>
          </cell>
          <cell r="B1084">
            <v>3</v>
          </cell>
        </row>
        <row r="1085">
          <cell r="A1085">
            <v>2008</v>
          </cell>
          <cell r="B1085">
            <v>3</v>
          </cell>
        </row>
        <row r="1086">
          <cell r="A1086">
            <v>2008</v>
          </cell>
          <cell r="B1086">
            <v>3</v>
          </cell>
        </row>
        <row r="1087">
          <cell r="A1087">
            <v>2008</v>
          </cell>
          <cell r="B1087">
            <v>3</v>
          </cell>
        </row>
        <row r="1088">
          <cell r="A1088">
            <v>2008</v>
          </cell>
          <cell r="B1088">
            <v>3</v>
          </cell>
        </row>
        <row r="1089">
          <cell r="A1089">
            <v>2008</v>
          </cell>
          <cell r="B1089">
            <v>3</v>
          </cell>
        </row>
        <row r="1090">
          <cell r="A1090">
            <v>2008</v>
          </cell>
          <cell r="B1090">
            <v>3</v>
          </cell>
        </row>
        <row r="1091">
          <cell r="A1091">
            <v>2008</v>
          </cell>
          <cell r="B1091">
            <v>3</v>
          </cell>
        </row>
        <row r="1092">
          <cell r="A1092">
            <v>2008</v>
          </cell>
          <cell r="B1092">
            <v>3</v>
          </cell>
        </row>
        <row r="1093">
          <cell r="A1093">
            <v>2008</v>
          </cell>
          <cell r="B1093">
            <v>3</v>
          </cell>
        </row>
        <row r="1094">
          <cell r="A1094">
            <v>2008</v>
          </cell>
          <cell r="B1094">
            <v>3</v>
          </cell>
        </row>
        <row r="1095">
          <cell r="A1095">
            <v>2008</v>
          </cell>
          <cell r="B1095">
            <v>3</v>
          </cell>
        </row>
        <row r="1096">
          <cell r="A1096">
            <v>2008</v>
          </cell>
          <cell r="B1096">
            <v>3</v>
          </cell>
        </row>
        <row r="1097">
          <cell r="A1097">
            <v>2008</v>
          </cell>
          <cell r="B1097">
            <v>3</v>
          </cell>
        </row>
        <row r="1098">
          <cell r="A1098">
            <v>2008</v>
          </cell>
          <cell r="B1098">
            <v>3</v>
          </cell>
        </row>
        <row r="1099">
          <cell r="A1099">
            <v>2008</v>
          </cell>
          <cell r="B1099">
            <v>3</v>
          </cell>
        </row>
        <row r="1100">
          <cell r="A1100">
            <v>2008</v>
          </cell>
          <cell r="B1100">
            <v>3</v>
          </cell>
        </row>
        <row r="1101">
          <cell r="A1101">
            <v>2008</v>
          </cell>
          <cell r="B1101">
            <v>3</v>
          </cell>
        </row>
        <row r="1102">
          <cell r="A1102">
            <v>2008</v>
          </cell>
          <cell r="B1102">
            <v>3</v>
          </cell>
        </row>
        <row r="1103">
          <cell r="A1103">
            <v>2008</v>
          </cell>
          <cell r="B1103">
            <v>3</v>
          </cell>
        </row>
        <row r="1104">
          <cell r="A1104">
            <v>2008</v>
          </cell>
          <cell r="B1104">
            <v>3</v>
          </cell>
        </row>
        <row r="1105">
          <cell r="A1105">
            <v>2008</v>
          </cell>
          <cell r="B1105">
            <v>3</v>
          </cell>
        </row>
        <row r="1106">
          <cell r="A1106">
            <v>2008</v>
          </cell>
          <cell r="B1106">
            <v>3</v>
          </cell>
        </row>
        <row r="1107">
          <cell r="A1107">
            <v>2008</v>
          </cell>
          <cell r="B1107">
            <v>3</v>
          </cell>
        </row>
        <row r="1108">
          <cell r="A1108">
            <v>2008</v>
          </cell>
          <cell r="B1108">
            <v>3</v>
          </cell>
        </row>
        <row r="1109">
          <cell r="A1109">
            <v>2008</v>
          </cell>
          <cell r="B1109">
            <v>3</v>
          </cell>
        </row>
        <row r="1110">
          <cell r="A1110">
            <v>2008</v>
          </cell>
          <cell r="B1110">
            <v>3</v>
          </cell>
        </row>
        <row r="1111">
          <cell r="A1111">
            <v>2008</v>
          </cell>
          <cell r="B1111">
            <v>3</v>
          </cell>
        </row>
        <row r="1112">
          <cell r="A1112">
            <v>2008</v>
          </cell>
          <cell r="B1112">
            <v>3</v>
          </cell>
        </row>
        <row r="1113">
          <cell r="A1113">
            <v>2008</v>
          </cell>
          <cell r="B1113">
            <v>3</v>
          </cell>
        </row>
        <row r="1114">
          <cell r="A1114">
            <v>2008</v>
          </cell>
          <cell r="B1114">
            <v>3</v>
          </cell>
        </row>
        <row r="1115">
          <cell r="A1115">
            <v>2008</v>
          </cell>
          <cell r="B1115">
            <v>3</v>
          </cell>
        </row>
        <row r="1116">
          <cell r="A1116">
            <v>2008</v>
          </cell>
          <cell r="B1116">
            <v>3</v>
          </cell>
        </row>
        <row r="1117">
          <cell r="A1117">
            <v>2008</v>
          </cell>
          <cell r="B1117">
            <v>3</v>
          </cell>
        </row>
        <row r="1118">
          <cell r="A1118">
            <v>2008</v>
          </cell>
          <cell r="B1118">
            <v>3</v>
          </cell>
        </row>
        <row r="1119">
          <cell r="A1119">
            <v>2008</v>
          </cell>
          <cell r="B1119">
            <v>3</v>
          </cell>
        </row>
        <row r="1120">
          <cell r="A1120">
            <v>2008</v>
          </cell>
          <cell r="B1120">
            <v>3</v>
          </cell>
        </row>
        <row r="1121">
          <cell r="A1121">
            <v>2008</v>
          </cell>
          <cell r="B1121">
            <v>3</v>
          </cell>
        </row>
        <row r="1122">
          <cell r="A1122">
            <v>2008</v>
          </cell>
          <cell r="B1122">
            <v>3</v>
          </cell>
        </row>
        <row r="1123">
          <cell r="A1123">
            <v>2008</v>
          </cell>
          <cell r="B1123">
            <v>3</v>
          </cell>
        </row>
        <row r="1124">
          <cell r="A1124">
            <v>2008</v>
          </cell>
          <cell r="B1124">
            <v>3</v>
          </cell>
        </row>
        <row r="1125">
          <cell r="A1125">
            <v>2008</v>
          </cell>
          <cell r="B1125">
            <v>3</v>
          </cell>
        </row>
        <row r="1126">
          <cell r="A1126">
            <v>2008</v>
          </cell>
          <cell r="B1126">
            <v>3</v>
          </cell>
        </row>
        <row r="1127">
          <cell r="A1127">
            <v>2008</v>
          </cell>
          <cell r="B1127">
            <v>3</v>
          </cell>
        </row>
        <row r="1128">
          <cell r="A1128">
            <v>2008</v>
          </cell>
          <cell r="B1128">
            <v>3</v>
          </cell>
        </row>
        <row r="1129">
          <cell r="A1129">
            <v>2008</v>
          </cell>
          <cell r="B1129">
            <v>3</v>
          </cell>
        </row>
        <row r="1130">
          <cell r="A1130">
            <v>2008</v>
          </cell>
          <cell r="B1130">
            <v>3</v>
          </cell>
        </row>
        <row r="1131">
          <cell r="A1131">
            <v>2008</v>
          </cell>
          <cell r="B1131">
            <v>3</v>
          </cell>
        </row>
        <row r="1132">
          <cell r="A1132">
            <v>2008</v>
          </cell>
          <cell r="B1132">
            <v>3</v>
          </cell>
        </row>
        <row r="1133">
          <cell r="A1133">
            <v>2008</v>
          </cell>
          <cell r="B1133">
            <v>3</v>
          </cell>
        </row>
        <row r="1134">
          <cell r="A1134">
            <v>2008</v>
          </cell>
          <cell r="B1134">
            <v>3</v>
          </cell>
        </row>
        <row r="1135">
          <cell r="A1135">
            <v>2008</v>
          </cell>
          <cell r="B1135">
            <v>3</v>
          </cell>
        </row>
        <row r="1136">
          <cell r="A1136">
            <v>2008</v>
          </cell>
          <cell r="B1136">
            <v>3</v>
          </cell>
        </row>
        <row r="1137">
          <cell r="A1137">
            <v>2008</v>
          </cell>
          <cell r="B1137">
            <v>3</v>
          </cell>
        </row>
        <row r="1138">
          <cell r="A1138">
            <v>2008</v>
          </cell>
          <cell r="B1138">
            <v>3</v>
          </cell>
        </row>
        <row r="1139">
          <cell r="A1139">
            <v>2008</v>
          </cell>
          <cell r="B1139">
            <v>3</v>
          </cell>
        </row>
        <row r="1140">
          <cell r="A1140">
            <v>2008</v>
          </cell>
          <cell r="B1140">
            <v>3</v>
          </cell>
        </row>
        <row r="1141">
          <cell r="A1141">
            <v>2008</v>
          </cell>
          <cell r="B1141">
            <v>3</v>
          </cell>
        </row>
        <row r="1142">
          <cell r="A1142">
            <v>2008</v>
          </cell>
          <cell r="B1142">
            <v>3</v>
          </cell>
        </row>
        <row r="1143">
          <cell r="A1143">
            <v>2008</v>
          </cell>
          <cell r="B1143">
            <v>3</v>
          </cell>
        </row>
        <row r="1144">
          <cell r="A1144">
            <v>2008</v>
          </cell>
          <cell r="B1144">
            <v>3</v>
          </cell>
        </row>
        <row r="1145">
          <cell r="A1145">
            <v>2008</v>
          </cell>
          <cell r="B1145">
            <v>3</v>
          </cell>
        </row>
        <row r="1146">
          <cell r="A1146">
            <v>2008</v>
          </cell>
          <cell r="B1146">
            <v>3</v>
          </cell>
        </row>
        <row r="1147">
          <cell r="A1147">
            <v>2008</v>
          </cell>
          <cell r="B1147">
            <v>3</v>
          </cell>
        </row>
        <row r="1148">
          <cell r="A1148">
            <v>2008</v>
          </cell>
          <cell r="B1148">
            <v>3</v>
          </cell>
        </row>
        <row r="1149">
          <cell r="A1149">
            <v>2008</v>
          </cell>
          <cell r="B1149">
            <v>3</v>
          </cell>
        </row>
        <row r="1150">
          <cell r="A1150">
            <v>2008</v>
          </cell>
          <cell r="B1150">
            <v>3</v>
          </cell>
        </row>
        <row r="1151">
          <cell r="A1151">
            <v>2008</v>
          </cell>
          <cell r="B1151">
            <v>3</v>
          </cell>
        </row>
        <row r="1152">
          <cell r="A1152">
            <v>2008</v>
          </cell>
          <cell r="B1152">
            <v>3</v>
          </cell>
        </row>
        <row r="1153">
          <cell r="A1153">
            <v>2008</v>
          </cell>
          <cell r="B1153">
            <v>3</v>
          </cell>
        </row>
        <row r="1154">
          <cell r="A1154">
            <v>2008</v>
          </cell>
          <cell r="B1154">
            <v>3</v>
          </cell>
        </row>
        <row r="1155">
          <cell r="A1155">
            <v>2008</v>
          </cell>
          <cell r="B1155">
            <v>3</v>
          </cell>
        </row>
        <row r="1156">
          <cell r="A1156">
            <v>2008</v>
          </cell>
          <cell r="B1156">
            <v>3</v>
          </cell>
        </row>
        <row r="1157">
          <cell r="A1157">
            <v>2008</v>
          </cell>
          <cell r="B1157">
            <v>3</v>
          </cell>
        </row>
        <row r="1158">
          <cell r="A1158">
            <v>2008</v>
          </cell>
          <cell r="B1158">
            <v>3</v>
          </cell>
        </row>
        <row r="1159">
          <cell r="A1159">
            <v>2008</v>
          </cell>
          <cell r="B1159">
            <v>3</v>
          </cell>
        </row>
        <row r="1160">
          <cell r="A1160">
            <v>2008</v>
          </cell>
          <cell r="B1160">
            <v>3</v>
          </cell>
        </row>
        <row r="1161">
          <cell r="A1161">
            <v>2008</v>
          </cell>
          <cell r="B1161">
            <v>3</v>
          </cell>
        </row>
        <row r="1162">
          <cell r="A1162">
            <v>2008</v>
          </cell>
          <cell r="B1162">
            <v>3</v>
          </cell>
        </row>
        <row r="1163">
          <cell r="A1163">
            <v>2008</v>
          </cell>
          <cell r="B1163">
            <v>3</v>
          </cell>
        </row>
        <row r="1164">
          <cell r="A1164">
            <v>2008</v>
          </cell>
          <cell r="B1164">
            <v>3</v>
          </cell>
        </row>
        <row r="1165">
          <cell r="A1165">
            <v>2008</v>
          </cell>
          <cell r="B1165">
            <v>3</v>
          </cell>
        </row>
        <row r="1166">
          <cell r="A1166">
            <v>2008</v>
          </cell>
          <cell r="B1166">
            <v>3</v>
          </cell>
        </row>
        <row r="1167">
          <cell r="A1167">
            <v>2008</v>
          </cell>
          <cell r="B1167">
            <v>3</v>
          </cell>
        </row>
        <row r="1168">
          <cell r="A1168">
            <v>2008</v>
          </cell>
          <cell r="B1168">
            <v>3</v>
          </cell>
        </row>
        <row r="1169">
          <cell r="A1169">
            <v>2008</v>
          </cell>
          <cell r="B1169">
            <v>3</v>
          </cell>
        </row>
        <row r="1170">
          <cell r="A1170">
            <v>2008</v>
          </cell>
          <cell r="B1170">
            <v>3</v>
          </cell>
        </row>
        <row r="1171">
          <cell r="A1171">
            <v>2008</v>
          </cell>
          <cell r="B1171">
            <v>3</v>
          </cell>
        </row>
        <row r="1172">
          <cell r="A1172">
            <v>2008</v>
          </cell>
          <cell r="B1172">
            <v>3</v>
          </cell>
        </row>
        <row r="1173">
          <cell r="A1173">
            <v>2008</v>
          </cell>
          <cell r="B1173">
            <v>3</v>
          </cell>
        </row>
        <row r="1174">
          <cell r="A1174">
            <v>2008</v>
          </cell>
          <cell r="B1174">
            <v>3</v>
          </cell>
        </row>
        <row r="1175">
          <cell r="A1175">
            <v>2008</v>
          </cell>
          <cell r="B1175">
            <v>3</v>
          </cell>
        </row>
        <row r="1176">
          <cell r="A1176">
            <v>2008</v>
          </cell>
          <cell r="B1176">
            <v>4</v>
          </cell>
        </row>
        <row r="1177">
          <cell r="A1177">
            <v>2008</v>
          </cell>
          <cell r="B1177">
            <v>4</v>
          </cell>
        </row>
        <row r="1178">
          <cell r="A1178">
            <v>2008</v>
          </cell>
          <cell r="B1178">
            <v>4</v>
          </cell>
        </row>
        <row r="1179">
          <cell r="A1179">
            <v>2008</v>
          </cell>
          <cell r="B1179">
            <v>4</v>
          </cell>
        </row>
        <row r="1180">
          <cell r="A1180">
            <v>2008</v>
          </cell>
          <cell r="B1180">
            <v>4</v>
          </cell>
        </row>
        <row r="1181">
          <cell r="A1181">
            <v>2008</v>
          </cell>
          <cell r="B1181">
            <v>4</v>
          </cell>
        </row>
        <row r="1182">
          <cell r="A1182">
            <v>2008</v>
          </cell>
          <cell r="B1182">
            <v>4</v>
          </cell>
        </row>
        <row r="1183">
          <cell r="A1183">
            <v>2008</v>
          </cell>
          <cell r="B1183">
            <v>4</v>
          </cell>
        </row>
        <row r="1184">
          <cell r="A1184">
            <v>2008</v>
          </cell>
          <cell r="B1184">
            <v>4</v>
          </cell>
        </row>
        <row r="1185">
          <cell r="A1185">
            <v>2008</v>
          </cell>
          <cell r="B1185">
            <v>4</v>
          </cell>
        </row>
        <row r="1186">
          <cell r="A1186">
            <v>2008</v>
          </cell>
          <cell r="B1186">
            <v>4</v>
          </cell>
        </row>
        <row r="1187">
          <cell r="A1187">
            <v>2008</v>
          </cell>
          <cell r="B1187">
            <v>4</v>
          </cell>
        </row>
        <row r="1188">
          <cell r="A1188">
            <v>2008</v>
          </cell>
          <cell r="B1188">
            <v>4</v>
          </cell>
        </row>
        <row r="1189">
          <cell r="A1189">
            <v>2008</v>
          </cell>
          <cell r="B1189">
            <v>4</v>
          </cell>
        </row>
        <row r="1190">
          <cell r="A1190">
            <v>2008</v>
          </cell>
          <cell r="B1190">
            <v>4</v>
          </cell>
        </row>
        <row r="1191">
          <cell r="A1191">
            <v>2008</v>
          </cell>
          <cell r="B1191">
            <v>4</v>
          </cell>
        </row>
        <row r="1192">
          <cell r="A1192">
            <v>2008</v>
          </cell>
          <cell r="B1192">
            <v>4</v>
          </cell>
        </row>
        <row r="1193">
          <cell r="A1193">
            <v>2008</v>
          </cell>
          <cell r="B1193">
            <v>4</v>
          </cell>
        </row>
        <row r="1194">
          <cell r="A1194">
            <v>2008</v>
          </cell>
          <cell r="B1194">
            <v>4</v>
          </cell>
        </row>
        <row r="1195">
          <cell r="A1195">
            <v>2008</v>
          </cell>
          <cell r="B1195">
            <v>4</v>
          </cell>
        </row>
        <row r="1196">
          <cell r="A1196">
            <v>2008</v>
          </cell>
          <cell r="B1196">
            <v>4</v>
          </cell>
        </row>
        <row r="1197">
          <cell r="A1197">
            <v>2008</v>
          </cell>
          <cell r="B1197">
            <v>4</v>
          </cell>
        </row>
        <row r="1198">
          <cell r="A1198">
            <v>2008</v>
          </cell>
          <cell r="B1198">
            <v>4</v>
          </cell>
        </row>
        <row r="1199">
          <cell r="A1199">
            <v>2008</v>
          </cell>
          <cell r="B1199">
            <v>4</v>
          </cell>
        </row>
        <row r="1200">
          <cell r="A1200">
            <v>2008</v>
          </cell>
          <cell r="B1200">
            <v>4</v>
          </cell>
        </row>
        <row r="1201">
          <cell r="A1201">
            <v>2008</v>
          </cell>
          <cell r="B1201">
            <v>4</v>
          </cell>
        </row>
        <row r="1202">
          <cell r="A1202">
            <v>2008</v>
          </cell>
          <cell r="B1202">
            <v>4</v>
          </cell>
        </row>
        <row r="1203">
          <cell r="A1203">
            <v>2008</v>
          </cell>
          <cell r="B1203">
            <v>4</v>
          </cell>
        </row>
        <row r="1204">
          <cell r="A1204">
            <v>2008</v>
          </cell>
          <cell r="B1204">
            <v>4</v>
          </cell>
        </row>
        <row r="1205">
          <cell r="A1205">
            <v>2008</v>
          </cell>
          <cell r="B1205">
            <v>4</v>
          </cell>
        </row>
        <row r="1206">
          <cell r="A1206">
            <v>2008</v>
          </cell>
          <cell r="B1206">
            <v>4</v>
          </cell>
        </row>
        <row r="1207">
          <cell r="A1207">
            <v>2008</v>
          </cell>
          <cell r="B1207">
            <v>4</v>
          </cell>
        </row>
        <row r="1208">
          <cell r="A1208">
            <v>2008</v>
          </cell>
          <cell r="B1208">
            <v>4</v>
          </cell>
        </row>
        <row r="1209">
          <cell r="A1209">
            <v>2008</v>
          </cell>
          <cell r="B1209">
            <v>4</v>
          </cell>
        </row>
        <row r="1210">
          <cell r="A1210">
            <v>2008</v>
          </cell>
          <cell r="B1210">
            <v>4</v>
          </cell>
        </row>
        <row r="1211">
          <cell r="A1211">
            <v>2008</v>
          </cell>
          <cell r="B1211">
            <v>4</v>
          </cell>
        </row>
        <row r="1212">
          <cell r="A1212">
            <v>2008</v>
          </cell>
          <cell r="B1212">
            <v>4</v>
          </cell>
        </row>
        <row r="1213">
          <cell r="A1213">
            <v>2008</v>
          </cell>
          <cell r="B1213">
            <v>4</v>
          </cell>
        </row>
        <row r="1214">
          <cell r="A1214">
            <v>2008</v>
          </cell>
          <cell r="B1214">
            <v>4</v>
          </cell>
        </row>
        <row r="1215">
          <cell r="A1215">
            <v>2008</v>
          </cell>
          <cell r="B1215">
            <v>4</v>
          </cell>
        </row>
        <row r="1216">
          <cell r="A1216">
            <v>2008</v>
          </cell>
          <cell r="B1216">
            <v>4</v>
          </cell>
        </row>
        <row r="1217">
          <cell r="A1217">
            <v>2008</v>
          </cell>
          <cell r="B1217">
            <v>4</v>
          </cell>
        </row>
        <row r="1218">
          <cell r="A1218">
            <v>2008</v>
          </cell>
          <cell r="B1218">
            <v>4</v>
          </cell>
        </row>
        <row r="1219">
          <cell r="A1219">
            <v>2008</v>
          </cell>
          <cell r="B1219">
            <v>4</v>
          </cell>
        </row>
        <row r="1220">
          <cell r="A1220">
            <v>2008</v>
          </cell>
          <cell r="B1220">
            <v>4</v>
          </cell>
        </row>
        <row r="1221">
          <cell r="A1221">
            <v>2008</v>
          </cell>
          <cell r="B1221">
            <v>4</v>
          </cell>
        </row>
        <row r="1222">
          <cell r="A1222">
            <v>2008</v>
          </cell>
          <cell r="B1222">
            <v>4</v>
          </cell>
        </row>
        <row r="1223">
          <cell r="A1223">
            <v>2008</v>
          </cell>
          <cell r="B1223">
            <v>4</v>
          </cell>
        </row>
        <row r="1224">
          <cell r="A1224">
            <v>2008</v>
          </cell>
          <cell r="B1224">
            <v>4</v>
          </cell>
        </row>
        <row r="1225">
          <cell r="A1225">
            <v>2008</v>
          </cell>
          <cell r="B1225">
            <v>4</v>
          </cell>
        </row>
        <row r="1226">
          <cell r="A1226">
            <v>2008</v>
          </cell>
          <cell r="B1226">
            <v>4</v>
          </cell>
        </row>
        <row r="1227">
          <cell r="A1227">
            <v>2008</v>
          </cell>
          <cell r="B1227">
            <v>4</v>
          </cell>
        </row>
        <row r="1228">
          <cell r="A1228">
            <v>2008</v>
          </cell>
          <cell r="B1228">
            <v>4</v>
          </cell>
        </row>
        <row r="1229">
          <cell r="A1229">
            <v>2008</v>
          </cell>
          <cell r="B1229">
            <v>4</v>
          </cell>
        </row>
        <row r="1230">
          <cell r="A1230">
            <v>2008</v>
          </cell>
          <cell r="B1230">
            <v>4</v>
          </cell>
        </row>
        <row r="1231">
          <cell r="A1231">
            <v>2008</v>
          </cell>
          <cell r="B1231">
            <v>4</v>
          </cell>
        </row>
        <row r="1232">
          <cell r="A1232">
            <v>2008</v>
          </cell>
          <cell r="B1232">
            <v>4</v>
          </cell>
        </row>
        <row r="1233">
          <cell r="A1233">
            <v>2008</v>
          </cell>
          <cell r="B1233">
            <v>4</v>
          </cell>
        </row>
        <row r="1234">
          <cell r="A1234">
            <v>2008</v>
          </cell>
          <cell r="B1234">
            <v>4</v>
          </cell>
        </row>
        <row r="1235">
          <cell r="A1235">
            <v>2008</v>
          </cell>
          <cell r="B1235">
            <v>4</v>
          </cell>
        </row>
        <row r="1236">
          <cell r="A1236">
            <v>2008</v>
          </cell>
          <cell r="B1236">
            <v>4</v>
          </cell>
        </row>
        <row r="1237">
          <cell r="A1237">
            <v>2008</v>
          </cell>
          <cell r="B1237">
            <v>4</v>
          </cell>
        </row>
        <row r="1238">
          <cell r="A1238">
            <v>2008</v>
          </cell>
          <cell r="B1238">
            <v>4</v>
          </cell>
        </row>
        <row r="1239">
          <cell r="A1239">
            <v>2008</v>
          </cell>
          <cell r="B1239">
            <v>4</v>
          </cell>
        </row>
        <row r="1240">
          <cell r="A1240">
            <v>2008</v>
          </cell>
          <cell r="B1240">
            <v>4</v>
          </cell>
        </row>
        <row r="1241">
          <cell r="A1241">
            <v>2008</v>
          </cell>
          <cell r="B1241">
            <v>4</v>
          </cell>
        </row>
        <row r="1242">
          <cell r="A1242">
            <v>2008</v>
          </cell>
          <cell r="B1242">
            <v>4</v>
          </cell>
        </row>
        <row r="1243">
          <cell r="A1243">
            <v>2008</v>
          </cell>
          <cell r="B1243">
            <v>4</v>
          </cell>
        </row>
        <row r="1244">
          <cell r="A1244">
            <v>2008</v>
          </cell>
          <cell r="B1244">
            <v>4</v>
          </cell>
        </row>
        <row r="1245">
          <cell r="A1245">
            <v>2008</v>
          </cell>
          <cell r="B1245">
            <v>4</v>
          </cell>
        </row>
        <row r="1246">
          <cell r="A1246">
            <v>2008</v>
          </cell>
          <cell r="B1246">
            <v>4</v>
          </cell>
        </row>
        <row r="1247">
          <cell r="A1247">
            <v>2008</v>
          </cell>
          <cell r="B1247">
            <v>4</v>
          </cell>
        </row>
        <row r="1248">
          <cell r="A1248">
            <v>2008</v>
          </cell>
          <cell r="B1248">
            <v>4</v>
          </cell>
        </row>
        <row r="1249">
          <cell r="A1249">
            <v>2008</v>
          </cell>
          <cell r="B1249">
            <v>4</v>
          </cell>
        </row>
        <row r="1250">
          <cell r="A1250">
            <v>2008</v>
          </cell>
          <cell r="B1250">
            <v>4</v>
          </cell>
        </row>
        <row r="1251">
          <cell r="A1251">
            <v>2008</v>
          </cell>
          <cell r="B1251">
            <v>4</v>
          </cell>
        </row>
        <row r="1252">
          <cell r="A1252">
            <v>2008</v>
          </cell>
          <cell r="B1252">
            <v>4</v>
          </cell>
        </row>
        <row r="1253">
          <cell r="A1253">
            <v>2008</v>
          </cell>
          <cell r="B1253">
            <v>4</v>
          </cell>
        </row>
        <row r="1254">
          <cell r="A1254">
            <v>2008</v>
          </cell>
          <cell r="B1254">
            <v>4</v>
          </cell>
        </row>
        <row r="1255">
          <cell r="A1255">
            <v>2008</v>
          </cell>
          <cell r="B1255">
            <v>4</v>
          </cell>
        </row>
        <row r="1256">
          <cell r="A1256">
            <v>2008</v>
          </cell>
          <cell r="B1256">
            <v>4</v>
          </cell>
        </row>
        <row r="1257">
          <cell r="A1257">
            <v>2008</v>
          </cell>
          <cell r="B1257">
            <v>4</v>
          </cell>
        </row>
        <row r="1258">
          <cell r="A1258">
            <v>2008</v>
          </cell>
          <cell r="B1258">
            <v>4</v>
          </cell>
        </row>
        <row r="1259">
          <cell r="A1259">
            <v>2008</v>
          </cell>
          <cell r="B1259">
            <v>4</v>
          </cell>
        </row>
        <row r="1260">
          <cell r="A1260">
            <v>2008</v>
          </cell>
          <cell r="B1260">
            <v>4</v>
          </cell>
        </row>
        <row r="1261">
          <cell r="A1261">
            <v>2008</v>
          </cell>
          <cell r="B1261">
            <v>4</v>
          </cell>
        </row>
        <row r="1262">
          <cell r="A1262">
            <v>2008</v>
          </cell>
          <cell r="B1262">
            <v>4</v>
          </cell>
        </row>
        <row r="1263">
          <cell r="A1263">
            <v>2008</v>
          </cell>
          <cell r="B1263">
            <v>4</v>
          </cell>
        </row>
        <row r="1264">
          <cell r="A1264">
            <v>2008</v>
          </cell>
          <cell r="B1264">
            <v>4</v>
          </cell>
        </row>
        <row r="1265">
          <cell r="A1265">
            <v>2008</v>
          </cell>
          <cell r="B1265">
            <v>4</v>
          </cell>
        </row>
        <row r="1266">
          <cell r="A1266">
            <v>2008</v>
          </cell>
          <cell r="B1266">
            <v>4</v>
          </cell>
        </row>
        <row r="1267">
          <cell r="A1267">
            <v>2008</v>
          </cell>
          <cell r="B1267">
            <v>4</v>
          </cell>
        </row>
        <row r="1268">
          <cell r="A1268">
            <v>2008</v>
          </cell>
          <cell r="B1268">
            <v>4</v>
          </cell>
        </row>
        <row r="1269">
          <cell r="A1269">
            <v>2008</v>
          </cell>
          <cell r="B1269">
            <v>4</v>
          </cell>
        </row>
        <row r="1270">
          <cell r="A1270">
            <v>2008</v>
          </cell>
          <cell r="B1270">
            <v>4</v>
          </cell>
        </row>
        <row r="1271">
          <cell r="A1271">
            <v>2008</v>
          </cell>
          <cell r="B1271">
            <v>4</v>
          </cell>
        </row>
        <row r="1272">
          <cell r="A1272">
            <v>2008</v>
          </cell>
          <cell r="B1272">
            <v>4</v>
          </cell>
        </row>
        <row r="1273">
          <cell r="A1273">
            <v>2008</v>
          </cell>
          <cell r="B1273">
            <v>4</v>
          </cell>
        </row>
        <row r="1274">
          <cell r="A1274">
            <v>2008</v>
          </cell>
          <cell r="B1274">
            <v>4</v>
          </cell>
        </row>
        <row r="1275">
          <cell r="A1275">
            <v>2008</v>
          </cell>
          <cell r="B1275">
            <v>4</v>
          </cell>
        </row>
        <row r="1276">
          <cell r="A1276">
            <v>2008</v>
          </cell>
          <cell r="B1276">
            <v>4</v>
          </cell>
        </row>
        <row r="1277">
          <cell r="A1277">
            <v>2008</v>
          </cell>
          <cell r="B1277">
            <v>4</v>
          </cell>
        </row>
        <row r="1278">
          <cell r="A1278">
            <v>2008</v>
          </cell>
          <cell r="B1278">
            <v>4</v>
          </cell>
        </row>
        <row r="1279">
          <cell r="A1279">
            <v>2008</v>
          </cell>
          <cell r="B1279">
            <v>4</v>
          </cell>
        </row>
        <row r="1280">
          <cell r="A1280">
            <v>2008</v>
          </cell>
          <cell r="B1280">
            <v>4</v>
          </cell>
        </row>
        <row r="1281">
          <cell r="A1281">
            <v>2008</v>
          </cell>
          <cell r="B1281">
            <v>4</v>
          </cell>
        </row>
        <row r="1282">
          <cell r="A1282">
            <v>2008</v>
          </cell>
          <cell r="B1282">
            <v>4</v>
          </cell>
        </row>
        <row r="1283">
          <cell r="A1283">
            <v>2008</v>
          </cell>
          <cell r="B1283">
            <v>4</v>
          </cell>
        </row>
        <row r="1284">
          <cell r="A1284">
            <v>2008</v>
          </cell>
          <cell r="B1284">
            <v>4</v>
          </cell>
        </row>
        <row r="1285">
          <cell r="A1285">
            <v>2008</v>
          </cell>
          <cell r="B1285">
            <v>4</v>
          </cell>
        </row>
        <row r="1286">
          <cell r="A1286">
            <v>2008</v>
          </cell>
          <cell r="B1286">
            <v>4</v>
          </cell>
        </row>
        <row r="1287">
          <cell r="A1287">
            <v>2008</v>
          </cell>
          <cell r="B1287">
            <v>4</v>
          </cell>
        </row>
        <row r="1288">
          <cell r="A1288">
            <v>2008</v>
          </cell>
          <cell r="B1288">
            <v>4</v>
          </cell>
        </row>
        <row r="1289">
          <cell r="A1289">
            <v>2008</v>
          </cell>
          <cell r="B1289">
            <v>4</v>
          </cell>
        </row>
        <row r="1290">
          <cell r="A1290">
            <v>2008</v>
          </cell>
          <cell r="B1290">
            <v>4</v>
          </cell>
        </row>
        <row r="1291">
          <cell r="A1291">
            <v>2008</v>
          </cell>
          <cell r="B1291">
            <v>4</v>
          </cell>
        </row>
        <row r="1292">
          <cell r="A1292">
            <v>2008</v>
          </cell>
          <cell r="B1292">
            <v>4</v>
          </cell>
        </row>
        <row r="1293">
          <cell r="A1293">
            <v>2008</v>
          </cell>
          <cell r="B1293">
            <v>4</v>
          </cell>
        </row>
        <row r="1294">
          <cell r="A1294">
            <v>2008</v>
          </cell>
          <cell r="B1294">
            <v>4</v>
          </cell>
        </row>
        <row r="1295">
          <cell r="A1295">
            <v>2008</v>
          </cell>
          <cell r="B1295">
            <v>4</v>
          </cell>
        </row>
        <row r="1296">
          <cell r="A1296">
            <v>2008</v>
          </cell>
          <cell r="B1296">
            <v>4</v>
          </cell>
        </row>
        <row r="1297">
          <cell r="A1297">
            <v>2008</v>
          </cell>
          <cell r="B1297">
            <v>4</v>
          </cell>
        </row>
        <row r="1298">
          <cell r="A1298">
            <v>2008</v>
          </cell>
          <cell r="B1298">
            <v>4</v>
          </cell>
        </row>
        <row r="1299">
          <cell r="A1299">
            <v>2008</v>
          </cell>
          <cell r="B1299">
            <v>4</v>
          </cell>
        </row>
        <row r="1300">
          <cell r="A1300">
            <v>2008</v>
          </cell>
          <cell r="B1300">
            <v>4</v>
          </cell>
        </row>
        <row r="1301">
          <cell r="A1301">
            <v>2008</v>
          </cell>
          <cell r="B1301">
            <v>4</v>
          </cell>
        </row>
        <row r="1302">
          <cell r="A1302">
            <v>2008</v>
          </cell>
          <cell r="B1302">
            <v>4</v>
          </cell>
        </row>
        <row r="1303">
          <cell r="A1303">
            <v>2008</v>
          </cell>
          <cell r="B1303">
            <v>4</v>
          </cell>
        </row>
        <row r="1304">
          <cell r="A1304">
            <v>2008</v>
          </cell>
          <cell r="B1304">
            <v>4</v>
          </cell>
        </row>
        <row r="1305">
          <cell r="A1305">
            <v>2008</v>
          </cell>
          <cell r="B1305">
            <v>4</v>
          </cell>
        </row>
        <row r="1306">
          <cell r="A1306">
            <v>2008</v>
          </cell>
          <cell r="B1306">
            <v>4</v>
          </cell>
        </row>
        <row r="1307">
          <cell r="A1307">
            <v>2008</v>
          </cell>
          <cell r="B1307">
            <v>4</v>
          </cell>
        </row>
        <row r="1308">
          <cell r="A1308">
            <v>2008</v>
          </cell>
          <cell r="B1308">
            <v>4</v>
          </cell>
        </row>
        <row r="1309">
          <cell r="A1309">
            <v>2008</v>
          </cell>
          <cell r="B1309">
            <v>4</v>
          </cell>
        </row>
        <row r="1310">
          <cell r="A1310">
            <v>2008</v>
          </cell>
          <cell r="B1310">
            <v>4</v>
          </cell>
        </row>
        <row r="1311">
          <cell r="A1311">
            <v>2008</v>
          </cell>
          <cell r="B1311">
            <v>4</v>
          </cell>
        </row>
        <row r="1312">
          <cell r="A1312">
            <v>2008</v>
          </cell>
          <cell r="B1312">
            <v>4</v>
          </cell>
        </row>
        <row r="1313">
          <cell r="A1313">
            <v>2008</v>
          </cell>
          <cell r="B1313">
            <v>4</v>
          </cell>
        </row>
        <row r="1314">
          <cell r="A1314">
            <v>2008</v>
          </cell>
          <cell r="B1314">
            <v>4</v>
          </cell>
        </row>
        <row r="1315">
          <cell r="A1315">
            <v>2008</v>
          </cell>
          <cell r="B1315">
            <v>4</v>
          </cell>
        </row>
        <row r="1316">
          <cell r="A1316">
            <v>2008</v>
          </cell>
          <cell r="B1316">
            <v>4</v>
          </cell>
        </row>
        <row r="1317">
          <cell r="A1317">
            <v>2008</v>
          </cell>
          <cell r="B1317">
            <v>4</v>
          </cell>
        </row>
        <row r="1318">
          <cell r="A1318">
            <v>2008</v>
          </cell>
          <cell r="B1318">
            <v>4</v>
          </cell>
        </row>
        <row r="1319">
          <cell r="A1319">
            <v>2008</v>
          </cell>
          <cell r="B1319">
            <v>4</v>
          </cell>
        </row>
        <row r="1320">
          <cell r="A1320">
            <v>2008</v>
          </cell>
          <cell r="B1320">
            <v>4</v>
          </cell>
        </row>
        <row r="1321">
          <cell r="A1321">
            <v>2008</v>
          </cell>
          <cell r="B1321">
            <v>4</v>
          </cell>
        </row>
        <row r="1322">
          <cell r="A1322">
            <v>2008</v>
          </cell>
          <cell r="B1322">
            <v>4</v>
          </cell>
        </row>
        <row r="1323">
          <cell r="A1323">
            <v>2008</v>
          </cell>
          <cell r="B1323">
            <v>4</v>
          </cell>
        </row>
        <row r="1324">
          <cell r="A1324">
            <v>2008</v>
          </cell>
          <cell r="B1324">
            <v>4</v>
          </cell>
        </row>
        <row r="1325">
          <cell r="A1325">
            <v>2008</v>
          </cell>
          <cell r="B1325">
            <v>4</v>
          </cell>
        </row>
        <row r="1326">
          <cell r="A1326">
            <v>2008</v>
          </cell>
          <cell r="B1326">
            <v>4</v>
          </cell>
        </row>
        <row r="1327">
          <cell r="A1327">
            <v>2008</v>
          </cell>
          <cell r="B1327">
            <v>4</v>
          </cell>
        </row>
        <row r="1328">
          <cell r="A1328">
            <v>2008</v>
          </cell>
          <cell r="B1328">
            <v>4</v>
          </cell>
        </row>
        <row r="1329">
          <cell r="A1329">
            <v>2008</v>
          </cell>
          <cell r="B1329">
            <v>4</v>
          </cell>
        </row>
        <row r="1330">
          <cell r="A1330">
            <v>2008</v>
          </cell>
          <cell r="B1330">
            <v>4</v>
          </cell>
        </row>
        <row r="1331">
          <cell r="A1331">
            <v>2008</v>
          </cell>
          <cell r="B1331">
            <v>4</v>
          </cell>
        </row>
        <row r="1332">
          <cell r="A1332">
            <v>2008</v>
          </cell>
          <cell r="B1332">
            <v>4</v>
          </cell>
        </row>
        <row r="1333">
          <cell r="A1333">
            <v>2008</v>
          </cell>
          <cell r="B1333">
            <v>4</v>
          </cell>
        </row>
        <row r="1334">
          <cell r="A1334">
            <v>2008</v>
          </cell>
          <cell r="B1334">
            <v>4</v>
          </cell>
        </row>
        <row r="1335">
          <cell r="A1335">
            <v>2008</v>
          </cell>
          <cell r="B1335">
            <v>4</v>
          </cell>
        </row>
        <row r="1336">
          <cell r="A1336">
            <v>2008</v>
          </cell>
          <cell r="B1336">
            <v>4</v>
          </cell>
        </row>
        <row r="1337">
          <cell r="A1337">
            <v>2008</v>
          </cell>
          <cell r="B1337">
            <v>4</v>
          </cell>
        </row>
        <row r="1338">
          <cell r="A1338">
            <v>2008</v>
          </cell>
          <cell r="B1338">
            <v>4</v>
          </cell>
        </row>
        <row r="1339">
          <cell r="A1339">
            <v>2008</v>
          </cell>
          <cell r="B1339">
            <v>4</v>
          </cell>
        </row>
        <row r="1340">
          <cell r="A1340">
            <v>2008</v>
          </cell>
          <cell r="B1340">
            <v>4</v>
          </cell>
        </row>
        <row r="1341">
          <cell r="A1341">
            <v>2008</v>
          </cell>
          <cell r="B1341">
            <v>4</v>
          </cell>
        </row>
        <row r="1342">
          <cell r="A1342">
            <v>2008</v>
          </cell>
          <cell r="B1342">
            <v>4</v>
          </cell>
        </row>
        <row r="1343">
          <cell r="A1343">
            <v>2008</v>
          </cell>
          <cell r="B1343">
            <v>5</v>
          </cell>
        </row>
        <row r="1344">
          <cell r="A1344">
            <v>2008</v>
          </cell>
          <cell r="B1344">
            <v>5</v>
          </cell>
        </row>
        <row r="1345">
          <cell r="A1345">
            <v>2008</v>
          </cell>
          <cell r="B1345">
            <v>5</v>
          </cell>
        </row>
        <row r="1346">
          <cell r="A1346">
            <v>2008</v>
          </cell>
          <cell r="B1346">
            <v>5</v>
          </cell>
        </row>
        <row r="1347">
          <cell r="A1347">
            <v>2008</v>
          </cell>
          <cell r="B1347">
            <v>5</v>
          </cell>
        </row>
        <row r="1348">
          <cell r="A1348">
            <v>2008</v>
          </cell>
          <cell r="B1348">
            <v>5</v>
          </cell>
        </row>
        <row r="1349">
          <cell r="A1349">
            <v>2008</v>
          </cell>
          <cell r="B1349">
            <v>5</v>
          </cell>
        </row>
        <row r="1350">
          <cell r="A1350">
            <v>2008</v>
          </cell>
          <cell r="B1350">
            <v>5</v>
          </cell>
        </row>
        <row r="1351">
          <cell r="A1351">
            <v>2008</v>
          </cell>
          <cell r="B1351">
            <v>5</v>
          </cell>
        </row>
        <row r="1352">
          <cell r="A1352">
            <v>2008</v>
          </cell>
          <cell r="B1352">
            <v>5</v>
          </cell>
        </row>
        <row r="1353">
          <cell r="A1353">
            <v>2008</v>
          </cell>
          <cell r="B1353">
            <v>5</v>
          </cell>
        </row>
        <row r="1354">
          <cell r="A1354">
            <v>2008</v>
          </cell>
          <cell r="B1354">
            <v>5</v>
          </cell>
        </row>
        <row r="1355">
          <cell r="A1355">
            <v>2008</v>
          </cell>
          <cell r="B1355">
            <v>5</v>
          </cell>
        </row>
        <row r="1356">
          <cell r="A1356">
            <v>2008</v>
          </cell>
          <cell r="B1356">
            <v>5</v>
          </cell>
        </row>
        <row r="1357">
          <cell r="A1357">
            <v>2008</v>
          </cell>
          <cell r="B1357">
            <v>5</v>
          </cell>
        </row>
        <row r="1358">
          <cell r="A1358">
            <v>2008</v>
          </cell>
          <cell r="B1358">
            <v>5</v>
          </cell>
        </row>
        <row r="1359">
          <cell r="A1359">
            <v>2008</v>
          </cell>
          <cell r="B1359">
            <v>5</v>
          </cell>
        </row>
        <row r="1360">
          <cell r="A1360">
            <v>2008</v>
          </cell>
          <cell r="B1360">
            <v>5</v>
          </cell>
        </row>
        <row r="1361">
          <cell r="A1361">
            <v>2008</v>
          </cell>
          <cell r="B1361">
            <v>5</v>
          </cell>
        </row>
        <row r="1362">
          <cell r="A1362">
            <v>2008</v>
          </cell>
          <cell r="B1362">
            <v>5</v>
          </cell>
        </row>
        <row r="1363">
          <cell r="A1363">
            <v>2008</v>
          </cell>
          <cell r="B1363">
            <v>5</v>
          </cell>
        </row>
        <row r="1364">
          <cell r="A1364">
            <v>2008</v>
          </cell>
          <cell r="B1364">
            <v>5</v>
          </cell>
        </row>
        <row r="1365">
          <cell r="A1365">
            <v>2008</v>
          </cell>
          <cell r="B1365">
            <v>5</v>
          </cell>
        </row>
        <row r="1366">
          <cell r="A1366">
            <v>2008</v>
          </cell>
          <cell r="B1366">
            <v>5</v>
          </cell>
        </row>
        <row r="1367">
          <cell r="A1367">
            <v>2008</v>
          </cell>
          <cell r="B1367">
            <v>5</v>
          </cell>
        </row>
        <row r="1368">
          <cell r="A1368">
            <v>2008</v>
          </cell>
          <cell r="B1368">
            <v>5</v>
          </cell>
        </row>
        <row r="1369">
          <cell r="A1369">
            <v>2008</v>
          </cell>
          <cell r="B1369">
            <v>5</v>
          </cell>
        </row>
        <row r="1370">
          <cell r="A1370">
            <v>2008</v>
          </cell>
          <cell r="B1370">
            <v>5</v>
          </cell>
        </row>
        <row r="1371">
          <cell r="A1371">
            <v>2008</v>
          </cell>
          <cell r="B1371">
            <v>5</v>
          </cell>
        </row>
        <row r="1372">
          <cell r="A1372">
            <v>2008</v>
          </cell>
          <cell r="B1372">
            <v>5</v>
          </cell>
        </row>
        <row r="1373">
          <cell r="A1373">
            <v>2008</v>
          </cell>
          <cell r="B1373">
            <v>5</v>
          </cell>
        </row>
        <row r="1374">
          <cell r="A1374">
            <v>2008</v>
          </cell>
          <cell r="B1374">
            <v>5</v>
          </cell>
        </row>
        <row r="1375">
          <cell r="A1375">
            <v>2008</v>
          </cell>
          <cell r="B1375">
            <v>5</v>
          </cell>
        </row>
        <row r="1376">
          <cell r="A1376">
            <v>2008</v>
          </cell>
          <cell r="B1376">
            <v>5</v>
          </cell>
        </row>
        <row r="1377">
          <cell r="A1377">
            <v>2008</v>
          </cell>
          <cell r="B1377">
            <v>5</v>
          </cell>
        </row>
        <row r="1378">
          <cell r="A1378">
            <v>2008</v>
          </cell>
          <cell r="B1378">
            <v>5</v>
          </cell>
        </row>
        <row r="1379">
          <cell r="A1379">
            <v>2008</v>
          </cell>
          <cell r="B1379">
            <v>5</v>
          </cell>
        </row>
        <row r="1380">
          <cell r="A1380">
            <v>2008</v>
          </cell>
          <cell r="B1380">
            <v>5</v>
          </cell>
        </row>
        <row r="1381">
          <cell r="A1381">
            <v>2008</v>
          </cell>
          <cell r="B1381">
            <v>5</v>
          </cell>
        </row>
        <row r="1382">
          <cell r="A1382">
            <v>2008</v>
          </cell>
          <cell r="B1382">
            <v>5</v>
          </cell>
        </row>
        <row r="1383">
          <cell r="A1383">
            <v>2008</v>
          </cell>
          <cell r="B1383">
            <v>5</v>
          </cell>
        </row>
        <row r="1384">
          <cell r="A1384">
            <v>2008</v>
          </cell>
          <cell r="B1384">
            <v>5</v>
          </cell>
        </row>
        <row r="1385">
          <cell r="A1385">
            <v>2008</v>
          </cell>
          <cell r="B1385">
            <v>5</v>
          </cell>
        </row>
        <row r="1386">
          <cell r="A1386">
            <v>2008</v>
          </cell>
          <cell r="B1386">
            <v>5</v>
          </cell>
        </row>
        <row r="1387">
          <cell r="A1387">
            <v>2008</v>
          </cell>
          <cell r="B1387">
            <v>5</v>
          </cell>
        </row>
        <row r="1388">
          <cell r="A1388">
            <v>2008</v>
          </cell>
          <cell r="B1388">
            <v>5</v>
          </cell>
        </row>
        <row r="1389">
          <cell r="A1389">
            <v>2008</v>
          </cell>
          <cell r="B1389">
            <v>5</v>
          </cell>
        </row>
        <row r="1390">
          <cell r="A1390">
            <v>2008</v>
          </cell>
          <cell r="B1390">
            <v>5</v>
          </cell>
        </row>
        <row r="1391">
          <cell r="A1391">
            <v>2008</v>
          </cell>
          <cell r="B1391">
            <v>5</v>
          </cell>
        </row>
        <row r="1392">
          <cell r="A1392">
            <v>2008</v>
          </cell>
          <cell r="B1392">
            <v>5</v>
          </cell>
        </row>
        <row r="1393">
          <cell r="A1393">
            <v>2008</v>
          </cell>
          <cell r="B1393">
            <v>5</v>
          </cell>
        </row>
        <row r="1394">
          <cell r="A1394">
            <v>2008</v>
          </cell>
          <cell r="B1394">
            <v>5</v>
          </cell>
        </row>
        <row r="1395">
          <cell r="A1395">
            <v>2008</v>
          </cell>
          <cell r="B1395">
            <v>5</v>
          </cell>
        </row>
        <row r="1396">
          <cell r="A1396">
            <v>2008</v>
          </cell>
          <cell r="B1396">
            <v>5</v>
          </cell>
        </row>
        <row r="1397">
          <cell r="A1397">
            <v>2008</v>
          </cell>
          <cell r="B1397">
            <v>5</v>
          </cell>
        </row>
        <row r="1398">
          <cell r="A1398">
            <v>2008</v>
          </cell>
          <cell r="B1398">
            <v>5</v>
          </cell>
        </row>
        <row r="1399">
          <cell r="A1399">
            <v>2008</v>
          </cell>
          <cell r="B1399">
            <v>5</v>
          </cell>
        </row>
        <row r="1400">
          <cell r="A1400">
            <v>2008</v>
          </cell>
          <cell r="B1400">
            <v>5</v>
          </cell>
        </row>
        <row r="1401">
          <cell r="A1401">
            <v>2008</v>
          </cell>
          <cell r="B1401">
            <v>5</v>
          </cell>
        </row>
        <row r="1402">
          <cell r="A1402">
            <v>2008</v>
          </cell>
          <cell r="B1402">
            <v>5</v>
          </cell>
        </row>
        <row r="1403">
          <cell r="A1403">
            <v>2008</v>
          </cell>
          <cell r="B1403">
            <v>5</v>
          </cell>
        </row>
        <row r="1404">
          <cell r="A1404">
            <v>2008</v>
          </cell>
          <cell r="B1404">
            <v>5</v>
          </cell>
        </row>
        <row r="1405">
          <cell r="A1405">
            <v>2008</v>
          </cell>
          <cell r="B1405">
            <v>5</v>
          </cell>
        </row>
        <row r="1406">
          <cell r="A1406">
            <v>2008</v>
          </cell>
          <cell r="B1406">
            <v>5</v>
          </cell>
        </row>
        <row r="1407">
          <cell r="A1407">
            <v>2008</v>
          </cell>
          <cell r="B1407">
            <v>5</v>
          </cell>
        </row>
        <row r="1408">
          <cell r="A1408">
            <v>2008</v>
          </cell>
          <cell r="B1408">
            <v>5</v>
          </cell>
        </row>
        <row r="1409">
          <cell r="A1409">
            <v>2008</v>
          </cell>
          <cell r="B1409">
            <v>5</v>
          </cell>
        </row>
        <row r="1410">
          <cell r="A1410">
            <v>2008</v>
          </cell>
          <cell r="B1410">
            <v>5</v>
          </cell>
        </row>
        <row r="1411">
          <cell r="A1411">
            <v>2008</v>
          </cell>
          <cell r="B1411">
            <v>5</v>
          </cell>
        </row>
        <row r="1412">
          <cell r="A1412">
            <v>2008</v>
          </cell>
          <cell r="B1412">
            <v>5</v>
          </cell>
        </row>
        <row r="1413">
          <cell r="A1413">
            <v>2008</v>
          </cell>
          <cell r="B1413">
            <v>5</v>
          </cell>
        </row>
        <row r="1414">
          <cell r="A1414">
            <v>2008</v>
          </cell>
          <cell r="B1414">
            <v>5</v>
          </cell>
        </row>
        <row r="1415">
          <cell r="A1415">
            <v>2008</v>
          </cell>
          <cell r="B1415">
            <v>5</v>
          </cell>
        </row>
        <row r="1416">
          <cell r="A1416">
            <v>2008</v>
          </cell>
          <cell r="B1416">
            <v>5</v>
          </cell>
        </row>
        <row r="1417">
          <cell r="A1417">
            <v>2008</v>
          </cell>
          <cell r="B1417">
            <v>5</v>
          </cell>
        </row>
        <row r="1418">
          <cell r="A1418">
            <v>2008</v>
          </cell>
          <cell r="B1418">
            <v>5</v>
          </cell>
        </row>
        <row r="1419">
          <cell r="A1419">
            <v>2008</v>
          </cell>
          <cell r="B1419">
            <v>5</v>
          </cell>
        </row>
        <row r="1420">
          <cell r="A1420">
            <v>2008</v>
          </cell>
          <cell r="B1420">
            <v>5</v>
          </cell>
        </row>
        <row r="1421">
          <cell r="A1421">
            <v>2008</v>
          </cell>
          <cell r="B1421">
            <v>5</v>
          </cell>
        </row>
        <row r="1422">
          <cell r="A1422">
            <v>2008</v>
          </cell>
          <cell r="B1422">
            <v>5</v>
          </cell>
        </row>
        <row r="1423">
          <cell r="A1423">
            <v>2008</v>
          </cell>
          <cell r="B1423">
            <v>5</v>
          </cell>
        </row>
        <row r="1424">
          <cell r="A1424">
            <v>2008</v>
          </cell>
          <cell r="B1424">
            <v>5</v>
          </cell>
        </row>
        <row r="1425">
          <cell r="A1425">
            <v>2008</v>
          </cell>
          <cell r="B1425">
            <v>5</v>
          </cell>
        </row>
        <row r="1426">
          <cell r="A1426">
            <v>2008</v>
          </cell>
          <cell r="B1426">
            <v>5</v>
          </cell>
        </row>
        <row r="1427">
          <cell r="A1427">
            <v>2008</v>
          </cell>
          <cell r="B1427">
            <v>5</v>
          </cell>
        </row>
        <row r="1428">
          <cell r="A1428">
            <v>2008</v>
          </cell>
          <cell r="B1428">
            <v>5</v>
          </cell>
        </row>
        <row r="1429">
          <cell r="A1429">
            <v>2008</v>
          </cell>
          <cell r="B1429">
            <v>5</v>
          </cell>
        </row>
        <row r="1430">
          <cell r="A1430">
            <v>2008</v>
          </cell>
          <cell r="B1430">
            <v>5</v>
          </cell>
        </row>
        <row r="1431">
          <cell r="A1431">
            <v>2008</v>
          </cell>
          <cell r="B1431">
            <v>5</v>
          </cell>
        </row>
        <row r="1432">
          <cell r="A1432">
            <v>2008</v>
          </cell>
          <cell r="B1432">
            <v>5</v>
          </cell>
        </row>
        <row r="1433">
          <cell r="A1433">
            <v>2008</v>
          </cell>
          <cell r="B1433">
            <v>5</v>
          </cell>
        </row>
        <row r="1434">
          <cell r="A1434">
            <v>2008</v>
          </cell>
          <cell r="B1434">
            <v>5</v>
          </cell>
        </row>
        <row r="1435">
          <cell r="A1435">
            <v>2008</v>
          </cell>
          <cell r="B1435">
            <v>5</v>
          </cell>
        </row>
        <row r="1436">
          <cell r="A1436">
            <v>2008</v>
          </cell>
          <cell r="B1436">
            <v>5</v>
          </cell>
        </row>
        <row r="1437">
          <cell r="A1437">
            <v>2008</v>
          </cell>
          <cell r="B1437">
            <v>5</v>
          </cell>
        </row>
        <row r="1438">
          <cell r="A1438">
            <v>2008</v>
          </cell>
          <cell r="B1438">
            <v>5</v>
          </cell>
        </row>
        <row r="1439">
          <cell r="A1439">
            <v>2008</v>
          </cell>
          <cell r="B1439">
            <v>5</v>
          </cell>
        </row>
        <row r="1440">
          <cell r="A1440">
            <v>2008</v>
          </cell>
          <cell r="B1440">
            <v>5</v>
          </cell>
        </row>
        <row r="1441">
          <cell r="A1441">
            <v>2008</v>
          </cell>
          <cell r="B1441">
            <v>5</v>
          </cell>
        </row>
        <row r="1442">
          <cell r="A1442">
            <v>2008</v>
          </cell>
          <cell r="B1442">
            <v>5</v>
          </cell>
        </row>
        <row r="1443">
          <cell r="A1443">
            <v>2008</v>
          </cell>
          <cell r="B1443">
            <v>5</v>
          </cell>
        </row>
        <row r="1444">
          <cell r="A1444">
            <v>2008</v>
          </cell>
          <cell r="B1444">
            <v>5</v>
          </cell>
        </row>
        <row r="1445">
          <cell r="A1445">
            <v>2008</v>
          </cell>
          <cell r="B1445">
            <v>5</v>
          </cell>
        </row>
        <row r="1446">
          <cell r="A1446">
            <v>2008</v>
          </cell>
          <cell r="B1446">
            <v>5</v>
          </cell>
        </row>
        <row r="1447">
          <cell r="A1447">
            <v>2008</v>
          </cell>
          <cell r="B1447">
            <v>5</v>
          </cell>
        </row>
        <row r="1448">
          <cell r="A1448">
            <v>2008</v>
          </cell>
          <cell r="B1448">
            <v>5</v>
          </cell>
        </row>
        <row r="1449">
          <cell r="A1449">
            <v>2008</v>
          </cell>
          <cell r="B1449">
            <v>5</v>
          </cell>
        </row>
        <row r="1450">
          <cell r="A1450">
            <v>2008</v>
          </cell>
          <cell r="B1450">
            <v>5</v>
          </cell>
        </row>
        <row r="1451">
          <cell r="A1451">
            <v>2008</v>
          </cell>
          <cell r="B1451">
            <v>5</v>
          </cell>
        </row>
        <row r="1452">
          <cell r="A1452">
            <v>2008</v>
          </cell>
          <cell r="B1452">
            <v>5</v>
          </cell>
        </row>
        <row r="1453">
          <cell r="A1453">
            <v>2008</v>
          </cell>
          <cell r="B1453">
            <v>5</v>
          </cell>
        </row>
        <row r="1454">
          <cell r="A1454">
            <v>2008</v>
          </cell>
          <cell r="B1454">
            <v>5</v>
          </cell>
        </row>
        <row r="1455">
          <cell r="A1455">
            <v>2008</v>
          </cell>
          <cell r="B1455">
            <v>5</v>
          </cell>
        </row>
        <row r="1456">
          <cell r="A1456">
            <v>2008</v>
          </cell>
          <cell r="B1456">
            <v>5</v>
          </cell>
        </row>
        <row r="1457">
          <cell r="A1457">
            <v>2008</v>
          </cell>
          <cell r="B1457">
            <v>5</v>
          </cell>
        </row>
        <row r="1458">
          <cell r="A1458">
            <v>2008</v>
          </cell>
          <cell r="B1458">
            <v>5</v>
          </cell>
        </row>
        <row r="1459">
          <cell r="A1459">
            <v>2008</v>
          </cell>
          <cell r="B1459">
            <v>5</v>
          </cell>
        </row>
        <row r="1460">
          <cell r="A1460">
            <v>2008</v>
          </cell>
          <cell r="B1460">
            <v>5</v>
          </cell>
        </row>
        <row r="1461">
          <cell r="A1461">
            <v>2008</v>
          </cell>
          <cell r="B1461">
            <v>5</v>
          </cell>
        </row>
        <row r="1462">
          <cell r="A1462">
            <v>2008</v>
          </cell>
          <cell r="B1462">
            <v>5</v>
          </cell>
        </row>
        <row r="1463">
          <cell r="A1463">
            <v>2008</v>
          </cell>
          <cell r="B1463">
            <v>5</v>
          </cell>
        </row>
        <row r="1464">
          <cell r="A1464">
            <v>2008</v>
          </cell>
          <cell r="B1464">
            <v>5</v>
          </cell>
        </row>
        <row r="1465">
          <cell r="A1465">
            <v>2008</v>
          </cell>
          <cell r="B1465">
            <v>5</v>
          </cell>
        </row>
        <row r="1466">
          <cell r="A1466">
            <v>2008</v>
          </cell>
          <cell r="B1466">
            <v>5</v>
          </cell>
        </row>
        <row r="1467">
          <cell r="A1467">
            <v>2008</v>
          </cell>
          <cell r="B1467">
            <v>5</v>
          </cell>
        </row>
        <row r="1468">
          <cell r="A1468">
            <v>2008</v>
          </cell>
          <cell r="B1468">
            <v>5</v>
          </cell>
        </row>
        <row r="1469">
          <cell r="A1469">
            <v>2008</v>
          </cell>
          <cell r="B1469">
            <v>5</v>
          </cell>
        </row>
        <row r="1470">
          <cell r="A1470">
            <v>2008</v>
          </cell>
          <cell r="B1470">
            <v>5</v>
          </cell>
        </row>
        <row r="1471">
          <cell r="A1471">
            <v>2008</v>
          </cell>
          <cell r="B1471">
            <v>5</v>
          </cell>
        </row>
        <row r="1472">
          <cell r="A1472">
            <v>2008</v>
          </cell>
          <cell r="B1472">
            <v>5</v>
          </cell>
        </row>
        <row r="1473">
          <cell r="A1473">
            <v>2008</v>
          </cell>
          <cell r="B1473">
            <v>5</v>
          </cell>
        </row>
        <row r="1474">
          <cell r="A1474">
            <v>2008</v>
          </cell>
          <cell r="B1474">
            <v>5</v>
          </cell>
        </row>
        <row r="1475">
          <cell r="A1475">
            <v>2008</v>
          </cell>
          <cell r="B1475">
            <v>5</v>
          </cell>
        </row>
        <row r="1476">
          <cell r="A1476">
            <v>2008</v>
          </cell>
          <cell r="B1476">
            <v>5</v>
          </cell>
        </row>
        <row r="1477">
          <cell r="A1477">
            <v>2008</v>
          </cell>
          <cell r="B1477">
            <v>5</v>
          </cell>
        </row>
        <row r="1478">
          <cell r="A1478">
            <v>2008</v>
          </cell>
          <cell r="B1478">
            <v>5</v>
          </cell>
        </row>
        <row r="1479">
          <cell r="A1479">
            <v>2008</v>
          </cell>
          <cell r="B1479">
            <v>5</v>
          </cell>
        </row>
        <row r="1480">
          <cell r="A1480">
            <v>2008</v>
          </cell>
          <cell r="B1480">
            <v>5</v>
          </cell>
        </row>
        <row r="1481">
          <cell r="A1481">
            <v>2008</v>
          </cell>
          <cell r="B1481">
            <v>5</v>
          </cell>
        </row>
        <row r="1482">
          <cell r="A1482">
            <v>2008</v>
          </cell>
          <cell r="B1482">
            <v>5</v>
          </cell>
        </row>
        <row r="1483">
          <cell r="A1483">
            <v>2008</v>
          </cell>
          <cell r="B1483">
            <v>5</v>
          </cell>
        </row>
        <row r="1484">
          <cell r="A1484">
            <v>2008</v>
          </cell>
          <cell r="B1484">
            <v>5</v>
          </cell>
        </row>
        <row r="1485">
          <cell r="A1485">
            <v>2008</v>
          </cell>
          <cell r="B1485">
            <v>5</v>
          </cell>
        </row>
        <row r="1486">
          <cell r="A1486">
            <v>2008</v>
          </cell>
          <cell r="B1486">
            <v>5</v>
          </cell>
        </row>
        <row r="1487">
          <cell r="A1487">
            <v>2008</v>
          </cell>
          <cell r="B1487">
            <v>5</v>
          </cell>
        </row>
        <row r="1488">
          <cell r="A1488">
            <v>2008</v>
          </cell>
          <cell r="B1488">
            <v>5</v>
          </cell>
        </row>
        <row r="1489">
          <cell r="A1489">
            <v>2008</v>
          </cell>
          <cell r="B1489">
            <v>5</v>
          </cell>
        </row>
        <row r="1490">
          <cell r="A1490">
            <v>2008</v>
          </cell>
          <cell r="B1490">
            <v>5</v>
          </cell>
        </row>
        <row r="1491">
          <cell r="A1491">
            <v>2008</v>
          </cell>
          <cell r="B1491">
            <v>5</v>
          </cell>
        </row>
        <row r="1492">
          <cell r="A1492">
            <v>2008</v>
          </cell>
          <cell r="B1492">
            <v>5</v>
          </cell>
        </row>
        <row r="1493">
          <cell r="A1493">
            <v>2008</v>
          </cell>
          <cell r="B1493">
            <v>5</v>
          </cell>
        </row>
        <row r="1494">
          <cell r="A1494">
            <v>2008</v>
          </cell>
          <cell r="B1494">
            <v>5</v>
          </cell>
        </row>
        <row r="1495">
          <cell r="A1495">
            <v>2008</v>
          </cell>
          <cell r="B1495">
            <v>5</v>
          </cell>
        </row>
        <row r="1496">
          <cell r="A1496">
            <v>2008</v>
          </cell>
          <cell r="B1496">
            <v>5</v>
          </cell>
        </row>
        <row r="1497">
          <cell r="A1497">
            <v>2008</v>
          </cell>
          <cell r="B1497">
            <v>5</v>
          </cell>
        </row>
        <row r="1498">
          <cell r="A1498">
            <v>2008</v>
          </cell>
          <cell r="B1498">
            <v>5</v>
          </cell>
        </row>
        <row r="1499">
          <cell r="A1499">
            <v>2008</v>
          </cell>
          <cell r="B1499">
            <v>5</v>
          </cell>
        </row>
        <row r="1500">
          <cell r="A1500">
            <v>2008</v>
          </cell>
          <cell r="B1500">
            <v>5</v>
          </cell>
        </row>
        <row r="1501">
          <cell r="A1501">
            <v>2008</v>
          </cell>
          <cell r="B1501">
            <v>5</v>
          </cell>
        </row>
        <row r="1502">
          <cell r="A1502">
            <v>2008</v>
          </cell>
          <cell r="B1502">
            <v>5</v>
          </cell>
        </row>
        <row r="1503">
          <cell r="A1503">
            <v>2008</v>
          </cell>
          <cell r="B1503">
            <v>5</v>
          </cell>
        </row>
        <row r="1504">
          <cell r="A1504">
            <v>2008</v>
          </cell>
          <cell r="B1504">
            <v>5</v>
          </cell>
        </row>
        <row r="1505">
          <cell r="A1505">
            <v>2008</v>
          </cell>
          <cell r="B1505">
            <v>5</v>
          </cell>
        </row>
        <row r="1506">
          <cell r="A1506">
            <v>2008</v>
          </cell>
          <cell r="B1506">
            <v>5</v>
          </cell>
        </row>
        <row r="1507">
          <cell r="A1507">
            <v>2008</v>
          </cell>
          <cell r="B1507">
            <v>5</v>
          </cell>
        </row>
        <row r="1508">
          <cell r="A1508">
            <v>2008</v>
          </cell>
          <cell r="B1508">
            <v>5</v>
          </cell>
        </row>
        <row r="1509">
          <cell r="A1509">
            <v>2008</v>
          </cell>
          <cell r="B1509">
            <v>5</v>
          </cell>
        </row>
        <row r="1510">
          <cell r="A1510">
            <v>2008</v>
          </cell>
          <cell r="B1510">
            <v>5</v>
          </cell>
        </row>
        <row r="1511">
          <cell r="A1511">
            <v>2008</v>
          </cell>
          <cell r="B1511">
            <v>6</v>
          </cell>
        </row>
        <row r="1512">
          <cell r="A1512">
            <v>2008</v>
          </cell>
          <cell r="B1512">
            <v>6</v>
          </cell>
        </row>
        <row r="1513">
          <cell r="A1513">
            <v>2008</v>
          </cell>
          <cell r="B1513">
            <v>6</v>
          </cell>
        </row>
        <row r="1514">
          <cell r="A1514">
            <v>2008</v>
          </cell>
          <cell r="B1514">
            <v>6</v>
          </cell>
        </row>
        <row r="1515">
          <cell r="A1515">
            <v>2008</v>
          </cell>
          <cell r="B1515">
            <v>6</v>
          </cell>
        </row>
        <row r="1516">
          <cell r="A1516">
            <v>2008</v>
          </cell>
          <cell r="B1516">
            <v>6</v>
          </cell>
        </row>
        <row r="1517">
          <cell r="A1517">
            <v>2008</v>
          </cell>
          <cell r="B1517">
            <v>6</v>
          </cell>
        </row>
        <row r="1518">
          <cell r="A1518">
            <v>2008</v>
          </cell>
          <cell r="B1518">
            <v>6</v>
          </cell>
        </row>
        <row r="1519">
          <cell r="A1519">
            <v>2008</v>
          </cell>
          <cell r="B1519">
            <v>6</v>
          </cell>
        </row>
        <row r="1520">
          <cell r="A1520">
            <v>2008</v>
          </cell>
          <cell r="B1520">
            <v>6</v>
          </cell>
        </row>
        <row r="1521">
          <cell r="A1521">
            <v>2008</v>
          </cell>
          <cell r="B1521">
            <v>6</v>
          </cell>
        </row>
        <row r="1522">
          <cell r="A1522">
            <v>2008</v>
          </cell>
          <cell r="B1522">
            <v>6</v>
          </cell>
        </row>
        <row r="1523">
          <cell r="A1523">
            <v>2008</v>
          </cell>
          <cell r="B1523">
            <v>6</v>
          </cell>
        </row>
        <row r="1524">
          <cell r="A1524">
            <v>2008</v>
          </cell>
          <cell r="B1524">
            <v>6</v>
          </cell>
        </row>
        <row r="1525">
          <cell r="A1525">
            <v>2008</v>
          </cell>
          <cell r="B1525">
            <v>6</v>
          </cell>
        </row>
        <row r="1526">
          <cell r="A1526">
            <v>2008</v>
          </cell>
          <cell r="B1526">
            <v>6</v>
          </cell>
        </row>
        <row r="1527">
          <cell r="A1527">
            <v>2008</v>
          </cell>
          <cell r="B1527">
            <v>6</v>
          </cell>
        </row>
        <row r="1528">
          <cell r="A1528">
            <v>2008</v>
          </cell>
          <cell r="B1528">
            <v>6</v>
          </cell>
        </row>
        <row r="1529">
          <cell r="A1529">
            <v>2008</v>
          </cell>
          <cell r="B1529">
            <v>6</v>
          </cell>
        </row>
        <row r="1530">
          <cell r="A1530">
            <v>2008</v>
          </cell>
          <cell r="B1530">
            <v>6</v>
          </cell>
        </row>
        <row r="1531">
          <cell r="A1531">
            <v>2008</v>
          </cell>
          <cell r="B1531">
            <v>6</v>
          </cell>
        </row>
        <row r="1532">
          <cell r="A1532">
            <v>2008</v>
          </cell>
          <cell r="B1532">
            <v>6</v>
          </cell>
        </row>
        <row r="1533">
          <cell r="A1533">
            <v>2008</v>
          </cell>
          <cell r="B1533">
            <v>6</v>
          </cell>
        </row>
        <row r="1534">
          <cell r="A1534">
            <v>2008</v>
          </cell>
          <cell r="B1534">
            <v>6</v>
          </cell>
        </row>
        <row r="1535">
          <cell r="A1535">
            <v>2008</v>
          </cell>
          <cell r="B1535">
            <v>6</v>
          </cell>
        </row>
        <row r="1536">
          <cell r="A1536">
            <v>2008</v>
          </cell>
          <cell r="B1536">
            <v>6</v>
          </cell>
        </row>
        <row r="1537">
          <cell r="A1537">
            <v>2008</v>
          </cell>
          <cell r="B1537">
            <v>6</v>
          </cell>
        </row>
        <row r="1538">
          <cell r="A1538">
            <v>2008</v>
          </cell>
          <cell r="B1538">
            <v>6</v>
          </cell>
        </row>
        <row r="1539">
          <cell r="A1539">
            <v>2008</v>
          </cell>
          <cell r="B1539">
            <v>6</v>
          </cell>
        </row>
        <row r="1540">
          <cell r="A1540">
            <v>2008</v>
          </cell>
          <cell r="B1540">
            <v>6</v>
          </cell>
        </row>
        <row r="1541">
          <cell r="A1541">
            <v>2008</v>
          </cell>
          <cell r="B1541">
            <v>6</v>
          </cell>
        </row>
        <row r="1542">
          <cell r="A1542">
            <v>2008</v>
          </cell>
          <cell r="B1542">
            <v>6</v>
          </cell>
        </row>
        <row r="1543">
          <cell r="A1543">
            <v>2008</v>
          </cell>
          <cell r="B1543">
            <v>6</v>
          </cell>
        </row>
        <row r="1544">
          <cell r="A1544">
            <v>2008</v>
          </cell>
          <cell r="B1544">
            <v>6</v>
          </cell>
        </row>
        <row r="1545">
          <cell r="A1545">
            <v>2008</v>
          </cell>
          <cell r="B1545">
            <v>6</v>
          </cell>
        </row>
        <row r="1546">
          <cell r="A1546">
            <v>2008</v>
          </cell>
          <cell r="B1546">
            <v>6</v>
          </cell>
        </row>
        <row r="1547">
          <cell r="A1547">
            <v>2008</v>
          </cell>
          <cell r="B1547">
            <v>6</v>
          </cell>
        </row>
        <row r="1548">
          <cell r="A1548">
            <v>2008</v>
          </cell>
          <cell r="B1548">
            <v>6</v>
          </cell>
        </row>
        <row r="1549">
          <cell r="A1549">
            <v>2008</v>
          </cell>
          <cell r="B1549">
            <v>6</v>
          </cell>
        </row>
        <row r="1550">
          <cell r="A1550">
            <v>2008</v>
          </cell>
          <cell r="B1550">
            <v>6</v>
          </cell>
        </row>
        <row r="1551">
          <cell r="A1551">
            <v>2008</v>
          </cell>
          <cell r="B1551">
            <v>6</v>
          </cell>
        </row>
        <row r="1552">
          <cell r="A1552">
            <v>2008</v>
          </cell>
          <cell r="B1552">
            <v>6</v>
          </cell>
        </row>
        <row r="1553">
          <cell r="A1553">
            <v>2008</v>
          </cell>
          <cell r="B1553">
            <v>6</v>
          </cell>
        </row>
        <row r="1554">
          <cell r="A1554">
            <v>2008</v>
          </cell>
          <cell r="B1554">
            <v>6</v>
          </cell>
        </row>
        <row r="1555">
          <cell r="A1555">
            <v>2008</v>
          </cell>
          <cell r="B1555">
            <v>6</v>
          </cell>
        </row>
        <row r="1556">
          <cell r="A1556">
            <v>2008</v>
          </cell>
          <cell r="B1556">
            <v>6</v>
          </cell>
        </row>
        <row r="1557">
          <cell r="A1557">
            <v>2008</v>
          </cell>
          <cell r="B1557">
            <v>6</v>
          </cell>
        </row>
        <row r="1558">
          <cell r="A1558">
            <v>2008</v>
          </cell>
          <cell r="B1558">
            <v>6</v>
          </cell>
        </row>
        <row r="1559">
          <cell r="A1559">
            <v>2008</v>
          </cell>
          <cell r="B1559">
            <v>6</v>
          </cell>
        </row>
        <row r="1560">
          <cell r="A1560">
            <v>2008</v>
          </cell>
          <cell r="B1560">
            <v>6</v>
          </cell>
        </row>
        <row r="1561">
          <cell r="A1561">
            <v>2008</v>
          </cell>
          <cell r="B1561">
            <v>6</v>
          </cell>
        </row>
        <row r="1562">
          <cell r="A1562">
            <v>2008</v>
          </cell>
          <cell r="B1562">
            <v>6</v>
          </cell>
        </row>
        <row r="1563">
          <cell r="A1563">
            <v>2008</v>
          </cell>
          <cell r="B1563">
            <v>6</v>
          </cell>
        </row>
        <row r="1564">
          <cell r="A1564">
            <v>2008</v>
          </cell>
          <cell r="B1564">
            <v>6</v>
          </cell>
        </row>
        <row r="1565">
          <cell r="A1565">
            <v>2008</v>
          </cell>
          <cell r="B1565">
            <v>6</v>
          </cell>
        </row>
        <row r="1566">
          <cell r="A1566">
            <v>2008</v>
          </cell>
          <cell r="B1566">
            <v>6</v>
          </cell>
        </row>
        <row r="1567">
          <cell r="A1567">
            <v>2008</v>
          </cell>
          <cell r="B1567">
            <v>6</v>
          </cell>
        </row>
        <row r="1568">
          <cell r="A1568">
            <v>2008</v>
          </cell>
          <cell r="B1568">
            <v>6</v>
          </cell>
        </row>
        <row r="1569">
          <cell r="A1569">
            <v>2008</v>
          </cell>
          <cell r="B1569">
            <v>6</v>
          </cell>
        </row>
        <row r="1570">
          <cell r="A1570">
            <v>2008</v>
          </cell>
          <cell r="B1570">
            <v>6</v>
          </cell>
        </row>
        <row r="1571">
          <cell r="A1571">
            <v>2008</v>
          </cell>
          <cell r="B1571">
            <v>6</v>
          </cell>
        </row>
        <row r="1572">
          <cell r="A1572">
            <v>2008</v>
          </cell>
          <cell r="B1572">
            <v>6</v>
          </cell>
        </row>
        <row r="1573">
          <cell r="A1573">
            <v>2008</v>
          </cell>
          <cell r="B1573">
            <v>6</v>
          </cell>
        </row>
        <row r="1574">
          <cell r="A1574">
            <v>2008</v>
          </cell>
          <cell r="B1574">
            <v>6</v>
          </cell>
        </row>
        <row r="1575">
          <cell r="A1575">
            <v>2008</v>
          </cell>
          <cell r="B1575">
            <v>6</v>
          </cell>
        </row>
        <row r="1576">
          <cell r="A1576">
            <v>2008</v>
          </cell>
          <cell r="B1576">
            <v>6</v>
          </cell>
        </row>
        <row r="1577">
          <cell r="A1577">
            <v>2008</v>
          </cell>
          <cell r="B1577">
            <v>6</v>
          </cell>
        </row>
        <row r="1578">
          <cell r="A1578">
            <v>2008</v>
          </cell>
          <cell r="B1578">
            <v>6</v>
          </cell>
        </row>
        <row r="1579">
          <cell r="A1579">
            <v>2008</v>
          </cell>
          <cell r="B1579">
            <v>6</v>
          </cell>
        </row>
        <row r="1580">
          <cell r="A1580">
            <v>2008</v>
          </cell>
          <cell r="B1580">
            <v>6</v>
          </cell>
        </row>
        <row r="1581">
          <cell r="A1581">
            <v>2008</v>
          </cell>
          <cell r="B1581">
            <v>6</v>
          </cell>
        </row>
        <row r="1582">
          <cell r="A1582">
            <v>2008</v>
          </cell>
          <cell r="B1582">
            <v>6</v>
          </cell>
        </row>
        <row r="1583">
          <cell r="A1583">
            <v>2008</v>
          </cell>
          <cell r="B1583">
            <v>6</v>
          </cell>
        </row>
        <row r="1584">
          <cell r="A1584">
            <v>2008</v>
          </cell>
          <cell r="B1584">
            <v>6</v>
          </cell>
        </row>
        <row r="1585">
          <cell r="A1585">
            <v>2008</v>
          </cell>
          <cell r="B1585">
            <v>6</v>
          </cell>
        </row>
        <row r="1586">
          <cell r="A1586">
            <v>2008</v>
          </cell>
          <cell r="B1586">
            <v>6</v>
          </cell>
        </row>
        <row r="1587">
          <cell r="A1587">
            <v>2008</v>
          </cell>
          <cell r="B1587">
            <v>6</v>
          </cell>
        </row>
        <row r="1588">
          <cell r="A1588">
            <v>2008</v>
          </cell>
          <cell r="B1588">
            <v>6</v>
          </cell>
        </row>
        <row r="1589">
          <cell r="A1589">
            <v>2008</v>
          </cell>
          <cell r="B1589">
            <v>6</v>
          </cell>
        </row>
        <row r="1590">
          <cell r="A1590">
            <v>2008</v>
          </cell>
          <cell r="B1590">
            <v>6</v>
          </cell>
        </row>
        <row r="1591">
          <cell r="A1591">
            <v>2008</v>
          </cell>
          <cell r="B1591">
            <v>6</v>
          </cell>
        </row>
        <row r="1592">
          <cell r="A1592">
            <v>2008</v>
          </cell>
          <cell r="B1592">
            <v>6</v>
          </cell>
        </row>
        <row r="1593">
          <cell r="A1593">
            <v>2008</v>
          </cell>
          <cell r="B1593">
            <v>6</v>
          </cell>
        </row>
        <row r="1594">
          <cell r="A1594">
            <v>2008</v>
          </cell>
          <cell r="B1594">
            <v>6</v>
          </cell>
        </row>
        <row r="1595">
          <cell r="A1595">
            <v>2008</v>
          </cell>
          <cell r="B1595">
            <v>6</v>
          </cell>
        </row>
        <row r="1596">
          <cell r="A1596">
            <v>2008</v>
          </cell>
          <cell r="B1596">
            <v>6</v>
          </cell>
        </row>
        <row r="1597">
          <cell r="A1597">
            <v>2008</v>
          </cell>
          <cell r="B1597">
            <v>6</v>
          </cell>
        </row>
        <row r="1598">
          <cell r="A1598">
            <v>2008</v>
          </cell>
          <cell r="B1598">
            <v>6</v>
          </cell>
        </row>
        <row r="1599">
          <cell r="A1599">
            <v>2008</v>
          </cell>
          <cell r="B1599">
            <v>6</v>
          </cell>
        </row>
        <row r="1600">
          <cell r="A1600">
            <v>2008</v>
          </cell>
          <cell r="B1600">
            <v>6</v>
          </cell>
        </row>
        <row r="1601">
          <cell r="A1601">
            <v>2008</v>
          </cell>
          <cell r="B1601">
            <v>6</v>
          </cell>
        </row>
        <row r="1602">
          <cell r="A1602">
            <v>2008</v>
          </cell>
          <cell r="B1602">
            <v>6</v>
          </cell>
        </row>
        <row r="1603">
          <cell r="A1603">
            <v>2008</v>
          </cell>
          <cell r="B1603">
            <v>6</v>
          </cell>
        </row>
        <row r="1604">
          <cell r="A1604">
            <v>2008</v>
          </cell>
          <cell r="B1604">
            <v>6</v>
          </cell>
        </row>
        <row r="1605">
          <cell r="A1605">
            <v>2008</v>
          </cell>
          <cell r="B1605">
            <v>6</v>
          </cell>
        </row>
        <row r="1606">
          <cell r="A1606">
            <v>2008</v>
          </cell>
          <cell r="B1606">
            <v>6</v>
          </cell>
        </row>
        <row r="1607">
          <cell r="A1607">
            <v>2008</v>
          </cell>
          <cell r="B1607">
            <v>6</v>
          </cell>
        </row>
        <row r="1608">
          <cell r="A1608">
            <v>2008</v>
          </cell>
          <cell r="B1608">
            <v>6</v>
          </cell>
        </row>
        <row r="1609">
          <cell r="A1609">
            <v>2008</v>
          </cell>
          <cell r="B1609">
            <v>6</v>
          </cell>
        </row>
        <row r="1610">
          <cell r="A1610">
            <v>2008</v>
          </cell>
          <cell r="B1610">
            <v>6</v>
          </cell>
        </row>
        <row r="1611">
          <cell r="A1611">
            <v>2008</v>
          </cell>
          <cell r="B1611">
            <v>6</v>
          </cell>
        </row>
        <row r="1612">
          <cell r="A1612">
            <v>2008</v>
          </cell>
          <cell r="B1612">
            <v>6</v>
          </cell>
        </row>
        <row r="1613">
          <cell r="A1613">
            <v>2008</v>
          </cell>
          <cell r="B1613">
            <v>6</v>
          </cell>
        </row>
        <row r="1614">
          <cell r="A1614">
            <v>2008</v>
          </cell>
          <cell r="B1614">
            <v>6</v>
          </cell>
        </row>
        <row r="1615">
          <cell r="A1615">
            <v>2008</v>
          </cell>
          <cell r="B1615">
            <v>6</v>
          </cell>
        </row>
        <row r="1616">
          <cell r="A1616">
            <v>2008</v>
          </cell>
          <cell r="B1616">
            <v>6</v>
          </cell>
        </row>
        <row r="1617">
          <cell r="A1617">
            <v>2008</v>
          </cell>
          <cell r="B1617">
            <v>6</v>
          </cell>
        </row>
        <row r="1618">
          <cell r="A1618">
            <v>2008</v>
          </cell>
          <cell r="B1618">
            <v>6</v>
          </cell>
        </row>
        <row r="1619">
          <cell r="A1619">
            <v>2008</v>
          </cell>
          <cell r="B1619">
            <v>6</v>
          </cell>
        </row>
        <row r="1620">
          <cell r="A1620">
            <v>2008</v>
          </cell>
          <cell r="B1620">
            <v>6</v>
          </cell>
        </row>
        <row r="1621">
          <cell r="A1621">
            <v>2008</v>
          </cell>
          <cell r="B1621">
            <v>6</v>
          </cell>
        </row>
        <row r="1622">
          <cell r="A1622">
            <v>2008</v>
          </cell>
          <cell r="B1622">
            <v>6</v>
          </cell>
        </row>
        <row r="1623">
          <cell r="A1623">
            <v>2008</v>
          </cell>
          <cell r="B1623">
            <v>6</v>
          </cell>
        </row>
        <row r="1624">
          <cell r="A1624">
            <v>2008</v>
          </cell>
          <cell r="B1624">
            <v>6</v>
          </cell>
        </row>
        <row r="1625">
          <cell r="A1625">
            <v>2008</v>
          </cell>
          <cell r="B1625">
            <v>6</v>
          </cell>
        </row>
        <row r="1626">
          <cell r="A1626">
            <v>2008</v>
          </cell>
          <cell r="B1626">
            <v>6</v>
          </cell>
        </row>
        <row r="1627">
          <cell r="A1627">
            <v>2008</v>
          </cell>
          <cell r="B1627">
            <v>6</v>
          </cell>
        </row>
        <row r="1628">
          <cell r="A1628">
            <v>2008</v>
          </cell>
          <cell r="B1628">
            <v>6</v>
          </cell>
        </row>
        <row r="1629">
          <cell r="A1629">
            <v>2008</v>
          </cell>
          <cell r="B1629">
            <v>6</v>
          </cell>
        </row>
        <row r="1630">
          <cell r="A1630">
            <v>2008</v>
          </cell>
          <cell r="B1630">
            <v>6</v>
          </cell>
        </row>
        <row r="1631">
          <cell r="A1631">
            <v>2008</v>
          </cell>
          <cell r="B1631">
            <v>6</v>
          </cell>
        </row>
        <row r="1632">
          <cell r="A1632">
            <v>2008</v>
          </cell>
          <cell r="B1632">
            <v>6</v>
          </cell>
        </row>
        <row r="1633">
          <cell r="A1633">
            <v>2008</v>
          </cell>
          <cell r="B1633">
            <v>6</v>
          </cell>
        </row>
        <row r="1634">
          <cell r="A1634">
            <v>2008</v>
          </cell>
          <cell r="B1634">
            <v>6</v>
          </cell>
        </row>
        <row r="1635">
          <cell r="A1635">
            <v>2008</v>
          </cell>
          <cell r="B1635">
            <v>6</v>
          </cell>
        </row>
        <row r="1636">
          <cell r="A1636">
            <v>2008</v>
          </cell>
          <cell r="B1636">
            <v>6</v>
          </cell>
        </row>
        <row r="1637">
          <cell r="A1637">
            <v>2008</v>
          </cell>
          <cell r="B1637">
            <v>6</v>
          </cell>
        </row>
        <row r="1638">
          <cell r="A1638">
            <v>2008</v>
          </cell>
          <cell r="B1638">
            <v>6</v>
          </cell>
        </row>
        <row r="1639">
          <cell r="A1639">
            <v>2008</v>
          </cell>
          <cell r="B1639">
            <v>6</v>
          </cell>
        </row>
        <row r="1640">
          <cell r="A1640">
            <v>2008</v>
          </cell>
          <cell r="B1640">
            <v>6</v>
          </cell>
        </row>
        <row r="1641">
          <cell r="A1641">
            <v>2008</v>
          </cell>
          <cell r="B1641">
            <v>6</v>
          </cell>
        </row>
        <row r="1642">
          <cell r="A1642">
            <v>2008</v>
          </cell>
          <cell r="B1642">
            <v>6</v>
          </cell>
        </row>
        <row r="1643">
          <cell r="A1643">
            <v>2008</v>
          </cell>
          <cell r="B1643">
            <v>6</v>
          </cell>
        </row>
        <row r="1644">
          <cell r="A1644">
            <v>2008</v>
          </cell>
          <cell r="B1644">
            <v>6</v>
          </cell>
        </row>
        <row r="1645">
          <cell r="A1645">
            <v>2008</v>
          </cell>
          <cell r="B1645">
            <v>6</v>
          </cell>
        </row>
        <row r="1646">
          <cell r="A1646">
            <v>2008</v>
          </cell>
          <cell r="B1646">
            <v>6</v>
          </cell>
        </row>
        <row r="1647">
          <cell r="A1647">
            <v>2008</v>
          </cell>
          <cell r="B1647">
            <v>6</v>
          </cell>
        </row>
        <row r="1648">
          <cell r="A1648">
            <v>2008</v>
          </cell>
          <cell r="B1648">
            <v>6</v>
          </cell>
        </row>
        <row r="1649">
          <cell r="A1649">
            <v>2008</v>
          </cell>
          <cell r="B1649">
            <v>6</v>
          </cell>
        </row>
        <row r="1650">
          <cell r="A1650">
            <v>2008</v>
          </cell>
          <cell r="B1650">
            <v>6</v>
          </cell>
        </row>
        <row r="1651">
          <cell r="A1651">
            <v>2008</v>
          </cell>
          <cell r="B1651">
            <v>6</v>
          </cell>
        </row>
        <row r="1652">
          <cell r="A1652">
            <v>2008</v>
          </cell>
          <cell r="B1652">
            <v>6</v>
          </cell>
        </row>
        <row r="1653">
          <cell r="A1653">
            <v>2008</v>
          </cell>
          <cell r="B1653">
            <v>6</v>
          </cell>
        </row>
        <row r="1654">
          <cell r="A1654">
            <v>2008</v>
          </cell>
          <cell r="B1654">
            <v>6</v>
          </cell>
        </row>
        <row r="1655">
          <cell r="A1655">
            <v>2008</v>
          </cell>
          <cell r="B1655">
            <v>6</v>
          </cell>
        </row>
        <row r="1656">
          <cell r="A1656">
            <v>2008</v>
          </cell>
          <cell r="B1656">
            <v>6</v>
          </cell>
        </row>
        <row r="1657">
          <cell r="A1657">
            <v>2008</v>
          </cell>
          <cell r="B1657">
            <v>6</v>
          </cell>
        </row>
        <row r="1658">
          <cell r="A1658">
            <v>2008</v>
          </cell>
          <cell r="B1658">
            <v>6</v>
          </cell>
        </row>
        <row r="1659">
          <cell r="A1659">
            <v>2008</v>
          </cell>
          <cell r="B1659">
            <v>6</v>
          </cell>
        </row>
        <row r="1660">
          <cell r="A1660">
            <v>2008</v>
          </cell>
          <cell r="B1660">
            <v>6</v>
          </cell>
        </row>
        <row r="1661">
          <cell r="A1661">
            <v>2008</v>
          </cell>
          <cell r="B1661">
            <v>6</v>
          </cell>
        </row>
        <row r="1662">
          <cell r="A1662">
            <v>2008</v>
          </cell>
          <cell r="B1662">
            <v>6</v>
          </cell>
        </row>
        <row r="1663">
          <cell r="A1663">
            <v>2008</v>
          </cell>
          <cell r="B1663">
            <v>6</v>
          </cell>
        </row>
        <row r="1664">
          <cell r="A1664">
            <v>2008</v>
          </cell>
          <cell r="B1664">
            <v>6</v>
          </cell>
        </row>
        <row r="1665">
          <cell r="A1665">
            <v>2008</v>
          </cell>
          <cell r="B1665">
            <v>6</v>
          </cell>
        </row>
        <row r="1666">
          <cell r="A1666">
            <v>2008</v>
          </cell>
          <cell r="B1666">
            <v>6</v>
          </cell>
        </row>
        <row r="1667">
          <cell r="A1667">
            <v>2008</v>
          </cell>
          <cell r="B1667">
            <v>6</v>
          </cell>
        </row>
        <row r="1668">
          <cell r="A1668">
            <v>2008</v>
          </cell>
          <cell r="B1668">
            <v>6</v>
          </cell>
        </row>
        <row r="1669">
          <cell r="A1669">
            <v>2008</v>
          </cell>
          <cell r="B1669">
            <v>6</v>
          </cell>
        </row>
        <row r="1670">
          <cell r="A1670">
            <v>2008</v>
          </cell>
          <cell r="B1670">
            <v>6</v>
          </cell>
        </row>
        <row r="1671">
          <cell r="A1671">
            <v>2008</v>
          </cell>
          <cell r="B1671">
            <v>6</v>
          </cell>
        </row>
        <row r="1672">
          <cell r="A1672">
            <v>2008</v>
          </cell>
          <cell r="B1672">
            <v>6</v>
          </cell>
        </row>
        <row r="1673">
          <cell r="A1673">
            <v>2008</v>
          </cell>
          <cell r="B1673">
            <v>6</v>
          </cell>
        </row>
        <row r="1674">
          <cell r="A1674">
            <v>2008</v>
          </cell>
          <cell r="B1674">
            <v>6</v>
          </cell>
        </row>
        <row r="1675">
          <cell r="A1675">
            <v>2008</v>
          </cell>
          <cell r="B1675">
            <v>6</v>
          </cell>
        </row>
        <row r="1676">
          <cell r="A1676">
            <v>2008</v>
          </cell>
          <cell r="B1676">
            <v>6</v>
          </cell>
        </row>
        <row r="1677">
          <cell r="A1677">
            <v>2008</v>
          </cell>
          <cell r="B1677">
            <v>6</v>
          </cell>
        </row>
        <row r="1678">
          <cell r="A1678">
            <v>2008</v>
          </cell>
          <cell r="B1678">
            <v>6</v>
          </cell>
        </row>
        <row r="1679">
          <cell r="A1679">
            <v>2008</v>
          </cell>
          <cell r="B1679">
            <v>6</v>
          </cell>
        </row>
        <row r="1680">
          <cell r="A1680">
            <v>2008</v>
          </cell>
          <cell r="B1680">
            <v>6</v>
          </cell>
        </row>
        <row r="1681">
          <cell r="A1681">
            <v>2008</v>
          </cell>
          <cell r="B1681">
            <v>7</v>
          </cell>
        </row>
        <row r="1682">
          <cell r="A1682">
            <v>2008</v>
          </cell>
          <cell r="B1682">
            <v>7</v>
          </cell>
        </row>
        <row r="1683">
          <cell r="A1683">
            <v>2008</v>
          </cell>
          <cell r="B1683">
            <v>7</v>
          </cell>
        </row>
        <row r="1684">
          <cell r="A1684">
            <v>2008</v>
          </cell>
          <cell r="B1684">
            <v>7</v>
          </cell>
        </row>
        <row r="1685">
          <cell r="A1685">
            <v>2008</v>
          </cell>
          <cell r="B1685">
            <v>7</v>
          </cell>
        </row>
        <row r="1686">
          <cell r="A1686">
            <v>2008</v>
          </cell>
          <cell r="B1686">
            <v>7</v>
          </cell>
        </row>
        <row r="1687">
          <cell r="A1687">
            <v>2008</v>
          </cell>
          <cell r="B1687">
            <v>7</v>
          </cell>
        </row>
        <row r="1688">
          <cell r="A1688">
            <v>2008</v>
          </cell>
          <cell r="B1688">
            <v>7</v>
          </cell>
        </row>
        <row r="1689">
          <cell r="A1689">
            <v>2008</v>
          </cell>
          <cell r="B1689">
            <v>7</v>
          </cell>
        </row>
        <row r="1690">
          <cell r="A1690">
            <v>2008</v>
          </cell>
          <cell r="B1690">
            <v>7</v>
          </cell>
        </row>
        <row r="1691">
          <cell r="A1691">
            <v>2008</v>
          </cell>
          <cell r="B1691">
            <v>7</v>
          </cell>
        </row>
        <row r="1692">
          <cell r="A1692">
            <v>2008</v>
          </cell>
          <cell r="B1692">
            <v>7</v>
          </cell>
        </row>
        <row r="1693">
          <cell r="A1693">
            <v>2008</v>
          </cell>
          <cell r="B1693">
            <v>7</v>
          </cell>
        </row>
        <row r="1694">
          <cell r="A1694">
            <v>2008</v>
          </cell>
          <cell r="B1694">
            <v>7</v>
          </cell>
        </row>
        <row r="1695">
          <cell r="A1695">
            <v>2008</v>
          </cell>
          <cell r="B1695">
            <v>7</v>
          </cell>
        </row>
        <row r="1696">
          <cell r="A1696">
            <v>2008</v>
          </cell>
          <cell r="B1696">
            <v>7</v>
          </cell>
        </row>
        <row r="1697">
          <cell r="A1697">
            <v>2008</v>
          </cell>
          <cell r="B1697">
            <v>7</v>
          </cell>
        </row>
        <row r="1698">
          <cell r="A1698">
            <v>2008</v>
          </cell>
          <cell r="B1698">
            <v>7</v>
          </cell>
        </row>
        <row r="1699">
          <cell r="A1699">
            <v>2008</v>
          </cell>
          <cell r="B1699">
            <v>7</v>
          </cell>
        </row>
        <row r="1700">
          <cell r="A1700">
            <v>2008</v>
          </cell>
          <cell r="B1700">
            <v>7</v>
          </cell>
        </row>
        <row r="1701">
          <cell r="A1701">
            <v>2008</v>
          </cell>
          <cell r="B1701">
            <v>7</v>
          </cell>
        </row>
        <row r="1702">
          <cell r="A1702">
            <v>2008</v>
          </cell>
          <cell r="B1702">
            <v>7</v>
          </cell>
        </row>
        <row r="1703">
          <cell r="A1703">
            <v>2008</v>
          </cell>
          <cell r="B1703">
            <v>7</v>
          </cell>
        </row>
        <row r="1704">
          <cell r="A1704">
            <v>2008</v>
          </cell>
          <cell r="B1704">
            <v>7</v>
          </cell>
        </row>
        <row r="1705">
          <cell r="A1705">
            <v>2008</v>
          </cell>
          <cell r="B1705">
            <v>7</v>
          </cell>
        </row>
        <row r="1706">
          <cell r="A1706">
            <v>2008</v>
          </cell>
          <cell r="B1706">
            <v>7</v>
          </cell>
        </row>
        <row r="1707">
          <cell r="A1707">
            <v>2008</v>
          </cell>
          <cell r="B1707">
            <v>7</v>
          </cell>
        </row>
        <row r="1708">
          <cell r="A1708">
            <v>2008</v>
          </cell>
          <cell r="B1708">
            <v>7</v>
          </cell>
        </row>
        <row r="1709">
          <cell r="A1709">
            <v>2008</v>
          </cell>
          <cell r="B1709">
            <v>7</v>
          </cell>
        </row>
        <row r="1710">
          <cell r="A1710">
            <v>2008</v>
          </cell>
          <cell r="B1710">
            <v>7</v>
          </cell>
        </row>
        <row r="1711">
          <cell r="A1711">
            <v>2008</v>
          </cell>
          <cell r="B1711">
            <v>7</v>
          </cell>
        </row>
        <row r="1712">
          <cell r="A1712">
            <v>2008</v>
          </cell>
          <cell r="B1712">
            <v>7</v>
          </cell>
        </row>
        <row r="1713">
          <cell r="A1713">
            <v>2008</v>
          </cell>
          <cell r="B1713">
            <v>7</v>
          </cell>
        </row>
        <row r="1714">
          <cell r="A1714">
            <v>2008</v>
          </cell>
          <cell r="B1714">
            <v>7</v>
          </cell>
        </row>
        <row r="1715">
          <cell r="A1715">
            <v>2008</v>
          </cell>
          <cell r="B1715">
            <v>7</v>
          </cell>
        </row>
        <row r="1716">
          <cell r="A1716">
            <v>2008</v>
          </cell>
          <cell r="B1716">
            <v>7</v>
          </cell>
        </row>
        <row r="1717">
          <cell r="A1717">
            <v>2008</v>
          </cell>
          <cell r="B1717">
            <v>7</v>
          </cell>
        </row>
        <row r="1718">
          <cell r="A1718">
            <v>2008</v>
          </cell>
          <cell r="B1718">
            <v>7</v>
          </cell>
        </row>
        <row r="1719">
          <cell r="A1719">
            <v>2008</v>
          </cell>
          <cell r="B1719">
            <v>7</v>
          </cell>
        </row>
        <row r="1720">
          <cell r="A1720">
            <v>2008</v>
          </cell>
          <cell r="B1720">
            <v>7</v>
          </cell>
        </row>
        <row r="1721">
          <cell r="A1721">
            <v>2008</v>
          </cell>
          <cell r="B1721">
            <v>7</v>
          </cell>
        </row>
        <row r="1722">
          <cell r="A1722">
            <v>2008</v>
          </cell>
          <cell r="B1722">
            <v>7</v>
          </cell>
        </row>
        <row r="1723">
          <cell r="A1723">
            <v>2008</v>
          </cell>
          <cell r="B1723">
            <v>7</v>
          </cell>
        </row>
        <row r="1724">
          <cell r="A1724">
            <v>2008</v>
          </cell>
          <cell r="B1724">
            <v>7</v>
          </cell>
        </row>
        <row r="1725">
          <cell r="A1725">
            <v>2008</v>
          </cell>
          <cell r="B1725">
            <v>7</v>
          </cell>
        </row>
        <row r="1726">
          <cell r="A1726">
            <v>2008</v>
          </cell>
          <cell r="B1726">
            <v>7</v>
          </cell>
        </row>
        <row r="1727">
          <cell r="A1727">
            <v>2008</v>
          </cell>
          <cell r="B1727">
            <v>7</v>
          </cell>
        </row>
        <row r="1728">
          <cell r="A1728">
            <v>2008</v>
          </cell>
          <cell r="B1728">
            <v>7</v>
          </cell>
        </row>
        <row r="1729">
          <cell r="A1729">
            <v>2008</v>
          </cell>
          <cell r="B1729">
            <v>7</v>
          </cell>
        </row>
        <row r="1730">
          <cell r="A1730">
            <v>2008</v>
          </cell>
          <cell r="B1730">
            <v>7</v>
          </cell>
        </row>
        <row r="1731">
          <cell r="A1731">
            <v>2008</v>
          </cell>
          <cell r="B1731">
            <v>7</v>
          </cell>
        </row>
        <row r="1732">
          <cell r="A1732">
            <v>2008</v>
          </cell>
          <cell r="B1732">
            <v>7</v>
          </cell>
        </row>
        <row r="1733">
          <cell r="A1733">
            <v>2008</v>
          </cell>
          <cell r="B1733">
            <v>7</v>
          </cell>
        </row>
        <row r="1734">
          <cell r="A1734">
            <v>2008</v>
          </cell>
          <cell r="B1734">
            <v>7</v>
          </cell>
        </row>
        <row r="1735">
          <cell r="A1735">
            <v>2008</v>
          </cell>
          <cell r="B1735">
            <v>7</v>
          </cell>
        </row>
        <row r="1736">
          <cell r="A1736">
            <v>2008</v>
          </cell>
          <cell r="B1736">
            <v>7</v>
          </cell>
        </row>
        <row r="1737">
          <cell r="A1737">
            <v>2008</v>
          </cell>
          <cell r="B1737">
            <v>7</v>
          </cell>
        </row>
        <row r="1738">
          <cell r="A1738">
            <v>2008</v>
          </cell>
          <cell r="B1738">
            <v>7</v>
          </cell>
        </row>
        <row r="1739">
          <cell r="A1739">
            <v>2008</v>
          </cell>
          <cell r="B1739">
            <v>7</v>
          </cell>
        </row>
        <row r="1740">
          <cell r="A1740">
            <v>2008</v>
          </cell>
          <cell r="B1740">
            <v>7</v>
          </cell>
        </row>
        <row r="1741">
          <cell r="A1741">
            <v>2008</v>
          </cell>
          <cell r="B1741">
            <v>7</v>
          </cell>
        </row>
        <row r="1742">
          <cell r="A1742">
            <v>2008</v>
          </cell>
          <cell r="B1742">
            <v>7</v>
          </cell>
        </row>
        <row r="1743">
          <cell r="A1743">
            <v>2008</v>
          </cell>
          <cell r="B1743">
            <v>7</v>
          </cell>
        </row>
        <row r="1744">
          <cell r="A1744">
            <v>2008</v>
          </cell>
          <cell r="B1744">
            <v>7</v>
          </cell>
        </row>
        <row r="1745">
          <cell r="A1745">
            <v>2008</v>
          </cell>
          <cell r="B1745">
            <v>7</v>
          </cell>
        </row>
        <row r="1746">
          <cell r="A1746">
            <v>2008</v>
          </cell>
          <cell r="B1746">
            <v>7</v>
          </cell>
        </row>
        <row r="1747">
          <cell r="A1747">
            <v>2008</v>
          </cell>
          <cell r="B1747">
            <v>7</v>
          </cell>
        </row>
        <row r="1748">
          <cell r="A1748">
            <v>2008</v>
          </cell>
          <cell r="B1748">
            <v>7</v>
          </cell>
        </row>
        <row r="1749">
          <cell r="A1749">
            <v>2008</v>
          </cell>
          <cell r="B1749">
            <v>7</v>
          </cell>
        </row>
        <row r="1750">
          <cell r="A1750">
            <v>2008</v>
          </cell>
          <cell r="B1750">
            <v>7</v>
          </cell>
        </row>
        <row r="1751">
          <cell r="A1751">
            <v>2008</v>
          </cell>
          <cell r="B1751">
            <v>7</v>
          </cell>
        </row>
        <row r="1752">
          <cell r="A1752">
            <v>2008</v>
          </cell>
          <cell r="B1752">
            <v>7</v>
          </cell>
        </row>
        <row r="1753">
          <cell r="A1753">
            <v>2008</v>
          </cell>
          <cell r="B1753">
            <v>7</v>
          </cell>
        </row>
        <row r="1754">
          <cell r="A1754">
            <v>2008</v>
          </cell>
          <cell r="B1754">
            <v>7</v>
          </cell>
        </row>
        <row r="1755">
          <cell r="A1755">
            <v>2008</v>
          </cell>
          <cell r="B1755">
            <v>7</v>
          </cell>
        </row>
        <row r="1756">
          <cell r="A1756">
            <v>2008</v>
          </cell>
          <cell r="B1756">
            <v>7</v>
          </cell>
        </row>
        <row r="1757">
          <cell r="A1757">
            <v>2008</v>
          </cell>
          <cell r="B1757">
            <v>7</v>
          </cell>
        </row>
        <row r="1758">
          <cell r="A1758">
            <v>2008</v>
          </cell>
          <cell r="B1758">
            <v>7</v>
          </cell>
        </row>
        <row r="1759">
          <cell r="A1759">
            <v>2008</v>
          </cell>
          <cell r="B1759">
            <v>7</v>
          </cell>
        </row>
        <row r="1760">
          <cell r="A1760">
            <v>2008</v>
          </cell>
          <cell r="B1760">
            <v>7</v>
          </cell>
        </row>
        <row r="1761">
          <cell r="A1761">
            <v>2008</v>
          </cell>
          <cell r="B1761">
            <v>7</v>
          </cell>
        </row>
        <row r="1762">
          <cell r="A1762">
            <v>2008</v>
          </cell>
          <cell r="B1762">
            <v>7</v>
          </cell>
        </row>
        <row r="1763">
          <cell r="A1763">
            <v>2008</v>
          </cell>
          <cell r="B1763">
            <v>7</v>
          </cell>
        </row>
        <row r="1764">
          <cell r="A1764">
            <v>2008</v>
          </cell>
          <cell r="B1764">
            <v>7</v>
          </cell>
        </row>
        <row r="1765">
          <cell r="A1765">
            <v>2008</v>
          </cell>
          <cell r="B1765">
            <v>7</v>
          </cell>
        </row>
        <row r="1766">
          <cell r="A1766">
            <v>2008</v>
          </cell>
          <cell r="B1766">
            <v>7</v>
          </cell>
        </row>
        <row r="1767">
          <cell r="A1767">
            <v>2008</v>
          </cell>
          <cell r="B1767">
            <v>7</v>
          </cell>
        </row>
        <row r="1768">
          <cell r="A1768">
            <v>2008</v>
          </cell>
          <cell r="B1768">
            <v>7</v>
          </cell>
        </row>
        <row r="1769">
          <cell r="A1769">
            <v>2008</v>
          </cell>
          <cell r="B1769">
            <v>7</v>
          </cell>
        </row>
        <row r="1770">
          <cell r="A1770">
            <v>2008</v>
          </cell>
          <cell r="B1770">
            <v>7</v>
          </cell>
        </row>
        <row r="1771">
          <cell r="A1771">
            <v>2008</v>
          </cell>
          <cell r="B1771">
            <v>7</v>
          </cell>
        </row>
        <row r="1772">
          <cell r="A1772">
            <v>2008</v>
          </cell>
          <cell r="B1772">
            <v>7</v>
          </cell>
        </row>
        <row r="1773">
          <cell r="A1773">
            <v>2008</v>
          </cell>
          <cell r="B1773">
            <v>7</v>
          </cell>
        </row>
        <row r="1774">
          <cell r="A1774">
            <v>2008</v>
          </cell>
          <cell r="B1774">
            <v>7</v>
          </cell>
        </row>
        <row r="1775">
          <cell r="A1775">
            <v>2008</v>
          </cell>
          <cell r="B1775">
            <v>7</v>
          </cell>
        </row>
        <row r="1776">
          <cell r="A1776">
            <v>2008</v>
          </cell>
          <cell r="B1776">
            <v>7</v>
          </cell>
        </row>
        <row r="1777">
          <cell r="A1777">
            <v>2008</v>
          </cell>
          <cell r="B1777">
            <v>7</v>
          </cell>
        </row>
        <row r="1778">
          <cell r="A1778">
            <v>2008</v>
          </cell>
          <cell r="B1778">
            <v>7</v>
          </cell>
        </row>
        <row r="1779">
          <cell r="A1779">
            <v>2008</v>
          </cell>
          <cell r="B1779">
            <v>7</v>
          </cell>
        </row>
        <row r="1780">
          <cell r="A1780">
            <v>2008</v>
          </cell>
          <cell r="B1780">
            <v>7</v>
          </cell>
        </row>
        <row r="1781">
          <cell r="A1781">
            <v>2008</v>
          </cell>
          <cell r="B1781">
            <v>7</v>
          </cell>
        </row>
        <row r="1782">
          <cell r="A1782">
            <v>2008</v>
          </cell>
          <cell r="B1782">
            <v>7</v>
          </cell>
        </row>
        <row r="1783">
          <cell r="A1783">
            <v>2008</v>
          </cell>
          <cell r="B1783">
            <v>7</v>
          </cell>
        </row>
        <row r="1784">
          <cell r="A1784">
            <v>2008</v>
          </cell>
          <cell r="B1784">
            <v>7</v>
          </cell>
        </row>
        <row r="1785">
          <cell r="A1785">
            <v>2008</v>
          </cell>
          <cell r="B1785">
            <v>7</v>
          </cell>
        </row>
        <row r="1786">
          <cell r="A1786">
            <v>2008</v>
          </cell>
          <cell r="B1786">
            <v>7</v>
          </cell>
        </row>
        <row r="1787">
          <cell r="A1787">
            <v>2008</v>
          </cell>
          <cell r="B1787">
            <v>7</v>
          </cell>
        </row>
        <row r="1788">
          <cell r="A1788">
            <v>2008</v>
          </cell>
          <cell r="B1788">
            <v>7</v>
          </cell>
        </row>
        <row r="1789">
          <cell r="A1789">
            <v>2008</v>
          </cell>
          <cell r="B1789">
            <v>7</v>
          </cell>
        </row>
        <row r="1790">
          <cell r="A1790">
            <v>2008</v>
          </cell>
          <cell r="B1790">
            <v>7</v>
          </cell>
        </row>
        <row r="1791">
          <cell r="A1791">
            <v>2008</v>
          </cell>
          <cell r="B1791">
            <v>7</v>
          </cell>
        </row>
        <row r="1792">
          <cell r="A1792">
            <v>2008</v>
          </cell>
          <cell r="B1792">
            <v>7</v>
          </cell>
        </row>
        <row r="1793">
          <cell r="A1793">
            <v>2008</v>
          </cell>
          <cell r="B1793">
            <v>7</v>
          </cell>
        </row>
        <row r="1794">
          <cell r="A1794">
            <v>2008</v>
          </cell>
          <cell r="B1794">
            <v>7</v>
          </cell>
        </row>
        <row r="1795">
          <cell r="A1795">
            <v>2008</v>
          </cell>
          <cell r="B1795">
            <v>7</v>
          </cell>
        </row>
        <row r="1796">
          <cell r="A1796">
            <v>2008</v>
          </cell>
          <cell r="B1796">
            <v>7</v>
          </cell>
        </row>
        <row r="1797">
          <cell r="A1797">
            <v>2008</v>
          </cell>
          <cell r="B1797">
            <v>7</v>
          </cell>
        </row>
        <row r="1798">
          <cell r="A1798">
            <v>2008</v>
          </cell>
          <cell r="B1798">
            <v>7</v>
          </cell>
        </row>
        <row r="1799">
          <cell r="A1799">
            <v>2008</v>
          </cell>
          <cell r="B1799">
            <v>7</v>
          </cell>
        </row>
        <row r="1800">
          <cell r="A1800">
            <v>2008</v>
          </cell>
          <cell r="B1800">
            <v>7</v>
          </cell>
        </row>
        <row r="1801">
          <cell r="A1801">
            <v>2008</v>
          </cell>
          <cell r="B1801">
            <v>7</v>
          </cell>
        </row>
        <row r="1802">
          <cell r="A1802">
            <v>2008</v>
          </cell>
          <cell r="B1802">
            <v>7</v>
          </cell>
        </row>
        <row r="1803">
          <cell r="A1803">
            <v>2008</v>
          </cell>
          <cell r="B1803">
            <v>7</v>
          </cell>
        </row>
        <row r="1804">
          <cell r="A1804">
            <v>2008</v>
          </cell>
          <cell r="B1804">
            <v>7</v>
          </cell>
        </row>
        <row r="1805">
          <cell r="A1805">
            <v>2008</v>
          </cell>
          <cell r="B1805">
            <v>7</v>
          </cell>
        </row>
        <row r="1806">
          <cell r="A1806">
            <v>2008</v>
          </cell>
          <cell r="B1806">
            <v>7</v>
          </cell>
        </row>
        <row r="1807">
          <cell r="A1807">
            <v>2008</v>
          </cell>
          <cell r="B1807">
            <v>7</v>
          </cell>
        </row>
        <row r="1808">
          <cell r="A1808">
            <v>2008</v>
          </cell>
          <cell r="B1808">
            <v>7</v>
          </cell>
        </row>
        <row r="1809">
          <cell r="A1809">
            <v>2008</v>
          </cell>
          <cell r="B1809">
            <v>7</v>
          </cell>
        </row>
        <row r="1810">
          <cell r="A1810">
            <v>2008</v>
          </cell>
          <cell r="B1810">
            <v>7</v>
          </cell>
        </row>
        <row r="1811">
          <cell r="A1811">
            <v>2008</v>
          </cell>
          <cell r="B1811">
            <v>7</v>
          </cell>
        </row>
        <row r="1812">
          <cell r="A1812">
            <v>2008</v>
          </cell>
          <cell r="B1812">
            <v>7</v>
          </cell>
        </row>
        <row r="1813">
          <cell r="A1813">
            <v>2008</v>
          </cell>
          <cell r="B1813">
            <v>7</v>
          </cell>
        </row>
        <row r="1814">
          <cell r="A1814">
            <v>2008</v>
          </cell>
          <cell r="B1814">
            <v>7</v>
          </cell>
        </row>
        <row r="1815">
          <cell r="A1815">
            <v>2008</v>
          </cell>
          <cell r="B1815">
            <v>7</v>
          </cell>
        </row>
        <row r="1816">
          <cell r="A1816">
            <v>2008</v>
          </cell>
          <cell r="B1816">
            <v>7</v>
          </cell>
        </row>
        <row r="1817">
          <cell r="A1817">
            <v>2008</v>
          </cell>
          <cell r="B1817">
            <v>7</v>
          </cell>
        </row>
        <row r="1818">
          <cell r="A1818">
            <v>2008</v>
          </cell>
          <cell r="B1818">
            <v>7</v>
          </cell>
        </row>
        <row r="1819">
          <cell r="A1819">
            <v>2008</v>
          </cell>
          <cell r="B1819">
            <v>7</v>
          </cell>
        </row>
        <row r="1820">
          <cell r="A1820">
            <v>2008</v>
          </cell>
          <cell r="B1820">
            <v>7</v>
          </cell>
        </row>
        <row r="1821">
          <cell r="A1821">
            <v>2008</v>
          </cell>
          <cell r="B1821">
            <v>7</v>
          </cell>
        </row>
        <row r="1822">
          <cell r="A1822">
            <v>2008</v>
          </cell>
          <cell r="B1822">
            <v>7</v>
          </cell>
        </row>
        <row r="1823">
          <cell r="A1823">
            <v>2008</v>
          </cell>
          <cell r="B1823">
            <v>7</v>
          </cell>
        </row>
        <row r="1824">
          <cell r="A1824">
            <v>2008</v>
          </cell>
          <cell r="B1824">
            <v>7</v>
          </cell>
        </row>
        <row r="1825">
          <cell r="A1825">
            <v>2008</v>
          </cell>
          <cell r="B1825">
            <v>7</v>
          </cell>
        </row>
        <row r="1826">
          <cell r="A1826">
            <v>2008</v>
          </cell>
          <cell r="B1826">
            <v>7</v>
          </cell>
        </row>
        <row r="1827">
          <cell r="A1827">
            <v>2008</v>
          </cell>
          <cell r="B1827">
            <v>7</v>
          </cell>
        </row>
        <row r="1828">
          <cell r="A1828">
            <v>2008</v>
          </cell>
          <cell r="B1828">
            <v>7</v>
          </cell>
        </row>
        <row r="1829">
          <cell r="A1829">
            <v>2008</v>
          </cell>
          <cell r="B1829">
            <v>7</v>
          </cell>
        </row>
        <row r="1830">
          <cell r="A1830">
            <v>2008</v>
          </cell>
          <cell r="B1830">
            <v>7</v>
          </cell>
        </row>
        <row r="1831">
          <cell r="A1831">
            <v>2008</v>
          </cell>
          <cell r="B1831">
            <v>7</v>
          </cell>
        </row>
        <row r="1832">
          <cell r="A1832">
            <v>2008</v>
          </cell>
          <cell r="B1832">
            <v>7</v>
          </cell>
        </row>
        <row r="1833">
          <cell r="A1833">
            <v>2008</v>
          </cell>
          <cell r="B1833">
            <v>7</v>
          </cell>
        </row>
        <row r="1834">
          <cell r="A1834">
            <v>2008</v>
          </cell>
          <cell r="B1834">
            <v>7</v>
          </cell>
        </row>
        <row r="1835">
          <cell r="A1835">
            <v>2008</v>
          </cell>
          <cell r="B1835">
            <v>7</v>
          </cell>
        </row>
        <row r="1836">
          <cell r="A1836">
            <v>2008</v>
          </cell>
          <cell r="B1836">
            <v>7</v>
          </cell>
        </row>
        <row r="1837">
          <cell r="A1837">
            <v>2008</v>
          </cell>
          <cell r="B1837">
            <v>7</v>
          </cell>
        </row>
        <row r="1838">
          <cell r="A1838">
            <v>2008</v>
          </cell>
          <cell r="B1838">
            <v>7</v>
          </cell>
        </row>
        <row r="1839">
          <cell r="A1839">
            <v>2008</v>
          </cell>
          <cell r="B1839">
            <v>7</v>
          </cell>
        </row>
        <row r="1840">
          <cell r="A1840">
            <v>2008</v>
          </cell>
          <cell r="B1840">
            <v>7</v>
          </cell>
        </row>
        <row r="1841">
          <cell r="A1841">
            <v>2008</v>
          </cell>
          <cell r="B1841">
            <v>7</v>
          </cell>
        </row>
        <row r="1842">
          <cell r="A1842">
            <v>2008</v>
          </cell>
          <cell r="B1842">
            <v>7</v>
          </cell>
        </row>
        <row r="1843">
          <cell r="A1843">
            <v>2008</v>
          </cell>
          <cell r="B1843">
            <v>7</v>
          </cell>
        </row>
        <row r="1844">
          <cell r="A1844">
            <v>2008</v>
          </cell>
          <cell r="B1844">
            <v>7</v>
          </cell>
        </row>
        <row r="1845">
          <cell r="A1845">
            <v>2008</v>
          </cell>
          <cell r="B1845">
            <v>7</v>
          </cell>
        </row>
        <row r="1846">
          <cell r="A1846">
            <v>2008</v>
          </cell>
          <cell r="B1846">
            <v>7</v>
          </cell>
        </row>
        <row r="1847">
          <cell r="A1847">
            <v>2008</v>
          </cell>
          <cell r="B1847">
            <v>7</v>
          </cell>
        </row>
        <row r="1848">
          <cell r="A1848">
            <v>2008</v>
          </cell>
          <cell r="B1848">
            <v>8</v>
          </cell>
        </row>
        <row r="1849">
          <cell r="A1849">
            <v>2008</v>
          </cell>
          <cell r="B1849">
            <v>8</v>
          </cell>
        </row>
        <row r="1850">
          <cell r="A1850">
            <v>2008</v>
          </cell>
          <cell r="B1850">
            <v>8</v>
          </cell>
        </row>
        <row r="1851">
          <cell r="A1851">
            <v>2008</v>
          </cell>
          <cell r="B1851">
            <v>8</v>
          </cell>
        </row>
        <row r="1852">
          <cell r="A1852">
            <v>2008</v>
          </cell>
          <cell r="B1852">
            <v>8</v>
          </cell>
        </row>
        <row r="1853">
          <cell r="A1853">
            <v>2008</v>
          </cell>
          <cell r="B1853">
            <v>8</v>
          </cell>
        </row>
        <row r="1854">
          <cell r="A1854">
            <v>2008</v>
          </cell>
          <cell r="B1854">
            <v>8</v>
          </cell>
        </row>
        <row r="1855">
          <cell r="A1855">
            <v>2008</v>
          </cell>
          <cell r="B1855">
            <v>8</v>
          </cell>
        </row>
        <row r="1856">
          <cell r="A1856">
            <v>2008</v>
          </cell>
          <cell r="B1856">
            <v>8</v>
          </cell>
        </row>
        <row r="1857">
          <cell r="A1857">
            <v>2008</v>
          </cell>
          <cell r="B1857">
            <v>8</v>
          </cell>
        </row>
        <row r="1858">
          <cell r="A1858">
            <v>2008</v>
          </cell>
          <cell r="B1858">
            <v>8</v>
          </cell>
        </row>
        <row r="1859">
          <cell r="A1859">
            <v>2008</v>
          </cell>
          <cell r="B1859">
            <v>8</v>
          </cell>
        </row>
        <row r="1860">
          <cell r="A1860">
            <v>2008</v>
          </cell>
          <cell r="B1860">
            <v>8</v>
          </cell>
        </row>
        <row r="1861">
          <cell r="A1861">
            <v>2008</v>
          </cell>
          <cell r="B1861">
            <v>8</v>
          </cell>
        </row>
        <row r="1862">
          <cell r="A1862">
            <v>2008</v>
          </cell>
          <cell r="B1862">
            <v>8</v>
          </cell>
        </row>
        <row r="1863">
          <cell r="A1863">
            <v>2008</v>
          </cell>
          <cell r="B1863">
            <v>8</v>
          </cell>
        </row>
        <row r="1864">
          <cell r="A1864">
            <v>2008</v>
          </cell>
          <cell r="B1864">
            <v>8</v>
          </cell>
        </row>
        <row r="1865">
          <cell r="A1865">
            <v>2008</v>
          </cell>
          <cell r="B1865">
            <v>8</v>
          </cell>
        </row>
        <row r="1866">
          <cell r="A1866">
            <v>2008</v>
          </cell>
          <cell r="B1866">
            <v>8</v>
          </cell>
        </row>
        <row r="1867">
          <cell r="A1867">
            <v>2008</v>
          </cell>
          <cell r="B1867">
            <v>8</v>
          </cell>
        </row>
        <row r="1868">
          <cell r="A1868">
            <v>2008</v>
          </cell>
          <cell r="B1868">
            <v>8</v>
          </cell>
        </row>
        <row r="1869">
          <cell r="A1869">
            <v>2008</v>
          </cell>
          <cell r="B1869">
            <v>8</v>
          </cell>
        </row>
        <row r="1870">
          <cell r="A1870">
            <v>2008</v>
          </cell>
          <cell r="B1870">
            <v>8</v>
          </cell>
        </row>
        <row r="1871">
          <cell r="A1871">
            <v>2008</v>
          </cell>
          <cell r="B1871">
            <v>8</v>
          </cell>
        </row>
        <row r="1872">
          <cell r="A1872">
            <v>2008</v>
          </cell>
          <cell r="B1872">
            <v>8</v>
          </cell>
        </row>
        <row r="1873">
          <cell r="A1873">
            <v>2008</v>
          </cell>
          <cell r="B1873">
            <v>8</v>
          </cell>
        </row>
        <row r="1874">
          <cell r="A1874">
            <v>2008</v>
          </cell>
          <cell r="B1874">
            <v>8</v>
          </cell>
        </row>
        <row r="1875">
          <cell r="A1875">
            <v>2008</v>
          </cell>
          <cell r="B1875">
            <v>8</v>
          </cell>
        </row>
        <row r="1876">
          <cell r="A1876">
            <v>2008</v>
          </cell>
          <cell r="B1876">
            <v>8</v>
          </cell>
        </row>
        <row r="1877">
          <cell r="A1877">
            <v>2008</v>
          </cell>
          <cell r="B1877">
            <v>8</v>
          </cell>
        </row>
        <row r="1878">
          <cell r="A1878">
            <v>2008</v>
          </cell>
          <cell r="B1878">
            <v>8</v>
          </cell>
        </row>
        <row r="1879">
          <cell r="A1879">
            <v>2008</v>
          </cell>
          <cell r="B1879">
            <v>8</v>
          </cell>
        </row>
        <row r="1880">
          <cell r="A1880">
            <v>2008</v>
          </cell>
          <cell r="B1880">
            <v>8</v>
          </cell>
        </row>
        <row r="1881">
          <cell r="A1881">
            <v>2008</v>
          </cell>
          <cell r="B1881">
            <v>8</v>
          </cell>
        </row>
        <row r="1882">
          <cell r="A1882">
            <v>2008</v>
          </cell>
          <cell r="B1882">
            <v>8</v>
          </cell>
        </row>
        <row r="1883">
          <cell r="A1883">
            <v>2008</v>
          </cell>
          <cell r="B1883">
            <v>8</v>
          </cell>
        </row>
        <row r="1884">
          <cell r="A1884">
            <v>2008</v>
          </cell>
          <cell r="B1884">
            <v>8</v>
          </cell>
        </row>
        <row r="1885">
          <cell r="A1885">
            <v>2008</v>
          </cell>
          <cell r="B1885">
            <v>8</v>
          </cell>
        </row>
        <row r="1886">
          <cell r="A1886">
            <v>2008</v>
          </cell>
          <cell r="B1886">
            <v>8</v>
          </cell>
        </row>
        <row r="1887">
          <cell r="A1887">
            <v>2008</v>
          </cell>
          <cell r="B1887">
            <v>8</v>
          </cell>
        </row>
        <row r="1888">
          <cell r="A1888">
            <v>2008</v>
          </cell>
          <cell r="B1888">
            <v>8</v>
          </cell>
        </row>
        <row r="1889">
          <cell r="A1889">
            <v>2008</v>
          </cell>
          <cell r="B1889">
            <v>8</v>
          </cell>
        </row>
        <row r="1890">
          <cell r="A1890">
            <v>2008</v>
          </cell>
          <cell r="B1890">
            <v>8</v>
          </cell>
        </row>
        <row r="1891">
          <cell r="A1891">
            <v>2008</v>
          </cell>
          <cell r="B1891">
            <v>8</v>
          </cell>
        </row>
        <row r="1892">
          <cell r="A1892">
            <v>2008</v>
          </cell>
          <cell r="B1892">
            <v>8</v>
          </cell>
        </row>
        <row r="1893">
          <cell r="A1893">
            <v>2008</v>
          </cell>
          <cell r="B1893">
            <v>8</v>
          </cell>
        </row>
        <row r="1894">
          <cell r="A1894">
            <v>2008</v>
          </cell>
          <cell r="B1894">
            <v>8</v>
          </cell>
        </row>
        <row r="1895">
          <cell r="A1895">
            <v>2008</v>
          </cell>
          <cell r="B1895">
            <v>8</v>
          </cell>
        </row>
        <row r="1896">
          <cell r="A1896">
            <v>2008</v>
          </cell>
          <cell r="B1896">
            <v>8</v>
          </cell>
        </row>
        <row r="1897">
          <cell r="A1897">
            <v>2008</v>
          </cell>
          <cell r="B1897">
            <v>8</v>
          </cell>
        </row>
        <row r="1898">
          <cell r="A1898">
            <v>2008</v>
          </cell>
          <cell r="B1898">
            <v>8</v>
          </cell>
        </row>
        <row r="1899">
          <cell r="A1899">
            <v>2008</v>
          </cell>
          <cell r="B1899">
            <v>8</v>
          </cell>
        </row>
        <row r="1900">
          <cell r="A1900">
            <v>2008</v>
          </cell>
          <cell r="B1900">
            <v>8</v>
          </cell>
        </row>
        <row r="1901">
          <cell r="A1901">
            <v>2008</v>
          </cell>
          <cell r="B1901">
            <v>8</v>
          </cell>
        </row>
        <row r="1902">
          <cell r="A1902">
            <v>2008</v>
          </cell>
          <cell r="B1902">
            <v>8</v>
          </cell>
        </row>
        <row r="1903">
          <cell r="A1903">
            <v>2008</v>
          </cell>
          <cell r="B1903">
            <v>8</v>
          </cell>
        </row>
        <row r="1904">
          <cell r="A1904">
            <v>2008</v>
          </cell>
          <cell r="B1904">
            <v>8</v>
          </cell>
        </row>
        <row r="1905">
          <cell r="A1905">
            <v>2008</v>
          </cell>
          <cell r="B1905">
            <v>8</v>
          </cell>
        </row>
        <row r="1906">
          <cell r="A1906">
            <v>2008</v>
          </cell>
          <cell r="B1906">
            <v>8</v>
          </cell>
        </row>
        <row r="1907">
          <cell r="A1907">
            <v>2008</v>
          </cell>
          <cell r="B1907">
            <v>8</v>
          </cell>
        </row>
        <row r="1908">
          <cell r="A1908">
            <v>2008</v>
          </cell>
          <cell r="B1908">
            <v>8</v>
          </cell>
        </row>
        <row r="1909">
          <cell r="A1909">
            <v>2008</v>
          </cell>
          <cell r="B1909">
            <v>8</v>
          </cell>
        </row>
        <row r="1910">
          <cell r="A1910">
            <v>2008</v>
          </cell>
          <cell r="B1910">
            <v>8</v>
          </cell>
        </row>
        <row r="1911">
          <cell r="A1911">
            <v>2008</v>
          </cell>
          <cell r="B1911">
            <v>8</v>
          </cell>
        </row>
        <row r="1912">
          <cell r="A1912">
            <v>2008</v>
          </cell>
          <cell r="B1912">
            <v>8</v>
          </cell>
        </row>
        <row r="1913">
          <cell r="A1913">
            <v>2008</v>
          </cell>
          <cell r="B1913">
            <v>8</v>
          </cell>
        </row>
        <row r="1914">
          <cell r="A1914">
            <v>2008</v>
          </cell>
          <cell r="B1914">
            <v>8</v>
          </cell>
        </row>
        <row r="1915">
          <cell r="A1915">
            <v>2008</v>
          </cell>
          <cell r="B1915">
            <v>8</v>
          </cell>
        </row>
        <row r="1916">
          <cell r="A1916">
            <v>2008</v>
          </cell>
          <cell r="B1916">
            <v>8</v>
          </cell>
        </row>
        <row r="1917">
          <cell r="A1917">
            <v>2008</v>
          </cell>
          <cell r="B1917">
            <v>8</v>
          </cell>
        </row>
        <row r="1918">
          <cell r="A1918">
            <v>2008</v>
          </cell>
          <cell r="B1918">
            <v>8</v>
          </cell>
        </row>
        <row r="1919">
          <cell r="A1919">
            <v>2008</v>
          </cell>
          <cell r="B1919">
            <v>8</v>
          </cell>
        </row>
        <row r="1920">
          <cell r="A1920">
            <v>2008</v>
          </cell>
          <cell r="B1920">
            <v>8</v>
          </cell>
        </row>
        <row r="1921">
          <cell r="A1921">
            <v>2008</v>
          </cell>
          <cell r="B1921">
            <v>8</v>
          </cell>
        </row>
        <row r="1922">
          <cell r="A1922">
            <v>2008</v>
          </cell>
          <cell r="B1922">
            <v>8</v>
          </cell>
        </row>
        <row r="1923">
          <cell r="A1923">
            <v>2008</v>
          </cell>
          <cell r="B1923">
            <v>8</v>
          </cell>
        </row>
        <row r="1924">
          <cell r="A1924">
            <v>2008</v>
          </cell>
          <cell r="B1924">
            <v>8</v>
          </cell>
        </row>
        <row r="1925">
          <cell r="A1925">
            <v>2008</v>
          </cell>
          <cell r="B1925">
            <v>8</v>
          </cell>
        </row>
        <row r="1926">
          <cell r="A1926">
            <v>2008</v>
          </cell>
          <cell r="B1926">
            <v>8</v>
          </cell>
        </row>
        <row r="1927">
          <cell r="A1927">
            <v>2008</v>
          </cell>
          <cell r="B1927">
            <v>8</v>
          </cell>
        </row>
        <row r="1928">
          <cell r="A1928">
            <v>2008</v>
          </cell>
          <cell r="B1928">
            <v>8</v>
          </cell>
        </row>
        <row r="1929">
          <cell r="A1929">
            <v>2008</v>
          </cell>
          <cell r="B1929">
            <v>8</v>
          </cell>
        </row>
        <row r="1930">
          <cell r="A1930">
            <v>2008</v>
          </cell>
          <cell r="B1930">
            <v>8</v>
          </cell>
        </row>
        <row r="1931">
          <cell r="A1931">
            <v>2008</v>
          </cell>
          <cell r="B1931">
            <v>8</v>
          </cell>
        </row>
        <row r="1932">
          <cell r="A1932">
            <v>2008</v>
          </cell>
          <cell r="B1932">
            <v>8</v>
          </cell>
        </row>
        <row r="1933">
          <cell r="A1933">
            <v>2008</v>
          </cell>
          <cell r="B1933">
            <v>8</v>
          </cell>
        </row>
        <row r="1934">
          <cell r="A1934">
            <v>2008</v>
          </cell>
          <cell r="B1934">
            <v>8</v>
          </cell>
        </row>
        <row r="1935">
          <cell r="A1935">
            <v>2008</v>
          </cell>
          <cell r="B1935">
            <v>8</v>
          </cell>
        </row>
        <row r="1936">
          <cell r="A1936">
            <v>2008</v>
          </cell>
          <cell r="B1936">
            <v>8</v>
          </cell>
        </row>
        <row r="1937">
          <cell r="A1937">
            <v>2008</v>
          </cell>
          <cell r="B1937">
            <v>8</v>
          </cell>
        </row>
        <row r="1938">
          <cell r="A1938">
            <v>2008</v>
          </cell>
          <cell r="B1938">
            <v>8</v>
          </cell>
        </row>
        <row r="1939">
          <cell r="A1939">
            <v>2008</v>
          </cell>
          <cell r="B1939">
            <v>8</v>
          </cell>
        </row>
        <row r="1940">
          <cell r="A1940">
            <v>2008</v>
          </cell>
          <cell r="B1940">
            <v>8</v>
          </cell>
        </row>
        <row r="1941">
          <cell r="A1941">
            <v>2008</v>
          </cell>
          <cell r="B1941">
            <v>8</v>
          </cell>
        </row>
        <row r="1942">
          <cell r="A1942">
            <v>2008</v>
          </cell>
          <cell r="B1942">
            <v>8</v>
          </cell>
        </row>
        <row r="1943">
          <cell r="A1943">
            <v>2008</v>
          </cell>
          <cell r="B1943">
            <v>8</v>
          </cell>
        </row>
        <row r="1944">
          <cell r="A1944">
            <v>2008</v>
          </cell>
          <cell r="B1944">
            <v>8</v>
          </cell>
        </row>
        <row r="1945">
          <cell r="A1945">
            <v>2008</v>
          </cell>
          <cell r="B1945">
            <v>8</v>
          </cell>
        </row>
        <row r="1946">
          <cell r="A1946">
            <v>2008</v>
          </cell>
          <cell r="B1946">
            <v>8</v>
          </cell>
        </row>
        <row r="1947">
          <cell r="A1947">
            <v>2008</v>
          </cell>
          <cell r="B1947">
            <v>8</v>
          </cell>
        </row>
        <row r="1948">
          <cell r="A1948">
            <v>2008</v>
          </cell>
          <cell r="B1948">
            <v>8</v>
          </cell>
        </row>
        <row r="1949">
          <cell r="A1949">
            <v>2008</v>
          </cell>
          <cell r="B1949">
            <v>8</v>
          </cell>
        </row>
        <row r="1950">
          <cell r="A1950">
            <v>2008</v>
          </cell>
          <cell r="B1950">
            <v>8</v>
          </cell>
        </row>
        <row r="1951">
          <cell r="A1951">
            <v>2008</v>
          </cell>
          <cell r="B1951">
            <v>8</v>
          </cell>
        </row>
        <row r="1952">
          <cell r="A1952">
            <v>2008</v>
          </cell>
          <cell r="B1952">
            <v>8</v>
          </cell>
        </row>
        <row r="1953">
          <cell r="A1953">
            <v>2008</v>
          </cell>
          <cell r="B1953">
            <v>8</v>
          </cell>
        </row>
        <row r="1954">
          <cell r="A1954">
            <v>2008</v>
          </cell>
          <cell r="B1954">
            <v>8</v>
          </cell>
        </row>
        <row r="1955">
          <cell r="A1955">
            <v>2008</v>
          </cell>
          <cell r="B1955">
            <v>8</v>
          </cell>
        </row>
        <row r="1956">
          <cell r="A1956">
            <v>2008</v>
          </cell>
          <cell r="B1956">
            <v>8</v>
          </cell>
        </row>
        <row r="1957">
          <cell r="A1957">
            <v>2008</v>
          </cell>
          <cell r="B1957">
            <v>8</v>
          </cell>
        </row>
        <row r="1958">
          <cell r="A1958">
            <v>2008</v>
          </cell>
          <cell r="B1958">
            <v>8</v>
          </cell>
        </row>
        <row r="1959">
          <cell r="A1959">
            <v>2008</v>
          </cell>
          <cell r="B1959">
            <v>8</v>
          </cell>
        </row>
        <row r="1960">
          <cell r="A1960">
            <v>2008</v>
          </cell>
          <cell r="B1960">
            <v>8</v>
          </cell>
        </row>
        <row r="1961">
          <cell r="A1961">
            <v>2008</v>
          </cell>
          <cell r="B1961">
            <v>8</v>
          </cell>
        </row>
        <row r="1962">
          <cell r="A1962">
            <v>2008</v>
          </cell>
          <cell r="B1962">
            <v>8</v>
          </cell>
        </row>
        <row r="1963">
          <cell r="A1963">
            <v>2008</v>
          </cell>
          <cell r="B1963">
            <v>8</v>
          </cell>
        </row>
        <row r="1964">
          <cell r="A1964">
            <v>2008</v>
          </cell>
          <cell r="B1964">
            <v>8</v>
          </cell>
        </row>
        <row r="1965">
          <cell r="A1965">
            <v>2008</v>
          </cell>
          <cell r="B1965">
            <v>8</v>
          </cell>
        </row>
        <row r="1966">
          <cell r="A1966">
            <v>2008</v>
          </cell>
          <cell r="B1966">
            <v>8</v>
          </cell>
        </row>
        <row r="1967">
          <cell r="A1967">
            <v>2008</v>
          </cell>
          <cell r="B1967">
            <v>8</v>
          </cell>
        </row>
        <row r="1968">
          <cell r="A1968">
            <v>2008</v>
          </cell>
          <cell r="B1968">
            <v>8</v>
          </cell>
        </row>
        <row r="1969">
          <cell r="A1969">
            <v>2008</v>
          </cell>
          <cell r="B1969">
            <v>8</v>
          </cell>
        </row>
        <row r="1970">
          <cell r="A1970">
            <v>2008</v>
          </cell>
          <cell r="B1970">
            <v>8</v>
          </cell>
        </row>
        <row r="1971">
          <cell r="A1971">
            <v>2008</v>
          </cell>
          <cell r="B1971">
            <v>8</v>
          </cell>
        </row>
        <row r="1972">
          <cell r="A1972">
            <v>2008</v>
          </cell>
          <cell r="B1972">
            <v>8</v>
          </cell>
        </row>
        <row r="1973">
          <cell r="A1973">
            <v>2008</v>
          </cell>
          <cell r="B1973">
            <v>8</v>
          </cell>
        </row>
        <row r="1974">
          <cell r="A1974">
            <v>2008</v>
          </cell>
          <cell r="B1974">
            <v>8</v>
          </cell>
        </row>
        <row r="1975">
          <cell r="A1975">
            <v>2008</v>
          </cell>
          <cell r="B1975">
            <v>8</v>
          </cell>
        </row>
        <row r="1976">
          <cell r="A1976">
            <v>2008</v>
          </cell>
          <cell r="B1976">
            <v>8</v>
          </cell>
        </row>
        <row r="1977">
          <cell r="A1977">
            <v>2008</v>
          </cell>
          <cell r="B1977">
            <v>8</v>
          </cell>
        </row>
        <row r="1978">
          <cell r="A1978">
            <v>2008</v>
          </cell>
          <cell r="B1978">
            <v>8</v>
          </cell>
        </row>
        <row r="1979">
          <cell r="A1979">
            <v>2008</v>
          </cell>
          <cell r="B1979">
            <v>8</v>
          </cell>
        </row>
        <row r="1980">
          <cell r="A1980">
            <v>2008</v>
          </cell>
          <cell r="B1980">
            <v>8</v>
          </cell>
        </row>
        <row r="1981">
          <cell r="A1981">
            <v>2008</v>
          </cell>
          <cell r="B1981">
            <v>8</v>
          </cell>
        </row>
        <row r="1982">
          <cell r="A1982">
            <v>2008</v>
          </cell>
          <cell r="B1982">
            <v>8</v>
          </cell>
        </row>
        <row r="1983">
          <cell r="A1983">
            <v>2008</v>
          </cell>
          <cell r="B1983">
            <v>8</v>
          </cell>
        </row>
        <row r="1984">
          <cell r="A1984">
            <v>2008</v>
          </cell>
          <cell r="B1984">
            <v>8</v>
          </cell>
        </row>
        <row r="1985">
          <cell r="A1985">
            <v>2008</v>
          </cell>
          <cell r="B1985">
            <v>8</v>
          </cell>
        </row>
        <row r="1986">
          <cell r="A1986">
            <v>2008</v>
          </cell>
          <cell r="B1986">
            <v>8</v>
          </cell>
        </row>
        <row r="1987">
          <cell r="A1987">
            <v>2008</v>
          </cell>
          <cell r="B1987">
            <v>8</v>
          </cell>
        </row>
        <row r="1988">
          <cell r="A1988">
            <v>2008</v>
          </cell>
          <cell r="B1988">
            <v>8</v>
          </cell>
        </row>
        <row r="1989">
          <cell r="A1989">
            <v>2008</v>
          </cell>
          <cell r="B1989">
            <v>8</v>
          </cell>
        </row>
        <row r="1990">
          <cell r="A1990">
            <v>2008</v>
          </cell>
          <cell r="B1990">
            <v>8</v>
          </cell>
        </row>
        <row r="1991">
          <cell r="A1991">
            <v>2008</v>
          </cell>
          <cell r="B1991">
            <v>8</v>
          </cell>
        </row>
        <row r="1992">
          <cell r="A1992">
            <v>2008</v>
          </cell>
          <cell r="B1992">
            <v>8</v>
          </cell>
        </row>
        <row r="1993">
          <cell r="A1993">
            <v>2008</v>
          </cell>
          <cell r="B1993">
            <v>8</v>
          </cell>
        </row>
        <row r="1994">
          <cell r="A1994">
            <v>2008</v>
          </cell>
          <cell r="B1994">
            <v>8</v>
          </cell>
        </row>
        <row r="1995">
          <cell r="A1995">
            <v>2008</v>
          </cell>
          <cell r="B1995">
            <v>8</v>
          </cell>
        </row>
        <row r="1996">
          <cell r="A1996">
            <v>2008</v>
          </cell>
          <cell r="B1996">
            <v>8</v>
          </cell>
        </row>
        <row r="1997">
          <cell r="A1997">
            <v>2008</v>
          </cell>
          <cell r="B1997">
            <v>8</v>
          </cell>
        </row>
        <row r="1998">
          <cell r="A1998">
            <v>2008</v>
          </cell>
          <cell r="B1998">
            <v>8</v>
          </cell>
        </row>
        <row r="1999">
          <cell r="A1999">
            <v>2008</v>
          </cell>
          <cell r="B1999">
            <v>8</v>
          </cell>
        </row>
        <row r="2000">
          <cell r="A2000">
            <v>2008</v>
          </cell>
          <cell r="B2000">
            <v>8</v>
          </cell>
        </row>
        <row r="2001">
          <cell r="A2001">
            <v>2008</v>
          </cell>
          <cell r="B2001">
            <v>8</v>
          </cell>
        </row>
        <row r="2002">
          <cell r="A2002">
            <v>2008</v>
          </cell>
          <cell r="B2002">
            <v>8</v>
          </cell>
        </row>
        <row r="2003">
          <cell r="A2003">
            <v>2008</v>
          </cell>
          <cell r="B2003">
            <v>8</v>
          </cell>
        </row>
        <row r="2004">
          <cell r="A2004">
            <v>2008</v>
          </cell>
          <cell r="B2004">
            <v>8</v>
          </cell>
        </row>
        <row r="2005">
          <cell r="A2005">
            <v>2008</v>
          </cell>
          <cell r="B2005">
            <v>8</v>
          </cell>
        </row>
        <row r="2006">
          <cell r="A2006">
            <v>2008</v>
          </cell>
          <cell r="B2006">
            <v>8</v>
          </cell>
        </row>
        <row r="2007">
          <cell r="A2007">
            <v>2008</v>
          </cell>
          <cell r="B2007">
            <v>8</v>
          </cell>
        </row>
        <row r="2008">
          <cell r="A2008">
            <v>2008</v>
          </cell>
          <cell r="B2008">
            <v>8</v>
          </cell>
        </row>
        <row r="2009">
          <cell r="A2009">
            <v>2008</v>
          </cell>
          <cell r="B2009">
            <v>8</v>
          </cell>
        </row>
        <row r="2010">
          <cell r="A2010">
            <v>2008</v>
          </cell>
          <cell r="B2010">
            <v>8</v>
          </cell>
        </row>
        <row r="2011">
          <cell r="A2011">
            <v>2008</v>
          </cell>
          <cell r="B2011">
            <v>8</v>
          </cell>
        </row>
        <row r="2012">
          <cell r="A2012">
            <v>2008</v>
          </cell>
          <cell r="B2012">
            <v>8</v>
          </cell>
        </row>
        <row r="2013">
          <cell r="A2013">
            <v>2008</v>
          </cell>
          <cell r="B2013">
            <v>8</v>
          </cell>
        </row>
        <row r="2014">
          <cell r="A2014">
            <v>2008</v>
          </cell>
          <cell r="B2014">
            <v>9</v>
          </cell>
        </row>
        <row r="2015">
          <cell r="A2015">
            <v>2008</v>
          </cell>
          <cell r="B2015">
            <v>9</v>
          </cell>
        </row>
        <row r="2016">
          <cell r="A2016">
            <v>2008</v>
          </cell>
          <cell r="B2016">
            <v>9</v>
          </cell>
        </row>
        <row r="2017">
          <cell r="A2017">
            <v>2008</v>
          </cell>
          <cell r="B2017">
            <v>9</v>
          </cell>
        </row>
        <row r="2018">
          <cell r="A2018">
            <v>2008</v>
          </cell>
          <cell r="B2018">
            <v>9</v>
          </cell>
        </row>
        <row r="2019">
          <cell r="A2019">
            <v>2008</v>
          </cell>
          <cell r="B2019">
            <v>9</v>
          </cell>
        </row>
        <row r="2020">
          <cell r="A2020">
            <v>2008</v>
          </cell>
          <cell r="B2020">
            <v>9</v>
          </cell>
        </row>
        <row r="2021">
          <cell r="A2021">
            <v>2008</v>
          </cell>
          <cell r="B2021">
            <v>9</v>
          </cell>
        </row>
        <row r="2022">
          <cell r="A2022">
            <v>2008</v>
          </cell>
          <cell r="B2022">
            <v>9</v>
          </cell>
        </row>
        <row r="2023">
          <cell r="A2023">
            <v>2008</v>
          </cell>
          <cell r="B2023">
            <v>9</v>
          </cell>
        </row>
        <row r="2024">
          <cell r="A2024">
            <v>2008</v>
          </cell>
          <cell r="B2024">
            <v>9</v>
          </cell>
        </row>
        <row r="2025">
          <cell r="A2025">
            <v>2008</v>
          </cell>
          <cell r="B2025">
            <v>9</v>
          </cell>
        </row>
        <row r="2026">
          <cell r="A2026">
            <v>2008</v>
          </cell>
          <cell r="B2026">
            <v>9</v>
          </cell>
        </row>
        <row r="2027">
          <cell r="A2027">
            <v>2008</v>
          </cell>
          <cell r="B2027">
            <v>9</v>
          </cell>
        </row>
        <row r="2028">
          <cell r="A2028">
            <v>2008</v>
          </cell>
          <cell r="B2028">
            <v>9</v>
          </cell>
        </row>
        <row r="2029">
          <cell r="A2029">
            <v>2008</v>
          </cell>
          <cell r="B2029">
            <v>9</v>
          </cell>
        </row>
        <row r="2030">
          <cell r="A2030">
            <v>2008</v>
          </cell>
          <cell r="B2030">
            <v>9</v>
          </cell>
        </row>
        <row r="2031">
          <cell r="A2031">
            <v>2008</v>
          </cell>
          <cell r="B2031">
            <v>9</v>
          </cell>
        </row>
        <row r="2032">
          <cell r="A2032">
            <v>2008</v>
          </cell>
          <cell r="B2032">
            <v>9</v>
          </cell>
        </row>
        <row r="2033">
          <cell r="A2033">
            <v>2008</v>
          </cell>
          <cell r="B2033">
            <v>9</v>
          </cell>
        </row>
        <row r="2034">
          <cell r="A2034">
            <v>2008</v>
          </cell>
          <cell r="B2034">
            <v>9</v>
          </cell>
        </row>
        <row r="2035">
          <cell r="A2035">
            <v>2008</v>
          </cell>
          <cell r="B2035">
            <v>9</v>
          </cell>
        </row>
        <row r="2036">
          <cell r="A2036">
            <v>2008</v>
          </cell>
          <cell r="B2036">
            <v>9</v>
          </cell>
        </row>
        <row r="2037">
          <cell r="A2037">
            <v>2008</v>
          </cell>
          <cell r="B2037">
            <v>9</v>
          </cell>
        </row>
        <row r="2038">
          <cell r="A2038">
            <v>2008</v>
          </cell>
          <cell r="B2038">
            <v>9</v>
          </cell>
        </row>
        <row r="2039">
          <cell r="A2039">
            <v>2008</v>
          </cell>
          <cell r="B2039">
            <v>9</v>
          </cell>
        </row>
        <row r="2040">
          <cell r="A2040">
            <v>2008</v>
          </cell>
          <cell r="B2040">
            <v>9</v>
          </cell>
        </row>
        <row r="2041">
          <cell r="A2041">
            <v>2008</v>
          </cell>
          <cell r="B2041">
            <v>9</v>
          </cell>
        </row>
        <row r="2042">
          <cell r="A2042">
            <v>2008</v>
          </cell>
          <cell r="B2042">
            <v>9</v>
          </cell>
        </row>
        <row r="2043">
          <cell r="A2043">
            <v>2008</v>
          </cell>
          <cell r="B2043">
            <v>9</v>
          </cell>
        </row>
        <row r="2044">
          <cell r="A2044">
            <v>2008</v>
          </cell>
          <cell r="B2044">
            <v>9</v>
          </cell>
        </row>
        <row r="2045">
          <cell r="A2045">
            <v>2008</v>
          </cell>
          <cell r="B2045">
            <v>9</v>
          </cell>
        </row>
        <row r="2046">
          <cell r="A2046">
            <v>2008</v>
          </cell>
          <cell r="B2046">
            <v>9</v>
          </cell>
        </row>
        <row r="2047">
          <cell r="A2047">
            <v>2008</v>
          </cell>
          <cell r="B2047">
            <v>9</v>
          </cell>
        </row>
        <row r="2048">
          <cell r="A2048">
            <v>2008</v>
          </cell>
          <cell r="B2048">
            <v>9</v>
          </cell>
        </row>
        <row r="2049">
          <cell r="A2049">
            <v>2008</v>
          </cell>
          <cell r="B2049">
            <v>9</v>
          </cell>
        </row>
        <row r="2050">
          <cell r="A2050">
            <v>2008</v>
          </cell>
          <cell r="B2050">
            <v>9</v>
          </cell>
        </row>
        <row r="2051">
          <cell r="A2051">
            <v>2008</v>
          </cell>
          <cell r="B2051">
            <v>9</v>
          </cell>
        </row>
        <row r="2052">
          <cell r="A2052">
            <v>2008</v>
          </cell>
          <cell r="B2052">
            <v>9</v>
          </cell>
        </row>
        <row r="2053">
          <cell r="A2053">
            <v>2008</v>
          </cell>
          <cell r="B2053">
            <v>9</v>
          </cell>
        </row>
        <row r="2054">
          <cell r="A2054">
            <v>2008</v>
          </cell>
          <cell r="B2054">
            <v>9</v>
          </cell>
        </row>
        <row r="2055">
          <cell r="A2055">
            <v>2008</v>
          </cell>
          <cell r="B2055">
            <v>9</v>
          </cell>
        </row>
        <row r="2056">
          <cell r="A2056">
            <v>2008</v>
          </cell>
          <cell r="B2056">
            <v>9</v>
          </cell>
        </row>
        <row r="2057">
          <cell r="A2057">
            <v>2008</v>
          </cell>
          <cell r="B2057">
            <v>9</v>
          </cell>
        </row>
        <row r="2058">
          <cell r="A2058">
            <v>2008</v>
          </cell>
          <cell r="B2058">
            <v>9</v>
          </cell>
        </row>
        <row r="2059">
          <cell r="A2059">
            <v>2008</v>
          </cell>
          <cell r="B2059">
            <v>9</v>
          </cell>
        </row>
        <row r="2060">
          <cell r="A2060">
            <v>2008</v>
          </cell>
          <cell r="B2060">
            <v>9</v>
          </cell>
        </row>
        <row r="2061">
          <cell r="A2061">
            <v>2008</v>
          </cell>
          <cell r="B2061">
            <v>9</v>
          </cell>
        </row>
        <row r="2062">
          <cell r="A2062">
            <v>2008</v>
          </cell>
          <cell r="B2062">
            <v>9</v>
          </cell>
        </row>
        <row r="2063">
          <cell r="A2063">
            <v>2008</v>
          </cell>
          <cell r="B2063">
            <v>9</v>
          </cell>
        </row>
        <row r="2064">
          <cell r="A2064">
            <v>2008</v>
          </cell>
          <cell r="B2064">
            <v>9</v>
          </cell>
        </row>
        <row r="2065">
          <cell r="A2065">
            <v>2008</v>
          </cell>
          <cell r="B2065">
            <v>9</v>
          </cell>
        </row>
        <row r="2066">
          <cell r="A2066">
            <v>2008</v>
          </cell>
          <cell r="B2066">
            <v>9</v>
          </cell>
        </row>
        <row r="2067">
          <cell r="A2067">
            <v>2008</v>
          </cell>
          <cell r="B2067">
            <v>9</v>
          </cell>
        </row>
        <row r="2068">
          <cell r="A2068">
            <v>2008</v>
          </cell>
          <cell r="B2068">
            <v>9</v>
          </cell>
        </row>
        <row r="2069">
          <cell r="A2069">
            <v>2008</v>
          </cell>
          <cell r="B2069">
            <v>9</v>
          </cell>
        </row>
        <row r="2070">
          <cell r="A2070">
            <v>2008</v>
          </cell>
          <cell r="B2070">
            <v>9</v>
          </cell>
        </row>
        <row r="2071">
          <cell r="A2071">
            <v>2008</v>
          </cell>
          <cell r="B2071">
            <v>9</v>
          </cell>
        </row>
        <row r="2072">
          <cell r="A2072">
            <v>2008</v>
          </cell>
          <cell r="B2072">
            <v>9</v>
          </cell>
        </row>
        <row r="2073">
          <cell r="A2073">
            <v>2008</v>
          </cell>
          <cell r="B2073">
            <v>9</v>
          </cell>
        </row>
        <row r="2074">
          <cell r="A2074">
            <v>2008</v>
          </cell>
          <cell r="B2074">
            <v>9</v>
          </cell>
        </row>
        <row r="2075">
          <cell r="A2075">
            <v>2008</v>
          </cell>
          <cell r="B2075">
            <v>9</v>
          </cell>
        </row>
        <row r="2076">
          <cell r="A2076">
            <v>2008</v>
          </cell>
          <cell r="B2076">
            <v>9</v>
          </cell>
        </row>
        <row r="2077">
          <cell r="A2077">
            <v>2008</v>
          </cell>
          <cell r="B2077">
            <v>9</v>
          </cell>
        </row>
        <row r="2078">
          <cell r="A2078">
            <v>2008</v>
          </cell>
          <cell r="B2078">
            <v>9</v>
          </cell>
        </row>
        <row r="2079">
          <cell r="A2079">
            <v>2008</v>
          </cell>
          <cell r="B2079">
            <v>9</v>
          </cell>
        </row>
        <row r="2080">
          <cell r="A2080">
            <v>2008</v>
          </cell>
          <cell r="B2080">
            <v>9</v>
          </cell>
        </row>
        <row r="2081">
          <cell r="A2081">
            <v>2008</v>
          </cell>
          <cell r="B2081">
            <v>9</v>
          </cell>
        </row>
        <row r="2082">
          <cell r="A2082">
            <v>2008</v>
          </cell>
          <cell r="B2082">
            <v>9</v>
          </cell>
        </row>
        <row r="2083">
          <cell r="A2083">
            <v>2008</v>
          </cell>
          <cell r="B2083">
            <v>9</v>
          </cell>
        </row>
        <row r="2084">
          <cell r="A2084">
            <v>2008</v>
          </cell>
          <cell r="B2084">
            <v>9</v>
          </cell>
        </row>
        <row r="2085">
          <cell r="A2085">
            <v>2008</v>
          </cell>
          <cell r="B2085">
            <v>9</v>
          </cell>
        </row>
        <row r="2086">
          <cell r="A2086">
            <v>2008</v>
          </cell>
          <cell r="B2086">
            <v>9</v>
          </cell>
        </row>
        <row r="2087">
          <cell r="A2087">
            <v>2008</v>
          </cell>
          <cell r="B2087">
            <v>9</v>
          </cell>
        </row>
        <row r="2088">
          <cell r="A2088">
            <v>2008</v>
          </cell>
          <cell r="B2088">
            <v>9</v>
          </cell>
        </row>
        <row r="2089">
          <cell r="A2089">
            <v>2008</v>
          </cell>
          <cell r="B2089">
            <v>9</v>
          </cell>
        </row>
        <row r="2090">
          <cell r="A2090">
            <v>2008</v>
          </cell>
          <cell r="B2090">
            <v>9</v>
          </cell>
        </row>
        <row r="2091">
          <cell r="A2091">
            <v>2008</v>
          </cell>
          <cell r="B2091">
            <v>9</v>
          </cell>
        </row>
        <row r="2092">
          <cell r="A2092">
            <v>2008</v>
          </cell>
          <cell r="B2092">
            <v>9</v>
          </cell>
        </row>
        <row r="2093">
          <cell r="A2093">
            <v>2008</v>
          </cell>
          <cell r="B2093">
            <v>9</v>
          </cell>
        </row>
        <row r="2094">
          <cell r="A2094">
            <v>2008</v>
          </cell>
          <cell r="B2094">
            <v>9</v>
          </cell>
        </row>
        <row r="2095">
          <cell r="A2095">
            <v>2008</v>
          </cell>
          <cell r="B2095">
            <v>9</v>
          </cell>
        </row>
        <row r="2096">
          <cell r="A2096">
            <v>2008</v>
          </cell>
          <cell r="B2096">
            <v>9</v>
          </cell>
        </row>
        <row r="2097">
          <cell r="A2097">
            <v>2008</v>
          </cell>
          <cell r="B2097">
            <v>9</v>
          </cell>
        </row>
        <row r="2098">
          <cell r="A2098">
            <v>2008</v>
          </cell>
          <cell r="B2098">
            <v>9</v>
          </cell>
        </row>
        <row r="2099">
          <cell r="A2099">
            <v>2008</v>
          </cell>
          <cell r="B2099">
            <v>9</v>
          </cell>
        </row>
        <row r="2100">
          <cell r="A2100">
            <v>2008</v>
          </cell>
          <cell r="B2100">
            <v>9</v>
          </cell>
        </row>
        <row r="2101">
          <cell r="A2101">
            <v>2008</v>
          </cell>
          <cell r="B2101">
            <v>9</v>
          </cell>
        </row>
        <row r="2102">
          <cell r="A2102">
            <v>2008</v>
          </cell>
          <cell r="B2102">
            <v>9</v>
          </cell>
        </row>
        <row r="2103">
          <cell r="A2103">
            <v>2008</v>
          </cell>
          <cell r="B2103">
            <v>9</v>
          </cell>
        </row>
        <row r="2104">
          <cell r="A2104">
            <v>2008</v>
          </cell>
          <cell r="B2104">
            <v>9</v>
          </cell>
        </row>
        <row r="2105">
          <cell r="A2105">
            <v>2008</v>
          </cell>
          <cell r="B2105">
            <v>9</v>
          </cell>
        </row>
        <row r="2106">
          <cell r="A2106">
            <v>2008</v>
          </cell>
          <cell r="B2106">
            <v>9</v>
          </cell>
        </row>
        <row r="2107">
          <cell r="A2107">
            <v>2008</v>
          </cell>
          <cell r="B2107">
            <v>9</v>
          </cell>
        </row>
        <row r="2108">
          <cell r="A2108">
            <v>2008</v>
          </cell>
          <cell r="B2108">
            <v>9</v>
          </cell>
        </row>
        <row r="2109">
          <cell r="A2109">
            <v>2008</v>
          </cell>
          <cell r="B2109">
            <v>9</v>
          </cell>
        </row>
        <row r="2110">
          <cell r="A2110">
            <v>2008</v>
          </cell>
          <cell r="B2110">
            <v>9</v>
          </cell>
        </row>
        <row r="2111">
          <cell r="A2111">
            <v>2008</v>
          </cell>
          <cell r="B2111">
            <v>9</v>
          </cell>
        </row>
        <row r="2112">
          <cell r="A2112">
            <v>2008</v>
          </cell>
          <cell r="B2112">
            <v>9</v>
          </cell>
        </row>
        <row r="2113">
          <cell r="A2113">
            <v>2008</v>
          </cell>
          <cell r="B2113">
            <v>9</v>
          </cell>
        </row>
        <row r="2114">
          <cell r="A2114">
            <v>2008</v>
          </cell>
          <cell r="B2114">
            <v>9</v>
          </cell>
        </row>
        <row r="2115">
          <cell r="A2115">
            <v>2008</v>
          </cell>
          <cell r="B2115">
            <v>9</v>
          </cell>
        </row>
        <row r="2116">
          <cell r="A2116">
            <v>2008</v>
          </cell>
          <cell r="B2116">
            <v>9</v>
          </cell>
        </row>
        <row r="2117">
          <cell r="A2117">
            <v>2008</v>
          </cell>
          <cell r="B2117">
            <v>9</v>
          </cell>
        </row>
        <row r="2118">
          <cell r="A2118">
            <v>2008</v>
          </cell>
          <cell r="B2118">
            <v>9</v>
          </cell>
        </row>
        <row r="2119">
          <cell r="A2119">
            <v>2008</v>
          </cell>
          <cell r="B2119">
            <v>9</v>
          </cell>
        </row>
        <row r="2120">
          <cell r="A2120">
            <v>2008</v>
          </cell>
          <cell r="B2120">
            <v>9</v>
          </cell>
        </row>
        <row r="2121">
          <cell r="A2121">
            <v>2008</v>
          </cell>
          <cell r="B2121">
            <v>9</v>
          </cell>
        </row>
        <row r="2122">
          <cell r="A2122">
            <v>2008</v>
          </cell>
          <cell r="B2122">
            <v>9</v>
          </cell>
        </row>
        <row r="2123">
          <cell r="A2123">
            <v>2008</v>
          </cell>
          <cell r="B2123">
            <v>9</v>
          </cell>
        </row>
        <row r="2124">
          <cell r="A2124">
            <v>2008</v>
          </cell>
          <cell r="B2124">
            <v>9</v>
          </cell>
        </row>
        <row r="2125">
          <cell r="A2125">
            <v>2008</v>
          </cell>
          <cell r="B2125">
            <v>9</v>
          </cell>
        </row>
        <row r="2126">
          <cell r="A2126">
            <v>2008</v>
          </cell>
          <cell r="B2126">
            <v>9</v>
          </cell>
        </row>
        <row r="2127">
          <cell r="A2127">
            <v>2008</v>
          </cell>
          <cell r="B2127">
            <v>9</v>
          </cell>
        </row>
        <row r="2128">
          <cell r="A2128">
            <v>2008</v>
          </cell>
          <cell r="B2128">
            <v>9</v>
          </cell>
        </row>
        <row r="2129">
          <cell r="A2129">
            <v>2008</v>
          </cell>
          <cell r="B2129">
            <v>9</v>
          </cell>
        </row>
        <row r="2130">
          <cell r="A2130">
            <v>2008</v>
          </cell>
          <cell r="B2130">
            <v>9</v>
          </cell>
        </row>
        <row r="2131">
          <cell r="A2131">
            <v>2008</v>
          </cell>
          <cell r="B2131">
            <v>9</v>
          </cell>
        </row>
        <row r="2132">
          <cell r="A2132">
            <v>2008</v>
          </cell>
          <cell r="B2132">
            <v>9</v>
          </cell>
        </row>
        <row r="2133">
          <cell r="A2133">
            <v>2008</v>
          </cell>
          <cell r="B2133">
            <v>9</v>
          </cell>
        </row>
        <row r="2134">
          <cell r="A2134">
            <v>2008</v>
          </cell>
          <cell r="B2134">
            <v>9</v>
          </cell>
        </row>
        <row r="2135">
          <cell r="A2135">
            <v>2008</v>
          </cell>
          <cell r="B2135">
            <v>9</v>
          </cell>
        </row>
        <row r="2136">
          <cell r="A2136">
            <v>2008</v>
          </cell>
          <cell r="B2136">
            <v>9</v>
          </cell>
        </row>
        <row r="2137">
          <cell r="A2137">
            <v>2008</v>
          </cell>
          <cell r="B2137">
            <v>9</v>
          </cell>
        </row>
        <row r="2138">
          <cell r="A2138">
            <v>2008</v>
          </cell>
          <cell r="B2138">
            <v>9</v>
          </cell>
        </row>
        <row r="2139">
          <cell r="A2139">
            <v>2008</v>
          </cell>
          <cell r="B2139">
            <v>9</v>
          </cell>
        </row>
        <row r="2140">
          <cell r="A2140">
            <v>2008</v>
          </cell>
          <cell r="B2140">
            <v>9</v>
          </cell>
        </row>
        <row r="2141">
          <cell r="A2141">
            <v>2008</v>
          </cell>
          <cell r="B2141">
            <v>9</v>
          </cell>
        </row>
        <row r="2142">
          <cell r="A2142">
            <v>2008</v>
          </cell>
          <cell r="B2142">
            <v>9</v>
          </cell>
        </row>
        <row r="2143">
          <cell r="A2143">
            <v>2008</v>
          </cell>
          <cell r="B2143">
            <v>9</v>
          </cell>
        </row>
        <row r="2144">
          <cell r="A2144">
            <v>2008</v>
          </cell>
          <cell r="B2144">
            <v>9</v>
          </cell>
        </row>
        <row r="2145">
          <cell r="A2145">
            <v>2008</v>
          </cell>
          <cell r="B2145">
            <v>9</v>
          </cell>
        </row>
        <row r="2146">
          <cell r="A2146">
            <v>2008</v>
          </cell>
          <cell r="B2146">
            <v>9</v>
          </cell>
        </row>
        <row r="2147">
          <cell r="A2147">
            <v>2008</v>
          </cell>
          <cell r="B2147">
            <v>9</v>
          </cell>
        </row>
        <row r="2148">
          <cell r="A2148">
            <v>2008</v>
          </cell>
          <cell r="B2148">
            <v>9</v>
          </cell>
        </row>
        <row r="2149">
          <cell r="A2149">
            <v>2008</v>
          </cell>
          <cell r="B2149">
            <v>9</v>
          </cell>
        </row>
        <row r="2150">
          <cell r="A2150">
            <v>2008</v>
          </cell>
          <cell r="B2150">
            <v>9</v>
          </cell>
        </row>
        <row r="2151">
          <cell r="A2151">
            <v>2008</v>
          </cell>
          <cell r="B2151">
            <v>9</v>
          </cell>
        </row>
        <row r="2152">
          <cell r="A2152">
            <v>2008</v>
          </cell>
          <cell r="B2152">
            <v>9</v>
          </cell>
        </row>
        <row r="2153">
          <cell r="A2153">
            <v>2008</v>
          </cell>
          <cell r="B2153">
            <v>9</v>
          </cell>
        </row>
        <row r="2154">
          <cell r="A2154">
            <v>2008</v>
          </cell>
          <cell r="B2154">
            <v>9</v>
          </cell>
        </row>
        <row r="2155">
          <cell r="A2155">
            <v>2008</v>
          </cell>
          <cell r="B2155">
            <v>9</v>
          </cell>
        </row>
        <row r="2156">
          <cell r="A2156">
            <v>2008</v>
          </cell>
          <cell r="B2156">
            <v>9</v>
          </cell>
        </row>
        <row r="2157">
          <cell r="A2157">
            <v>2008</v>
          </cell>
          <cell r="B2157">
            <v>9</v>
          </cell>
        </row>
        <row r="2158">
          <cell r="A2158">
            <v>2008</v>
          </cell>
          <cell r="B2158">
            <v>9</v>
          </cell>
        </row>
        <row r="2159">
          <cell r="A2159">
            <v>2008</v>
          </cell>
          <cell r="B2159">
            <v>9</v>
          </cell>
        </row>
        <row r="2160">
          <cell r="A2160">
            <v>2008</v>
          </cell>
          <cell r="B2160">
            <v>9</v>
          </cell>
        </row>
        <row r="2161">
          <cell r="A2161">
            <v>2008</v>
          </cell>
          <cell r="B2161">
            <v>9</v>
          </cell>
        </row>
        <row r="2162">
          <cell r="A2162">
            <v>2008</v>
          </cell>
          <cell r="B2162">
            <v>9</v>
          </cell>
        </row>
        <row r="2163">
          <cell r="A2163">
            <v>2008</v>
          </cell>
          <cell r="B2163">
            <v>9</v>
          </cell>
        </row>
        <row r="2164">
          <cell r="A2164">
            <v>2008</v>
          </cell>
          <cell r="B2164">
            <v>9</v>
          </cell>
        </row>
        <row r="2165">
          <cell r="A2165">
            <v>2008</v>
          </cell>
          <cell r="B2165">
            <v>9</v>
          </cell>
        </row>
        <row r="2166">
          <cell r="A2166">
            <v>2008</v>
          </cell>
          <cell r="B2166">
            <v>9</v>
          </cell>
        </row>
        <row r="2167">
          <cell r="A2167">
            <v>2008</v>
          </cell>
          <cell r="B2167">
            <v>9</v>
          </cell>
        </row>
        <row r="2168">
          <cell r="A2168">
            <v>2008</v>
          </cell>
          <cell r="B2168">
            <v>9</v>
          </cell>
        </row>
        <row r="2169">
          <cell r="A2169">
            <v>2008</v>
          </cell>
          <cell r="B2169">
            <v>9</v>
          </cell>
        </row>
        <row r="2170">
          <cell r="A2170">
            <v>2008</v>
          </cell>
          <cell r="B2170">
            <v>9</v>
          </cell>
        </row>
        <row r="2171">
          <cell r="A2171">
            <v>2008</v>
          </cell>
          <cell r="B2171">
            <v>9</v>
          </cell>
        </row>
        <row r="2172">
          <cell r="A2172">
            <v>2008</v>
          </cell>
          <cell r="B2172">
            <v>9</v>
          </cell>
        </row>
        <row r="2173">
          <cell r="A2173">
            <v>2008</v>
          </cell>
          <cell r="B2173">
            <v>9</v>
          </cell>
        </row>
        <row r="2174">
          <cell r="A2174">
            <v>2008</v>
          </cell>
          <cell r="B2174">
            <v>9</v>
          </cell>
        </row>
        <row r="2175">
          <cell r="A2175">
            <v>2008</v>
          </cell>
          <cell r="B2175">
            <v>9</v>
          </cell>
        </row>
        <row r="2176">
          <cell r="A2176">
            <v>2008</v>
          </cell>
          <cell r="B2176">
            <v>9</v>
          </cell>
        </row>
        <row r="2177">
          <cell r="A2177">
            <v>2008</v>
          </cell>
          <cell r="B2177">
            <v>9</v>
          </cell>
        </row>
        <row r="2178">
          <cell r="A2178">
            <v>2008</v>
          </cell>
          <cell r="B2178">
            <v>9</v>
          </cell>
        </row>
        <row r="2179">
          <cell r="A2179">
            <v>2008</v>
          </cell>
          <cell r="B2179">
            <v>9</v>
          </cell>
        </row>
        <row r="2180">
          <cell r="A2180">
            <v>2008</v>
          </cell>
          <cell r="B2180">
            <v>9</v>
          </cell>
        </row>
        <row r="2181">
          <cell r="A2181">
            <v>2008</v>
          </cell>
          <cell r="B2181">
            <v>10</v>
          </cell>
        </row>
        <row r="2182">
          <cell r="A2182">
            <v>2008</v>
          </cell>
          <cell r="B2182">
            <v>10</v>
          </cell>
        </row>
        <row r="2183">
          <cell r="A2183">
            <v>2008</v>
          </cell>
          <cell r="B2183">
            <v>10</v>
          </cell>
        </row>
        <row r="2184">
          <cell r="A2184">
            <v>2008</v>
          </cell>
          <cell r="B2184">
            <v>10</v>
          </cell>
        </row>
        <row r="2185">
          <cell r="A2185">
            <v>2008</v>
          </cell>
          <cell r="B2185">
            <v>10</v>
          </cell>
        </row>
        <row r="2186">
          <cell r="A2186">
            <v>2008</v>
          </cell>
          <cell r="B2186">
            <v>10</v>
          </cell>
        </row>
        <row r="2187">
          <cell r="A2187">
            <v>2008</v>
          </cell>
          <cell r="B2187">
            <v>10</v>
          </cell>
        </row>
        <row r="2188">
          <cell r="A2188">
            <v>2008</v>
          </cell>
          <cell r="B2188">
            <v>10</v>
          </cell>
        </row>
        <row r="2189">
          <cell r="A2189">
            <v>2008</v>
          </cell>
          <cell r="B2189">
            <v>10</v>
          </cell>
        </row>
        <row r="2190">
          <cell r="A2190">
            <v>2008</v>
          </cell>
          <cell r="B2190">
            <v>10</v>
          </cell>
        </row>
        <row r="2191">
          <cell r="A2191">
            <v>2008</v>
          </cell>
          <cell r="B2191">
            <v>10</v>
          </cell>
        </row>
        <row r="2192">
          <cell r="A2192">
            <v>2008</v>
          </cell>
          <cell r="B2192">
            <v>10</v>
          </cell>
        </row>
        <row r="2193">
          <cell r="A2193">
            <v>2008</v>
          </cell>
          <cell r="B2193">
            <v>10</v>
          </cell>
        </row>
        <row r="2194">
          <cell r="A2194">
            <v>2008</v>
          </cell>
          <cell r="B2194">
            <v>10</v>
          </cell>
        </row>
        <row r="2195">
          <cell r="A2195">
            <v>2008</v>
          </cell>
          <cell r="B2195">
            <v>10</v>
          </cell>
        </row>
        <row r="2196">
          <cell r="A2196">
            <v>2008</v>
          </cell>
          <cell r="B2196">
            <v>10</v>
          </cell>
        </row>
        <row r="2197">
          <cell r="A2197">
            <v>2008</v>
          </cell>
          <cell r="B2197">
            <v>10</v>
          </cell>
        </row>
        <row r="2198">
          <cell r="A2198">
            <v>2008</v>
          </cell>
          <cell r="B2198">
            <v>10</v>
          </cell>
        </row>
        <row r="2199">
          <cell r="A2199">
            <v>2008</v>
          </cell>
          <cell r="B2199">
            <v>10</v>
          </cell>
        </row>
        <row r="2200">
          <cell r="A2200">
            <v>2008</v>
          </cell>
          <cell r="B2200">
            <v>10</v>
          </cell>
        </row>
        <row r="2201">
          <cell r="A2201">
            <v>2008</v>
          </cell>
          <cell r="B2201">
            <v>10</v>
          </cell>
        </row>
        <row r="2202">
          <cell r="A2202">
            <v>2008</v>
          </cell>
          <cell r="B2202">
            <v>10</v>
          </cell>
        </row>
        <row r="2203">
          <cell r="A2203">
            <v>2008</v>
          </cell>
          <cell r="B2203">
            <v>10</v>
          </cell>
        </row>
        <row r="2204">
          <cell r="A2204">
            <v>2008</v>
          </cell>
          <cell r="B2204">
            <v>10</v>
          </cell>
        </row>
        <row r="2205">
          <cell r="A2205">
            <v>2008</v>
          </cell>
          <cell r="B2205">
            <v>10</v>
          </cell>
        </row>
        <row r="2206">
          <cell r="A2206">
            <v>2008</v>
          </cell>
          <cell r="B2206">
            <v>10</v>
          </cell>
        </row>
        <row r="2207">
          <cell r="A2207">
            <v>2008</v>
          </cell>
          <cell r="B2207">
            <v>10</v>
          </cell>
        </row>
        <row r="2208">
          <cell r="A2208">
            <v>2008</v>
          </cell>
          <cell r="B2208">
            <v>10</v>
          </cell>
        </row>
        <row r="2209">
          <cell r="A2209">
            <v>2008</v>
          </cell>
          <cell r="B2209">
            <v>10</v>
          </cell>
        </row>
        <row r="2210">
          <cell r="A2210">
            <v>2008</v>
          </cell>
          <cell r="B2210">
            <v>10</v>
          </cell>
        </row>
        <row r="2211">
          <cell r="A2211">
            <v>2008</v>
          </cell>
          <cell r="B2211">
            <v>10</v>
          </cell>
        </row>
        <row r="2212">
          <cell r="A2212">
            <v>2008</v>
          </cell>
          <cell r="B2212">
            <v>10</v>
          </cell>
        </row>
        <row r="2213">
          <cell r="A2213">
            <v>2008</v>
          </cell>
          <cell r="B2213">
            <v>10</v>
          </cell>
        </row>
        <row r="2214">
          <cell r="A2214">
            <v>2008</v>
          </cell>
          <cell r="B2214">
            <v>10</v>
          </cell>
        </row>
        <row r="2215">
          <cell r="A2215">
            <v>2008</v>
          </cell>
          <cell r="B2215">
            <v>10</v>
          </cell>
        </row>
        <row r="2216">
          <cell r="A2216">
            <v>2008</v>
          </cell>
          <cell r="B2216">
            <v>10</v>
          </cell>
        </row>
        <row r="2217">
          <cell r="A2217">
            <v>2008</v>
          </cell>
          <cell r="B2217">
            <v>10</v>
          </cell>
        </row>
        <row r="2218">
          <cell r="A2218">
            <v>2008</v>
          </cell>
          <cell r="B2218">
            <v>10</v>
          </cell>
        </row>
        <row r="2219">
          <cell r="A2219">
            <v>2008</v>
          </cell>
          <cell r="B2219">
            <v>10</v>
          </cell>
        </row>
        <row r="2220">
          <cell r="A2220">
            <v>2008</v>
          </cell>
          <cell r="B2220">
            <v>10</v>
          </cell>
        </row>
        <row r="2221">
          <cell r="A2221">
            <v>2008</v>
          </cell>
          <cell r="B2221">
            <v>10</v>
          </cell>
        </row>
        <row r="2222">
          <cell r="A2222">
            <v>2008</v>
          </cell>
          <cell r="B2222">
            <v>10</v>
          </cell>
        </row>
        <row r="2223">
          <cell r="A2223">
            <v>2008</v>
          </cell>
          <cell r="B2223">
            <v>10</v>
          </cell>
        </row>
        <row r="2224">
          <cell r="A2224">
            <v>2008</v>
          </cell>
          <cell r="B2224">
            <v>10</v>
          </cell>
        </row>
        <row r="2225">
          <cell r="A2225">
            <v>2008</v>
          </cell>
          <cell r="B2225">
            <v>10</v>
          </cell>
        </row>
        <row r="2226">
          <cell r="A2226">
            <v>2008</v>
          </cell>
          <cell r="B2226">
            <v>10</v>
          </cell>
        </row>
        <row r="2227">
          <cell r="A2227">
            <v>2008</v>
          </cell>
          <cell r="B2227">
            <v>10</v>
          </cell>
        </row>
        <row r="2228">
          <cell r="A2228">
            <v>2008</v>
          </cell>
          <cell r="B2228">
            <v>10</v>
          </cell>
        </row>
        <row r="2229">
          <cell r="A2229">
            <v>2008</v>
          </cell>
          <cell r="B2229">
            <v>10</v>
          </cell>
        </row>
        <row r="2230">
          <cell r="A2230">
            <v>2008</v>
          </cell>
          <cell r="B2230">
            <v>10</v>
          </cell>
        </row>
        <row r="2231">
          <cell r="A2231">
            <v>2008</v>
          </cell>
          <cell r="B2231">
            <v>10</v>
          </cell>
        </row>
        <row r="2232">
          <cell r="A2232">
            <v>2008</v>
          </cell>
          <cell r="B2232">
            <v>10</v>
          </cell>
        </row>
        <row r="2233">
          <cell r="A2233">
            <v>2008</v>
          </cell>
          <cell r="B2233">
            <v>10</v>
          </cell>
        </row>
        <row r="2234">
          <cell r="A2234">
            <v>2008</v>
          </cell>
          <cell r="B2234">
            <v>10</v>
          </cell>
        </row>
        <row r="2235">
          <cell r="A2235">
            <v>2008</v>
          </cell>
          <cell r="B2235">
            <v>10</v>
          </cell>
        </row>
        <row r="2236">
          <cell r="A2236">
            <v>2008</v>
          </cell>
          <cell r="B2236">
            <v>10</v>
          </cell>
        </row>
        <row r="2237">
          <cell r="A2237">
            <v>2008</v>
          </cell>
          <cell r="B2237">
            <v>10</v>
          </cell>
        </row>
        <row r="2238">
          <cell r="A2238">
            <v>2008</v>
          </cell>
          <cell r="B2238">
            <v>10</v>
          </cell>
        </row>
        <row r="2239">
          <cell r="A2239">
            <v>2008</v>
          </cell>
          <cell r="B2239">
            <v>10</v>
          </cell>
        </row>
        <row r="2240">
          <cell r="A2240">
            <v>2008</v>
          </cell>
          <cell r="B2240">
            <v>10</v>
          </cell>
        </row>
        <row r="2241">
          <cell r="A2241">
            <v>2008</v>
          </cell>
          <cell r="B2241">
            <v>10</v>
          </cell>
        </row>
        <row r="2242">
          <cell r="A2242">
            <v>2008</v>
          </cell>
          <cell r="B2242">
            <v>10</v>
          </cell>
        </row>
        <row r="2243">
          <cell r="A2243">
            <v>2008</v>
          </cell>
          <cell r="B2243">
            <v>10</v>
          </cell>
        </row>
        <row r="2244">
          <cell r="A2244">
            <v>2008</v>
          </cell>
          <cell r="B2244">
            <v>10</v>
          </cell>
        </row>
        <row r="2245">
          <cell r="A2245">
            <v>2008</v>
          </cell>
          <cell r="B2245">
            <v>10</v>
          </cell>
        </row>
        <row r="2246">
          <cell r="A2246">
            <v>2008</v>
          </cell>
          <cell r="B2246">
            <v>10</v>
          </cell>
        </row>
        <row r="2247">
          <cell r="A2247">
            <v>2008</v>
          </cell>
          <cell r="B2247">
            <v>10</v>
          </cell>
        </row>
        <row r="2248">
          <cell r="A2248">
            <v>2008</v>
          </cell>
          <cell r="B2248">
            <v>10</v>
          </cell>
        </row>
        <row r="2249">
          <cell r="A2249">
            <v>2008</v>
          </cell>
          <cell r="B2249">
            <v>10</v>
          </cell>
        </row>
        <row r="2250">
          <cell r="A2250">
            <v>2008</v>
          </cell>
          <cell r="B2250">
            <v>10</v>
          </cell>
        </row>
        <row r="2251">
          <cell r="A2251">
            <v>2008</v>
          </cell>
          <cell r="B2251">
            <v>10</v>
          </cell>
        </row>
        <row r="2252">
          <cell r="A2252">
            <v>2008</v>
          </cell>
          <cell r="B2252">
            <v>10</v>
          </cell>
        </row>
        <row r="2253">
          <cell r="A2253">
            <v>2008</v>
          </cell>
          <cell r="B2253">
            <v>10</v>
          </cell>
        </row>
        <row r="2254">
          <cell r="A2254">
            <v>2008</v>
          </cell>
          <cell r="B2254">
            <v>10</v>
          </cell>
        </row>
        <row r="2255">
          <cell r="A2255">
            <v>2008</v>
          </cell>
          <cell r="B2255">
            <v>10</v>
          </cell>
        </row>
        <row r="2256">
          <cell r="A2256">
            <v>2008</v>
          </cell>
          <cell r="B2256">
            <v>10</v>
          </cell>
        </row>
        <row r="2257">
          <cell r="A2257">
            <v>2008</v>
          </cell>
          <cell r="B2257">
            <v>10</v>
          </cell>
        </row>
        <row r="2258">
          <cell r="A2258">
            <v>2008</v>
          </cell>
          <cell r="B2258">
            <v>10</v>
          </cell>
        </row>
        <row r="2259">
          <cell r="A2259">
            <v>2008</v>
          </cell>
          <cell r="B2259">
            <v>10</v>
          </cell>
        </row>
        <row r="2260">
          <cell r="A2260">
            <v>2008</v>
          </cell>
          <cell r="B2260">
            <v>10</v>
          </cell>
        </row>
        <row r="2261">
          <cell r="A2261">
            <v>2008</v>
          </cell>
          <cell r="B2261">
            <v>10</v>
          </cell>
        </row>
        <row r="2262">
          <cell r="A2262">
            <v>2008</v>
          </cell>
          <cell r="B2262">
            <v>10</v>
          </cell>
        </row>
        <row r="2263">
          <cell r="A2263">
            <v>2008</v>
          </cell>
          <cell r="B2263">
            <v>10</v>
          </cell>
        </row>
        <row r="2264">
          <cell r="A2264">
            <v>2008</v>
          </cell>
          <cell r="B2264">
            <v>10</v>
          </cell>
        </row>
        <row r="2265">
          <cell r="A2265">
            <v>2008</v>
          </cell>
          <cell r="B2265">
            <v>10</v>
          </cell>
        </row>
        <row r="2266">
          <cell r="A2266">
            <v>2008</v>
          </cell>
          <cell r="B2266">
            <v>10</v>
          </cell>
        </row>
        <row r="2267">
          <cell r="A2267">
            <v>2008</v>
          </cell>
          <cell r="B2267">
            <v>10</v>
          </cell>
        </row>
        <row r="2268">
          <cell r="A2268">
            <v>2008</v>
          </cell>
          <cell r="B2268">
            <v>10</v>
          </cell>
        </row>
        <row r="2269">
          <cell r="A2269">
            <v>2008</v>
          </cell>
          <cell r="B2269">
            <v>10</v>
          </cell>
        </row>
        <row r="2270">
          <cell r="A2270">
            <v>2008</v>
          </cell>
          <cell r="B2270">
            <v>10</v>
          </cell>
        </row>
        <row r="2271">
          <cell r="A2271">
            <v>2008</v>
          </cell>
          <cell r="B2271">
            <v>10</v>
          </cell>
        </row>
        <row r="2272">
          <cell r="A2272">
            <v>2008</v>
          </cell>
          <cell r="B2272">
            <v>10</v>
          </cell>
        </row>
        <row r="2273">
          <cell r="A2273">
            <v>2008</v>
          </cell>
          <cell r="B2273">
            <v>10</v>
          </cell>
        </row>
        <row r="2274">
          <cell r="A2274">
            <v>2008</v>
          </cell>
          <cell r="B2274">
            <v>10</v>
          </cell>
        </row>
        <row r="2275">
          <cell r="A2275">
            <v>2008</v>
          </cell>
          <cell r="B2275">
            <v>10</v>
          </cell>
        </row>
        <row r="2276">
          <cell r="A2276">
            <v>2008</v>
          </cell>
          <cell r="B2276">
            <v>10</v>
          </cell>
        </row>
        <row r="2277">
          <cell r="A2277">
            <v>2008</v>
          </cell>
          <cell r="B2277">
            <v>10</v>
          </cell>
        </row>
        <row r="2278">
          <cell r="A2278">
            <v>2008</v>
          </cell>
          <cell r="B2278">
            <v>10</v>
          </cell>
        </row>
        <row r="2279">
          <cell r="A2279">
            <v>2008</v>
          </cell>
          <cell r="B2279">
            <v>10</v>
          </cell>
        </row>
        <row r="2280">
          <cell r="A2280">
            <v>2008</v>
          </cell>
          <cell r="B2280">
            <v>10</v>
          </cell>
        </row>
        <row r="2281">
          <cell r="A2281">
            <v>2008</v>
          </cell>
          <cell r="B2281">
            <v>10</v>
          </cell>
        </row>
        <row r="2282">
          <cell r="A2282">
            <v>2008</v>
          </cell>
          <cell r="B2282">
            <v>10</v>
          </cell>
        </row>
        <row r="2283">
          <cell r="A2283">
            <v>2008</v>
          </cell>
          <cell r="B2283">
            <v>10</v>
          </cell>
        </row>
        <row r="2284">
          <cell r="A2284">
            <v>2008</v>
          </cell>
          <cell r="B2284">
            <v>10</v>
          </cell>
        </row>
        <row r="2285">
          <cell r="A2285">
            <v>2008</v>
          </cell>
          <cell r="B2285">
            <v>10</v>
          </cell>
        </row>
        <row r="2286">
          <cell r="A2286">
            <v>2008</v>
          </cell>
          <cell r="B2286">
            <v>10</v>
          </cell>
        </row>
        <row r="2287">
          <cell r="A2287">
            <v>2008</v>
          </cell>
          <cell r="B2287">
            <v>10</v>
          </cell>
        </row>
        <row r="2288">
          <cell r="A2288">
            <v>2008</v>
          </cell>
          <cell r="B2288">
            <v>10</v>
          </cell>
        </row>
        <row r="2289">
          <cell r="A2289">
            <v>2008</v>
          </cell>
          <cell r="B2289">
            <v>10</v>
          </cell>
        </row>
        <row r="2290">
          <cell r="A2290">
            <v>2008</v>
          </cell>
          <cell r="B2290">
            <v>10</v>
          </cell>
        </row>
        <row r="2291">
          <cell r="A2291">
            <v>2008</v>
          </cell>
          <cell r="B2291">
            <v>10</v>
          </cell>
        </row>
        <row r="2292">
          <cell r="A2292">
            <v>2008</v>
          </cell>
          <cell r="B2292">
            <v>10</v>
          </cell>
        </row>
        <row r="2293">
          <cell r="A2293">
            <v>2008</v>
          </cell>
          <cell r="B2293">
            <v>10</v>
          </cell>
        </row>
        <row r="2294">
          <cell r="A2294">
            <v>2008</v>
          </cell>
          <cell r="B2294">
            <v>10</v>
          </cell>
        </row>
        <row r="2295">
          <cell r="A2295">
            <v>2008</v>
          </cell>
          <cell r="B2295">
            <v>10</v>
          </cell>
        </row>
        <row r="2296">
          <cell r="A2296">
            <v>2008</v>
          </cell>
          <cell r="B2296">
            <v>10</v>
          </cell>
        </row>
        <row r="2297">
          <cell r="A2297">
            <v>2008</v>
          </cell>
          <cell r="B2297">
            <v>10</v>
          </cell>
        </row>
        <row r="2298">
          <cell r="A2298">
            <v>2008</v>
          </cell>
          <cell r="B2298">
            <v>10</v>
          </cell>
        </row>
        <row r="2299">
          <cell r="A2299">
            <v>2008</v>
          </cell>
          <cell r="B2299">
            <v>10</v>
          </cell>
        </row>
        <row r="2300">
          <cell r="A2300">
            <v>2008</v>
          </cell>
          <cell r="B2300">
            <v>10</v>
          </cell>
        </row>
        <row r="2301">
          <cell r="A2301">
            <v>2008</v>
          </cell>
          <cell r="B2301">
            <v>10</v>
          </cell>
        </row>
        <row r="2302">
          <cell r="A2302">
            <v>2008</v>
          </cell>
          <cell r="B2302">
            <v>10</v>
          </cell>
        </row>
        <row r="2303">
          <cell r="A2303">
            <v>2008</v>
          </cell>
          <cell r="B2303">
            <v>10</v>
          </cell>
        </row>
        <row r="2304">
          <cell r="A2304">
            <v>2008</v>
          </cell>
          <cell r="B2304">
            <v>10</v>
          </cell>
        </row>
        <row r="2305">
          <cell r="A2305">
            <v>2008</v>
          </cell>
          <cell r="B2305">
            <v>10</v>
          </cell>
        </row>
        <row r="2306">
          <cell r="A2306">
            <v>2008</v>
          </cell>
          <cell r="B2306">
            <v>10</v>
          </cell>
        </row>
        <row r="2307">
          <cell r="A2307">
            <v>2008</v>
          </cell>
          <cell r="B2307">
            <v>10</v>
          </cell>
        </row>
        <row r="2308">
          <cell r="A2308">
            <v>2008</v>
          </cell>
          <cell r="B2308">
            <v>10</v>
          </cell>
        </row>
        <row r="2309">
          <cell r="A2309">
            <v>2008</v>
          </cell>
          <cell r="B2309">
            <v>10</v>
          </cell>
        </row>
        <row r="2310">
          <cell r="A2310">
            <v>2008</v>
          </cell>
          <cell r="B2310">
            <v>10</v>
          </cell>
        </row>
        <row r="2311">
          <cell r="A2311">
            <v>2008</v>
          </cell>
          <cell r="B2311">
            <v>10</v>
          </cell>
        </row>
        <row r="2312">
          <cell r="A2312">
            <v>2008</v>
          </cell>
          <cell r="B2312">
            <v>10</v>
          </cell>
        </row>
        <row r="2313">
          <cell r="A2313">
            <v>2008</v>
          </cell>
          <cell r="B2313">
            <v>10</v>
          </cell>
        </row>
        <row r="2314">
          <cell r="A2314">
            <v>2008</v>
          </cell>
          <cell r="B2314">
            <v>10</v>
          </cell>
        </row>
        <row r="2315">
          <cell r="A2315">
            <v>2008</v>
          </cell>
          <cell r="B2315">
            <v>10</v>
          </cell>
        </row>
        <row r="2316">
          <cell r="A2316">
            <v>2008</v>
          </cell>
          <cell r="B2316">
            <v>10</v>
          </cell>
        </row>
        <row r="2317">
          <cell r="A2317">
            <v>2008</v>
          </cell>
          <cell r="B2317">
            <v>10</v>
          </cell>
        </row>
        <row r="2318">
          <cell r="A2318">
            <v>2008</v>
          </cell>
          <cell r="B2318">
            <v>10</v>
          </cell>
        </row>
        <row r="2319">
          <cell r="A2319">
            <v>2008</v>
          </cell>
          <cell r="B2319">
            <v>10</v>
          </cell>
        </row>
        <row r="2320">
          <cell r="A2320">
            <v>2008</v>
          </cell>
          <cell r="B2320">
            <v>10</v>
          </cell>
        </row>
        <row r="2321">
          <cell r="A2321">
            <v>2008</v>
          </cell>
          <cell r="B2321">
            <v>10</v>
          </cell>
        </row>
        <row r="2322">
          <cell r="A2322">
            <v>2008</v>
          </cell>
          <cell r="B2322">
            <v>10</v>
          </cell>
        </row>
        <row r="2323">
          <cell r="A2323">
            <v>2008</v>
          </cell>
          <cell r="B2323">
            <v>10</v>
          </cell>
        </row>
        <row r="2324">
          <cell r="A2324">
            <v>2008</v>
          </cell>
          <cell r="B2324">
            <v>10</v>
          </cell>
        </row>
        <row r="2325">
          <cell r="A2325">
            <v>2008</v>
          </cell>
          <cell r="B2325">
            <v>10</v>
          </cell>
        </row>
        <row r="2326">
          <cell r="A2326">
            <v>2008</v>
          </cell>
          <cell r="B2326">
            <v>10</v>
          </cell>
        </row>
        <row r="2327">
          <cell r="A2327">
            <v>2008</v>
          </cell>
          <cell r="B2327">
            <v>10</v>
          </cell>
        </row>
        <row r="2328">
          <cell r="A2328">
            <v>2008</v>
          </cell>
          <cell r="B2328">
            <v>10</v>
          </cell>
        </row>
        <row r="2329">
          <cell r="A2329">
            <v>2008</v>
          </cell>
          <cell r="B2329">
            <v>10</v>
          </cell>
        </row>
        <row r="2330">
          <cell r="A2330">
            <v>2008</v>
          </cell>
          <cell r="B2330">
            <v>10</v>
          </cell>
        </row>
        <row r="2331">
          <cell r="A2331">
            <v>2008</v>
          </cell>
          <cell r="B2331">
            <v>10</v>
          </cell>
        </row>
        <row r="2332">
          <cell r="A2332">
            <v>2008</v>
          </cell>
          <cell r="B2332">
            <v>10</v>
          </cell>
        </row>
        <row r="2333">
          <cell r="A2333">
            <v>2008</v>
          </cell>
          <cell r="B2333">
            <v>10</v>
          </cell>
        </row>
        <row r="2334">
          <cell r="A2334">
            <v>2008</v>
          </cell>
          <cell r="B2334">
            <v>10</v>
          </cell>
        </row>
        <row r="2335">
          <cell r="A2335">
            <v>2008</v>
          </cell>
          <cell r="B2335">
            <v>10</v>
          </cell>
        </row>
        <row r="2336">
          <cell r="A2336">
            <v>2008</v>
          </cell>
          <cell r="B2336">
            <v>10</v>
          </cell>
        </row>
        <row r="2337">
          <cell r="A2337">
            <v>2008</v>
          </cell>
          <cell r="B2337">
            <v>10</v>
          </cell>
        </row>
        <row r="2338">
          <cell r="A2338">
            <v>2008</v>
          </cell>
          <cell r="B2338">
            <v>10</v>
          </cell>
        </row>
        <row r="2339">
          <cell r="A2339">
            <v>2008</v>
          </cell>
          <cell r="B2339">
            <v>10</v>
          </cell>
        </row>
        <row r="2340">
          <cell r="A2340">
            <v>2008</v>
          </cell>
          <cell r="B2340">
            <v>10</v>
          </cell>
        </row>
        <row r="2341">
          <cell r="A2341">
            <v>2008</v>
          </cell>
          <cell r="B2341">
            <v>10</v>
          </cell>
        </row>
        <row r="2342">
          <cell r="A2342">
            <v>2008</v>
          </cell>
          <cell r="B2342">
            <v>10</v>
          </cell>
        </row>
        <row r="2343">
          <cell r="A2343">
            <v>2008</v>
          </cell>
          <cell r="B2343">
            <v>10</v>
          </cell>
        </row>
        <row r="2344">
          <cell r="A2344">
            <v>2008</v>
          </cell>
          <cell r="B2344">
            <v>10</v>
          </cell>
        </row>
        <row r="2345">
          <cell r="A2345">
            <v>2008</v>
          </cell>
          <cell r="B2345">
            <v>10</v>
          </cell>
        </row>
        <row r="2346">
          <cell r="A2346">
            <v>2008</v>
          </cell>
          <cell r="B2346">
            <v>10</v>
          </cell>
        </row>
        <row r="2347">
          <cell r="A2347">
            <v>2008</v>
          </cell>
          <cell r="B2347">
            <v>10</v>
          </cell>
        </row>
        <row r="2348">
          <cell r="A2348">
            <v>2008</v>
          </cell>
          <cell r="B2348">
            <v>10</v>
          </cell>
        </row>
        <row r="2349">
          <cell r="A2349">
            <v>2008</v>
          </cell>
          <cell r="B2349">
            <v>10</v>
          </cell>
        </row>
        <row r="2350">
          <cell r="A2350">
            <v>2008</v>
          </cell>
          <cell r="B2350">
            <v>10</v>
          </cell>
        </row>
        <row r="2351">
          <cell r="A2351">
            <v>2008</v>
          </cell>
          <cell r="B2351">
            <v>10</v>
          </cell>
        </row>
        <row r="2352">
          <cell r="A2352">
            <v>2008</v>
          </cell>
          <cell r="B2352">
            <v>11</v>
          </cell>
        </row>
        <row r="2353">
          <cell r="A2353">
            <v>2008</v>
          </cell>
          <cell r="B2353">
            <v>11</v>
          </cell>
        </row>
        <row r="2354">
          <cell r="A2354">
            <v>2008</v>
          </cell>
          <cell r="B2354">
            <v>11</v>
          </cell>
        </row>
        <row r="2355">
          <cell r="A2355">
            <v>2008</v>
          </cell>
          <cell r="B2355">
            <v>11</v>
          </cell>
        </row>
        <row r="2356">
          <cell r="A2356">
            <v>2008</v>
          </cell>
          <cell r="B2356">
            <v>11</v>
          </cell>
        </row>
        <row r="2357">
          <cell r="A2357">
            <v>2008</v>
          </cell>
          <cell r="B2357">
            <v>11</v>
          </cell>
        </row>
        <row r="2358">
          <cell r="A2358">
            <v>2008</v>
          </cell>
          <cell r="B2358">
            <v>11</v>
          </cell>
        </row>
        <row r="2359">
          <cell r="A2359">
            <v>2008</v>
          </cell>
          <cell r="B2359">
            <v>11</v>
          </cell>
        </row>
        <row r="2360">
          <cell r="A2360">
            <v>2008</v>
          </cell>
          <cell r="B2360">
            <v>11</v>
          </cell>
        </row>
        <row r="2361">
          <cell r="A2361">
            <v>2008</v>
          </cell>
          <cell r="B2361">
            <v>11</v>
          </cell>
        </row>
        <row r="2362">
          <cell r="A2362">
            <v>2008</v>
          </cell>
          <cell r="B2362">
            <v>11</v>
          </cell>
        </row>
        <row r="2363">
          <cell r="A2363">
            <v>2008</v>
          </cell>
          <cell r="B2363">
            <v>11</v>
          </cell>
        </row>
        <row r="2364">
          <cell r="A2364">
            <v>2008</v>
          </cell>
          <cell r="B2364">
            <v>11</v>
          </cell>
        </row>
        <row r="2365">
          <cell r="A2365">
            <v>2008</v>
          </cell>
          <cell r="B2365">
            <v>11</v>
          </cell>
        </row>
        <row r="2366">
          <cell r="A2366">
            <v>2008</v>
          </cell>
          <cell r="B2366">
            <v>11</v>
          </cell>
        </row>
        <row r="2367">
          <cell r="A2367">
            <v>2008</v>
          </cell>
          <cell r="B2367">
            <v>11</v>
          </cell>
        </row>
        <row r="2368">
          <cell r="A2368">
            <v>2008</v>
          </cell>
          <cell r="B2368">
            <v>11</v>
          </cell>
        </row>
        <row r="2369">
          <cell r="A2369">
            <v>2008</v>
          </cell>
          <cell r="B2369">
            <v>11</v>
          </cell>
        </row>
        <row r="2370">
          <cell r="A2370">
            <v>2008</v>
          </cell>
          <cell r="B2370">
            <v>11</v>
          </cell>
        </row>
        <row r="2371">
          <cell r="A2371">
            <v>2008</v>
          </cell>
          <cell r="B2371">
            <v>11</v>
          </cell>
        </row>
        <row r="2372">
          <cell r="A2372">
            <v>2008</v>
          </cell>
          <cell r="B2372">
            <v>11</v>
          </cell>
        </row>
        <row r="2373">
          <cell r="A2373">
            <v>2008</v>
          </cell>
          <cell r="B2373">
            <v>11</v>
          </cell>
        </row>
        <row r="2374">
          <cell r="A2374">
            <v>2008</v>
          </cell>
          <cell r="B2374">
            <v>11</v>
          </cell>
        </row>
        <row r="2375">
          <cell r="A2375">
            <v>2008</v>
          </cell>
          <cell r="B2375">
            <v>11</v>
          </cell>
        </row>
        <row r="2376">
          <cell r="A2376">
            <v>2008</v>
          </cell>
          <cell r="B2376">
            <v>11</v>
          </cell>
        </row>
        <row r="2377">
          <cell r="A2377">
            <v>2008</v>
          </cell>
          <cell r="B2377">
            <v>11</v>
          </cell>
        </row>
        <row r="2378">
          <cell r="A2378">
            <v>2008</v>
          </cell>
          <cell r="B2378">
            <v>11</v>
          </cell>
        </row>
        <row r="2379">
          <cell r="A2379">
            <v>2008</v>
          </cell>
          <cell r="B2379">
            <v>11</v>
          </cell>
        </row>
        <row r="2380">
          <cell r="A2380">
            <v>2008</v>
          </cell>
          <cell r="B2380">
            <v>11</v>
          </cell>
        </row>
        <row r="2381">
          <cell r="A2381">
            <v>2008</v>
          </cell>
          <cell r="B2381">
            <v>11</v>
          </cell>
        </row>
        <row r="2382">
          <cell r="A2382">
            <v>2008</v>
          </cell>
          <cell r="B2382">
            <v>11</v>
          </cell>
        </row>
        <row r="2383">
          <cell r="A2383">
            <v>2008</v>
          </cell>
          <cell r="B2383">
            <v>11</v>
          </cell>
        </row>
        <row r="2384">
          <cell r="A2384">
            <v>2008</v>
          </cell>
          <cell r="B2384">
            <v>11</v>
          </cell>
        </row>
        <row r="2385">
          <cell r="A2385">
            <v>2008</v>
          </cell>
          <cell r="B2385">
            <v>11</v>
          </cell>
        </row>
        <row r="2386">
          <cell r="A2386">
            <v>2008</v>
          </cell>
          <cell r="B2386">
            <v>11</v>
          </cell>
        </row>
        <row r="2387">
          <cell r="A2387">
            <v>2008</v>
          </cell>
          <cell r="B2387">
            <v>11</v>
          </cell>
        </row>
        <row r="2388">
          <cell r="A2388">
            <v>2008</v>
          </cell>
          <cell r="B2388">
            <v>11</v>
          </cell>
        </row>
        <row r="2389">
          <cell r="A2389">
            <v>2008</v>
          </cell>
          <cell r="B2389">
            <v>11</v>
          </cell>
        </row>
        <row r="2390">
          <cell r="A2390">
            <v>2008</v>
          </cell>
          <cell r="B2390">
            <v>11</v>
          </cell>
        </row>
        <row r="2391">
          <cell r="A2391">
            <v>2008</v>
          </cell>
          <cell r="B2391">
            <v>11</v>
          </cell>
        </row>
        <row r="2392">
          <cell r="A2392">
            <v>2008</v>
          </cell>
          <cell r="B2392">
            <v>11</v>
          </cell>
        </row>
        <row r="2393">
          <cell r="A2393">
            <v>2008</v>
          </cell>
          <cell r="B2393">
            <v>11</v>
          </cell>
        </row>
        <row r="2394">
          <cell r="A2394">
            <v>2008</v>
          </cell>
          <cell r="B2394">
            <v>11</v>
          </cell>
        </row>
        <row r="2395">
          <cell r="A2395">
            <v>2008</v>
          </cell>
          <cell r="B2395">
            <v>11</v>
          </cell>
        </row>
        <row r="2396">
          <cell r="A2396">
            <v>2008</v>
          </cell>
          <cell r="B2396">
            <v>11</v>
          </cell>
        </row>
        <row r="2397">
          <cell r="A2397">
            <v>2008</v>
          </cell>
          <cell r="B2397">
            <v>11</v>
          </cell>
        </row>
        <row r="2398">
          <cell r="A2398">
            <v>2008</v>
          </cell>
          <cell r="B2398">
            <v>11</v>
          </cell>
        </row>
        <row r="2399">
          <cell r="A2399">
            <v>2008</v>
          </cell>
          <cell r="B2399">
            <v>11</v>
          </cell>
        </row>
        <row r="2400">
          <cell r="A2400">
            <v>2008</v>
          </cell>
          <cell r="B2400">
            <v>11</v>
          </cell>
        </row>
        <row r="2401">
          <cell r="A2401">
            <v>2008</v>
          </cell>
          <cell r="B2401">
            <v>11</v>
          </cell>
        </row>
        <row r="2402">
          <cell r="A2402">
            <v>2008</v>
          </cell>
          <cell r="B2402">
            <v>11</v>
          </cell>
        </row>
        <row r="2403">
          <cell r="A2403">
            <v>2008</v>
          </cell>
          <cell r="B2403">
            <v>11</v>
          </cell>
        </row>
        <row r="2404">
          <cell r="A2404">
            <v>2008</v>
          </cell>
          <cell r="B2404">
            <v>11</v>
          </cell>
        </row>
        <row r="2405">
          <cell r="A2405">
            <v>2008</v>
          </cell>
          <cell r="B2405">
            <v>11</v>
          </cell>
        </row>
        <row r="2406">
          <cell r="A2406">
            <v>2008</v>
          </cell>
          <cell r="B2406">
            <v>11</v>
          </cell>
        </row>
        <row r="2407">
          <cell r="A2407">
            <v>2008</v>
          </cell>
          <cell r="B2407">
            <v>11</v>
          </cell>
        </row>
        <row r="2408">
          <cell r="A2408">
            <v>2008</v>
          </cell>
          <cell r="B2408">
            <v>11</v>
          </cell>
        </row>
        <row r="2409">
          <cell r="A2409">
            <v>2008</v>
          </cell>
          <cell r="B2409">
            <v>11</v>
          </cell>
        </row>
        <row r="2410">
          <cell r="A2410">
            <v>2008</v>
          </cell>
          <cell r="B2410">
            <v>11</v>
          </cell>
        </row>
        <row r="2411">
          <cell r="A2411">
            <v>2008</v>
          </cell>
          <cell r="B2411">
            <v>11</v>
          </cell>
        </row>
        <row r="2412">
          <cell r="A2412">
            <v>2008</v>
          </cell>
          <cell r="B2412">
            <v>11</v>
          </cell>
        </row>
        <row r="2413">
          <cell r="A2413">
            <v>2008</v>
          </cell>
          <cell r="B2413">
            <v>11</v>
          </cell>
        </row>
        <row r="2414">
          <cell r="A2414">
            <v>2008</v>
          </cell>
          <cell r="B2414">
            <v>11</v>
          </cell>
        </row>
        <row r="2415">
          <cell r="A2415">
            <v>2008</v>
          </cell>
          <cell r="B2415">
            <v>11</v>
          </cell>
        </row>
        <row r="2416">
          <cell r="A2416">
            <v>2008</v>
          </cell>
          <cell r="B2416">
            <v>11</v>
          </cell>
        </row>
        <row r="2417">
          <cell r="A2417">
            <v>2008</v>
          </cell>
          <cell r="B2417">
            <v>11</v>
          </cell>
        </row>
        <row r="2418">
          <cell r="A2418">
            <v>2008</v>
          </cell>
          <cell r="B2418">
            <v>11</v>
          </cell>
        </row>
        <row r="2419">
          <cell r="A2419">
            <v>2008</v>
          </cell>
          <cell r="B2419">
            <v>11</v>
          </cell>
        </row>
        <row r="2420">
          <cell r="A2420">
            <v>2008</v>
          </cell>
          <cell r="B2420">
            <v>11</v>
          </cell>
        </row>
        <row r="2421">
          <cell r="A2421">
            <v>2008</v>
          </cell>
          <cell r="B2421">
            <v>11</v>
          </cell>
        </row>
        <row r="2422">
          <cell r="A2422">
            <v>2008</v>
          </cell>
          <cell r="B2422">
            <v>11</v>
          </cell>
        </row>
        <row r="2423">
          <cell r="A2423">
            <v>2008</v>
          </cell>
          <cell r="B2423">
            <v>11</v>
          </cell>
        </row>
        <row r="2424">
          <cell r="A2424">
            <v>2008</v>
          </cell>
          <cell r="B2424">
            <v>11</v>
          </cell>
        </row>
        <row r="2425">
          <cell r="A2425">
            <v>2008</v>
          </cell>
          <cell r="B2425">
            <v>11</v>
          </cell>
        </row>
        <row r="2426">
          <cell r="A2426">
            <v>2008</v>
          </cell>
          <cell r="B2426">
            <v>11</v>
          </cell>
        </row>
        <row r="2427">
          <cell r="A2427">
            <v>2008</v>
          </cell>
          <cell r="B2427">
            <v>11</v>
          </cell>
        </row>
        <row r="2428">
          <cell r="A2428">
            <v>2008</v>
          </cell>
          <cell r="B2428">
            <v>11</v>
          </cell>
        </row>
        <row r="2429">
          <cell r="A2429">
            <v>2008</v>
          </cell>
          <cell r="B2429">
            <v>11</v>
          </cell>
        </row>
        <row r="2430">
          <cell r="A2430">
            <v>2008</v>
          </cell>
          <cell r="B2430">
            <v>11</v>
          </cell>
        </row>
        <row r="2431">
          <cell r="A2431">
            <v>2008</v>
          </cell>
          <cell r="B2431">
            <v>11</v>
          </cell>
        </row>
        <row r="2432">
          <cell r="A2432">
            <v>2008</v>
          </cell>
          <cell r="B2432">
            <v>11</v>
          </cell>
        </row>
        <row r="2433">
          <cell r="A2433">
            <v>2008</v>
          </cell>
          <cell r="B2433">
            <v>11</v>
          </cell>
        </row>
        <row r="2434">
          <cell r="A2434">
            <v>2008</v>
          </cell>
          <cell r="B2434">
            <v>11</v>
          </cell>
        </row>
        <row r="2435">
          <cell r="A2435">
            <v>2008</v>
          </cell>
          <cell r="B2435">
            <v>11</v>
          </cell>
        </row>
        <row r="2436">
          <cell r="A2436">
            <v>2008</v>
          </cell>
          <cell r="B2436">
            <v>11</v>
          </cell>
        </row>
        <row r="2437">
          <cell r="A2437">
            <v>2008</v>
          </cell>
          <cell r="B2437">
            <v>11</v>
          </cell>
        </row>
        <row r="2438">
          <cell r="A2438">
            <v>2008</v>
          </cell>
          <cell r="B2438">
            <v>11</v>
          </cell>
        </row>
        <row r="2439">
          <cell r="A2439">
            <v>2008</v>
          </cell>
          <cell r="B2439">
            <v>11</v>
          </cell>
        </row>
        <row r="2440">
          <cell r="A2440">
            <v>2008</v>
          </cell>
          <cell r="B2440">
            <v>11</v>
          </cell>
        </row>
        <row r="2441">
          <cell r="A2441">
            <v>2008</v>
          </cell>
          <cell r="B2441">
            <v>11</v>
          </cell>
        </row>
        <row r="2442">
          <cell r="A2442">
            <v>2008</v>
          </cell>
          <cell r="B2442">
            <v>11</v>
          </cell>
        </row>
        <row r="2443">
          <cell r="A2443">
            <v>2008</v>
          </cell>
          <cell r="B2443">
            <v>11</v>
          </cell>
        </row>
        <row r="2444">
          <cell r="A2444">
            <v>2008</v>
          </cell>
          <cell r="B2444">
            <v>11</v>
          </cell>
        </row>
        <row r="2445">
          <cell r="A2445">
            <v>2008</v>
          </cell>
          <cell r="B2445">
            <v>11</v>
          </cell>
        </row>
        <row r="2446">
          <cell r="A2446">
            <v>2008</v>
          </cell>
          <cell r="B2446">
            <v>11</v>
          </cell>
        </row>
        <row r="2447">
          <cell r="A2447">
            <v>2008</v>
          </cell>
          <cell r="B2447">
            <v>11</v>
          </cell>
        </row>
        <row r="2448">
          <cell r="A2448">
            <v>2008</v>
          </cell>
          <cell r="B2448">
            <v>11</v>
          </cell>
        </row>
        <row r="2449">
          <cell r="A2449">
            <v>2008</v>
          </cell>
          <cell r="B2449">
            <v>11</v>
          </cell>
        </row>
        <row r="2450">
          <cell r="A2450">
            <v>2008</v>
          </cell>
          <cell r="B2450">
            <v>11</v>
          </cell>
        </row>
        <row r="2451">
          <cell r="A2451">
            <v>2008</v>
          </cell>
          <cell r="B2451">
            <v>11</v>
          </cell>
        </row>
        <row r="2452">
          <cell r="A2452">
            <v>2008</v>
          </cell>
          <cell r="B2452">
            <v>11</v>
          </cell>
        </row>
        <row r="2453">
          <cell r="A2453">
            <v>2008</v>
          </cell>
          <cell r="B2453">
            <v>11</v>
          </cell>
        </row>
        <row r="2454">
          <cell r="A2454">
            <v>2008</v>
          </cell>
          <cell r="B2454">
            <v>11</v>
          </cell>
        </row>
        <row r="2455">
          <cell r="A2455">
            <v>2008</v>
          </cell>
          <cell r="B2455">
            <v>11</v>
          </cell>
        </row>
        <row r="2456">
          <cell r="A2456">
            <v>2008</v>
          </cell>
          <cell r="B2456">
            <v>11</v>
          </cell>
        </row>
        <row r="2457">
          <cell r="A2457">
            <v>2008</v>
          </cell>
          <cell r="B2457">
            <v>11</v>
          </cell>
        </row>
        <row r="2458">
          <cell r="A2458">
            <v>2008</v>
          </cell>
          <cell r="B2458">
            <v>11</v>
          </cell>
        </row>
        <row r="2459">
          <cell r="A2459">
            <v>2008</v>
          </cell>
          <cell r="B2459">
            <v>11</v>
          </cell>
        </row>
        <row r="2460">
          <cell r="A2460">
            <v>2008</v>
          </cell>
          <cell r="B2460">
            <v>11</v>
          </cell>
        </row>
        <row r="2461">
          <cell r="A2461">
            <v>2008</v>
          </cell>
          <cell r="B2461">
            <v>11</v>
          </cell>
        </row>
        <row r="2462">
          <cell r="A2462">
            <v>2008</v>
          </cell>
          <cell r="B2462">
            <v>11</v>
          </cell>
        </row>
        <row r="2463">
          <cell r="A2463">
            <v>2008</v>
          </cell>
          <cell r="B2463">
            <v>11</v>
          </cell>
        </row>
        <row r="2464">
          <cell r="A2464">
            <v>2008</v>
          </cell>
          <cell r="B2464">
            <v>11</v>
          </cell>
        </row>
        <row r="2465">
          <cell r="A2465">
            <v>2008</v>
          </cell>
          <cell r="B2465">
            <v>11</v>
          </cell>
        </row>
        <row r="2466">
          <cell r="A2466">
            <v>2008</v>
          </cell>
          <cell r="B2466">
            <v>11</v>
          </cell>
        </row>
        <row r="2467">
          <cell r="A2467">
            <v>2008</v>
          </cell>
          <cell r="B2467">
            <v>11</v>
          </cell>
        </row>
        <row r="2468">
          <cell r="A2468">
            <v>2008</v>
          </cell>
          <cell r="B2468">
            <v>11</v>
          </cell>
        </row>
        <row r="2469">
          <cell r="A2469">
            <v>2008</v>
          </cell>
          <cell r="B2469">
            <v>11</v>
          </cell>
        </row>
        <row r="2470">
          <cell r="A2470">
            <v>2008</v>
          </cell>
          <cell r="B2470">
            <v>11</v>
          </cell>
        </row>
        <row r="2471">
          <cell r="A2471">
            <v>2008</v>
          </cell>
          <cell r="B2471">
            <v>11</v>
          </cell>
        </row>
        <row r="2472">
          <cell r="A2472">
            <v>2008</v>
          </cell>
          <cell r="B2472">
            <v>11</v>
          </cell>
        </row>
        <row r="2473">
          <cell r="A2473">
            <v>2008</v>
          </cell>
          <cell r="B2473">
            <v>11</v>
          </cell>
        </row>
        <row r="2474">
          <cell r="A2474">
            <v>2008</v>
          </cell>
          <cell r="B2474">
            <v>11</v>
          </cell>
        </row>
        <row r="2475">
          <cell r="A2475">
            <v>2008</v>
          </cell>
          <cell r="B2475">
            <v>11</v>
          </cell>
        </row>
        <row r="2476">
          <cell r="A2476">
            <v>2008</v>
          </cell>
          <cell r="B2476">
            <v>11</v>
          </cell>
        </row>
        <row r="2477">
          <cell r="A2477">
            <v>2008</v>
          </cell>
          <cell r="B2477">
            <v>11</v>
          </cell>
        </row>
        <row r="2478">
          <cell r="A2478">
            <v>2008</v>
          </cell>
          <cell r="B2478">
            <v>11</v>
          </cell>
        </row>
        <row r="2479">
          <cell r="A2479">
            <v>2008</v>
          </cell>
          <cell r="B2479">
            <v>11</v>
          </cell>
        </row>
        <row r="2480">
          <cell r="A2480">
            <v>2008</v>
          </cell>
          <cell r="B2480">
            <v>11</v>
          </cell>
        </row>
        <row r="2481">
          <cell r="A2481">
            <v>2008</v>
          </cell>
          <cell r="B2481">
            <v>11</v>
          </cell>
        </row>
        <row r="2482">
          <cell r="A2482">
            <v>2008</v>
          </cell>
          <cell r="B2482">
            <v>11</v>
          </cell>
        </row>
        <row r="2483">
          <cell r="A2483">
            <v>2008</v>
          </cell>
          <cell r="B2483">
            <v>11</v>
          </cell>
        </row>
        <row r="2484">
          <cell r="A2484">
            <v>2008</v>
          </cell>
          <cell r="B2484">
            <v>11</v>
          </cell>
        </row>
        <row r="2485">
          <cell r="A2485">
            <v>2008</v>
          </cell>
          <cell r="B2485">
            <v>11</v>
          </cell>
        </row>
        <row r="2486">
          <cell r="A2486">
            <v>2008</v>
          </cell>
          <cell r="B2486">
            <v>11</v>
          </cell>
        </row>
        <row r="2487">
          <cell r="A2487">
            <v>2008</v>
          </cell>
          <cell r="B2487">
            <v>11</v>
          </cell>
        </row>
        <row r="2488">
          <cell r="A2488">
            <v>2008</v>
          </cell>
          <cell r="B2488">
            <v>11</v>
          </cell>
        </row>
        <row r="2489">
          <cell r="A2489">
            <v>2008</v>
          </cell>
          <cell r="B2489">
            <v>11</v>
          </cell>
        </row>
        <row r="2490">
          <cell r="A2490">
            <v>2008</v>
          </cell>
          <cell r="B2490">
            <v>11</v>
          </cell>
        </row>
        <row r="2491">
          <cell r="A2491">
            <v>2008</v>
          </cell>
          <cell r="B2491">
            <v>11</v>
          </cell>
        </row>
        <row r="2492">
          <cell r="A2492">
            <v>2008</v>
          </cell>
          <cell r="B2492">
            <v>11</v>
          </cell>
        </row>
        <row r="2493">
          <cell r="A2493">
            <v>2008</v>
          </cell>
          <cell r="B2493">
            <v>11</v>
          </cell>
        </row>
        <row r="2494">
          <cell r="A2494">
            <v>2008</v>
          </cell>
          <cell r="B2494">
            <v>11</v>
          </cell>
        </row>
        <row r="2495">
          <cell r="A2495">
            <v>2008</v>
          </cell>
          <cell r="B2495">
            <v>11</v>
          </cell>
        </row>
        <row r="2496">
          <cell r="A2496">
            <v>2008</v>
          </cell>
          <cell r="B2496">
            <v>11</v>
          </cell>
        </row>
        <row r="2497">
          <cell r="A2497">
            <v>2008</v>
          </cell>
          <cell r="B2497">
            <v>11</v>
          </cell>
        </row>
        <row r="2498">
          <cell r="A2498">
            <v>2008</v>
          </cell>
          <cell r="B2498">
            <v>11</v>
          </cell>
        </row>
        <row r="2499">
          <cell r="A2499">
            <v>2008</v>
          </cell>
          <cell r="B2499">
            <v>11</v>
          </cell>
        </row>
        <row r="2500">
          <cell r="A2500">
            <v>2008</v>
          </cell>
          <cell r="B2500">
            <v>11</v>
          </cell>
        </row>
        <row r="2501">
          <cell r="A2501">
            <v>2008</v>
          </cell>
          <cell r="B2501">
            <v>11</v>
          </cell>
        </row>
        <row r="2502">
          <cell r="A2502">
            <v>2008</v>
          </cell>
          <cell r="B2502">
            <v>11</v>
          </cell>
        </row>
        <row r="2503">
          <cell r="A2503">
            <v>2008</v>
          </cell>
          <cell r="B2503">
            <v>11</v>
          </cell>
        </row>
        <row r="2504">
          <cell r="A2504">
            <v>2008</v>
          </cell>
          <cell r="B2504">
            <v>11</v>
          </cell>
        </row>
        <row r="2505">
          <cell r="A2505">
            <v>2008</v>
          </cell>
          <cell r="B2505">
            <v>11</v>
          </cell>
        </row>
        <row r="2506">
          <cell r="A2506">
            <v>2008</v>
          </cell>
          <cell r="B2506">
            <v>11</v>
          </cell>
        </row>
        <row r="2507">
          <cell r="A2507">
            <v>2008</v>
          </cell>
          <cell r="B2507">
            <v>11</v>
          </cell>
        </row>
        <row r="2508">
          <cell r="A2508">
            <v>2008</v>
          </cell>
          <cell r="B2508">
            <v>11</v>
          </cell>
        </row>
        <row r="2509">
          <cell r="A2509">
            <v>2008</v>
          </cell>
          <cell r="B2509">
            <v>11</v>
          </cell>
        </row>
        <row r="2510">
          <cell r="A2510">
            <v>2008</v>
          </cell>
          <cell r="B2510">
            <v>11</v>
          </cell>
        </row>
        <row r="2511">
          <cell r="A2511">
            <v>2008</v>
          </cell>
          <cell r="B2511">
            <v>11</v>
          </cell>
        </row>
        <row r="2512">
          <cell r="A2512">
            <v>2008</v>
          </cell>
          <cell r="B2512">
            <v>11</v>
          </cell>
        </row>
        <row r="2513">
          <cell r="A2513">
            <v>2008</v>
          </cell>
          <cell r="B2513">
            <v>11</v>
          </cell>
        </row>
        <row r="2514">
          <cell r="A2514">
            <v>2008</v>
          </cell>
          <cell r="B2514">
            <v>11</v>
          </cell>
        </row>
        <row r="2515">
          <cell r="A2515">
            <v>2008</v>
          </cell>
          <cell r="B2515">
            <v>11</v>
          </cell>
        </row>
        <row r="2516">
          <cell r="A2516">
            <v>2008</v>
          </cell>
          <cell r="B2516">
            <v>11</v>
          </cell>
        </row>
        <row r="2517">
          <cell r="A2517">
            <v>2008</v>
          </cell>
          <cell r="B2517">
            <v>11</v>
          </cell>
        </row>
        <row r="2518">
          <cell r="A2518">
            <v>2008</v>
          </cell>
          <cell r="B2518">
            <v>11</v>
          </cell>
        </row>
        <row r="2519">
          <cell r="A2519">
            <v>2008</v>
          </cell>
          <cell r="B2519">
            <v>11</v>
          </cell>
        </row>
        <row r="2520">
          <cell r="A2520">
            <v>2008</v>
          </cell>
          <cell r="B2520">
            <v>12</v>
          </cell>
        </row>
        <row r="2521">
          <cell r="A2521">
            <v>2008</v>
          </cell>
          <cell r="B2521">
            <v>12</v>
          </cell>
        </row>
        <row r="2522">
          <cell r="A2522">
            <v>2008</v>
          </cell>
          <cell r="B2522">
            <v>12</v>
          </cell>
        </row>
        <row r="2523">
          <cell r="A2523">
            <v>2008</v>
          </cell>
          <cell r="B2523">
            <v>12</v>
          </cell>
        </row>
        <row r="2524">
          <cell r="A2524">
            <v>2008</v>
          </cell>
          <cell r="B2524">
            <v>12</v>
          </cell>
        </row>
        <row r="2525">
          <cell r="A2525">
            <v>2008</v>
          </cell>
          <cell r="B2525">
            <v>12</v>
          </cell>
        </row>
        <row r="2526">
          <cell r="A2526">
            <v>2008</v>
          </cell>
          <cell r="B2526">
            <v>12</v>
          </cell>
        </row>
        <row r="2527">
          <cell r="A2527">
            <v>2008</v>
          </cell>
          <cell r="B2527">
            <v>12</v>
          </cell>
        </row>
        <row r="2528">
          <cell r="A2528">
            <v>2008</v>
          </cell>
          <cell r="B2528">
            <v>12</v>
          </cell>
        </row>
        <row r="2529">
          <cell r="A2529">
            <v>2008</v>
          </cell>
          <cell r="B2529">
            <v>12</v>
          </cell>
        </row>
        <row r="2530">
          <cell r="A2530">
            <v>2008</v>
          </cell>
          <cell r="B2530">
            <v>12</v>
          </cell>
        </row>
        <row r="2531">
          <cell r="A2531">
            <v>2008</v>
          </cell>
          <cell r="B2531">
            <v>12</v>
          </cell>
        </row>
        <row r="2532">
          <cell r="A2532">
            <v>2008</v>
          </cell>
          <cell r="B2532">
            <v>12</v>
          </cell>
        </row>
        <row r="2533">
          <cell r="A2533">
            <v>2008</v>
          </cell>
          <cell r="B2533">
            <v>12</v>
          </cell>
        </row>
        <row r="2534">
          <cell r="A2534">
            <v>2008</v>
          </cell>
          <cell r="B2534">
            <v>12</v>
          </cell>
        </row>
        <row r="2535">
          <cell r="A2535">
            <v>2008</v>
          </cell>
          <cell r="B2535">
            <v>12</v>
          </cell>
        </row>
        <row r="2536">
          <cell r="A2536">
            <v>2008</v>
          </cell>
          <cell r="B2536">
            <v>12</v>
          </cell>
        </row>
        <row r="2537">
          <cell r="A2537">
            <v>2008</v>
          </cell>
          <cell r="B2537">
            <v>12</v>
          </cell>
        </row>
        <row r="2538">
          <cell r="A2538">
            <v>2008</v>
          </cell>
          <cell r="B2538">
            <v>12</v>
          </cell>
        </row>
        <row r="2539">
          <cell r="A2539">
            <v>2008</v>
          </cell>
          <cell r="B2539">
            <v>12</v>
          </cell>
        </row>
        <row r="2540">
          <cell r="A2540">
            <v>2008</v>
          </cell>
          <cell r="B2540">
            <v>12</v>
          </cell>
        </row>
        <row r="2541">
          <cell r="A2541">
            <v>2008</v>
          </cell>
          <cell r="B2541">
            <v>12</v>
          </cell>
        </row>
        <row r="2542">
          <cell r="A2542">
            <v>2008</v>
          </cell>
          <cell r="B2542">
            <v>12</v>
          </cell>
        </row>
        <row r="2543">
          <cell r="A2543">
            <v>2008</v>
          </cell>
          <cell r="B2543">
            <v>12</v>
          </cell>
        </row>
        <row r="2544">
          <cell r="A2544">
            <v>2008</v>
          </cell>
          <cell r="B2544">
            <v>12</v>
          </cell>
        </row>
        <row r="2545">
          <cell r="A2545">
            <v>2008</v>
          </cell>
          <cell r="B2545">
            <v>12</v>
          </cell>
        </row>
        <row r="2546">
          <cell r="A2546">
            <v>2008</v>
          </cell>
          <cell r="B2546">
            <v>12</v>
          </cell>
        </row>
        <row r="2547">
          <cell r="A2547">
            <v>2008</v>
          </cell>
          <cell r="B2547">
            <v>12</v>
          </cell>
        </row>
        <row r="2548">
          <cell r="A2548">
            <v>2008</v>
          </cell>
          <cell r="B2548">
            <v>12</v>
          </cell>
        </row>
        <row r="2549">
          <cell r="A2549">
            <v>2008</v>
          </cell>
          <cell r="B2549">
            <v>12</v>
          </cell>
        </row>
        <row r="2550">
          <cell r="A2550">
            <v>2008</v>
          </cell>
          <cell r="B2550">
            <v>12</v>
          </cell>
        </row>
        <row r="2551">
          <cell r="A2551">
            <v>2008</v>
          </cell>
          <cell r="B2551">
            <v>12</v>
          </cell>
        </row>
        <row r="2552">
          <cell r="A2552">
            <v>2008</v>
          </cell>
          <cell r="B2552">
            <v>12</v>
          </cell>
        </row>
        <row r="2553">
          <cell r="A2553">
            <v>2008</v>
          </cell>
          <cell r="B2553">
            <v>12</v>
          </cell>
        </row>
        <row r="2554">
          <cell r="A2554">
            <v>2008</v>
          </cell>
          <cell r="B2554">
            <v>12</v>
          </cell>
        </row>
        <row r="2555">
          <cell r="A2555">
            <v>2008</v>
          </cell>
          <cell r="B2555">
            <v>12</v>
          </cell>
        </row>
        <row r="2556">
          <cell r="A2556">
            <v>2008</v>
          </cell>
          <cell r="B2556">
            <v>12</v>
          </cell>
        </row>
        <row r="2557">
          <cell r="A2557">
            <v>2008</v>
          </cell>
          <cell r="B2557">
            <v>12</v>
          </cell>
        </row>
        <row r="2558">
          <cell r="A2558">
            <v>2008</v>
          </cell>
          <cell r="B2558">
            <v>12</v>
          </cell>
        </row>
        <row r="2559">
          <cell r="A2559">
            <v>2008</v>
          </cell>
          <cell r="B2559">
            <v>12</v>
          </cell>
        </row>
        <row r="2560">
          <cell r="A2560">
            <v>2008</v>
          </cell>
          <cell r="B2560">
            <v>12</v>
          </cell>
        </row>
        <row r="2561">
          <cell r="A2561">
            <v>2008</v>
          </cell>
          <cell r="B2561">
            <v>12</v>
          </cell>
        </row>
        <row r="2562">
          <cell r="A2562">
            <v>2008</v>
          </cell>
          <cell r="B2562">
            <v>12</v>
          </cell>
        </row>
        <row r="2563">
          <cell r="A2563">
            <v>2008</v>
          </cell>
          <cell r="B2563">
            <v>12</v>
          </cell>
        </row>
        <row r="2564">
          <cell r="A2564">
            <v>2008</v>
          </cell>
          <cell r="B2564">
            <v>12</v>
          </cell>
        </row>
        <row r="2565">
          <cell r="A2565">
            <v>2008</v>
          </cell>
          <cell r="B2565">
            <v>12</v>
          </cell>
        </row>
        <row r="2566">
          <cell r="A2566">
            <v>2008</v>
          </cell>
          <cell r="B2566">
            <v>12</v>
          </cell>
        </row>
        <row r="2567">
          <cell r="A2567">
            <v>2008</v>
          </cell>
          <cell r="B2567">
            <v>12</v>
          </cell>
        </row>
        <row r="2568">
          <cell r="A2568">
            <v>2008</v>
          </cell>
          <cell r="B2568">
            <v>12</v>
          </cell>
        </row>
        <row r="2569">
          <cell r="A2569">
            <v>2008</v>
          </cell>
          <cell r="B2569">
            <v>12</v>
          </cell>
        </row>
        <row r="2570">
          <cell r="A2570">
            <v>2008</v>
          </cell>
          <cell r="B2570">
            <v>12</v>
          </cell>
        </row>
        <row r="2571">
          <cell r="A2571">
            <v>2008</v>
          </cell>
          <cell r="B2571">
            <v>12</v>
          </cell>
        </row>
        <row r="2572">
          <cell r="A2572">
            <v>2008</v>
          </cell>
          <cell r="B2572">
            <v>12</v>
          </cell>
        </row>
        <row r="2573">
          <cell r="A2573">
            <v>2008</v>
          </cell>
          <cell r="B2573">
            <v>12</v>
          </cell>
        </row>
        <row r="2574">
          <cell r="A2574">
            <v>2008</v>
          </cell>
          <cell r="B2574">
            <v>12</v>
          </cell>
        </row>
        <row r="2575">
          <cell r="A2575">
            <v>2008</v>
          </cell>
          <cell r="B2575">
            <v>12</v>
          </cell>
        </row>
        <row r="2576">
          <cell r="A2576">
            <v>2008</v>
          </cell>
          <cell r="B2576">
            <v>12</v>
          </cell>
        </row>
        <row r="2577">
          <cell r="A2577">
            <v>2008</v>
          </cell>
          <cell r="B2577">
            <v>12</v>
          </cell>
        </row>
        <row r="2578">
          <cell r="A2578">
            <v>2008</v>
          </cell>
          <cell r="B2578">
            <v>12</v>
          </cell>
        </row>
        <row r="2579">
          <cell r="A2579">
            <v>2008</v>
          </cell>
          <cell r="B2579">
            <v>12</v>
          </cell>
        </row>
        <row r="2580">
          <cell r="A2580">
            <v>2008</v>
          </cell>
          <cell r="B2580">
            <v>12</v>
          </cell>
        </row>
        <row r="2581">
          <cell r="A2581">
            <v>2008</v>
          </cell>
          <cell r="B2581">
            <v>12</v>
          </cell>
        </row>
        <row r="2582">
          <cell r="A2582">
            <v>2008</v>
          </cell>
          <cell r="B2582">
            <v>12</v>
          </cell>
        </row>
        <row r="2583">
          <cell r="A2583">
            <v>2008</v>
          </cell>
          <cell r="B2583">
            <v>12</v>
          </cell>
        </row>
        <row r="2584">
          <cell r="A2584">
            <v>2008</v>
          </cell>
          <cell r="B2584">
            <v>12</v>
          </cell>
        </row>
        <row r="2585">
          <cell r="A2585">
            <v>2008</v>
          </cell>
          <cell r="B2585">
            <v>12</v>
          </cell>
        </row>
        <row r="2586">
          <cell r="A2586">
            <v>2008</v>
          </cell>
          <cell r="B2586">
            <v>12</v>
          </cell>
        </row>
        <row r="2587">
          <cell r="A2587">
            <v>2008</v>
          </cell>
          <cell r="B2587">
            <v>12</v>
          </cell>
        </row>
        <row r="2588">
          <cell r="A2588">
            <v>2008</v>
          </cell>
          <cell r="B2588">
            <v>12</v>
          </cell>
        </row>
        <row r="2589">
          <cell r="A2589">
            <v>2008</v>
          </cell>
          <cell r="B2589">
            <v>12</v>
          </cell>
        </row>
        <row r="2590">
          <cell r="A2590">
            <v>2008</v>
          </cell>
          <cell r="B2590">
            <v>12</v>
          </cell>
        </row>
        <row r="2591">
          <cell r="A2591">
            <v>2008</v>
          </cell>
          <cell r="B2591">
            <v>12</v>
          </cell>
        </row>
        <row r="2592">
          <cell r="A2592">
            <v>2008</v>
          </cell>
          <cell r="B2592">
            <v>12</v>
          </cell>
        </row>
        <row r="2593">
          <cell r="A2593">
            <v>2008</v>
          </cell>
          <cell r="B2593">
            <v>12</v>
          </cell>
        </row>
        <row r="2594">
          <cell r="A2594">
            <v>2008</v>
          </cell>
          <cell r="B2594">
            <v>12</v>
          </cell>
        </row>
        <row r="2595">
          <cell r="A2595">
            <v>2008</v>
          </cell>
          <cell r="B2595">
            <v>12</v>
          </cell>
        </row>
        <row r="2596">
          <cell r="A2596">
            <v>2008</v>
          </cell>
          <cell r="B2596">
            <v>12</v>
          </cell>
        </row>
        <row r="2597">
          <cell r="A2597">
            <v>2008</v>
          </cell>
          <cell r="B2597">
            <v>12</v>
          </cell>
        </row>
        <row r="2598">
          <cell r="A2598">
            <v>2008</v>
          </cell>
          <cell r="B2598">
            <v>12</v>
          </cell>
        </row>
        <row r="2599">
          <cell r="A2599">
            <v>2008</v>
          </cell>
          <cell r="B2599">
            <v>12</v>
          </cell>
        </row>
        <row r="2600">
          <cell r="A2600">
            <v>2008</v>
          </cell>
          <cell r="B2600">
            <v>12</v>
          </cell>
        </row>
        <row r="2601">
          <cell r="A2601">
            <v>2008</v>
          </cell>
          <cell r="B2601">
            <v>12</v>
          </cell>
        </row>
        <row r="2602">
          <cell r="A2602">
            <v>2008</v>
          </cell>
          <cell r="B2602">
            <v>12</v>
          </cell>
        </row>
        <row r="2603">
          <cell r="A2603">
            <v>2008</v>
          </cell>
          <cell r="B2603">
            <v>12</v>
          </cell>
        </row>
        <row r="2604">
          <cell r="A2604">
            <v>2008</v>
          </cell>
          <cell r="B2604">
            <v>12</v>
          </cell>
        </row>
        <row r="2605">
          <cell r="A2605">
            <v>2008</v>
          </cell>
          <cell r="B2605">
            <v>12</v>
          </cell>
        </row>
        <row r="2606">
          <cell r="A2606">
            <v>2008</v>
          </cell>
          <cell r="B2606">
            <v>12</v>
          </cell>
        </row>
        <row r="2607">
          <cell r="A2607">
            <v>2008</v>
          </cell>
          <cell r="B2607">
            <v>12</v>
          </cell>
        </row>
        <row r="2608">
          <cell r="A2608">
            <v>2008</v>
          </cell>
          <cell r="B2608">
            <v>12</v>
          </cell>
        </row>
        <row r="2609">
          <cell r="A2609">
            <v>2008</v>
          </cell>
          <cell r="B2609">
            <v>12</v>
          </cell>
        </row>
        <row r="2610">
          <cell r="A2610">
            <v>2008</v>
          </cell>
          <cell r="B2610">
            <v>12</v>
          </cell>
        </row>
        <row r="2611">
          <cell r="A2611">
            <v>2008</v>
          </cell>
          <cell r="B2611">
            <v>12</v>
          </cell>
        </row>
        <row r="2612">
          <cell r="A2612">
            <v>2008</v>
          </cell>
          <cell r="B2612">
            <v>12</v>
          </cell>
        </row>
        <row r="2613">
          <cell r="A2613">
            <v>2008</v>
          </cell>
          <cell r="B2613">
            <v>12</v>
          </cell>
        </row>
        <row r="2614">
          <cell r="A2614">
            <v>2008</v>
          </cell>
          <cell r="B2614">
            <v>12</v>
          </cell>
        </row>
        <row r="2615">
          <cell r="A2615">
            <v>2008</v>
          </cell>
          <cell r="B2615">
            <v>12</v>
          </cell>
        </row>
        <row r="2616">
          <cell r="A2616">
            <v>2008</v>
          </cell>
          <cell r="B2616">
            <v>12</v>
          </cell>
        </row>
        <row r="2617">
          <cell r="A2617">
            <v>2008</v>
          </cell>
          <cell r="B2617">
            <v>12</v>
          </cell>
        </row>
        <row r="2618">
          <cell r="A2618">
            <v>2008</v>
          </cell>
          <cell r="B2618">
            <v>12</v>
          </cell>
        </row>
        <row r="2619">
          <cell r="A2619">
            <v>2008</v>
          </cell>
          <cell r="B2619">
            <v>12</v>
          </cell>
        </row>
        <row r="2620">
          <cell r="A2620">
            <v>2008</v>
          </cell>
          <cell r="B2620">
            <v>12</v>
          </cell>
        </row>
        <row r="2621">
          <cell r="A2621">
            <v>2008</v>
          </cell>
          <cell r="B2621">
            <v>12</v>
          </cell>
        </row>
        <row r="2622">
          <cell r="A2622">
            <v>2008</v>
          </cell>
          <cell r="B2622">
            <v>12</v>
          </cell>
        </row>
        <row r="2623">
          <cell r="A2623">
            <v>2008</v>
          </cell>
          <cell r="B2623">
            <v>12</v>
          </cell>
        </row>
        <row r="2624">
          <cell r="A2624">
            <v>2008</v>
          </cell>
          <cell r="B2624">
            <v>12</v>
          </cell>
        </row>
        <row r="2625">
          <cell r="A2625">
            <v>2008</v>
          </cell>
          <cell r="B2625">
            <v>12</v>
          </cell>
        </row>
        <row r="2626">
          <cell r="A2626">
            <v>2008</v>
          </cell>
          <cell r="B2626">
            <v>12</v>
          </cell>
        </row>
        <row r="2627">
          <cell r="A2627">
            <v>2008</v>
          </cell>
          <cell r="B2627">
            <v>12</v>
          </cell>
        </row>
        <row r="2628">
          <cell r="A2628">
            <v>2008</v>
          </cell>
          <cell r="B2628">
            <v>12</v>
          </cell>
        </row>
        <row r="2629">
          <cell r="A2629">
            <v>2008</v>
          </cell>
          <cell r="B2629">
            <v>12</v>
          </cell>
        </row>
        <row r="2630">
          <cell r="A2630">
            <v>2008</v>
          </cell>
          <cell r="B2630">
            <v>12</v>
          </cell>
        </row>
        <row r="2631">
          <cell r="A2631">
            <v>2008</v>
          </cell>
          <cell r="B2631">
            <v>12</v>
          </cell>
        </row>
        <row r="2632">
          <cell r="A2632">
            <v>2008</v>
          </cell>
          <cell r="B2632">
            <v>12</v>
          </cell>
        </row>
        <row r="2633">
          <cell r="A2633">
            <v>2008</v>
          </cell>
          <cell r="B2633">
            <v>12</v>
          </cell>
        </row>
        <row r="2634">
          <cell r="A2634">
            <v>2008</v>
          </cell>
          <cell r="B2634">
            <v>12</v>
          </cell>
        </row>
        <row r="2635">
          <cell r="A2635">
            <v>2008</v>
          </cell>
          <cell r="B2635">
            <v>12</v>
          </cell>
        </row>
        <row r="2636">
          <cell r="A2636">
            <v>2008</v>
          </cell>
          <cell r="B2636">
            <v>12</v>
          </cell>
        </row>
        <row r="2637">
          <cell r="A2637">
            <v>2008</v>
          </cell>
          <cell r="B2637">
            <v>12</v>
          </cell>
        </row>
        <row r="2638">
          <cell r="A2638">
            <v>2008</v>
          </cell>
          <cell r="B2638">
            <v>12</v>
          </cell>
        </row>
        <row r="2639">
          <cell r="A2639">
            <v>2008</v>
          </cell>
          <cell r="B2639">
            <v>12</v>
          </cell>
        </row>
        <row r="2640">
          <cell r="A2640">
            <v>2008</v>
          </cell>
          <cell r="B2640">
            <v>12</v>
          </cell>
        </row>
        <row r="2641">
          <cell r="A2641">
            <v>2008</v>
          </cell>
          <cell r="B2641">
            <v>12</v>
          </cell>
        </row>
        <row r="2642">
          <cell r="A2642">
            <v>2008</v>
          </cell>
          <cell r="B2642">
            <v>12</v>
          </cell>
        </row>
        <row r="2643">
          <cell r="A2643">
            <v>2008</v>
          </cell>
          <cell r="B2643">
            <v>12</v>
          </cell>
        </row>
        <row r="2644">
          <cell r="A2644">
            <v>2008</v>
          </cell>
          <cell r="B2644">
            <v>12</v>
          </cell>
        </row>
        <row r="2645">
          <cell r="A2645">
            <v>2008</v>
          </cell>
          <cell r="B2645">
            <v>12</v>
          </cell>
        </row>
        <row r="2646">
          <cell r="A2646">
            <v>2008</v>
          </cell>
          <cell r="B2646">
            <v>12</v>
          </cell>
        </row>
        <row r="2647">
          <cell r="A2647">
            <v>2008</v>
          </cell>
          <cell r="B2647">
            <v>12</v>
          </cell>
        </row>
        <row r="2648">
          <cell r="A2648">
            <v>2008</v>
          </cell>
          <cell r="B2648">
            <v>12</v>
          </cell>
        </row>
        <row r="2649">
          <cell r="A2649">
            <v>2008</v>
          </cell>
          <cell r="B2649">
            <v>12</v>
          </cell>
        </row>
        <row r="2650">
          <cell r="A2650">
            <v>2008</v>
          </cell>
          <cell r="B2650">
            <v>12</v>
          </cell>
        </row>
        <row r="2651">
          <cell r="A2651">
            <v>2008</v>
          </cell>
          <cell r="B2651">
            <v>12</v>
          </cell>
        </row>
        <row r="2652">
          <cell r="A2652">
            <v>2008</v>
          </cell>
          <cell r="B2652">
            <v>12</v>
          </cell>
        </row>
        <row r="2653">
          <cell r="A2653">
            <v>2008</v>
          </cell>
          <cell r="B2653">
            <v>12</v>
          </cell>
        </row>
        <row r="2654">
          <cell r="A2654">
            <v>2008</v>
          </cell>
          <cell r="B2654">
            <v>12</v>
          </cell>
        </row>
        <row r="2655">
          <cell r="A2655">
            <v>2008</v>
          </cell>
          <cell r="B2655">
            <v>12</v>
          </cell>
        </row>
        <row r="2656">
          <cell r="A2656">
            <v>2008</v>
          </cell>
          <cell r="B2656">
            <v>12</v>
          </cell>
        </row>
        <row r="2657">
          <cell r="A2657">
            <v>2008</v>
          </cell>
          <cell r="B2657">
            <v>12</v>
          </cell>
        </row>
        <row r="2658">
          <cell r="A2658">
            <v>2008</v>
          </cell>
          <cell r="B2658">
            <v>12</v>
          </cell>
        </row>
        <row r="2659">
          <cell r="A2659">
            <v>2008</v>
          </cell>
          <cell r="B2659">
            <v>12</v>
          </cell>
        </row>
        <row r="2660">
          <cell r="A2660">
            <v>2008</v>
          </cell>
          <cell r="B2660">
            <v>12</v>
          </cell>
        </row>
        <row r="2661">
          <cell r="A2661">
            <v>2008</v>
          </cell>
          <cell r="B2661">
            <v>12</v>
          </cell>
        </row>
        <row r="2662">
          <cell r="A2662">
            <v>2008</v>
          </cell>
          <cell r="B2662">
            <v>12</v>
          </cell>
        </row>
        <row r="2663">
          <cell r="A2663">
            <v>2008</v>
          </cell>
          <cell r="B2663">
            <v>12</v>
          </cell>
        </row>
        <row r="2664">
          <cell r="A2664">
            <v>2008</v>
          </cell>
          <cell r="B2664">
            <v>12</v>
          </cell>
        </row>
        <row r="2665">
          <cell r="A2665">
            <v>2008</v>
          </cell>
          <cell r="B2665">
            <v>12</v>
          </cell>
        </row>
        <row r="2666">
          <cell r="A2666">
            <v>2008</v>
          </cell>
          <cell r="B2666">
            <v>12</v>
          </cell>
        </row>
        <row r="2667">
          <cell r="A2667">
            <v>2008</v>
          </cell>
          <cell r="B2667">
            <v>12</v>
          </cell>
        </row>
        <row r="2668">
          <cell r="A2668">
            <v>2008</v>
          </cell>
          <cell r="B2668">
            <v>12</v>
          </cell>
        </row>
        <row r="2669">
          <cell r="A2669">
            <v>2008</v>
          </cell>
          <cell r="B2669">
            <v>12</v>
          </cell>
        </row>
        <row r="2670">
          <cell r="A2670">
            <v>2008</v>
          </cell>
          <cell r="B2670">
            <v>12</v>
          </cell>
        </row>
        <row r="2671">
          <cell r="A2671">
            <v>2008</v>
          </cell>
          <cell r="B2671">
            <v>12</v>
          </cell>
        </row>
        <row r="2672">
          <cell r="A2672">
            <v>2008</v>
          </cell>
          <cell r="B2672">
            <v>12</v>
          </cell>
        </row>
        <row r="2673">
          <cell r="A2673">
            <v>2008</v>
          </cell>
          <cell r="B2673">
            <v>12</v>
          </cell>
        </row>
        <row r="2674">
          <cell r="A2674">
            <v>2008</v>
          </cell>
          <cell r="B2674">
            <v>12</v>
          </cell>
        </row>
        <row r="2675">
          <cell r="A2675">
            <v>2008</v>
          </cell>
          <cell r="B2675">
            <v>12</v>
          </cell>
        </row>
        <row r="2676">
          <cell r="A2676">
            <v>2008</v>
          </cell>
          <cell r="B2676">
            <v>12</v>
          </cell>
        </row>
        <row r="2677">
          <cell r="A2677">
            <v>2008</v>
          </cell>
          <cell r="B2677">
            <v>12</v>
          </cell>
        </row>
        <row r="2678">
          <cell r="A2678">
            <v>2008</v>
          </cell>
          <cell r="B2678">
            <v>12</v>
          </cell>
        </row>
        <row r="2679">
          <cell r="A2679">
            <v>2008</v>
          </cell>
          <cell r="B2679">
            <v>12</v>
          </cell>
        </row>
        <row r="2680">
          <cell r="A2680">
            <v>2008</v>
          </cell>
          <cell r="B2680">
            <v>12</v>
          </cell>
        </row>
        <row r="2681">
          <cell r="A2681">
            <v>2008</v>
          </cell>
          <cell r="B2681">
            <v>12</v>
          </cell>
        </row>
        <row r="2682">
          <cell r="A2682">
            <v>2008</v>
          </cell>
          <cell r="B2682">
            <v>12</v>
          </cell>
        </row>
        <row r="2683">
          <cell r="A2683">
            <v>2008</v>
          </cell>
          <cell r="B2683">
            <v>12</v>
          </cell>
        </row>
        <row r="2684">
          <cell r="A2684">
            <v>2008</v>
          </cell>
          <cell r="B2684">
            <v>12</v>
          </cell>
        </row>
        <row r="2685">
          <cell r="A2685">
            <v>2008</v>
          </cell>
          <cell r="B2685">
            <v>12</v>
          </cell>
        </row>
        <row r="2686">
          <cell r="A2686">
            <v>2008</v>
          </cell>
          <cell r="B2686">
            <v>12</v>
          </cell>
        </row>
        <row r="2687">
          <cell r="A2687">
            <v>2009</v>
          </cell>
          <cell r="B2687">
            <v>1</v>
          </cell>
        </row>
        <row r="2688">
          <cell r="A2688">
            <v>2009</v>
          </cell>
          <cell r="B2688">
            <v>1</v>
          </cell>
        </row>
        <row r="2689">
          <cell r="A2689">
            <v>2009</v>
          </cell>
          <cell r="B2689">
            <v>1</v>
          </cell>
        </row>
        <row r="2690">
          <cell r="A2690">
            <v>2009</v>
          </cell>
          <cell r="B2690">
            <v>1</v>
          </cell>
        </row>
        <row r="2691">
          <cell r="A2691">
            <v>2009</v>
          </cell>
          <cell r="B2691">
            <v>1</v>
          </cell>
        </row>
        <row r="2692">
          <cell r="A2692">
            <v>2009</v>
          </cell>
          <cell r="B2692">
            <v>1</v>
          </cell>
        </row>
        <row r="2693">
          <cell r="A2693">
            <v>2009</v>
          </cell>
          <cell r="B2693">
            <v>1</v>
          </cell>
        </row>
        <row r="2694">
          <cell r="A2694">
            <v>2009</v>
          </cell>
          <cell r="B2694">
            <v>1</v>
          </cell>
        </row>
        <row r="2695">
          <cell r="A2695">
            <v>2009</v>
          </cell>
          <cell r="B2695">
            <v>1</v>
          </cell>
        </row>
        <row r="2696">
          <cell r="A2696">
            <v>2009</v>
          </cell>
          <cell r="B2696">
            <v>1</v>
          </cell>
        </row>
        <row r="2697">
          <cell r="A2697">
            <v>2009</v>
          </cell>
          <cell r="B2697">
            <v>1</v>
          </cell>
        </row>
        <row r="2698">
          <cell r="A2698">
            <v>2009</v>
          </cell>
          <cell r="B2698">
            <v>1</v>
          </cell>
        </row>
        <row r="2699">
          <cell r="A2699">
            <v>2009</v>
          </cell>
          <cell r="B2699">
            <v>1</v>
          </cell>
        </row>
        <row r="2700">
          <cell r="A2700">
            <v>2009</v>
          </cell>
          <cell r="B2700">
            <v>1</v>
          </cell>
        </row>
        <row r="2701">
          <cell r="A2701">
            <v>2009</v>
          </cell>
          <cell r="B2701">
            <v>1</v>
          </cell>
        </row>
        <row r="2702">
          <cell r="A2702">
            <v>2009</v>
          </cell>
          <cell r="B2702">
            <v>1</v>
          </cell>
        </row>
        <row r="2703">
          <cell r="A2703">
            <v>2009</v>
          </cell>
          <cell r="B2703">
            <v>1</v>
          </cell>
        </row>
        <row r="2704">
          <cell r="A2704">
            <v>2009</v>
          </cell>
          <cell r="B2704">
            <v>1</v>
          </cell>
        </row>
        <row r="2705">
          <cell r="A2705">
            <v>2009</v>
          </cell>
          <cell r="B2705">
            <v>1</v>
          </cell>
        </row>
        <row r="2706">
          <cell r="A2706">
            <v>2009</v>
          </cell>
          <cell r="B2706">
            <v>1</v>
          </cell>
        </row>
        <row r="2707">
          <cell r="A2707">
            <v>2009</v>
          </cell>
          <cell r="B2707">
            <v>1</v>
          </cell>
        </row>
        <row r="2708">
          <cell r="A2708">
            <v>2009</v>
          </cell>
          <cell r="B2708">
            <v>1</v>
          </cell>
        </row>
        <row r="2709">
          <cell r="A2709">
            <v>2009</v>
          </cell>
          <cell r="B2709">
            <v>1</v>
          </cell>
        </row>
        <row r="2710">
          <cell r="A2710">
            <v>2009</v>
          </cell>
          <cell r="B2710">
            <v>1</v>
          </cell>
        </row>
        <row r="2711">
          <cell r="A2711">
            <v>2009</v>
          </cell>
          <cell r="B2711">
            <v>1</v>
          </cell>
        </row>
        <row r="2712">
          <cell r="A2712">
            <v>2009</v>
          </cell>
          <cell r="B2712">
            <v>1</v>
          </cell>
        </row>
        <row r="2713">
          <cell r="A2713">
            <v>2009</v>
          </cell>
          <cell r="B2713">
            <v>1</v>
          </cell>
        </row>
        <row r="2714">
          <cell r="A2714">
            <v>2009</v>
          </cell>
          <cell r="B2714">
            <v>1</v>
          </cell>
        </row>
        <row r="2715">
          <cell r="A2715">
            <v>2009</v>
          </cell>
          <cell r="B2715">
            <v>1</v>
          </cell>
        </row>
        <row r="2716">
          <cell r="A2716">
            <v>2009</v>
          </cell>
          <cell r="B2716">
            <v>1</v>
          </cell>
        </row>
        <row r="2717">
          <cell r="A2717">
            <v>2009</v>
          </cell>
          <cell r="B2717">
            <v>1</v>
          </cell>
        </row>
        <row r="2718">
          <cell r="A2718">
            <v>2009</v>
          </cell>
          <cell r="B2718">
            <v>1</v>
          </cell>
        </row>
        <row r="2719">
          <cell r="A2719">
            <v>2009</v>
          </cell>
          <cell r="B2719">
            <v>1</v>
          </cell>
        </row>
        <row r="2720">
          <cell r="A2720">
            <v>2009</v>
          </cell>
          <cell r="B2720">
            <v>1</v>
          </cell>
        </row>
        <row r="2721">
          <cell r="A2721">
            <v>2009</v>
          </cell>
          <cell r="B2721">
            <v>1</v>
          </cell>
        </row>
        <row r="2722">
          <cell r="A2722">
            <v>2009</v>
          </cell>
          <cell r="B2722">
            <v>1</v>
          </cell>
        </row>
        <row r="2723">
          <cell r="A2723">
            <v>2009</v>
          </cell>
          <cell r="B2723">
            <v>1</v>
          </cell>
        </row>
        <row r="2724">
          <cell r="A2724">
            <v>2009</v>
          </cell>
          <cell r="B2724">
            <v>1</v>
          </cell>
        </row>
        <row r="2725">
          <cell r="A2725">
            <v>2009</v>
          </cell>
          <cell r="B2725">
            <v>1</v>
          </cell>
        </row>
        <row r="2726">
          <cell r="A2726">
            <v>2009</v>
          </cell>
          <cell r="B2726">
            <v>1</v>
          </cell>
        </row>
        <row r="2727">
          <cell r="A2727">
            <v>2009</v>
          </cell>
          <cell r="B2727">
            <v>1</v>
          </cell>
        </row>
        <row r="2728">
          <cell r="A2728">
            <v>2009</v>
          </cell>
          <cell r="B2728">
            <v>1</v>
          </cell>
        </row>
        <row r="2729">
          <cell r="A2729">
            <v>2009</v>
          </cell>
          <cell r="B2729">
            <v>1</v>
          </cell>
        </row>
        <row r="2730">
          <cell r="A2730">
            <v>2009</v>
          </cell>
          <cell r="B2730">
            <v>1</v>
          </cell>
        </row>
        <row r="2731">
          <cell r="A2731">
            <v>2009</v>
          </cell>
          <cell r="B2731">
            <v>1</v>
          </cell>
        </row>
        <row r="2732">
          <cell r="A2732">
            <v>2009</v>
          </cell>
          <cell r="B2732">
            <v>1</v>
          </cell>
        </row>
        <row r="2733">
          <cell r="A2733">
            <v>2009</v>
          </cell>
          <cell r="B2733">
            <v>1</v>
          </cell>
        </row>
        <row r="2734">
          <cell r="A2734">
            <v>2009</v>
          </cell>
          <cell r="B2734">
            <v>1</v>
          </cell>
        </row>
        <row r="2735">
          <cell r="A2735">
            <v>2009</v>
          </cell>
          <cell r="B2735">
            <v>1</v>
          </cell>
        </row>
        <row r="2736">
          <cell r="A2736">
            <v>2009</v>
          </cell>
          <cell r="B2736">
            <v>1</v>
          </cell>
        </row>
        <row r="2737">
          <cell r="A2737">
            <v>2009</v>
          </cell>
          <cell r="B2737">
            <v>1</v>
          </cell>
        </row>
        <row r="2738">
          <cell r="A2738">
            <v>2009</v>
          </cell>
          <cell r="B2738">
            <v>1</v>
          </cell>
        </row>
        <row r="2739">
          <cell r="A2739">
            <v>2009</v>
          </cell>
          <cell r="B2739">
            <v>1</v>
          </cell>
        </row>
        <row r="2740">
          <cell r="A2740">
            <v>2009</v>
          </cell>
          <cell r="B2740">
            <v>1</v>
          </cell>
        </row>
        <row r="2741">
          <cell r="A2741">
            <v>2009</v>
          </cell>
          <cell r="B2741">
            <v>1</v>
          </cell>
        </row>
        <row r="2742">
          <cell r="A2742">
            <v>2009</v>
          </cell>
          <cell r="B2742">
            <v>1</v>
          </cell>
        </row>
        <row r="2743">
          <cell r="A2743">
            <v>2009</v>
          </cell>
          <cell r="B2743">
            <v>1</v>
          </cell>
        </row>
        <row r="2744">
          <cell r="A2744">
            <v>2009</v>
          </cell>
          <cell r="B2744">
            <v>1</v>
          </cell>
        </row>
        <row r="2745">
          <cell r="A2745">
            <v>2009</v>
          </cell>
          <cell r="B2745">
            <v>1</v>
          </cell>
        </row>
        <row r="2746">
          <cell r="A2746">
            <v>2009</v>
          </cell>
          <cell r="B2746">
            <v>1</v>
          </cell>
        </row>
        <row r="2747">
          <cell r="A2747">
            <v>2009</v>
          </cell>
          <cell r="B2747">
            <v>1</v>
          </cell>
        </row>
        <row r="2748">
          <cell r="A2748">
            <v>2009</v>
          </cell>
          <cell r="B2748">
            <v>1</v>
          </cell>
        </row>
        <row r="2749">
          <cell r="A2749">
            <v>2009</v>
          </cell>
          <cell r="B2749">
            <v>1</v>
          </cell>
        </row>
        <row r="2750">
          <cell r="A2750">
            <v>2009</v>
          </cell>
          <cell r="B2750">
            <v>1</v>
          </cell>
        </row>
        <row r="2751">
          <cell r="A2751">
            <v>2009</v>
          </cell>
          <cell r="B2751">
            <v>1</v>
          </cell>
        </row>
        <row r="2752">
          <cell r="A2752">
            <v>2009</v>
          </cell>
          <cell r="B2752">
            <v>1</v>
          </cell>
        </row>
        <row r="2753">
          <cell r="A2753">
            <v>2009</v>
          </cell>
          <cell r="B2753">
            <v>1</v>
          </cell>
        </row>
        <row r="2754">
          <cell r="A2754">
            <v>2009</v>
          </cell>
          <cell r="B2754">
            <v>1</v>
          </cell>
        </row>
        <row r="2755">
          <cell r="A2755">
            <v>2009</v>
          </cell>
          <cell r="B2755">
            <v>1</v>
          </cell>
        </row>
        <row r="2756">
          <cell r="A2756">
            <v>2009</v>
          </cell>
          <cell r="B2756">
            <v>1</v>
          </cell>
        </row>
        <row r="2757">
          <cell r="A2757">
            <v>2009</v>
          </cell>
          <cell r="B2757">
            <v>1</v>
          </cell>
        </row>
        <row r="2758">
          <cell r="A2758">
            <v>2009</v>
          </cell>
          <cell r="B2758">
            <v>1</v>
          </cell>
        </row>
        <row r="2759">
          <cell r="A2759">
            <v>2009</v>
          </cell>
          <cell r="B2759">
            <v>1</v>
          </cell>
        </row>
        <row r="2760">
          <cell r="A2760">
            <v>2009</v>
          </cell>
          <cell r="B2760">
            <v>1</v>
          </cell>
        </row>
        <row r="2761">
          <cell r="A2761">
            <v>2009</v>
          </cell>
          <cell r="B2761">
            <v>1</v>
          </cell>
        </row>
        <row r="2762">
          <cell r="A2762">
            <v>2009</v>
          </cell>
          <cell r="B2762">
            <v>1</v>
          </cell>
        </row>
        <row r="2763">
          <cell r="A2763">
            <v>2009</v>
          </cell>
          <cell r="B2763">
            <v>1</v>
          </cell>
        </row>
        <row r="2764">
          <cell r="A2764">
            <v>2009</v>
          </cell>
          <cell r="B2764">
            <v>1</v>
          </cell>
        </row>
        <row r="2765">
          <cell r="A2765">
            <v>2009</v>
          </cell>
          <cell r="B2765">
            <v>1</v>
          </cell>
        </row>
        <row r="2766">
          <cell r="A2766">
            <v>2009</v>
          </cell>
          <cell r="B2766">
            <v>1</v>
          </cell>
        </row>
        <row r="2767">
          <cell r="A2767">
            <v>2009</v>
          </cell>
          <cell r="B2767">
            <v>1</v>
          </cell>
        </row>
        <row r="2768">
          <cell r="A2768">
            <v>2009</v>
          </cell>
          <cell r="B2768">
            <v>1</v>
          </cell>
        </row>
        <row r="2769">
          <cell r="A2769">
            <v>2009</v>
          </cell>
          <cell r="B2769">
            <v>1</v>
          </cell>
        </row>
        <row r="2770">
          <cell r="A2770">
            <v>2009</v>
          </cell>
          <cell r="B2770">
            <v>1</v>
          </cell>
        </row>
        <row r="2771">
          <cell r="A2771">
            <v>2009</v>
          </cell>
          <cell r="B2771">
            <v>1</v>
          </cell>
        </row>
        <row r="2772">
          <cell r="A2772">
            <v>2009</v>
          </cell>
          <cell r="B2772">
            <v>1</v>
          </cell>
        </row>
        <row r="2773">
          <cell r="A2773">
            <v>2009</v>
          </cell>
          <cell r="B2773">
            <v>1</v>
          </cell>
        </row>
        <row r="2774">
          <cell r="A2774">
            <v>2009</v>
          </cell>
          <cell r="B2774">
            <v>1</v>
          </cell>
        </row>
        <row r="2775">
          <cell r="A2775">
            <v>2009</v>
          </cell>
          <cell r="B2775">
            <v>1</v>
          </cell>
        </row>
        <row r="2776">
          <cell r="A2776">
            <v>2009</v>
          </cell>
          <cell r="B2776">
            <v>1</v>
          </cell>
        </row>
        <row r="2777">
          <cell r="A2777">
            <v>2009</v>
          </cell>
          <cell r="B2777">
            <v>1</v>
          </cell>
        </row>
        <row r="2778">
          <cell r="A2778">
            <v>2009</v>
          </cell>
          <cell r="B2778">
            <v>1</v>
          </cell>
        </row>
        <row r="2779">
          <cell r="A2779">
            <v>2009</v>
          </cell>
          <cell r="B2779">
            <v>1</v>
          </cell>
        </row>
        <row r="2780">
          <cell r="A2780">
            <v>2009</v>
          </cell>
          <cell r="B2780">
            <v>1</v>
          </cell>
        </row>
        <row r="2781">
          <cell r="A2781">
            <v>2009</v>
          </cell>
          <cell r="B2781">
            <v>1</v>
          </cell>
        </row>
        <row r="2782">
          <cell r="A2782">
            <v>2009</v>
          </cell>
          <cell r="B2782">
            <v>1</v>
          </cell>
        </row>
        <row r="2783">
          <cell r="A2783">
            <v>2009</v>
          </cell>
          <cell r="B2783">
            <v>1</v>
          </cell>
        </row>
        <row r="2784">
          <cell r="A2784">
            <v>2009</v>
          </cell>
          <cell r="B2784">
            <v>1</v>
          </cell>
        </row>
        <row r="2785">
          <cell r="A2785">
            <v>2009</v>
          </cell>
          <cell r="B2785">
            <v>1</v>
          </cell>
        </row>
        <row r="2786">
          <cell r="A2786">
            <v>2009</v>
          </cell>
          <cell r="B2786">
            <v>1</v>
          </cell>
        </row>
        <row r="2787">
          <cell r="A2787">
            <v>2009</v>
          </cell>
          <cell r="B2787">
            <v>1</v>
          </cell>
        </row>
        <row r="2788">
          <cell r="A2788">
            <v>2009</v>
          </cell>
          <cell r="B2788">
            <v>1</v>
          </cell>
        </row>
        <row r="2789">
          <cell r="A2789">
            <v>2009</v>
          </cell>
          <cell r="B2789">
            <v>1</v>
          </cell>
        </row>
        <row r="2790">
          <cell r="A2790">
            <v>2009</v>
          </cell>
          <cell r="B2790">
            <v>1</v>
          </cell>
        </row>
        <row r="2791">
          <cell r="A2791">
            <v>2009</v>
          </cell>
          <cell r="B2791">
            <v>1</v>
          </cell>
        </row>
        <row r="2792">
          <cell r="A2792">
            <v>2009</v>
          </cell>
          <cell r="B2792">
            <v>1</v>
          </cell>
        </row>
        <row r="2793">
          <cell r="A2793">
            <v>2009</v>
          </cell>
          <cell r="B2793">
            <v>1</v>
          </cell>
        </row>
        <row r="2794">
          <cell r="A2794">
            <v>2009</v>
          </cell>
          <cell r="B2794">
            <v>1</v>
          </cell>
        </row>
        <row r="2795">
          <cell r="A2795">
            <v>2009</v>
          </cell>
          <cell r="B2795">
            <v>1</v>
          </cell>
        </row>
        <row r="2796">
          <cell r="A2796">
            <v>2009</v>
          </cell>
          <cell r="B2796">
            <v>1</v>
          </cell>
        </row>
        <row r="2797">
          <cell r="A2797">
            <v>2009</v>
          </cell>
          <cell r="B2797">
            <v>1</v>
          </cell>
        </row>
        <row r="2798">
          <cell r="A2798">
            <v>2009</v>
          </cell>
          <cell r="B2798">
            <v>1</v>
          </cell>
        </row>
        <row r="2799">
          <cell r="A2799">
            <v>2009</v>
          </cell>
          <cell r="B2799">
            <v>1</v>
          </cell>
        </row>
        <row r="2800">
          <cell r="A2800">
            <v>2009</v>
          </cell>
          <cell r="B2800">
            <v>1</v>
          </cell>
        </row>
        <row r="2801">
          <cell r="A2801">
            <v>2009</v>
          </cell>
          <cell r="B2801">
            <v>1</v>
          </cell>
        </row>
        <row r="2802">
          <cell r="A2802">
            <v>2009</v>
          </cell>
          <cell r="B2802">
            <v>1</v>
          </cell>
        </row>
        <row r="2803">
          <cell r="A2803">
            <v>2009</v>
          </cell>
          <cell r="B2803">
            <v>1</v>
          </cell>
        </row>
        <row r="2804">
          <cell r="A2804">
            <v>2009</v>
          </cell>
          <cell r="B2804">
            <v>1</v>
          </cell>
        </row>
        <row r="2805">
          <cell r="A2805">
            <v>2009</v>
          </cell>
          <cell r="B2805">
            <v>1</v>
          </cell>
        </row>
        <row r="2806">
          <cell r="A2806">
            <v>2009</v>
          </cell>
          <cell r="B2806">
            <v>1</v>
          </cell>
        </row>
        <row r="2807">
          <cell r="A2807">
            <v>2009</v>
          </cell>
          <cell r="B2807">
            <v>1</v>
          </cell>
        </row>
        <row r="2808">
          <cell r="A2808">
            <v>2009</v>
          </cell>
          <cell r="B2808">
            <v>1</v>
          </cell>
        </row>
        <row r="2809">
          <cell r="A2809">
            <v>2009</v>
          </cell>
          <cell r="B2809">
            <v>1</v>
          </cell>
        </row>
        <row r="2810">
          <cell r="A2810">
            <v>2009</v>
          </cell>
          <cell r="B2810">
            <v>1</v>
          </cell>
        </row>
        <row r="2811">
          <cell r="A2811">
            <v>2009</v>
          </cell>
          <cell r="B2811">
            <v>1</v>
          </cell>
        </row>
        <row r="2812">
          <cell r="A2812">
            <v>2009</v>
          </cell>
          <cell r="B2812">
            <v>1</v>
          </cell>
        </row>
        <row r="2813">
          <cell r="A2813">
            <v>2009</v>
          </cell>
          <cell r="B2813">
            <v>1</v>
          </cell>
        </row>
        <row r="2814">
          <cell r="A2814">
            <v>2009</v>
          </cell>
          <cell r="B2814">
            <v>1</v>
          </cell>
        </row>
        <row r="2815">
          <cell r="A2815">
            <v>2009</v>
          </cell>
          <cell r="B2815">
            <v>1</v>
          </cell>
        </row>
        <row r="2816">
          <cell r="A2816">
            <v>2009</v>
          </cell>
          <cell r="B2816">
            <v>1</v>
          </cell>
        </row>
        <row r="2817">
          <cell r="A2817">
            <v>2009</v>
          </cell>
          <cell r="B2817">
            <v>1</v>
          </cell>
        </row>
        <row r="2818">
          <cell r="A2818">
            <v>2009</v>
          </cell>
          <cell r="B2818">
            <v>1</v>
          </cell>
        </row>
        <row r="2819">
          <cell r="A2819">
            <v>2009</v>
          </cell>
          <cell r="B2819">
            <v>1</v>
          </cell>
        </row>
        <row r="2820">
          <cell r="A2820">
            <v>2009</v>
          </cell>
          <cell r="B2820">
            <v>1</v>
          </cell>
        </row>
        <row r="2821">
          <cell r="A2821">
            <v>2009</v>
          </cell>
          <cell r="B2821">
            <v>1</v>
          </cell>
        </row>
        <row r="2822">
          <cell r="A2822">
            <v>2009</v>
          </cell>
          <cell r="B2822">
            <v>1</v>
          </cell>
        </row>
        <row r="2823">
          <cell r="A2823">
            <v>2009</v>
          </cell>
          <cell r="B2823">
            <v>1</v>
          </cell>
        </row>
        <row r="2824">
          <cell r="A2824">
            <v>2009</v>
          </cell>
          <cell r="B2824">
            <v>1</v>
          </cell>
        </row>
        <row r="2825">
          <cell r="A2825">
            <v>2009</v>
          </cell>
          <cell r="B2825">
            <v>1</v>
          </cell>
        </row>
        <row r="2826">
          <cell r="A2826">
            <v>2009</v>
          </cell>
          <cell r="B2826">
            <v>1</v>
          </cell>
        </row>
        <row r="2827">
          <cell r="A2827">
            <v>2009</v>
          </cell>
          <cell r="B2827">
            <v>1</v>
          </cell>
        </row>
        <row r="2828">
          <cell r="A2828">
            <v>2009</v>
          </cell>
          <cell r="B2828">
            <v>1</v>
          </cell>
        </row>
        <row r="2829">
          <cell r="A2829">
            <v>2009</v>
          </cell>
          <cell r="B2829">
            <v>1</v>
          </cell>
        </row>
        <row r="2830">
          <cell r="A2830">
            <v>2009</v>
          </cell>
          <cell r="B2830">
            <v>1</v>
          </cell>
        </row>
        <row r="2831">
          <cell r="A2831">
            <v>2009</v>
          </cell>
          <cell r="B2831">
            <v>1</v>
          </cell>
        </row>
        <row r="2832">
          <cell r="A2832">
            <v>2009</v>
          </cell>
          <cell r="B2832">
            <v>1</v>
          </cell>
        </row>
        <row r="2833">
          <cell r="A2833">
            <v>2009</v>
          </cell>
          <cell r="B2833">
            <v>1</v>
          </cell>
        </row>
        <row r="2834">
          <cell r="A2834">
            <v>2009</v>
          </cell>
          <cell r="B2834">
            <v>1</v>
          </cell>
        </row>
        <row r="2835">
          <cell r="A2835">
            <v>2009</v>
          </cell>
          <cell r="B2835">
            <v>1</v>
          </cell>
        </row>
        <row r="2836">
          <cell r="A2836">
            <v>2009</v>
          </cell>
          <cell r="B2836">
            <v>1</v>
          </cell>
        </row>
        <row r="2837">
          <cell r="A2837">
            <v>2009</v>
          </cell>
          <cell r="B2837">
            <v>1</v>
          </cell>
        </row>
        <row r="2838">
          <cell r="A2838">
            <v>2009</v>
          </cell>
          <cell r="B2838">
            <v>1</v>
          </cell>
        </row>
        <row r="2839">
          <cell r="A2839">
            <v>2009</v>
          </cell>
          <cell r="B2839">
            <v>1</v>
          </cell>
        </row>
        <row r="2840">
          <cell r="A2840">
            <v>2009</v>
          </cell>
          <cell r="B2840">
            <v>1</v>
          </cell>
        </row>
        <row r="2841">
          <cell r="A2841">
            <v>2009</v>
          </cell>
          <cell r="B2841">
            <v>1</v>
          </cell>
        </row>
        <row r="2842">
          <cell r="A2842">
            <v>2009</v>
          </cell>
          <cell r="B2842">
            <v>1</v>
          </cell>
        </row>
        <row r="2843">
          <cell r="A2843">
            <v>2009</v>
          </cell>
          <cell r="B2843">
            <v>1</v>
          </cell>
        </row>
        <row r="2844">
          <cell r="A2844">
            <v>2009</v>
          </cell>
          <cell r="B2844">
            <v>1</v>
          </cell>
        </row>
        <row r="2845">
          <cell r="A2845">
            <v>2009</v>
          </cell>
          <cell r="B2845">
            <v>1</v>
          </cell>
        </row>
        <row r="2846">
          <cell r="A2846">
            <v>2009</v>
          </cell>
          <cell r="B2846">
            <v>1</v>
          </cell>
        </row>
        <row r="2847">
          <cell r="A2847">
            <v>2009</v>
          </cell>
          <cell r="B2847">
            <v>1</v>
          </cell>
        </row>
        <row r="2848">
          <cell r="A2848">
            <v>2009</v>
          </cell>
          <cell r="B2848">
            <v>1</v>
          </cell>
        </row>
        <row r="2849">
          <cell r="A2849">
            <v>2009</v>
          </cell>
          <cell r="B2849">
            <v>1</v>
          </cell>
        </row>
        <row r="2850">
          <cell r="A2850">
            <v>2009</v>
          </cell>
          <cell r="B2850">
            <v>1</v>
          </cell>
        </row>
        <row r="2851">
          <cell r="A2851">
            <v>2009</v>
          </cell>
          <cell r="B2851">
            <v>1</v>
          </cell>
        </row>
        <row r="2852">
          <cell r="A2852">
            <v>2009</v>
          </cell>
          <cell r="B2852">
            <v>1</v>
          </cell>
        </row>
        <row r="2853">
          <cell r="A2853">
            <v>2009</v>
          </cell>
          <cell r="B2853">
            <v>1</v>
          </cell>
        </row>
        <row r="2854">
          <cell r="A2854">
            <v>2009</v>
          </cell>
          <cell r="B2854">
            <v>1</v>
          </cell>
        </row>
        <row r="2855">
          <cell r="A2855">
            <v>2009</v>
          </cell>
          <cell r="B2855">
            <v>1</v>
          </cell>
        </row>
        <row r="2856">
          <cell r="A2856">
            <v>2009</v>
          </cell>
          <cell r="B2856">
            <v>2</v>
          </cell>
        </row>
        <row r="2857">
          <cell r="A2857">
            <v>2009</v>
          </cell>
          <cell r="B2857">
            <v>2</v>
          </cell>
        </row>
        <row r="2858">
          <cell r="A2858">
            <v>2009</v>
          </cell>
          <cell r="B2858">
            <v>2</v>
          </cell>
        </row>
        <row r="2859">
          <cell r="A2859">
            <v>2009</v>
          </cell>
          <cell r="B2859">
            <v>2</v>
          </cell>
        </row>
        <row r="2860">
          <cell r="A2860">
            <v>2009</v>
          </cell>
          <cell r="B2860">
            <v>2</v>
          </cell>
        </row>
        <row r="2861">
          <cell r="A2861">
            <v>2009</v>
          </cell>
          <cell r="B2861">
            <v>2</v>
          </cell>
        </row>
        <row r="2862">
          <cell r="A2862">
            <v>2009</v>
          </cell>
          <cell r="B2862">
            <v>2</v>
          </cell>
        </row>
        <row r="2863">
          <cell r="A2863">
            <v>2009</v>
          </cell>
          <cell r="B2863">
            <v>2</v>
          </cell>
        </row>
        <row r="2864">
          <cell r="A2864">
            <v>2009</v>
          </cell>
          <cell r="B2864">
            <v>2</v>
          </cell>
        </row>
        <row r="2865">
          <cell r="A2865">
            <v>2009</v>
          </cell>
          <cell r="B2865">
            <v>2</v>
          </cell>
        </row>
        <row r="2866">
          <cell r="A2866">
            <v>2009</v>
          </cell>
          <cell r="B2866">
            <v>2</v>
          </cell>
        </row>
        <row r="2867">
          <cell r="A2867">
            <v>2009</v>
          </cell>
          <cell r="B2867">
            <v>2</v>
          </cell>
        </row>
        <row r="2868">
          <cell r="A2868">
            <v>2009</v>
          </cell>
          <cell r="B2868">
            <v>2</v>
          </cell>
        </row>
        <row r="2869">
          <cell r="A2869">
            <v>2009</v>
          </cell>
          <cell r="B2869">
            <v>2</v>
          </cell>
        </row>
        <row r="2870">
          <cell r="A2870">
            <v>2009</v>
          </cell>
          <cell r="B2870">
            <v>2</v>
          </cell>
        </row>
        <row r="2871">
          <cell r="A2871">
            <v>2009</v>
          </cell>
          <cell r="B2871">
            <v>2</v>
          </cell>
        </row>
        <row r="2872">
          <cell r="A2872">
            <v>2009</v>
          </cell>
          <cell r="B2872">
            <v>2</v>
          </cell>
        </row>
        <row r="2873">
          <cell r="A2873">
            <v>2009</v>
          </cell>
          <cell r="B2873">
            <v>2</v>
          </cell>
        </row>
        <row r="2874">
          <cell r="A2874">
            <v>2009</v>
          </cell>
          <cell r="B2874">
            <v>2</v>
          </cell>
        </row>
        <row r="2875">
          <cell r="A2875">
            <v>2009</v>
          </cell>
          <cell r="B2875">
            <v>2</v>
          </cell>
        </row>
        <row r="2876">
          <cell r="A2876">
            <v>2009</v>
          </cell>
          <cell r="B2876">
            <v>2</v>
          </cell>
        </row>
        <row r="2877">
          <cell r="A2877">
            <v>2009</v>
          </cell>
          <cell r="B2877">
            <v>2</v>
          </cell>
        </row>
        <row r="2878">
          <cell r="A2878">
            <v>2009</v>
          </cell>
          <cell r="B2878">
            <v>2</v>
          </cell>
        </row>
        <row r="2879">
          <cell r="A2879">
            <v>2009</v>
          </cell>
          <cell r="B2879">
            <v>2</v>
          </cell>
        </row>
        <row r="2880">
          <cell r="A2880">
            <v>2009</v>
          </cell>
          <cell r="B2880">
            <v>2</v>
          </cell>
        </row>
        <row r="2881">
          <cell r="A2881">
            <v>2009</v>
          </cell>
          <cell r="B2881">
            <v>2</v>
          </cell>
        </row>
        <row r="2882">
          <cell r="A2882">
            <v>2009</v>
          </cell>
          <cell r="B2882">
            <v>2</v>
          </cell>
        </row>
        <row r="2883">
          <cell r="A2883">
            <v>2009</v>
          </cell>
          <cell r="B2883">
            <v>2</v>
          </cell>
        </row>
        <row r="2884">
          <cell r="A2884">
            <v>2009</v>
          </cell>
          <cell r="B2884">
            <v>2</v>
          </cell>
        </row>
        <row r="2885">
          <cell r="A2885">
            <v>2009</v>
          </cell>
          <cell r="B2885">
            <v>2</v>
          </cell>
        </row>
        <row r="2886">
          <cell r="A2886">
            <v>2009</v>
          </cell>
          <cell r="B2886">
            <v>2</v>
          </cell>
        </row>
        <row r="2887">
          <cell r="A2887">
            <v>2009</v>
          </cell>
          <cell r="B2887">
            <v>2</v>
          </cell>
        </row>
        <row r="2888">
          <cell r="A2888">
            <v>2009</v>
          </cell>
          <cell r="B2888">
            <v>2</v>
          </cell>
        </row>
        <row r="2889">
          <cell r="A2889">
            <v>2009</v>
          </cell>
          <cell r="B2889">
            <v>2</v>
          </cell>
        </row>
        <row r="2890">
          <cell r="A2890">
            <v>2009</v>
          </cell>
          <cell r="B2890">
            <v>2</v>
          </cell>
        </row>
        <row r="2891">
          <cell r="A2891">
            <v>2009</v>
          </cell>
          <cell r="B2891">
            <v>2</v>
          </cell>
        </row>
        <row r="2892">
          <cell r="A2892">
            <v>2009</v>
          </cell>
          <cell r="B2892">
            <v>2</v>
          </cell>
        </row>
        <row r="2893">
          <cell r="A2893">
            <v>2009</v>
          </cell>
          <cell r="B2893">
            <v>2</v>
          </cell>
        </row>
        <row r="2894">
          <cell r="A2894">
            <v>2009</v>
          </cell>
          <cell r="B2894">
            <v>2</v>
          </cell>
        </row>
        <row r="2895">
          <cell r="A2895">
            <v>2009</v>
          </cell>
          <cell r="B2895">
            <v>2</v>
          </cell>
        </row>
        <row r="2896">
          <cell r="A2896">
            <v>2009</v>
          </cell>
          <cell r="B2896">
            <v>2</v>
          </cell>
        </row>
        <row r="2897">
          <cell r="A2897">
            <v>2009</v>
          </cell>
          <cell r="B2897">
            <v>2</v>
          </cell>
        </row>
        <row r="2898">
          <cell r="A2898">
            <v>2009</v>
          </cell>
          <cell r="B2898">
            <v>2</v>
          </cell>
        </row>
        <row r="2899">
          <cell r="A2899">
            <v>2009</v>
          </cell>
          <cell r="B2899">
            <v>2</v>
          </cell>
        </row>
        <row r="2900">
          <cell r="A2900">
            <v>2009</v>
          </cell>
          <cell r="B2900">
            <v>2</v>
          </cell>
        </row>
        <row r="2901">
          <cell r="A2901">
            <v>2009</v>
          </cell>
          <cell r="B2901">
            <v>2</v>
          </cell>
        </row>
        <row r="2902">
          <cell r="A2902">
            <v>2009</v>
          </cell>
          <cell r="B2902">
            <v>2</v>
          </cell>
        </row>
        <row r="2903">
          <cell r="A2903">
            <v>2009</v>
          </cell>
          <cell r="B2903">
            <v>2</v>
          </cell>
        </row>
        <row r="2904">
          <cell r="A2904">
            <v>2009</v>
          </cell>
          <cell r="B2904">
            <v>2</v>
          </cell>
        </row>
        <row r="2905">
          <cell r="A2905">
            <v>2009</v>
          </cell>
          <cell r="B2905">
            <v>2</v>
          </cell>
        </row>
        <row r="2906">
          <cell r="A2906">
            <v>2009</v>
          </cell>
          <cell r="B2906">
            <v>2</v>
          </cell>
        </row>
        <row r="2907">
          <cell r="A2907">
            <v>2009</v>
          </cell>
          <cell r="B2907">
            <v>2</v>
          </cell>
        </row>
        <row r="2908">
          <cell r="A2908">
            <v>2009</v>
          </cell>
          <cell r="B2908">
            <v>2</v>
          </cell>
        </row>
        <row r="2909">
          <cell r="A2909">
            <v>2009</v>
          </cell>
          <cell r="B2909">
            <v>2</v>
          </cell>
        </row>
        <row r="2910">
          <cell r="A2910">
            <v>2009</v>
          </cell>
          <cell r="B2910">
            <v>2</v>
          </cell>
        </row>
        <row r="2911">
          <cell r="A2911">
            <v>2009</v>
          </cell>
          <cell r="B2911">
            <v>2</v>
          </cell>
        </row>
        <row r="2912">
          <cell r="A2912">
            <v>2009</v>
          </cell>
          <cell r="B2912">
            <v>2</v>
          </cell>
        </row>
        <row r="2913">
          <cell r="A2913">
            <v>2009</v>
          </cell>
          <cell r="B2913">
            <v>2</v>
          </cell>
        </row>
        <row r="2914">
          <cell r="A2914">
            <v>2009</v>
          </cell>
          <cell r="B2914">
            <v>2</v>
          </cell>
        </row>
        <row r="2915">
          <cell r="A2915">
            <v>2009</v>
          </cell>
          <cell r="B2915">
            <v>2</v>
          </cell>
        </row>
        <row r="2916">
          <cell r="A2916">
            <v>2009</v>
          </cell>
          <cell r="B2916">
            <v>2</v>
          </cell>
        </row>
        <row r="2917">
          <cell r="A2917">
            <v>2009</v>
          </cell>
          <cell r="B2917">
            <v>2</v>
          </cell>
        </row>
        <row r="2918">
          <cell r="A2918">
            <v>2009</v>
          </cell>
          <cell r="B2918">
            <v>2</v>
          </cell>
        </row>
        <row r="2919">
          <cell r="A2919">
            <v>2009</v>
          </cell>
          <cell r="B2919">
            <v>2</v>
          </cell>
        </row>
        <row r="2920">
          <cell r="A2920">
            <v>2009</v>
          </cell>
          <cell r="B2920">
            <v>2</v>
          </cell>
        </row>
        <row r="2921">
          <cell r="A2921">
            <v>2009</v>
          </cell>
          <cell r="B2921">
            <v>2</v>
          </cell>
        </row>
        <row r="2922">
          <cell r="A2922">
            <v>2009</v>
          </cell>
          <cell r="B2922">
            <v>2</v>
          </cell>
        </row>
        <row r="2923">
          <cell r="A2923">
            <v>2009</v>
          </cell>
          <cell r="B2923">
            <v>2</v>
          </cell>
        </row>
        <row r="2924">
          <cell r="A2924">
            <v>2009</v>
          </cell>
          <cell r="B2924">
            <v>2</v>
          </cell>
        </row>
        <row r="2925">
          <cell r="A2925">
            <v>2009</v>
          </cell>
          <cell r="B2925">
            <v>2</v>
          </cell>
        </row>
        <row r="2926">
          <cell r="A2926">
            <v>2009</v>
          </cell>
          <cell r="B2926">
            <v>2</v>
          </cell>
        </row>
        <row r="2927">
          <cell r="A2927">
            <v>2009</v>
          </cell>
          <cell r="B2927">
            <v>2</v>
          </cell>
        </row>
        <row r="2928">
          <cell r="A2928">
            <v>2009</v>
          </cell>
          <cell r="B2928">
            <v>2</v>
          </cell>
        </row>
        <row r="2929">
          <cell r="A2929">
            <v>2009</v>
          </cell>
          <cell r="B2929">
            <v>2</v>
          </cell>
        </row>
        <row r="2930">
          <cell r="A2930">
            <v>2009</v>
          </cell>
          <cell r="B2930">
            <v>2</v>
          </cell>
        </row>
        <row r="2931">
          <cell r="A2931">
            <v>2009</v>
          </cell>
          <cell r="B2931">
            <v>2</v>
          </cell>
        </row>
        <row r="2932">
          <cell r="A2932">
            <v>2009</v>
          </cell>
          <cell r="B2932">
            <v>2</v>
          </cell>
        </row>
        <row r="2933">
          <cell r="A2933">
            <v>2009</v>
          </cell>
          <cell r="B2933">
            <v>2</v>
          </cell>
        </row>
        <row r="2934">
          <cell r="A2934">
            <v>2009</v>
          </cell>
          <cell r="B2934">
            <v>2</v>
          </cell>
        </row>
        <row r="2935">
          <cell r="A2935">
            <v>2009</v>
          </cell>
          <cell r="B2935">
            <v>2</v>
          </cell>
        </row>
        <row r="2936">
          <cell r="A2936">
            <v>2009</v>
          </cell>
          <cell r="B2936">
            <v>2</v>
          </cell>
        </row>
        <row r="2937">
          <cell r="A2937">
            <v>2009</v>
          </cell>
          <cell r="B2937">
            <v>2</v>
          </cell>
        </row>
        <row r="2938">
          <cell r="A2938">
            <v>2009</v>
          </cell>
          <cell r="B2938">
            <v>2</v>
          </cell>
        </row>
        <row r="2939">
          <cell r="A2939">
            <v>2009</v>
          </cell>
          <cell r="B2939">
            <v>2</v>
          </cell>
        </row>
        <row r="2940">
          <cell r="A2940">
            <v>2009</v>
          </cell>
          <cell r="B2940">
            <v>2</v>
          </cell>
        </row>
        <row r="2941">
          <cell r="A2941">
            <v>2009</v>
          </cell>
          <cell r="B2941">
            <v>2</v>
          </cell>
        </row>
        <row r="2942">
          <cell r="A2942">
            <v>2009</v>
          </cell>
          <cell r="B2942">
            <v>2</v>
          </cell>
        </row>
        <row r="2943">
          <cell r="A2943">
            <v>2009</v>
          </cell>
          <cell r="B2943">
            <v>2</v>
          </cell>
        </row>
        <row r="2944">
          <cell r="A2944">
            <v>2009</v>
          </cell>
          <cell r="B2944">
            <v>2</v>
          </cell>
        </row>
        <row r="2945">
          <cell r="A2945">
            <v>2009</v>
          </cell>
          <cell r="B2945">
            <v>2</v>
          </cell>
        </row>
        <row r="2946">
          <cell r="A2946">
            <v>2009</v>
          </cell>
          <cell r="B2946">
            <v>2</v>
          </cell>
        </row>
        <row r="2947">
          <cell r="A2947">
            <v>2009</v>
          </cell>
          <cell r="B2947">
            <v>2</v>
          </cell>
        </row>
        <row r="2948">
          <cell r="A2948">
            <v>2009</v>
          </cell>
          <cell r="B2948">
            <v>2</v>
          </cell>
        </row>
        <row r="2949">
          <cell r="A2949">
            <v>2009</v>
          </cell>
          <cell r="B2949">
            <v>2</v>
          </cell>
        </row>
        <row r="2950">
          <cell r="A2950">
            <v>2009</v>
          </cell>
          <cell r="B2950">
            <v>2</v>
          </cell>
        </row>
        <row r="2951">
          <cell r="A2951">
            <v>2009</v>
          </cell>
          <cell r="B2951">
            <v>2</v>
          </cell>
        </row>
        <row r="2952">
          <cell r="A2952">
            <v>2009</v>
          </cell>
          <cell r="B2952">
            <v>2</v>
          </cell>
        </row>
        <row r="2953">
          <cell r="A2953">
            <v>2009</v>
          </cell>
          <cell r="B2953">
            <v>2</v>
          </cell>
        </row>
        <row r="2954">
          <cell r="A2954">
            <v>2009</v>
          </cell>
          <cell r="B2954">
            <v>2</v>
          </cell>
        </row>
        <row r="2955">
          <cell r="A2955">
            <v>2009</v>
          </cell>
          <cell r="B2955">
            <v>2</v>
          </cell>
        </row>
        <row r="2956">
          <cell r="A2956">
            <v>2009</v>
          </cell>
          <cell r="B2956">
            <v>2</v>
          </cell>
        </row>
        <row r="2957">
          <cell r="A2957">
            <v>2009</v>
          </cell>
          <cell r="B2957">
            <v>2</v>
          </cell>
        </row>
        <row r="2958">
          <cell r="A2958">
            <v>2009</v>
          </cell>
          <cell r="B2958">
            <v>2</v>
          </cell>
        </row>
        <row r="2959">
          <cell r="A2959">
            <v>2009</v>
          </cell>
          <cell r="B2959">
            <v>2</v>
          </cell>
        </row>
        <row r="2960">
          <cell r="A2960">
            <v>2009</v>
          </cell>
          <cell r="B2960">
            <v>2</v>
          </cell>
        </row>
        <row r="2961">
          <cell r="A2961">
            <v>2009</v>
          </cell>
          <cell r="B2961">
            <v>2</v>
          </cell>
        </row>
        <row r="2962">
          <cell r="A2962">
            <v>2009</v>
          </cell>
          <cell r="B2962">
            <v>2</v>
          </cell>
        </row>
        <row r="2963">
          <cell r="A2963">
            <v>2009</v>
          </cell>
          <cell r="B2963">
            <v>2</v>
          </cell>
        </row>
        <row r="2964">
          <cell r="A2964">
            <v>2009</v>
          </cell>
          <cell r="B2964">
            <v>2</v>
          </cell>
        </row>
        <row r="2965">
          <cell r="A2965">
            <v>2009</v>
          </cell>
          <cell r="B2965">
            <v>2</v>
          </cell>
        </row>
        <row r="2966">
          <cell r="A2966">
            <v>2009</v>
          </cell>
          <cell r="B2966">
            <v>2</v>
          </cell>
        </row>
        <row r="2967">
          <cell r="A2967">
            <v>2009</v>
          </cell>
          <cell r="B2967">
            <v>2</v>
          </cell>
        </row>
        <row r="2968">
          <cell r="A2968">
            <v>2009</v>
          </cell>
          <cell r="B2968">
            <v>2</v>
          </cell>
        </row>
        <row r="2969">
          <cell r="A2969">
            <v>2009</v>
          </cell>
          <cell r="B2969">
            <v>2</v>
          </cell>
        </row>
        <row r="2970">
          <cell r="A2970">
            <v>2009</v>
          </cell>
          <cell r="B2970">
            <v>2</v>
          </cell>
        </row>
        <row r="2971">
          <cell r="A2971">
            <v>2009</v>
          </cell>
          <cell r="B2971">
            <v>2</v>
          </cell>
        </row>
        <row r="2972">
          <cell r="A2972">
            <v>2009</v>
          </cell>
          <cell r="B2972">
            <v>2</v>
          </cell>
        </row>
        <row r="2973">
          <cell r="A2973">
            <v>2009</v>
          </cell>
          <cell r="B2973">
            <v>2</v>
          </cell>
        </row>
        <row r="2974">
          <cell r="A2974">
            <v>2009</v>
          </cell>
          <cell r="B2974">
            <v>2</v>
          </cell>
        </row>
        <row r="2975">
          <cell r="A2975">
            <v>2009</v>
          </cell>
          <cell r="B2975">
            <v>2</v>
          </cell>
        </row>
        <row r="2976">
          <cell r="A2976">
            <v>2009</v>
          </cell>
          <cell r="B2976">
            <v>2</v>
          </cell>
        </row>
        <row r="2977">
          <cell r="A2977">
            <v>2009</v>
          </cell>
          <cell r="B2977">
            <v>2</v>
          </cell>
        </row>
        <row r="2978">
          <cell r="A2978">
            <v>2009</v>
          </cell>
          <cell r="B2978">
            <v>2</v>
          </cell>
        </row>
        <row r="2979">
          <cell r="A2979">
            <v>2009</v>
          </cell>
          <cell r="B2979">
            <v>2</v>
          </cell>
        </row>
        <row r="2980">
          <cell r="A2980">
            <v>2009</v>
          </cell>
          <cell r="B2980">
            <v>2</v>
          </cell>
        </row>
        <row r="2981">
          <cell r="A2981">
            <v>2009</v>
          </cell>
          <cell r="B2981">
            <v>2</v>
          </cell>
        </row>
        <row r="2982">
          <cell r="A2982">
            <v>2009</v>
          </cell>
          <cell r="B2982">
            <v>2</v>
          </cell>
        </row>
        <row r="2983">
          <cell r="A2983">
            <v>2009</v>
          </cell>
          <cell r="B2983">
            <v>2</v>
          </cell>
        </row>
        <row r="2984">
          <cell r="A2984">
            <v>2009</v>
          </cell>
          <cell r="B2984">
            <v>2</v>
          </cell>
        </row>
        <row r="2985">
          <cell r="A2985">
            <v>2009</v>
          </cell>
          <cell r="B2985">
            <v>2</v>
          </cell>
        </row>
        <row r="2986">
          <cell r="A2986">
            <v>2009</v>
          </cell>
          <cell r="B2986">
            <v>2</v>
          </cell>
        </row>
        <row r="2987">
          <cell r="A2987">
            <v>2009</v>
          </cell>
          <cell r="B2987">
            <v>2</v>
          </cell>
        </row>
        <row r="2988">
          <cell r="A2988">
            <v>2009</v>
          </cell>
          <cell r="B2988">
            <v>2</v>
          </cell>
        </row>
        <row r="2989">
          <cell r="A2989">
            <v>2009</v>
          </cell>
          <cell r="B2989">
            <v>2</v>
          </cell>
        </row>
        <row r="2990">
          <cell r="A2990">
            <v>2009</v>
          </cell>
          <cell r="B2990">
            <v>2</v>
          </cell>
        </row>
        <row r="2991">
          <cell r="A2991">
            <v>2009</v>
          </cell>
          <cell r="B2991">
            <v>2</v>
          </cell>
        </row>
        <row r="2992">
          <cell r="A2992">
            <v>2009</v>
          </cell>
          <cell r="B2992">
            <v>2</v>
          </cell>
        </row>
        <row r="2993">
          <cell r="A2993">
            <v>2009</v>
          </cell>
          <cell r="B2993">
            <v>2</v>
          </cell>
        </row>
        <row r="2994">
          <cell r="A2994">
            <v>2009</v>
          </cell>
          <cell r="B2994">
            <v>2</v>
          </cell>
        </row>
        <row r="2995">
          <cell r="A2995">
            <v>2009</v>
          </cell>
          <cell r="B2995">
            <v>2</v>
          </cell>
        </row>
        <row r="2996">
          <cell r="A2996">
            <v>2009</v>
          </cell>
          <cell r="B2996">
            <v>2</v>
          </cell>
        </row>
        <row r="2997">
          <cell r="A2997">
            <v>2009</v>
          </cell>
          <cell r="B2997">
            <v>2</v>
          </cell>
        </row>
        <row r="2998">
          <cell r="A2998">
            <v>2009</v>
          </cell>
          <cell r="B2998">
            <v>2</v>
          </cell>
        </row>
        <row r="2999">
          <cell r="A2999">
            <v>2009</v>
          </cell>
          <cell r="B2999">
            <v>2</v>
          </cell>
        </row>
        <row r="3000">
          <cell r="A3000">
            <v>2009</v>
          </cell>
          <cell r="B3000">
            <v>2</v>
          </cell>
        </row>
        <row r="3001">
          <cell r="A3001">
            <v>2009</v>
          </cell>
          <cell r="B3001">
            <v>2</v>
          </cell>
        </row>
        <row r="3002">
          <cell r="A3002">
            <v>2009</v>
          </cell>
          <cell r="B3002">
            <v>2</v>
          </cell>
        </row>
        <row r="3003">
          <cell r="A3003">
            <v>2009</v>
          </cell>
          <cell r="B3003">
            <v>2</v>
          </cell>
        </row>
        <row r="3004">
          <cell r="A3004">
            <v>2009</v>
          </cell>
          <cell r="B3004">
            <v>2</v>
          </cell>
        </row>
        <row r="3005">
          <cell r="A3005">
            <v>2009</v>
          </cell>
          <cell r="B3005">
            <v>2</v>
          </cell>
        </row>
        <row r="3006">
          <cell r="A3006">
            <v>2009</v>
          </cell>
          <cell r="B3006">
            <v>2</v>
          </cell>
        </row>
        <row r="3007">
          <cell r="A3007">
            <v>2009</v>
          </cell>
          <cell r="B3007">
            <v>2</v>
          </cell>
        </row>
        <row r="3008">
          <cell r="A3008">
            <v>2009</v>
          </cell>
          <cell r="B3008">
            <v>2</v>
          </cell>
        </row>
        <row r="3009">
          <cell r="A3009">
            <v>2009</v>
          </cell>
          <cell r="B3009">
            <v>2</v>
          </cell>
        </row>
        <row r="3010">
          <cell r="A3010">
            <v>2009</v>
          </cell>
          <cell r="B3010">
            <v>2</v>
          </cell>
        </row>
        <row r="3011">
          <cell r="A3011">
            <v>2009</v>
          </cell>
          <cell r="B3011">
            <v>2</v>
          </cell>
        </row>
        <row r="3012">
          <cell r="A3012">
            <v>2009</v>
          </cell>
          <cell r="B3012">
            <v>2</v>
          </cell>
        </row>
        <row r="3013">
          <cell r="A3013">
            <v>2009</v>
          </cell>
          <cell r="B3013">
            <v>2</v>
          </cell>
        </row>
        <row r="3014">
          <cell r="A3014">
            <v>2009</v>
          </cell>
          <cell r="B3014">
            <v>2</v>
          </cell>
        </row>
        <row r="3015">
          <cell r="A3015">
            <v>2009</v>
          </cell>
          <cell r="B3015">
            <v>2</v>
          </cell>
        </row>
        <row r="3016">
          <cell r="A3016">
            <v>2009</v>
          </cell>
          <cell r="B3016">
            <v>2</v>
          </cell>
        </row>
        <row r="3017">
          <cell r="A3017">
            <v>2009</v>
          </cell>
          <cell r="B3017">
            <v>2</v>
          </cell>
        </row>
        <row r="3018">
          <cell r="A3018">
            <v>2009</v>
          </cell>
          <cell r="B3018">
            <v>2</v>
          </cell>
        </row>
        <row r="3019">
          <cell r="A3019">
            <v>2009</v>
          </cell>
          <cell r="B3019">
            <v>2</v>
          </cell>
        </row>
        <row r="3020">
          <cell r="A3020">
            <v>2009</v>
          </cell>
          <cell r="B3020">
            <v>2</v>
          </cell>
        </row>
        <row r="3021">
          <cell r="A3021">
            <v>2009</v>
          </cell>
          <cell r="B3021">
            <v>2</v>
          </cell>
        </row>
        <row r="3022">
          <cell r="A3022">
            <v>2009</v>
          </cell>
          <cell r="B3022">
            <v>2</v>
          </cell>
        </row>
        <row r="3023">
          <cell r="A3023">
            <v>2009</v>
          </cell>
          <cell r="B3023">
            <v>3</v>
          </cell>
        </row>
        <row r="3024">
          <cell r="A3024">
            <v>2009</v>
          </cell>
          <cell r="B3024">
            <v>3</v>
          </cell>
        </row>
        <row r="3025">
          <cell r="A3025">
            <v>2009</v>
          </cell>
          <cell r="B3025">
            <v>3</v>
          </cell>
        </row>
        <row r="3026">
          <cell r="A3026">
            <v>2009</v>
          </cell>
          <cell r="B3026">
            <v>3</v>
          </cell>
        </row>
        <row r="3027">
          <cell r="A3027">
            <v>2009</v>
          </cell>
          <cell r="B3027">
            <v>3</v>
          </cell>
        </row>
        <row r="3028">
          <cell r="A3028">
            <v>2009</v>
          </cell>
          <cell r="B3028">
            <v>3</v>
          </cell>
        </row>
        <row r="3029">
          <cell r="A3029">
            <v>2009</v>
          </cell>
          <cell r="B3029">
            <v>3</v>
          </cell>
        </row>
        <row r="3030">
          <cell r="A3030">
            <v>2009</v>
          </cell>
          <cell r="B3030">
            <v>3</v>
          </cell>
        </row>
        <row r="3031">
          <cell r="A3031">
            <v>2009</v>
          </cell>
          <cell r="B3031">
            <v>3</v>
          </cell>
        </row>
        <row r="3032">
          <cell r="A3032">
            <v>2009</v>
          </cell>
          <cell r="B3032">
            <v>3</v>
          </cell>
        </row>
        <row r="3033">
          <cell r="A3033">
            <v>2009</v>
          </cell>
          <cell r="B3033">
            <v>3</v>
          </cell>
        </row>
        <row r="3034">
          <cell r="A3034">
            <v>2009</v>
          </cell>
          <cell r="B3034">
            <v>3</v>
          </cell>
        </row>
        <row r="3035">
          <cell r="A3035">
            <v>2009</v>
          </cell>
          <cell r="B3035">
            <v>3</v>
          </cell>
        </row>
        <row r="3036">
          <cell r="A3036">
            <v>2009</v>
          </cell>
          <cell r="B3036">
            <v>3</v>
          </cell>
        </row>
        <row r="3037">
          <cell r="A3037">
            <v>2009</v>
          </cell>
          <cell r="B3037">
            <v>3</v>
          </cell>
        </row>
        <row r="3038">
          <cell r="A3038">
            <v>2009</v>
          </cell>
          <cell r="B3038">
            <v>3</v>
          </cell>
        </row>
        <row r="3039">
          <cell r="A3039">
            <v>2009</v>
          </cell>
          <cell r="B3039">
            <v>3</v>
          </cell>
        </row>
        <row r="3040">
          <cell r="A3040">
            <v>2009</v>
          </cell>
          <cell r="B3040">
            <v>3</v>
          </cell>
        </row>
        <row r="3041">
          <cell r="A3041">
            <v>2009</v>
          </cell>
          <cell r="B3041">
            <v>3</v>
          </cell>
        </row>
        <row r="3042">
          <cell r="A3042">
            <v>2009</v>
          </cell>
          <cell r="B3042">
            <v>3</v>
          </cell>
        </row>
        <row r="3043">
          <cell r="A3043">
            <v>2009</v>
          </cell>
          <cell r="B3043">
            <v>3</v>
          </cell>
        </row>
        <row r="3044">
          <cell r="A3044">
            <v>2009</v>
          </cell>
          <cell r="B3044">
            <v>3</v>
          </cell>
        </row>
        <row r="3045">
          <cell r="A3045">
            <v>2009</v>
          </cell>
          <cell r="B3045">
            <v>3</v>
          </cell>
        </row>
        <row r="3046">
          <cell r="A3046">
            <v>2009</v>
          </cell>
          <cell r="B3046">
            <v>3</v>
          </cell>
        </row>
        <row r="3047">
          <cell r="A3047">
            <v>2009</v>
          </cell>
          <cell r="B3047">
            <v>3</v>
          </cell>
        </row>
        <row r="3048">
          <cell r="A3048">
            <v>2009</v>
          </cell>
          <cell r="B3048">
            <v>3</v>
          </cell>
        </row>
        <row r="3049">
          <cell r="A3049">
            <v>2009</v>
          </cell>
          <cell r="B3049">
            <v>3</v>
          </cell>
        </row>
        <row r="3050">
          <cell r="A3050">
            <v>2009</v>
          </cell>
          <cell r="B3050">
            <v>3</v>
          </cell>
        </row>
        <row r="3051">
          <cell r="A3051">
            <v>2009</v>
          </cell>
          <cell r="B3051">
            <v>3</v>
          </cell>
        </row>
        <row r="3052">
          <cell r="A3052">
            <v>2009</v>
          </cell>
          <cell r="B3052">
            <v>3</v>
          </cell>
        </row>
        <row r="3053">
          <cell r="A3053">
            <v>2009</v>
          </cell>
          <cell r="B3053">
            <v>3</v>
          </cell>
        </row>
        <row r="3054">
          <cell r="A3054">
            <v>2009</v>
          </cell>
          <cell r="B3054">
            <v>3</v>
          </cell>
        </row>
        <row r="3055">
          <cell r="A3055">
            <v>2009</v>
          </cell>
          <cell r="B3055">
            <v>3</v>
          </cell>
        </row>
        <row r="3056">
          <cell r="A3056">
            <v>2009</v>
          </cell>
          <cell r="B3056">
            <v>3</v>
          </cell>
        </row>
        <row r="3057">
          <cell r="A3057">
            <v>2009</v>
          </cell>
          <cell r="B3057">
            <v>3</v>
          </cell>
        </row>
        <row r="3058">
          <cell r="A3058">
            <v>2009</v>
          </cell>
          <cell r="B3058">
            <v>3</v>
          </cell>
        </row>
        <row r="3059">
          <cell r="A3059">
            <v>2009</v>
          </cell>
          <cell r="B3059">
            <v>3</v>
          </cell>
        </row>
        <row r="3060">
          <cell r="A3060">
            <v>2009</v>
          </cell>
          <cell r="B3060">
            <v>3</v>
          </cell>
        </row>
        <row r="3061">
          <cell r="A3061">
            <v>2009</v>
          </cell>
          <cell r="B3061">
            <v>3</v>
          </cell>
        </row>
        <row r="3062">
          <cell r="A3062">
            <v>2009</v>
          </cell>
          <cell r="B3062">
            <v>3</v>
          </cell>
        </row>
        <row r="3063">
          <cell r="A3063">
            <v>2009</v>
          </cell>
          <cell r="B3063">
            <v>3</v>
          </cell>
        </row>
        <row r="3064">
          <cell r="A3064">
            <v>2009</v>
          </cell>
          <cell r="B3064">
            <v>3</v>
          </cell>
        </row>
        <row r="3065">
          <cell r="A3065">
            <v>2009</v>
          </cell>
          <cell r="B3065">
            <v>3</v>
          </cell>
        </row>
        <row r="3066">
          <cell r="A3066">
            <v>2009</v>
          </cell>
          <cell r="B3066">
            <v>3</v>
          </cell>
        </row>
        <row r="3067">
          <cell r="A3067">
            <v>2009</v>
          </cell>
          <cell r="B3067">
            <v>3</v>
          </cell>
        </row>
        <row r="3068">
          <cell r="A3068">
            <v>2009</v>
          </cell>
          <cell r="B3068">
            <v>3</v>
          </cell>
        </row>
        <row r="3069">
          <cell r="A3069">
            <v>2009</v>
          </cell>
          <cell r="B3069">
            <v>3</v>
          </cell>
        </row>
        <row r="3070">
          <cell r="A3070">
            <v>2009</v>
          </cell>
          <cell r="B3070">
            <v>3</v>
          </cell>
        </row>
        <row r="3071">
          <cell r="A3071">
            <v>2009</v>
          </cell>
          <cell r="B3071">
            <v>3</v>
          </cell>
        </row>
        <row r="3072">
          <cell r="A3072">
            <v>2009</v>
          </cell>
          <cell r="B3072">
            <v>3</v>
          </cell>
        </row>
        <row r="3073">
          <cell r="A3073">
            <v>2009</v>
          </cell>
          <cell r="B3073">
            <v>3</v>
          </cell>
        </row>
        <row r="3074">
          <cell r="A3074">
            <v>2009</v>
          </cell>
          <cell r="B3074">
            <v>3</v>
          </cell>
        </row>
        <row r="3075">
          <cell r="A3075">
            <v>2009</v>
          </cell>
          <cell r="B3075">
            <v>3</v>
          </cell>
        </row>
        <row r="3076">
          <cell r="A3076">
            <v>2009</v>
          </cell>
          <cell r="B3076">
            <v>3</v>
          </cell>
        </row>
        <row r="3077">
          <cell r="A3077">
            <v>2009</v>
          </cell>
          <cell r="B3077">
            <v>3</v>
          </cell>
        </row>
        <row r="3078">
          <cell r="A3078">
            <v>2009</v>
          </cell>
          <cell r="B3078">
            <v>3</v>
          </cell>
        </row>
        <row r="3079">
          <cell r="A3079">
            <v>2009</v>
          </cell>
          <cell r="B3079">
            <v>3</v>
          </cell>
        </row>
        <row r="3080">
          <cell r="A3080">
            <v>2009</v>
          </cell>
          <cell r="B3080">
            <v>3</v>
          </cell>
        </row>
        <row r="3081">
          <cell r="A3081">
            <v>2009</v>
          </cell>
          <cell r="B3081">
            <v>3</v>
          </cell>
        </row>
        <row r="3082">
          <cell r="A3082">
            <v>2009</v>
          </cell>
          <cell r="B3082">
            <v>3</v>
          </cell>
        </row>
        <row r="3083">
          <cell r="A3083">
            <v>2009</v>
          </cell>
          <cell r="B3083">
            <v>3</v>
          </cell>
        </row>
        <row r="3084">
          <cell r="A3084">
            <v>2009</v>
          </cell>
          <cell r="B3084">
            <v>3</v>
          </cell>
        </row>
        <row r="3085">
          <cell r="A3085">
            <v>2009</v>
          </cell>
          <cell r="B3085">
            <v>3</v>
          </cell>
        </row>
        <row r="3086">
          <cell r="A3086">
            <v>2009</v>
          </cell>
          <cell r="B3086">
            <v>3</v>
          </cell>
        </row>
        <row r="3087">
          <cell r="A3087">
            <v>2009</v>
          </cell>
          <cell r="B3087">
            <v>3</v>
          </cell>
        </row>
        <row r="3088">
          <cell r="A3088">
            <v>2009</v>
          </cell>
          <cell r="B3088">
            <v>3</v>
          </cell>
        </row>
        <row r="3089">
          <cell r="A3089">
            <v>2009</v>
          </cell>
          <cell r="B3089">
            <v>3</v>
          </cell>
        </row>
        <row r="3090">
          <cell r="A3090">
            <v>2009</v>
          </cell>
          <cell r="B3090">
            <v>3</v>
          </cell>
        </row>
        <row r="3091">
          <cell r="A3091">
            <v>2009</v>
          </cell>
          <cell r="B3091">
            <v>3</v>
          </cell>
        </row>
        <row r="3092">
          <cell r="A3092">
            <v>2009</v>
          </cell>
          <cell r="B3092">
            <v>3</v>
          </cell>
        </row>
        <row r="3093">
          <cell r="A3093">
            <v>2009</v>
          </cell>
          <cell r="B3093">
            <v>3</v>
          </cell>
        </row>
        <row r="3094">
          <cell r="A3094">
            <v>2009</v>
          </cell>
          <cell r="B3094">
            <v>3</v>
          </cell>
        </row>
        <row r="3095">
          <cell r="A3095">
            <v>2009</v>
          </cell>
          <cell r="B3095">
            <v>3</v>
          </cell>
        </row>
        <row r="3096">
          <cell r="A3096">
            <v>2009</v>
          </cell>
          <cell r="B3096">
            <v>3</v>
          </cell>
        </row>
        <row r="3097">
          <cell r="A3097">
            <v>2009</v>
          </cell>
          <cell r="B3097">
            <v>3</v>
          </cell>
        </row>
        <row r="3098">
          <cell r="A3098">
            <v>2009</v>
          </cell>
          <cell r="B3098">
            <v>3</v>
          </cell>
        </row>
        <row r="3099">
          <cell r="A3099">
            <v>2009</v>
          </cell>
          <cell r="B3099">
            <v>3</v>
          </cell>
        </row>
        <row r="3100">
          <cell r="A3100">
            <v>2009</v>
          </cell>
          <cell r="B3100">
            <v>3</v>
          </cell>
        </row>
        <row r="3101">
          <cell r="A3101">
            <v>2009</v>
          </cell>
          <cell r="B3101">
            <v>3</v>
          </cell>
        </row>
        <row r="3102">
          <cell r="A3102">
            <v>2009</v>
          </cell>
          <cell r="B3102">
            <v>3</v>
          </cell>
        </row>
        <row r="3103">
          <cell r="A3103">
            <v>2009</v>
          </cell>
          <cell r="B3103">
            <v>3</v>
          </cell>
        </row>
        <row r="3104">
          <cell r="A3104">
            <v>2009</v>
          </cell>
          <cell r="B3104">
            <v>3</v>
          </cell>
        </row>
        <row r="3105">
          <cell r="A3105">
            <v>2009</v>
          </cell>
          <cell r="B3105">
            <v>3</v>
          </cell>
        </row>
        <row r="3106">
          <cell r="A3106">
            <v>2009</v>
          </cell>
          <cell r="B3106">
            <v>3</v>
          </cell>
        </row>
        <row r="3107">
          <cell r="A3107">
            <v>2009</v>
          </cell>
          <cell r="B3107">
            <v>3</v>
          </cell>
        </row>
        <row r="3108">
          <cell r="A3108">
            <v>2009</v>
          </cell>
          <cell r="B3108">
            <v>3</v>
          </cell>
        </row>
        <row r="3109">
          <cell r="A3109">
            <v>2009</v>
          </cell>
          <cell r="B3109">
            <v>3</v>
          </cell>
        </row>
        <row r="3110">
          <cell r="A3110">
            <v>2009</v>
          </cell>
          <cell r="B3110">
            <v>3</v>
          </cell>
        </row>
        <row r="3111">
          <cell r="A3111">
            <v>2009</v>
          </cell>
          <cell r="B3111">
            <v>3</v>
          </cell>
        </row>
        <row r="3112">
          <cell r="A3112">
            <v>2009</v>
          </cell>
          <cell r="B3112">
            <v>3</v>
          </cell>
        </row>
        <row r="3113">
          <cell r="A3113">
            <v>2009</v>
          </cell>
          <cell r="B3113">
            <v>3</v>
          </cell>
        </row>
        <row r="3114">
          <cell r="A3114">
            <v>2009</v>
          </cell>
          <cell r="B3114">
            <v>3</v>
          </cell>
        </row>
        <row r="3115">
          <cell r="A3115">
            <v>2009</v>
          </cell>
          <cell r="B3115">
            <v>3</v>
          </cell>
        </row>
        <row r="3116">
          <cell r="A3116">
            <v>2009</v>
          </cell>
          <cell r="B3116">
            <v>3</v>
          </cell>
        </row>
        <row r="3117">
          <cell r="A3117">
            <v>2009</v>
          </cell>
          <cell r="B3117">
            <v>3</v>
          </cell>
        </row>
        <row r="3118">
          <cell r="A3118">
            <v>2009</v>
          </cell>
          <cell r="B3118">
            <v>3</v>
          </cell>
        </row>
        <row r="3119">
          <cell r="A3119">
            <v>2009</v>
          </cell>
          <cell r="B3119">
            <v>3</v>
          </cell>
        </row>
        <row r="3120">
          <cell r="A3120">
            <v>2009</v>
          </cell>
          <cell r="B3120">
            <v>3</v>
          </cell>
        </row>
        <row r="3121">
          <cell r="A3121">
            <v>2009</v>
          </cell>
          <cell r="B3121">
            <v>3</v>
          </cell>
        </row>
        <row r="3122">
          <cell r="A3122">
            <v>2009</v>
          </cell>
          <cell r="B3122">
            <v>3</v>
          </cell>
        </row>
        <row r="3123">
          <cell r="A3123">
            <v>2009</v>
          </cell>
          <cell r="B3123">
            <v>3</v>
          </cell>
        </row>
        <row r="3124">
          <cell r="A3124">
            <v>2009</v>
          </cell>
          <cell r="B3124">
            <v>3</v>
          </cell>
        </row>
        <row r="3125">
          <cell r="A3125">
            <v>2009</v>
          </cell>
          <cell r="B3125">
            <v>3</v>
          </cell>
        </row>
        <row r="3126">
          <cell r="A3126">
            <v>2009</v>
          </cell>
          <cell r="B3126">
            <v>3</v>
          </cell>
        </row>
        <row r="3127">
          <cell r="A3127">
            <v>2009</v>
          </cell>
          <cell r="B3127">
            <v>3</v>
          </cell>
        </row>
        <row r="3128">
          <cell r="A3128">
            <v>2009</v>
          </cell>
          <cell r="B3128">
            <v>3</v>
          </cell>
        </row>
        <row r="3129">
          <cell r="A3129">
            <v>2009</v>
          </cell>
          <cell r="B3129">
            <v>3</v>
          </cell>
        </row>
        <row r="3130">
          <cell r="A3130">
            <v>2009</v>
          </cell>
          <cell r="B3130">
            <v>3</v>
          </cell>
        </row>
        <row r="3131">
          <cell r="A3131">
            <v>2009</v>
          </cell>
          <cell r="B3131">
            <v>3</v>
          </cell>
        </row>
        <row r="3132">
          <cell r="A3132">
            <v>2009</v>
          </cell>
          <cell r="B3132">
            <v>3</v>
          </cell>
        </row>
        <row r="3133">
          <cell r="A3133">
            <v>2009</v>
          </cell>
          <cell r="B3133">
            <v>3</v>
          </cell>
        </row>
        <row r="3134">
          <cell r="A3134">
            <v>2009</v>
          </cell>
          <cell r="B3134">
            <v>3</v>
          </cell>
        </row>
        <row r="3135">
          <cell r="A3135">
            <v>2009</v>
          </cell>
          <cell r="B3135">
            <v>3</v>
          </cell>
        </row>
        <row r="3136">
          <cell r="A3136">
            <v>2009</v>
          </cell>
          <cell r="B3136">
            <v>3</v>
          </cell>
        </row>
        <row r="3137">
          <cell r="A3137">
            <v>2009</v>
          </cell>
          <cell r="B3137">
            <v>3</v>
          </cell>
        </row>
        <row r="3138">
          <cell r="A3138">
            <v>2009</v>
          </cell>
          <cell r="B3138">
            <v>3</v>
          </cell>
        </row>
        <row r="3139">
          <cell r="A3139">
            <v>2009</v>
          </cell>
          <cell r="B3139">
            <v>3</v>
          </cell>
        </row>
        <row r="3140">
          <cell r="A3140">
            <v>2009</v>
          </cell>
          <cell r="B3140">
            <v>3</v>
          </cell>
        </row>
        <row r="3141">
          <cell r="A3141">
            <v>2009</v>
          </cell>
          <cell r="B3141">
            <v>3</v>
          </cell>
        </row>
        <row r="3142">
          <cell r="A3142">
            <v>2009</v>
          </cell>
          <cell r="B3142">
            <v>3</v>
          </cell>
        </row>
        <row r="3143">
          <cell r="A3143">
            <v>2009</v>
          </cell>
          <cell r="B3143">
            <v>3</v>
          </cell>
        </row>
        <row r="3144">
          <cell r="A3144">
            <v>2009</v>
          </cell>
          <cell r="B3144">
            <v>3</v>
          </cell>
        </row>
        <row r="3145">
          <cell r="A3145">
            <v>2009</v>
          </cell>
          <cell r="B3145">
            <v>3</v>
          </cell>
        </row>
        <row r="3146">
          <cell r="A3146">
            <v>2009</v>
          </cell>
          <cell r="B3146">
            <v>3</v>
          </cell>
        </row>
        <row r="3147">
          <cell r="A3147">
            <v>2009</v>
          </cell>
          <cell r="B3147">
            <v>3</v>
          </cell>
        </row>
        <row r="3148">
          <cell r="A3148">
            <v>2009</v>
          </cell>
          <cell r="B3148">
            <v>3</v>
          </cell>
        </row>
        <row r="3149">
          <cell r="A3149">
            <v>2009</v>
          </cell>
          <cell r="B3149">
            <v>3</v>
          </cell>
        </row>
        <row r="3150">
          <cell r="A3150">
            <v>2009</v>
          </cell>
          <cell r="B3150">
            <v>3</v>
          </cell>
        </row>
        <row r="3151">
          <cell r="A3151">
            <v>2009</v>
          </cell>
          <cell r="B3151">
            <v>3</v>
          </cell>
        </row>
        <row r="3152">
          <cell r="A3152">
            <v>2009</v>
          </cell>
          <cell r="B3152">
            <v>3</v>
          </cell>
        </row>
        <row r="3153">
          <cell r="A3153">
            <v>2009</v>
          </cell>
          <cell r="B3153">
            <v>3</v>
          </cell>
        </row>
        <row r="3154">
          <cell r="A3154">
            <v>2009</v>
          </cell>
          <cell r="B3154">
            <v>3</v>
          </cell>
        </row>
        <row r="3155">
          <cell r="A3155">
            <v>2009</v>
          </cell>
          <cell r="B3155">
            <v>3</v>
          </cell>
        </row>
        <row r="3156">
          <cell r="A3156">
            <v>2009</v>
          </cell>
          <cell r="B3156">
            <v>3</v>
          </cell>
        </row>
        <row r="3157">
          <cell r="A3157">
            <v>2009</v>
          </cell>
          <cell r="B3157">
            <v>3</v>
          </cell>
        </row>
        <row r="3158">
          <cell r="A3158">
            <v>2009</v>
          </cell>
          <cell r="B3158">
            <v>3</v>
          </cell>
        </row>
        <row r="3159">
          <cell r="A3159">
            <v>2009</v>
          </cell>
          <cell r="B3159">
            <v>3</v>
          </cell>
        </row>
        <row r="3160">
          <cell r="A3160">
            <v>2009</v>
          </cell>
          <cell r="B3160">
            <v>3</v>
          </cell>
        </row>
        <row r="3161">
          <cell r="A3161">
            <v>2009</v>
          </cell>
          <cell r="B3161">
            <v>3</v>
          </cell>
        </row>
        <row r="3162">
          <cell r="A3162">
            <v>2009</v>
          </cell>
          <cell r="B3162">
            <v>3</v>
          </cell>
        </row>
        <row r="3163">
          <cell r="A3163">
            <v>2009</v>
          </cell>
          <cell r="B3163">
            <v>3</v>
          </cell>
        </row>
        <row r="3164">
          <cell r="A3164">
            <v>2009</v>
          </cell>
          <cell r="B3164">
            <v>3</v>
          </cell>
        </row>
        <row r="3165">
          <cell r="A3165">
            <v>2009</v>
          </cell>
          <cell r="B3165">
            <v>3</v>
          </cell>
        </row>
        <row r="3166">
          <cell r="A3166">
            <v>2009</v>
          </cell>
          <cell r="B3166">
            <v>3</v>
          </cell>
        </row>
        <row r="3167">
          <cell r="A3167">
            <v>2009</v>
          </cell>
          <cell r="B3167">
            <v>3</v>
          </cell>
        </row>
        <row r="3168">
          <cell r="A3168">
            <v>2009</v>
          </cell>
          <cell r="B3168">
            <v>3</v>
          </cell>
        </row>
        <row r="3169">
          <cell r="A3169">
            <v>2009</v>
          </cell>
          <cell r="B3169">
            <v>3</v>
          </cell>
        </row>
        <row r="3170">
          <cell r="A3170">
            <v>2009</v>
          </cell>
          <cell r="B3170">
            <v>3</v>
          </cell>
        </row>
        <row r="3171">
          <cell r="A3171">
            <v>2009</v>
          </cell>
          <cell r="B3171">
            <v>3</v>
          </cell>
        </row>
        <row r="3172">
          <cell r="A3172">
            <v>2009</v>
          </cell>
          <cell r="B3172">
            <v>3</v>
          </cell>
        </row>
        <row r="3173">
          <cell r="A3173">
            <v>2009</v>
          </cell>
          <cell r="B3173">
            <v>3</v>
          </cell>
        </row>
        <row r="3174">
          <cell r="A3174">
            <v>2009</v>
          </cell>
          <cell r="B3174">
            <v>3</v>
          </cell>
        </row>
        <row r="3175">
          <cell r="A3175">
            <v>2009</v>
          </cell>
          <cell r="B3175">
            <v>3</v>
          </cell>
        </row>
        <row r="3176">
          <cell r="A3176">
            <v>2009</v>
          </cell>
          <cell r="B3176">
            <v>3</v>
          </cell>
        </row>
        <row r="3177">
          <cell r="A3177">
            <v>2009</v>
          </cell>
          <cell r="B3177">
            <v>3</v>
          </cell>
        </row>
        <row r="3178">
          <cell r="A3178">
            <v>2009</v>
          </cell>
          <cell r="B3178">
            <v>3</v>
          </cell>
        </row>
        <row r="3179">
          <cell r="A3179">
            <v>2009</v>
          </cell>
          <cell r="B3179">
            <v>3</v>
          </cell>
        </row>
        <row r="3180">
          <cell r="A3180">
            <v>2009</v>
          </cell>
          <cell r="B3180">
            <v>3</v>
          </cell>
        </row>
        <row r="3181">
          <cell r="A3181">
            <v>2009</v>
          </cell>
          <cell r="B3181">
            <v>3</v>
          </cell>
        </row>
        <row r="3182">
          <cell r="A3182">
            <v>2009</v>
          </cell>
          <cell r="B3182">
            <v>3</v>
          </cell>
        </row>
        <row r="3183">
          <cell r="A3183">
            <v>2009</v>
          </cell>
          <cell r="B3183">
            <v>3</v>
          </cell>
        </row>
        <row r="3184">
          <cell r="A3184">
            <v>2009</v>
          </cell>
          <cell r="B3184">
            <v>3</v>
          </cell>
        </row>
        <row r="3185">
          <cell r="A3185">
            <v>2009</v>
          </cell>
          <cell r="B3185">
            <v>3</v>
          </cell>
        </row>
        <row r="3186">
          <cell r="A3186">
            <v>2009</v>
          </cell>
          <cell r="B3186">
            <v>3</v>
          </cell>
        </row>
        <row r="3187">
          <cell r="A3187">
            <v>2009</v>
          </cell>
          <cell r="B3187">
            <v>3</v>
          </cell>
        </row>
        <row r="3188">
          <cell r="A3188">
            <v>2009</v>
          </cell>
          <cell r="B3188">
            <v>3</v>
          </cell>
        </row>
        <row r="3189">
          <cell r="A3189">
            <v>2009</v>
          </cell>
          <cell r="B3189">
            <v>4</v>
          </cell>
        </row>
        <row r="3190">
          <cell r="A3190">
            <v>2009</v>
          </cell>
          <cell r="B3190">
            <v>4</v>
          </cell>
        </row>
        <row r="3191">
          <cell r="A3191">
            <v>2009</v>
          </cell>
          <cell r="B3191">
            <v>4</v>
          </cell>
        </row>
        <row r="3192">
          <cell r="A3192">
            <v>2009</v>
          </cell>
          <cell r="B3192">
            <v>4</v>
          </cell>
        </row>
        <row r="3193">
          <cell r="A3193">
            <v>2009</v>
          </cell>
          <cell r="B3193">
            <v>4</v>
          </cell>
        </row>
        <row r="3194">
          <cell r="A3194">
            <v>2009</v>
          </cell>
          <cell r="B3194">
            <v>4</v>
          </cell>
        </row>
        <row r="3195">
          <cell r="A3195">
            <v>2009</v>
          </cell>
          <cell r="B3195">
            <v>4</v>
          </cell>
        </row>
        <row r="3196">
          <cell r="A3196">
            <v>2009</v>
          </cell>
          <cell r="B3196">
            <v>4</v>
          </cell>
        </row>
        <row r="3197">
          <cell r="A3197">
            <v>2009</v>
          </cell>
          <cell r="B3197">
            <v>4</v>
          </cell>
        </row>
        <row r="3198">
          <cell r="A3198">
            <v>2009</v>
          </cell>
          <cell r="B3198">
            <v>4</v>
          </cell>
        </row>
        <row r="3199">
          <cell r="A3199">
            <v>2009</v>
          </cell>
          <cell r="B3199">
            <v>4</v>
          </cell>
        </row>
        <row r="3200">
          <cell r="A3200">
            <v>2009</v>
          </cell>
          <cell r="B3200">
            <v>4</v>
          </cell>
        </row>
        <row r="3201">
          <cell r="A3201">
            <v>2009</v>
          </cell>
          <cell r="B3201">
            <v>4</v>
          </cell>
        </row>
        <row r="3202">
          <cell r="A3202">
            <v>2009</v>
          </cell>
          <cell r="B3202">
            <v>4</v>
          </cell>
        </row>
        <row r="3203">
          <cell r="A3203">
            <v>2009</v>
          </cell>
          <cell r="B3203">
            <v>4</v>
          </cell>
        </row>
        <row r="3204">
          <cell r="A3204">
            <v>2009</v>
          </cell>
          <cell r="B3204">
            <v>4</v>
          </cell>
        </row>
        <row r="3205">
          <cell r="A3205">
            <v>2009</v>
          </cell>
          <cell r="B3205">
            <v>4</v>
          </cell>
        </row>
        <row r="3206">
          <cell r="A3206">
            <v>2009</v>
          </cell>
          <cell r="B3206">
            <v>4</v>
          </cell>
        </row>
        <row r="3207">
          <cell r="A3207">
            <v>2009</v>
          </cell>
          <cell r="B3207">
            <v>4</v>
          </cell>
        </row>
        <row r="3208">
          <cell r="A3208">
            <v>2009</v>
          </cell>
          <cell r="B3208">
            <v>4</v>
          </cell>
        </row>
        <row r="3209">
          <cell r="A3209">
            <v>2009</v>
          </cell>
          <cell r="B3209">
            <v>4</v>
          </cell>
        </row>
        <row r="3210">
          <cell r="A3210">
            <v>2009</v>
          </cell>
          <cell r="B3210">
            <v>4</v>
          </cell>
        </row>
        <row r="3211">
          <cell r="A3211">
            <v>2009</v>
          </cell>
          <cell r="B3211">
            <v>4</v>
          </cell>
        </row>
        <row r="3212">
          <cell r="A3212">
            <v>2009</v>
          </cell>
          <cell r="B3212">
            <v>4</v>
          </cell>
        </row>
        <row r="3213">
          <cell r="A3213">
            <v>2009</v>
          </cell>
          <cell r="B3213">
            <v>4</v>
          </cell>
        </row>
        <row r="3214">
          <cell r="A3214">
            <v>2009</v>
          </cell>
          <cell r="B3214">
            <v>4</v>
          </cell>
        </row>
        <row r="3215">
          <cell r="A3215">
            <v>2009</v>
          </cell>
          <cell r="B3215">
            <v>4</v>
          </cell>
        </row>
        <row r="3216">
          <cell r="A3216">
            <v>2009</v>
          </cell>
          <cell r="B3216">
            <v>4</v>
          </cell>
        </row>
        <row r="3217">
          <cell r="A3217">
            <v>2009</v>
          </cell>
          <cell r="B3217">
            <v>4</v>
          </cell>
        </row>
        <row r="3218">
          <cell r="A3218">
            <v>2009</v>
          </cell>
          <cell r="B3218">
            <v>4</v>
          </cell>
        </row>
        <row r="3219">
          <cell r="A3219">
            <v>2009</v>
          </cell>
          <cell r="B3219">
            <v>4</v>
          </cell>
        </row>
        <row r="3220">
          <cell r="A3220">
            <v>2009</v>
          </cell>
          <cell r="B3220">
            <v>4</v>
          </cell>
        </row>
        <row r="3221">
          <cell r="A3221">
            <v>2009</v>
          </cell>
          <cell r="B3221">
            <v>4</v>
          </cell>
        </row>
        <row r="3222">
          <cell r="A3222">
            <v>2009</v>
          </cell>
          <cell r="B3222">
            <v>4</v>
          </cell>
        </row>
        <row r="3223">
          <cell r="A3223">
            <v>2009</v>
          </cell>
          <cell r="B3223">
            <v>4</v>
          </cell>
        </row>
        <row r="3224">
          <cell r="A3224">
            <v>2009</v>
          </cell>
          <cell r="B3224">
            <v>4</v>
          </cell>
        </row>
        <row r="3225">
          <cell r="A3225">
            <v>2009</v>
          </cell>
          <cell r="B3225">
            <v>4</v>
          </cell>
        </row>
        <row r="3226">
          <cell r="A3226">
            <v>2009</v>
          </cell>
          <cell r="B3226">
            <v>4</v>
          </cell>
        </row>
        <row r="3227">
          <cell r="A3227">
            <v>2009</v>
          </cell>
          <cell r="B3227">
            <v>4</v>
          </cell>
        </row>
        <row r="3228">
          <cell r="A3228">
            <v>2009</v>
          </cell>
          <cell r="B3228">
            <v>4</v>
          </cell>
        </row>
        <row r="3229">
          <cell r="A3229">
            <v>2009</v>
          </cell>
          <cell r="B3229">
            <v>4</v>
          </cell>
        </row>
        <row r="3230">
          <cell r="A3230">
            <v>2009</v>
          </cell>
          <cell r="B3230">
            <v>4</v>
          </cell>
        </row>
        <row r="3231">
          <cell r="A3231">
            <v>2009</v>
          </cell>
          <cell r="B3231">
            <v>4</v>
          </cell>
        </row>
        <row r="3232">
          <cell r="A3232">
            <v>2009</v>
          </cell>
          <cell r="B3232">
            <v>4</v>
          </cell>
        </row>
        <row r="3233">
          <cell r="A3233">
            <v>2009</v>
          </cell>
          <cell r="B3233">
            <v>4</v>
          </cell>
        </row>
        <row r="3234">
          <cell r="A3234">
            <v>2009</v>
          </cell>
          <cell r="B3234">
            <v>4</v>
          </cell>
        </row>
        <row r="3235">
          <cell r="A3235">
            <v>2009</v>
          </cell>
          <cell r="B3235">
            <v>4</v>
          </cell>
        </row>
        <row r="3236">
          <cell r="A3236">
            <v>2009</v>
          </cell>
          <cell r="B3236">
            <v>4</v>
          </cell>
        </row>
        <row r="3237">
          <cell r="A3237">
            <v>2009</v>
          </cell>
          <cell r="B3237">
            <v>4</v>
          </cell>
        </row>
        <row r="3238">
          <cell r="A3238">
            <v>2009</v>
          </cell>
          <cell r="B3238">
            <v>4</v>
          </cell>
        </row>
        <row r="3239">
          <cell r="A3239">
            <v>2009</v>
          </cell>
          <cell r="B3239">
            <v>4</v>
          </cell>
        </row>
        <row r="3240">
          <cell r="A3240">
            <v>2009</v>
          </cell>
          <cell r="B3240">
            <v>4</v>
          </cell>
        </row>
        <row r="3241">
          <cell r="A3241">
            <v>2009</v>
          </cell>
          <cell r="B3241">
            <v>4</v>
          </cell>
        </row>
        <row r="3242">
          <cell r="A3242">
            <v>2009</v>
          </cell>
          <cell r="B3242">
            <v>4</v>
          </cell>
        </row>
        <row r="3243">
          <cell r="A3243">
            <v>2009</v>
          </cell>
          <cell r="B3243">
            <v>4</v>
          </cell>
        </row>
        <row r="3244">
          <cell r="A3244">
            <v>2009</v>
          </cell>
          <cell r="B3244">
            <v>4</v>
          </cell>
        </row>
        <row r="3245">
          <cell r="A3245">
            <v>2009</v>
          </cell>
          <cell r="B3245">
            <v>4</v>
          </cell>
        </row>
        <row r="3246">
          <cell r="A3246">
            <v>2009</v>
          </cell>
          <cell r="B3246">
            <v>4</v>
          </cell>
        </row>
        <row r="3247">
          <cell r="A3247">
            <v>2009</v>
          </cell>
          <cell r="B3247">
            <v>4</v>
          </cell>
        </row>
        <row r="3248">
          <cell r="A3248">
            <v>2009</v>
          </cell>
          <cell r="B3248">
            <v>4</v>
          </cell>
        </row>
        <row r="3249">
          <cell r="A3249">
            <v>2009</v>
          </cell>
          <cell r="B3249">
            <v>4</v>
          </cell>
        </row>
        <row r="3250">
          <cell r="A3250">
            <v>2009</v>
          </cell>
          <cell r="B3250">
            <v>4</v>
          </cell>
        </row>
        <row r="3251">
          <cell r="A3251">
            <v>2009</v>
          </cell>
          <cell r="B3251">
            <v>4</v>
          </cell>
        </row>
        <row r="3252">
          <cell r="A3252">
            <v>2009</v>
          </cell>
          <cell r="B3252">
            <v>4</v>
          </cell>
        </row>
        <row r="3253">
          <cell r="A3253">
            <v>2009</v>
          </cell>
          <cell r="B3253">
            <v>4</v>
          </cell>
        </row>
        <row r="3254">
          <cell r="A3254">
            <v>2009</v>
          </cell>
          <cell r="B3254">
            <v>4</v>
          </cell>
        </row>
        <row r="3255">
          <cell r="A3255">
            <v>2009</v>
          </cell>
          <cell r="B3255">
            <v>4</v>
          </cell>
        </row>
        <row r="3256">
          <cell r="A3256">
            <v>2009</v>
          </cell>
          <cell r="B3256">
            <v>4</v>
          </cell>
        </row>
        <row r="3257">
          <cell r="A3257">
            <v>2009</v>
          </cell>
          <cell r="B3257">
            <v>4</v>
          </cell>
        </row>
        <row r="3258">
          <cell r="A3258">
            <v>2009</v>
          </cell>
          <cell r="B3258">
            <v>4</v>
          </cell>
        </row>
        <row r="3259">
          <cell r="A3259">
            <v>2009</v>
          </cell>
          <cell r="B3259">
            <v>4</v>
          </cell>
        </row>
        <row r="3260">
          <cell r="A3260">
            <v>2009</v>
          </cell>
          <cell r="B3260">
            <v>4</v>
          </cell>
        </row>
        <row r="3261">
          <cell r="A3261">
            <v>2009</v>
          </cell>
          <cell r="B3261">
            <v>4</v>
          </cell>
        </row>
        <row r="3262">
          <cell r="A3262">
            <v>2009</v>
          </cell>
          <cell r="B3262">
            <v>4</v>
          </cell>
        </row>
        <row r="3263">
          <cell r="A3263">
            <v>2009</v>
          </cell>
          <cell r="B3263">
            <v>4</v>
          </cell>
        </row>
        <row r="3264">
          <cell r="A3264">
            <v>2009</v>
          </cell>
          <cell r="B3264">
            <v>4</v>
          </cell>
        </row>
        <row r="3265">
          <cell r="A3265">
            <v>2009</v>
          </cell>
          <cell r="B3265">
            <v>4</v>
          </cell>
        </row>
        <row r="3266">
          <cell r="A3266">
            <v>2009</v>
          </cell>
          <cell r="B3266">
            <v>4</v>
          </cell>
        </row>
        <row r="3267">
          <cell r="A3267">
            <v>2009</v>
          </cell>
          <cell r="B3267">
            <v>4</v>
          </cell>
        </row>
        <row r="3268">
          <cell r="A3268">
            <v>2009</v>
          </cell>
          <cell r="B3268">
            <v>4</v>
          </cell>
        </row>
        <row r="3269">
          <cell r="A3269">
            <v>2009</v>
          </cell>
          <cell r="B3269">
            <v>4</v>
          </cell>
        </row>
        <row r="3270">
          <cell r="A3270">
            <v>2009</v>
          </cell>
          <cell r="B3270">
            <v>4</v>
          </cell>
        </row>
        <row r="3271">
          <cell r="A3271">
            <v>2009</v>
          </cell>
          <cell r="B3271">
            <v>4</v>
          </cell>
        </row>
        <row r="3272">
          <cell r="A3272">
            <v>2009</v>
          </cell>
          <cell r="B3272">
            <v>4</v>
          </cell>
        </row>
        <row r="3273">
          <cell r="A3273">
            <v>2009</v>
          </cell>
          <cell r="B3273">
            <v>4</v>
          </cell>
        </row>
        <row r="3274">
          <cell r="A3274">
            <v>2009</v>
          </cell>
          <cell r="B3274">
            <v>4</v>
          </cell>
        </row>
        <row r="3275">
          <cell r="A3275">
            <v>2009</v>
          </cell>
          <cell r="B3275">
            <v>4</v>
          </cell>
        </row>
        <row r="3276">
          <cell r="A3276">
            <v>2009</v>
          </cell>
          <cell r="B3276">
            <v>4</v>
          </cell>
        </row>
        <row r="3277">
          <cell r="A3277">
            <v>2009</v>
          </cell>
          <cell r="B3277">
            <v>4</v>
          </cell>
        </row>
        <row r="3278">
          <cell r="A3278">
            <v>2009</v>
          </cell>
          <cell r="B3278">
            <v>4</v>
          </cell>
        </row>
        <row r="3279">
          <cell r="A3279">
            <v>2009</v>
          </cell>
          <cell r="B3279">
            <v>4</v>
          </cell>
        </row>
        <row r="3280">
          <cell r="A3280">
            <v>2009</v>
          </cell>
          <cell r="B3280">
            <v>4</v>
          </cell>
        </row>
        <row r="3281">
          <cell r="A3281">
            <v>2009</v>
          </cell>
          <cell r="B3281">
            <v>4</v>
          </cell>
        </row>
        <row r="3282">
          <cell r="A3282">
            <v>2009</v>
          </cell>
          <cell r="B3282">
            <v>4</v>
          </cell>
        </row>
        <row r="3283">
          <cell r="A3283">
            <v>2009</v>
          </cell>
          <cell r="B3283">
            <v>4</v>
          </cell>
        </row>
        <row r="3284">
          <cell r="A3284">
            <v>2009</v>
          </cell>
          <cell r="B3284">
            <v>4</v>
          </cell>
        </row>
        <row r="3285">
          <cell r="A3285">
            <v>2009</v>
          </cell>
          <cell r="B3285">
            <v>4</v>
          </cell>
        </row>
        <row r="3286">
          <cell r="A3286">
            <v>2009</v>
          </cell>
          <cell r="B3286">
            <v>4</v>
          </cell>
        </row>
        <row r="3287">
          <cell r="A3287">
            <v>2009</v>
          </cell>
          <cell r="B3287">
            <v>4</v>
          </cell>
        </row>
        <row r="3288">
          <cell r="A3288">
            <v>2009</v>
          </cell>
          <cell r="B3288">
            <v>4</v>
          </cell>
        </row>
        <row r="3289">
          <cell r="A3289">
            <v>2009</v>
          </cell>
          <cell r="B3289">
            <v>4</v>
          </cell>
        </row>
        <row r="3290">
          <cell r="A3290">
            <v>2009</v>
          </cell>
          <cell r="B3290">
            <v>4</v>
          </cell>
        </row>
        <row r="3291">
          <cell r="A3291">
            <v>2009</v>
          </cell>
          <cell r="B3291">
            <v>4</v>
          </cell>
        </row>
        <row r="3292">
          <cell r="A3292">
            <v>2009</v>
          </cell>
          <cell r="B3292">
            <v>4</v>
          </cell>
        </row>
        <row r="3293">
          <cell r="A3293">
            <v>2009</v>
          </cell>
          <cell r="B3293">
            <v>4</v>
          </cell>
        </row>
        <row r="3294">
          <cell r="A3294">
            <v>2009</v>
          </cell>
          <cell r="B3294">
            <v>4</v>
          </cell>
        </row>
        <row r="3295">
          <cell r="A3295">
            <v>2009</v>
          </cell>
          <cell r="B3295">
            <v>4</v>
          </cell>
        </row>
        <row r="3296">
          <cell r="A3296">
            <v>2009</v>
          </cell>
          <cell r="B3296">
            <v>4</v>
          </cell>
        </row>
        <row r="3297">
          <cell r="A3297">
            <v>2009</v>
          </cell>
          <cell r="B3297">
            <v>4</v>
          </cell>
        </row>
        <row r="3298">
          <cell r="A3298">
            <v>2009</v>
          </cell>
          <cell r="B3298">
            <v>4</v>
          </cell>
        </row>
        <row r="3299">
          <cell r="A3299">
            <v>2009</v>
          </cell>
          <cell r="B3299">
            <v>4</v>
          </cell>
        </row>
        <row r="3300">
          <cell r="A3300">
            <v>2009</v>
          </cell>
          <cell r="B3300">
            <v>4</v>
          </cell>
        </row>
        <row r="3301">
          <cell r="A3301">
            <v>2009</v>
          </cell>
          <cell r="B3301">
            <v>4</v>
          </cell>
        </row>
        <row r="3302">
          <cell r="A3302">
            <v>2009</v>
          </cell>
          <cell r="B3302">
            <v>4</v>
          </cell>
        </row>
        <row r="3303">
          <cell r="A3303">
            <v>2009</v>
          </cell>
          <cell r="B3303">
            <v>4</v>
          </cell>
        </row>
        <row r="3304">
          <cell r="A3304">
            <v>2009</v>
          </cell>
          <cell r="B3304">
            <v>4</v>
          </cell>
        </row>
        <row r="3305">
          <cell r="A3305">
            <v>2009</v>
          </cell>
          <cell r="B3305">
            <v>4</v>
          </cell>
        </row>
        <row r="3306">
          <cell r="A3306">
            <v>2009</v>
          </cell>
          <cell r="B3306">
            <v>4</v>
          </cell>
        </row>
        <row r="3307">
          <cell r="A3307">
            <v>2009</v>
          </cell>
          <cell r="B3307">
            <v>4</v>
          </cell>
        </row>
        <row r="3308">
          <cell r="A3308">
            <v>2009</v>
          </cell>
          <cell r="B3308">
            <v>4</v>
          </cell>
        </row>
        <row r="3309">
          <cell r="A3309">
            <v>2009</v>
          </cell>
          <cell r="B3309">
            <v>4</v>
          </cell>
        </row>
        <row r="3310">
          <cell r="A3310">
            <v>2009</v>
          </cell>
          <cell r="B3310">
            <v>4</v>
          </cell>
        </row>
        <row r="3311">
          <cell r="A3311">
            <v>2009</v>
          </cell>
          <cell r="B3311">
            <v>4</v>
          </cell>
        </row>
        <row r="3312">
          <cell r="A3312">
            <v>2009</v>
          </cell>
          <cell r="B3312">
            <v>4</v>
          </cell>
        </row>
        <row r="3313">
          <cell r="A3313">
            <v>2009</v>
          </cell>
          <cell r="B3313">
            <v>4</v>
          </cell>
        </row>
        <row r="3314">
          <cell r="A3314">
            <v>2009</v>
          </cell>
          <cell r="B3314">
            <v>4</v>
          </cell>
        </row>
        <row r="3315">
          <cell r="A3315">
            <v>2009</v>
          </cell>
          <cell r="B3315">
            <v>4</v>
          </cell>
        </row>
        <row r="3316">
          <cell r="A3316">
            <v>2009</v>
          </cell>
          <cell r="B3316">
            <v>4</v>
          </cell>
        </row>
        <row r="3317">
          <cell r="A3317">
            <v>2009</v>
          </cell>
          <cell r="B3317">
            <v>4</v>
          </cell>
        </row>
        <row r="3318">
          <cell r="A3318">
            <v>2009</v>
          </cell>
          <cell r="B3318">
            <v>4</v>
          </cell>
        </row>
        <row r="3319">
          <cell r="A3319">
            <v>2009</v>
          </cell>
          <cell r="B3319">
            <v>4</v>
          </cell>
        </row>
        <row r="3320">
          <cell r="A3320">
            <v>2009</v>
          </cell>
          <cell r="B3320">
            <v>4</v>
          </cell>
        </row>
        <row r="3321">
          <cell r="A3321">
            <v>2009</v>
          </cell>
          <cell r="B3321">
            <v>4</v>
          </cell>
        </row>
        <row r="3322">
          <cell r="A3322">
            <v>2009</v>
          </cell>
          <cell r="B3322">
            <v>4</v>
          </cell>
        </row>
        <row r="3323">
          <cell r="A3323">
            <v>2009</v>
          </cell>
          <cell r="B3323">
            <v>4</v>
          </cell>
        </row>
        <row r="3324">
          <cell r="A3324">
            <v>2009</v>
          </cell>
          <cell r="B3324">
            <v>4</v>
          </cell>
        </row>
        <row r="3325">
          <cell r="A3325">
            <v>2009</v>
          </cell>
          <cell r="B3325">
            <v>4</v>
          </cell>
        </row>
        <row r="3326">
          <cell r="A3326">
            <v>2009</v>
          </cell>
          <cell r="B3326">
            <v>4</v>
          </cell>
        </row>
        <row r="3327">
          <cell r="A3327">
            <v>2009</v>
          </cell>
          <cell r="B3327">
            <v>4</v>
          </cell>
        </row>
        <row r="3328">
          <cell r="A3328">
            <v>2009</v>
          </cell>
          <cell r="B3328">
            <v>4</v>
          </cell>
        </row>
        <row r="3329">
          <cell r="A3329">
            <v>2009</v>
          </cell>
          <cell r="B3329">
            <v>4</v>
          </cell>
        </row>
        <row r="3330">
          <cell r="A3330">
            <v>2009</v>
          </cell>
          <cell r="B3330">
            <v>4</v>
          </cell>
        </row>
        <row r="3331">
          <cell r="A3331">
            <v>2009</v>
          </cell>
          <cell r="B3331">
            <v>4</v>
          </cell>
        </row>
        <row r="3332">
          <cell r="A3332">
            <v>2009</v>
          </cell>
          <cell r="B3332">
            <v>4</v>
          </cell>
        </row>
        <row r="3333">
          <cell r="A3333">
            <v>2009</v>
          </cell>
          <cell r="B3333">
            <v>4</v>
          </cell>
        </row>
        <row r="3334">
          <cell r="A3334">
            <v>2009</v>
          </cell>
          <cell r="B3334">
            <v>4</v>
          </cell>
        </row>
        <row r="3335">
          <cell r="A3335">
            <v>2009</v>
          </cell>
          <cell r="B3335">
            <v>4</v>
          </cell>
        </row>
        <row r="3336">
          <cell r="A3336">
            <v>2009</v>
          </cell>
          <cell r="B3336">
            <v>4</v>
          </cell>
        </row>
        <row r="3337">
          <cell r="A3337">
            <v>2009</v>
          </cell>
          <cell r="B3337">
            <v>4</v>
          </cell>
        </row>
        <row r="3338">
          <cell r="A3338">
            <v>2009</v>
          </cell>
          <cell r="B3338">
            <v>4</v>
          </cell>
        </row>
        <row r="3339">
          <cell r="A3339">
            <v>2009</v>
          </cell>
          <cell r="B3339">
            <v>4</v>
          </cell>
        </row>
        <row r="3340">
          <cell r="A3340">
            <v>2009</v>
          </cell>
          <cell r="B3340">
            <v>4</v>
          </cell>
        </row>
        <row r="3341">
          <cell r="A3341">
            <v>2009</v>
          </cell>
          <cell r="B3341">
            <v>4</v>
          </cell>
        </row>
        <row r="3342">
          <cell r="A3342">
            <v>2009</v>
          </cell>
          <cell r="B3342">
            <v>4</v>
          </cell>
        </row>
        <row r="3343">
          <cell r="A3343">
            <v>2009</v>
          </cell>
          <cell r="B3343">
            <v>4</v>
          </cell>
        </row>
        <row r="3344">
          <cell r="A3344">
            <v>2009</v>
          </cell>
          <cell r="B3344">
            <v>4</v>
          </cell>
        </row>
        <row r="3345">
          <cell r="A3345">
            <v>2009</v>
          </cell>
          <cell r="B3345">
            <v>4</v>
          </cell>
        </row>
        <row r="3346">
          <cell r="A3346">
            <v>2009</v>
          </cell>
          <cell r="B3346">
            <v>4</v>
          </cell>
        </row>
        <row r="3347">
          <cell r="A3347">
            <v>2009</v>
          </cell>
          <cell r="B3347">
            <v>4</v>
          </cell>
        </row>
        <row r="3348">
          <cell r="A3348">
            <v>2009</v>
          </cell>
          <cell r="B3348">
            <v>4</v>
          </cell>
        </row>
        <row r="3349">
          <cell r="A3349">
            <v>2009</v>
          </cell>
          <cell r="B3349">
            <v>4</v>
          </cell>
        </row>
        <row r="3350">
          <cell r="A3350">
            <v>2009</v>
          </cell>
          <cell r="B3350">
            <v>4</v>
          </cell>
        </row>
        <row r="3351">
          <cell r="A3351">
            <v>2009</v>
          </cell>
          <cell r="B3351">
            <v>4</v>
          </cell>
        </row>
        <row r="3352">
          <cell r="A3352">
            <v>2009</v>
          </cell>
          <cell r="B3352">
            <v>4</v>
          </cell>
        </row>
        <row r="3353">
          <cell r="A3353">
            <v>2009</v>
          </cell>
          <cell r="B3353">
            <v>4</v>
          </cell>
        </row>
        <row r="3354">
          <cell r="A3354">
            <v>2009</v>
          </cell>
          <cell r="B3354">
            <v>4</v>
          </cell>
        </row>
        <row r="3355">
          <cell r="A3355">
            <v>2009</v>
          </cell>
          <cell r="B3355">
            <v>4</v>
          </cell>
        </row>
        <row r="3356">
          <cell r="A3356">
            <v>2009</v>
          </cell>
          <cell r="B3356">
            <v>4</v>
          </cell>
        </row>
        <row r="3357">
          <cell r="A3357">
            <v>2009</v>
          </cell>
          <cell r="B3357">
            <v>5</v>
          </cell>
        </row>
        <row r="3358">
          <cell r="A3358">
            <v>2009</v>
          </cell>
          <cell r="B3358">
            <v>5</v>
          </cell>
        </row>
        <row r="3359">
          <cell r="A3359">
            <v>2009</v>
          </cell>
          <cell r="B3359">
            <v>5</v>
          </cell>
        </row>
        <row r="3360">
          <cell r="A3360">
            <v>2009</v>
          </cell>
          <cell r="B3360">
            <v>5</v>
          </cell>
        </row>
        <row r="3361">
          <cell r="A3361">
            <v>2009</v>
          </cell>
          <cell r="B3361">
            <v>5</v>
          </cell>
        </row>
        <row r="3362">
          <cell r="A3362">
            <v>2009</v>
          </cell>
          <cell r="B3362">
            <v>5</v>
          </cell>
        </row>
        <row r="3363">
          <cell r="A3363">
            <v>2009</v>
          </cell>
          <cell r="B3363">
            <v>5</v>
          </cell>
        </row>
        <row r="3364">
          <cell r="A3364">
            <v>2009</v>
          </cell>
          <cell r="B3364">
            <v>5</v>
          </cell>
        </row>
        <row r="3365">
          <cell r="A3365">
            <v>2009</v>
          </cell>
          <cell r="B3365">
            <v>5</v>
          </cell>
        </row>
        <row r="3366">
          <cell r="A3366">
            <v>2009</v>
          </cell>
          <cell r="B3366">
            <v>5</v>
          </cell>
        </row>
        <row r="3367">
          <cell r="A3367">
            <v>2009</v>
          </cell>
          <cell r="B3367">
            <v>5</v>
          </cell>
        </row>
        <row r="3368">
          <cell r="A3368">
            <v>2009</v>
          </cell>
          <cell r="B3368">
            <v>5</v>
          </cell>
        </row>
        <row r="3369">
          <cell r="A3369">
            <v>2009</v>
          </cell>
          <cell r="B3369">
            <v>5</v>
          </cell>
        </row>
        <row r="3370">
          <cell r="A3370">
            <v>2009</v>
          </cell>
          <cell r="B3370">
            <v>5</v>
          </cell>
        </row>
        <row r="3371">
          <cell r="A3371">
            <v>2009</v>
          </cell>
          <cell r="B3371">
            <v>5</v>
          </cell>
        </row>
        <row r="3372">
          <cell r="A3372">
            <v>2009</v>
          </cell>
          <cell r="B3372">
            <v>5</v>
          </cell>
        </row>
        <row r="3373">
          <cell r="A3373">
            <v>2009</v>
          </cell>
          <cell r="B3373">
            <v>5</v>
          </cell>
        </row>
        <row r="3374">
          <cell r="A3374">
            <v>2009</v>
          </cell>
          <cell r="B3374">
            <v>5</v>
          </cell>
        </row>
        <row r="3375">
          <cell r="A3375">
            <v>2009</v>
          </cell>
          <cell r="B3375">
            <v>5</v>
          </cell>
        </row>
        <row r="3376">
          <cell r="A3376">
            <v>2009</v>
          </cell>
          <cell r="B3376">
            <v>5</v>
          </cell>
        </row>
        <row r="3377">
          <cell r="A3377">
            <v>2009</v>
          </cell>
          <cell r="B3377">
            <v>5</v>
          </cell>
        </row>
        <row r="3378">
          <cell r="A3378">
            <v>2009</v>
          </cell>
          <cell r="B3378">
            <v>5</v>
          </cell>
        </row>
        <row r="3379">
          <cell r="A3379">
            <v>2009</v>
          </cell>
          <cell r="B3379">
            <v>5</v>
          </cell>
        </row>
        <row r="3380">
          <cell r="A3380">
            <v>2009</v>
          </cell>
          <cell r="B3380">
            <v>5</v>
          </cell>
        </row>
        <row r="3381">
          <cell r="A3381">
            <v>2009</v>
          </cell>
          <cell r="B3381">
            <v>5</v>
          </cell>
        </row>
        <row r="3382">
          <cell r="A3382">
            <v>2009</v>
          </cell>
          <cell r="B3382">
            <v>5</v>
          </cell>
        </row>
        <row r="3383">
          <cell r="A3383">
            <v>2009</v>
          </cell>
          <cell r="B3383">
            <v>5</v>
          </cell>
        </row>
        <row r="3384">
          <cell r="A3384">
            <v>2009</v>
          </cell>
          <cell r="B3384">
            <v>5</v>
          </cell>
        </row>
        <row r="3385">
          <cell r="A3385">
            <v>2009</v>
          </cell>
          <cell r="B3385">
            <v>5</v>
          </cell>
        </row>
        <row r="3386">
          <cell r="A3386">
            <v>2009</v>
          </cell>
          <cell r="B3386">
            <v>5</v>
          </cell>
        </row>
        <row r="3387">
          <cell r="A3387">
            <v>2009</v>
          </cell>
          <cell r="B3387">
            <v>5</v>
          </cell>
        </row>
        <row r="3388">
          <cell r="A3388">
            <v>2009</v>
          </cell>
          <cell r="B3388">
            <v>5</v>
          </cell>
        </row>
        <row r="3389">
          <cell r="A3389">
            <v>2009</v>
          </cell>
          <cell r="B3389">
            <v>5</v>
          </cell>
        </row>
        <row r="3390">
          <cell r="A3390">
            <v>2009</v>
          </cell>
          <cell r="B3390">
            <v>5</v>
          </cell>
        </row>
        <row r="3391">
          <cell r="A3391">
            <v>2009</v>
          </cell>
          <cell r="B3391">
            <v>5</v>
          </cell>
        </row>
        <row r="3392">
          <cell r="A3392">
            <v>2009</v>
          </cell>
          <cell r="B3392">
            <v>5</v>
          </cell>
        </row>
        <row r="3393">
          <cell r="A3393">
            <v>2009</v>
          </cell>
          <cell r="B3393">
            <v>5</v>
          </cell>
        </row>
        <row r="3394">
          <cell r="A3394">
            <v>2009</v>
          </cell>
          <cell r="B3394">
            <v>5</v>
          </cell>
        </row>
        <row r="3395">
          <cell r="A3395">
            <v>2009</v>
          </cell>
          <cell r="B3395">
            <v>5</v>
          </cell>
        </row>
        <row r="3396">
          <cell r="A3396">
            <v>2009</v>
          </cell>
          <cell r="B3396">
            <v>5</v>
          </cell>
        </row>
        <row r="3397">
          <cell r="A3397">
            <v>2009</v>
          </cell>
          <cell r="B3397">
            <v>5</v>
          </cell>
        </row>
        <row r="3398">
          <cell r="A3398">
            <v>2009</v>
          </cell>
          <cell r="B3398">
            <v>5</v>
          </cell>
        </row>
        <row r="3399">
          <cell r="A3399">
            <v>2009</v>
          </cell>
          <cell r="B3399">
            <v>5</v>
          </cell>
        </row>
        <row r="3400">
          <cell r="A3400">
            <v>2009</v>
          </cell>
          <cell r="B3400">
            <v>5</v>
          </cell>
        </row>
        <row r="3401">
          <cell r="A3401">
            <v>2009</v>
          </cell>
          <cell r="B3401">
            <v>5</v>
          </cell>
        </row>
        <row r="3402">
          <cell r="A3402">
            <v>2009</v>
          </cell>
          <cell r="B3402">
            <v>5</v>
          </cell>
        </row>
        <row r="3403">
          <cell r="A3403">
            <v>2009</v>
          </cell>
          <cell r="B3403">
            <v>5</v>
          </cell>
        </row>
        <row r="3404">
          <cell r="A3404">
            <v>2009</v>
          </cell>
          <cell r="B3404">
            <v>5</v>
          </cell>
        </row>
        <row r="3405">
          <cell r="A3405">
            <v>2009</v>
          </cell>
          <cell r="B3405">
            <v>5</v>
          </cell>
        </row>
        <row r="3406">
          <cell r="A3406">
            <v>2009</v>
          </cell>
          <cell r="B3406">
            <v>5</v>
          </cell>
        </row>
        <row r="3407">
          <cell r="A3407">
            <v>2009</v>
          </cell>
          <cell r="B3407">
            <v>5</v>
          </cell>
        </row>
        <row r="3408">
          <cell r="A3408">
            <v>2009</v>
          </cell>
          <cell r="B3408">
            <v>5</v>
          </cell>
        </row>
        <row r="3409">
          <cell r="A3409">
            <v>2009</v>
          </cell>
          <cell r="B3409">
            <v>5</v>
          </cell>
        </row>
        <row r="3410">
          <cell r="A3410">
            <v>2009</v>
          </cell>
          <cell r="B3410">
            <v>5</v>
          </cell>
        </row>
        <row r="3411">
          <cell r="A3411">
            <v>2009</v>
          </cell>
          <cell r="B3411">
            <v>5</v>
          </cell>
        </row>
        <row r="3412">
          <cell r="A3412">
            <v>2009</v>
          </cell>
          <cell r="B3412">
            <v>5</v>
          </cell>
        </row>
        <row r="3413">
          <cell r="A3413">
            <v>2009</v>
          </cell>
          <cell r="B3413">
            <v>5</v>
          </cell>
        </row>
        <row r="3414">
          <cell r="A3414">
            <v>2009</v>
          </cell>
          <cell r="B3414">
            <v>5</v>
          </cell>
        </row>
        <row r="3415">
          <cell r="A3415">
            <v>2009</v>
          </cell>
          <cell r="B3415">
            <v>5</v>
          </cell>
        </row>
        <row r="3416">
          <cell r="A3416">
            <v>2009</v>
          </cell>
          <cell r="B3416">
            <v>5</v>
          </cell>
        </row>
        <row r="3417">
          <cell r="A3417">
            <v>2009</v>
          </cell>
          <cell r="B3417">
            <v>5</v>
          </cell>
        </row>
        <row r="3418">
          <cell r="A3418">
            <v>2009</v>
          </cell>
          <cell r="B3418">
            <v>5</v>
          </cell>
        </row>
        <row r="3419">
          <cell r="A3419">
            <v>2009</v>
          </cell>
          <cell r="B3419">
            <v>5</v>
          </cell>
        </row>
        <row r="3420">
          <cell r="A3420">
            <v>2009</v>
          </cell>
          <cell r="B3420">
            <v>5</v>
          </cell>
        </row>
        <row r="3421">
          <cell r="A3421">
            <v>2009</v>
          </cell>
          <cell r="B3421">
            <v>5</v>
          </cell>
        </row>
        <row r="3422">
          <cell r="A3422">
            <v>2009</v>
          </cell>
          <cell r="B3422">
            <v>5</v>
          </cell>
        </row>
        <row r="3423">
          <cell r="A3423">
            <v>2009</v>
          </cell>
          <cell r="B3423">
            <v>5</v>
          </cell>
        </row>
        <row r="3424">
          <cell r="A3424">
            <v>2009</v>
          </cell>
          <cell r="B3424">
            <v>5</v>
          </cell>
        </row>
        <row r="3425">
          <cell r="A3425">
            <v>2009</v>
          </cell>
          <cell r="B3425">
            <v>5</v>
          </cell>
        </row>
        <row r="3426">
          <cell r="A3426">
            <v>2009</v>
          </cell>
          <cell r="B3426">
            <v>5</v>
          </cell>
        </row>
        <row r="3427">
          <cell r="A3427">
            <v>2009</v>
          </cell>
          <cell r="B3427">
            <v>5</v>
          </cell>
        </row>
        <row r="3428">
          <cell r="A3428">
            <v>2009</v>
          </cell>
          <cell r="B3428">
            <v>5</v>
          </cell>
        </row>
        <row r="3429">
          <cell r="A3429">
            <v>2009</v>
          </cell>
          <cell r="B3429">
            <v>5</v>
          </cell>
        </row>
        <row r="3430">
          <cell r="A3430">
            <v>2009</v>
          </cell>
          <cell r="B3430">
            <v>5</v>
          </cell>
        </row>
        <row r="3431">
          <cell r="A3431">
            <v>2009</v>
          </cell>
          <cell r="B3431">
            <v>5</v>
          </cell>
        </row>
        <row r="3432">
          <cell r="A3432">
            <v>2009</v>
          </cell>
          <cell r="B3432">
            <v>5</v>
          </cell>
        </row>
        <row r="3433">
          <cell r="A3433">
            <v>2009</v>
          </cell>
          <cell r="B3433">
            <v>5</v>
          </cell>
        </row>
        <row r="3434">
          <cell r="A3434">
            <v>2009</v>
          </cell>
          <cell r="B3434">
            <v>5</v>
          </cell>
        </row>
        <row r="3435">
          <cell r="A3435">
            <v>2009</v>
          </cell>
          <cell r="B3435">
            <v>5</v>
          </cell>
        </row>
        <row r="3436">
          <cell r="A3436">
            <v>2009</v>
          </cell>
          <cell r="B3436">
            <v>5</v>
          </cell>
        </row>
        <row r="3437">
          <cell r="A3437">
            <v>2009</v>
          </cell>
          <cell r="B3437">
            <v>5</v>
          </cell>
        </row>
        <row r="3438">
          <cell r="A3438">
            <v>2009</v>
          </cell>
          <cell r="B3438">
            <v>5</v>
          </cell>
        </row>
        <row r="3439">
          <cell r="A3439">
            <v>2009</v>
          </cell>
          <cell r="B3439">
            <v>5</v>
          </cell>
        </row>
        <row r="3440">
          <cell r="A3440">
            <v>2009</v>
          </cell>
          <cell r="B3440">
            <v>5</v>
          </cell>
        </row>
        <row r="3441">
          <cell r="A3441">
            <v>2009</v>
          </cell>
          <cell r="B3441">
            <v>5</v>
          </cell>
        </row>
        <row r="3442">
          <cell r="A3442">
            <v>2009</v>
          </cell>
          <cell r="B3442">
            <v>5</v>
          </cell>
        </row>
        <row r="3443">
          <cell r="A3443">
            <v>2009</v>
          </cell>
          <cell r="B3443">
            <v>5</v>
          </cell>
        </row>
        <row r="3444">
          <cell r="A3444">
            <v>2009</v>
          </cell>
          <cell r="B3444">
            <v>5</v>
          </cell>
        </row>
        <row r="3445">
          <cell r="A3445">
            <v>2009</v>
          </cell>
          <cell r="B3445">
            <v>5</v>
          </cell>
        </row>
        <row r="3446">
          <cell r="A3446">
            <v>2009</v>
          </cell>
          <cell r="B3446">
            <v>5</v>
          </cell>
        </row>
        <row r="3447">
          <cell r="A3447">
            <v>2009</v>
          </cell>
          <cell r="B3447">
            <v>5</v>
          </cell>
        </row>
        <row r="3448">
          <cell r="A3448">
            <v>2009</v>
          </cell>
          <cell r="B3448">
            <v>5</v>
          </cell>
        </row>
        <row r="3449">
          <cell r="A3449">
            <v>2009</v>
          </cell>
          <cell r="B3449">
            <v>5</v>
          </cell>
        </row>
        <row r="3450">
          <cell r="A3450">
            <v>2009</v>
          </cell>
          <cell r="B3450">
            <v>5</v>
          </cell>
        </row>
        <row r="3451">
          <cell r="A3451">
            <v>2009</v>
          </cell>
          <cell r="B3451">
            <v>5</v>
          </cell>
        </row>
        <row r="3452">
          <cell r="A3452">
            <v>2009</v>
          </cell>
          <cell r="B3452">
            <v>5</v>
          </cell>
        </row>
        <row r="3453">
          <cell r="A3453">
            <v>2009</v>
          </cell>
          <cell r="B3453">
            <v>5</v>
          </cell>
        </row>
        <row r="3454">
          <cell r="A3454">
            <v>2009</v>
          </cell>
          <cell r="B3454">
            <v>5</v>
          </cell>
        </row>
        <row r="3455">
          <cell r="A3455">
            <v>2009</v>
          </cell>
          <cell r="B3455">
            <v>5</v>
          </cell>
        </row>
        <row r="3456">
          <cell r="A3456">
            <v>2009</v>
          </cell>
          <cell r="B3456">
            <v>5</v>
          </cell>
        </row>
        <row r="3457">
          <cell r="A3457">
            <v>2009</v>
          </cell>
          <cell r="B3457">
            <v>5</v>
          </cell>
        </row>
        <row r="3458">
          <cell r="A3458">
            <v>2009</v>
          </cell>
          <cell r="B3458">
            <v>5</v>
          </cell>
        </row>
        <row r="3459">
          <cell r="A3459">
            <v>2009</v>
          </cell>
          <cell r="B3459">
            <v>5</v>
          </cell>
        </row>
        <row r="3460">
          <cell r="A3460">
            <v>2009</v>
          </cell>
          <cell r="B3460">
            <v>5</v>
          </cell>
        </row>
        <row r="3461">
          <cell r="A3461">
            <v>2009</v>
          </cell>
          <cell r="B3461">
            <v>5</v>
          </cell>
        </row>
        <row r="3462">
          <cell r="A3462">
            <v>2009</v>
          </cell>
          <cell r="B3462">
            <v>5</v>
          </cell>
        </row>
        <row r="3463">
          <cell r="A3463">
            <v>2009</v>
          </cell>
          <cell r="B3463">
            <v>5</v>
          </cell>
        </row>
        <row r="3464">
          <cell r="A3464">
            <v>2009</v>
          </cell>
          <cell r="B3464">
            <v>5</v>
          </cell>
        </row>
        <row r="3465">
          <cell r="A3465">
            <v>2009</v>
          </cell>
          <cell r="B3465">
            <v>5</v>
          </cell>
        </row>
        <row r="3466">
          <cell r="A3466">
            <v>2009</v>
          </cell>
          <cell r="B3466">
            <v>5</v>
          </cell>
        </row>
        <row r="3467">
          <cell r="A3467">
            <v>2009</v>
          </cell>
          <cell r="B3467">
            <v>5</v>
          </cell>
        </row>
        <row r="3468">
          <cell r="A3468">
            <v>2009</v>
          </cell>
          <cell r="B3468">
            <v>5</v>
          </cell>
        </row>
        <row r="3469">
          <cell r="A3469">
            <v>2009</v>
          </cell>
          <cell r="B3469">
            <v>5</v>
          </cell>
        </row>
        <row r="3470">
          <cell r="A3470">
            <v>2009</v>
          </cell>
          <cell r="B3470">
            <v>5</v>
          </cell>
        </row>
        <row r="3471">
          <cell r="A3471">
            <v>2009</v>
          </cell>
          <cell r="B3471">
            <v>5</v>
          </cell>
        </row>
        <row r="3472">
          <cell r="A3472">
            <v>2009</v>
          </cell>
          <cell r="B3472">
            <v>5</v>
          </cell>
        </row>
        <row r="3473">
          <cell r="A3473">
            <v>2009</v>
          </cell>
          <cell r="B3473">
            <v>5</v>
          </cell>
        </row>
        <row r="3474">
          <cell r="A3474">
            <v>2009</v>
          </cell>
          <cell r="B3474">
            <v>5</v>
          </cell>
        </row>
        <row r="3475">
          <cell r="A3475">
            <v>2009</v>
          </cell>
          <cell r="B3475">
            <v>5</v>
          </cell>
        </row>
        <row r="3476">
          <cell r="A3476">
            <v>2009</v>
          </cell>
          <cell r="B3476">
            <v>5</v>
          </cell>
        </row>
        <row r="3477">
          <cell r="A3477">
            <v>2009</v>
          </cell>
          <cell r="B3477">
            <v>5</v>
          </cell>
        </row>
        <row r="3478">
          <cell r="A3478">
            <v>2009</v>
          </cell>
          <cell r="B3478">
            <v>5</v>
          </cell>
        </row>
        <row r="3479">
          <cell r="A3479">
            <v>2009</v>
          </cell>
          <cell r="B3479">
            <v>5</v>
          </cell>
        </row>
        <row r="3480">
          <cell r="A3480">
            <v>2009</v>
          </cell>
          <cell r="B3480">
            <v>5</v>
          </cell>
        </row>
        <row r="3481">
          <cell r="A3481">
            <v>2009</v>
          </cell>
          <cell r="B3481">
            <v>5</v>
          </cell>
        </row>
        <row r="3482">
          <cell r="A3482">
            <v>2009</v>
          </cell>
          <cell r="B3482">
            <v>5</v>
          </cell>
        </row>
        <row r="3483">
          <cell r="A3483">
            <v>2009</v>
          </cell>
          <cell r="B3483">
            <v>5</v>
          </cell>
        </row>
        <row r="3484">
          <cell r="A3484">
            <v>2009</v>
          </cell>
          <cell r="B3484">
            <v>5</v>
          </cell>
        </row>
        <row r="3485">
          <cell r="A3485">
            <v>2009</v>
          </cell>
          <cell r="B3485">
            <v>5</v>
          </cell>
        </row>
        <row r="3486">
          <cell r="A3486">
            <v>2009</v>
          </cell>
          <cell r="B3486">
            <v>5</v>
          </cell>
        </row>
        <row r="3487">
          <cell r="A3487">
            <v>2009</v>
          </cell>
          <cell r="B3487">
            <v>5</v>
          </cell>
        </row>
        <row r="3488">
          <cell r="A3488">
            <v>2009</v>
          </cell>
          <cell r="B3488">
            <v>5</v>
          </cell>
        </row>
        <row r="3489">
          <cell r="A3489">
            <v>2009</v>
          </cell>
          <cell r="B3489">
            <v>5</v>
          </cell>
        </row>
        <row r="3490">
          <cell r="A3490">
            <v>2009</v>
          </cell>
          <cell r="B3490">
            <v>5</v>
          </cell>
        </row>
        <row r="3491">
          <cell r="A3491">
            <v>2009</v>
          </cell>
          <cell r="B3491">
            <v>5</v>
          </cell>
        </row>
        <row r="3492">
          <cell r="A3492">
            <v>2009</v>
          </cell>
          <cell r="B3492">
            <v>5</v>
          </cell>
        </row>
        <row r="3493">
          <cell r="A3493">
            <v>2009</v>
          </cell>
          <cell r="B3493">
            <v>5</v>
          </cell>
        </row>
        <row r="3494">
          <cell r="A3494">
            <v>2009</v>
          </cell>
          <cell r="B3494">
            <v>5</v>
          </cell>
        </row>
        <row r="3495">
          <cell r="A3495">
            <v>2009</v>
          </cell>
          <cell r="B3495">
            <v>5</v>
          </cell>
        </row>
        <row r="3496">
          <cell r="A3496">
            <v>2009</v>
          </cell>
          <cell r="B3496">
            <v>5</v>
          </cell>
        </row>
        <row r="3497">
          <cell r="A3497">
            <v>2009</v>
          </cell>
          <cell r="B3497">
            <v>5</v>
          </cell>
        </row>
        <row r="3498">
          <cell r="A3498">
            <v>2009</v>
          </cell>
          <cell r="B3498">
            <v>5</v>
          </cell>
        </row>
        <row r="3499">
          <cell r="A3499">
            <v>2009</v>
          </cell>
          <cell r="B3499">
            <v>5</v>
          </cell>
        </row>
        <row r="3500">
          <cell r="A3500">
            <v>2009</v>
          </cell>
          <cell r="B3500">
            <v>5</v>
          </cell>
        </row>
        <row r="3501">
          <cell r="A3501">
            <v>2009</v>
          </cell>
          <cell r="B3501">
            <v>5</v>
          </cell>
        </row>
        <row r="3502">
          <cell r="A3502">
            <v>2009</v>
          </cell>
          <cell r="B3502">
            <v>5</v>
          </cell>
        </row>
        <row r="3503">
          <cell r="A3503">
            <v>2009</v>
          </cell>
          <cell r="B3503">
            <v>5</v>
          </cell>
        </row>
        <row r="3504">
          <cell r="A3504">
            <v>2009</v>
          </cell>
          <cell r="B3504">
            <v>5</v>
          </cell>
        </row>
        <row r="3505">
          <cell r="A3505">
            <v>2009</v>
          </cell>
          <cell r="B3505">
            <v>5</v>
          </cell>
        </row>
        <row r="3506">
          <cell r="A3506">
            <v>2009</v>
          </cell>
          <cell r="B3506">
            <v>5</v>
          </cell>
        </row>
        <row r="3507">
          <cell r="A3507">
            <v>2009</v>
          </cell>
          <cell r="B3507">
            <v>5</v>
          </cell>
        </row>
        <row r="3508">
          <cell r="A3508">
            <v>2009</v>
          </cell>
          <cell r="B3508">
            <v>5</v>
          </cell>
        </row>
        <row r="3509">
          <cell r="A3509">
            <v>2009</v>
          </cell>
          <cell r="B3509">
            <v>5</v>
          </cell>
        </row>
        <row r="3510">
          <cell r="A3510">
            <v>2009</v>
          </cell>
          <cell r="B3510">
            <v>5</v>
          </cell>
        </row>
        <row r="3511">
          <cell r="A3511">
            <v>2009</v>
          </cell>
          <cell r="B3511">
            <v>5</v>
          </cell>
        </row>
        <row r="3512">
          <cell r="A3512">
            <v>2009</v>
          </cell>
          <cell r="B3512">
            <v>5</v>
          </cell>
        </row>
        <row r="3513">
          <cell r="A3513">
            <v>2009</v>
          </cell>
          <cell r="B3513">
            <v>5</v>
          </cell>
        </row>
        <row r="3514">
          <cell r="A3514">
            <v>2009</v>
          </cell>
          <cell r="B3514">
            <v>5</v>
          </cell>
        </row>
        <row r="3515">
          <cell r="A3515">
            <v>2009</v>
          </cell>
          <cell r="B3515">
            <v>5</v>
          </cell>
        </row>
        <row r="3516">
          <cell r="A3516">
            <v>2009</v>
          </cell>
          <cell r="B3516">
            <v>5</v>
          </cell>
        </row>
        <row r="3517">
          <cell r="A3517">
            <v>2009</v>
          </cell>
          <cell r="B3517">
            <v>5</v>
          </cell>
        </row>
        <row r="3518">
          <cell r="A3518">
            <v>2009</v>
          </cell>
          <cell r="B3518">
            <v>5</v>
          </cell>
        </row>
        <row r="3519">
          <cell r="A3519">
            <v>2009</v>
          </cell>
          <cell r="B3519">
            <v>5</v>
          </cell>
        </row>
        <row r="3520">
          <cell r="A3520">
            <v>2009</v>
          </cell>
          <cell r="B3520">
            <v>5</v>
          </cell>
        </row>
        <row r="3521">
          <cell r="A3521">
            <v>2009</v>
          </cell>
          <cell r="B3521">
            <v>5</v>
          </cell>
        </row>
        <row r="3522">
          <cell r="A3522">
            <v>2009</v>
          </cell>
          <cell r="B3522">
            <v>5</v>
          </cell>
        </row>
        <row r="3523">
          <cell r="A3523">
            <v>2009</v>
          </cell>
          <cell r="B3523">
            <v>5</v>
          </cell>
        </row>
        <row r="3524">
          <cell r="A3524">
            <v>2009</v>
          </cell>
          <cell r="B3524">
            <v>6</v>
          </cell>
        </row>
        <row r="3525">
          <cell r="A3525">
            <v>2009</v>
          </cell>
          <cell r="B3525">
            <v>6</v>
          </cell>
        </row>
        <row r="3526">
          <cell r="A3526">
            <v>2009</v>
          </cell>
          <cell r="B3526">
            <v>6</v>
          </cell>
        </row>
        <row r="3527">
          <cell r="A3527">
            <v>2009</v>
          </cell>
          <cell r="B3527">
            <v>6</v>
          </cell>
        </row>
        <row r="3528">
          <cell r="A3528">
            <v>2009</v>
          </cell>
          <cell r="B3528">
            <v>6</v>
          </cell>
        </row>
        <row r="3529">
          <cell r="A3529">
            <v>2009</v>
          </cell>
          <cell r="B3529">
            <v>6</v>
          </cell>
        </row>
        <row r="3530">
          <cell r="A3530">
            <v>2009</v>
          </cell>
          <cell r="B3530">
            <v>6</v>
          </cell>
        </row>
        <row r="3531">
          <cell r="A3531">
            <v>2009</v>
          </cell>
          <cell r="B3531">
            <v>6</v>
          </cell>
        </row>
        <row r="3532">
          <cell r="A3532">
            <v>2009</v>
          </cell>
          <cell r="B3532">
            <v>6</v>
          </cell>
        </row>
        <row r="3533">
          <cell r="A3533">
            <v>2009</v>
          </cell>
          <cell r="B3533">
            <v>6</v>
          </cell>
        </row>
        <row r="3534">
          <cell r="A3534">
            <v>2009</v>
          </cell>
          <cell r="B3534">
            <v>6</v>
          </cell>
        </row>
        <row r="3535">
          <cell r="A3535">
            <v>2009</v>
          </cell>
          <cell r="B3535">
            <v>6</v>
          </cell>
        </row>
        <row r="3536">
          <cell r="A3536">
            <v>2009</v>
          </cell>
          <cell r="B3536">
            <v>6</v>
          </cell>
        </row>
        <row r="3537">
          <cell r="A3537">
            <v>2009</v>
          </cell>
          <cell r="B3537">
            <v>6</v>
          </cell>
        </row>
        <row r="3538">
          <cell r="A3538">
            <v>2009</v>
          </cell>
          <cell r="B3538">
            <v>6</v>
          </cell>
        </row>
        <row r="3539">
          <cell r="A3539">
            <v>2009</v>
          </cell>
          <cell r="B3539">
            <v>6</v>
          </cell>
        </row>
        <row r="3540">
          <cell r="A3540">
            <v>2009</v>
          </cell>
          <cell r="B3540">
            <v>6</v>
          </cell>
        </row>
        <row r="3541">
          <cell r="A3541">
            <v>2009</v>
          </cell>
          <cell r="B3541">
            <v>6</v>
          </cell>
        </row>
        <row r="3542">
          <cell r="A3542">
            <v>2009</v>
          </cell>
          <cell r="B3542">
            <v>6</v>
          </cell>
        </row>
        <row r="3543">
          <cell r="A3543">
            <v>2009</v>
          </cell>
          <cell r="B3543">
            <v>6</v>
          </cell>
        </row>
        <row r="3544">
          <cell r="A3544">
            <v>2009</v>
          </cell>
          <cell r="B3544">
            <v>6</v>
          </cell>
        </row>
        <row r="3545">
          <cell r="A3545">
            <v>2009</v>
          </cell>
          <cell r="B3545">
            <v>6</v>
          </cell>
        </row>
        <row r="3546">
          <cell r="A3546">
            <v>2009</v>
          </cell>
          <cell r="B3546">
            <v>6</v>
          </cell>
        </row>
        <row r="3547">
          <cell r="A3547">
            <v>2009</v>
          </cell>
          <cell r="B3547">
            <v>6</v>
          </cell>
        </row>
        <row r="3548">
          <cell r="A3548">
            <v>2009</v>
          </cell>
          <cell r="B3548">
            <v>6</v>
          </cell>
        </row>
        <row r="3549">
          <cell r="A3549">
            <v>2009</v>
          </cell>
          <cell r="B3549">
            <v>6</v>
          </cell>
        </row>
        <row r="3550">
          <cell r="A3550">
            <v>2009</v>
          </cell>
          <cell r="B3550">
            <v>6</v>
          </cell>
        </row>
        <row r="3551">
          <cell r="A3551">
            <v>2009</v>
          </cell>
          <cell r="B3551">
            <v>6</v>
          </cell>
        </row>
        <row r="3552">
          <cell r="A3552">
            <v>2009</v>
          </cell>
          <cell r="B3552">
            <v>6</v>
          </cell>
        </row>
        <row r="3553">
          <cell r="A3553">
            <v>2009</v>
          </cell>
          <cell r="B3553">
            <v>6</v>
          </cell>
        </row>
        <row r="3554">
          <cell r="A3554">
            <v>2009</v>
          </cell>
          <cell r="B3554">
            <v>6</v>
          </cell>
        </row>
        <row r="3555">
          <cell r="A3555">
            <v>2009</v>
          </cell>
          <cell r="B3555">
            <v>6</v>
          </cell>
        </row>
        <row r="3556">
          <cell r="A3556">
            <v>2009</v>
          </cell>
          <cell r="B3556">
            <v>6</v>
          </cell>
        </row>
        <row r="3557">
          <cell r="A3557">
            <v>2009</v>
          </cell>
          <cell r="B3557">
            <v>6</v>
          </cell>
        </row>
        <row r="3558">
          <cell r="A3558">
            <v>2009</v>
          </cell>
          <cell r="B3558">
            <v>6</v>
          </cell>
        </row>
        <row r="3559">
          <cell r="A3559">
            <v>2009</v>
          </cell>
          <cell r="B3559">
            <v>6</v>
          </cell>
        </row>
        <row r="3560">
          <cell r="A3560">
            <v>2009</v>
          </cell>
          <cell r="B3560">
            <v>6</v>
          </cell>
        </row>
        <row r="3561">
          <cell r="A3561">
            <v>2009</v>
          </cell>
          <cell r="B3561">
            <v>6</v>
          </cell>
        </row>
        <row r="3562">
          <cell r="A3562">
            <v>2009</v>
          </cell>
          <cell r="B3562">
            <v>6</v>
          </cell>
        </row>
        <row r="3563">
          <cell r="A3563">
            <v>2009</v>
          </cell>
          <cell r="B3563">
            <v>6</v>
          </cell>
        </row>
        <row r="3564">
          <cell r="A3564">
            <v>2009</v>
          </cell>
          <cell r="B3564">
            <v>6</v>
          </cell>
        </row>
        <row r="3565">
          <cell r="A3565">
            <v>2009</v>
          </cell>
          <cell r="B3565">
            <v>6</v>
          </cell>
        </row>
        <row r="3566">
          <cell r="A3566">
            <v>2009</v>
          </cell>
          <cell r="B3566">
            <v>6</v>
          </cell>
        </row>
        <row r="3567">
          <cell r="A3567">
            <v>2009</v>
          </cell>
          <cell r="B3567">
            <v>6</v>
          </cell>
        </row>
        <row r="3568">
          <cell r="A3568">
            <v>2009</v>
          </cell>
          <cell r="B3568">
            <v>6</v>
          </cell>
        </row>
        <row r="3569">
          <cell r="A3569">
            <v>2009</v>
          </cell>
          <cell r="B3569">
            <v>6</v>
          </cell>
        </row>
        <row r="3570">
          <cell r="A3570">
            <v>2009</v>
          </cell>
          <cell r="B3570">
            <v>6</v>
          </cell>
        </row>
        <row r="3571">
          <cell r="A3571">
            <v>2009</v>
          </cell>
          <cell r="B3571">
            <v>6</v>
          </cell>
        </row>
        <row r="3572">
          <cell r="A3572">
            <v>2009</v>
          </cell>
          <cell r="B3572">
            <v>6</v>
          </cell>
        </row>
        <row r="3573">
          <cell r="A3573">
            <v>2009</v>
          </cell>
          <cell r="B3573">
            <v>6</v>
          </cell>
        </row>
        <row r="3574">
          <cell r="A3574">
            <v>2009</v>
          </cell>
          <cell r="B3574">
            <v>6</v>
          </cell>
        </row>
        <row r="3575">
          <cell r="A3575">
            <v>2009</v>
          </cell>
          <cell r="B3575">
            <v>6</v>
          </cell>
        </row>
        <row r="3576">
          <cell r="A3576">
            <v>2009</v>
          </cell>
          <cell r="B3576">
            <v>6</v>
          </cell>
        </row>
        <row r="3577">
          <cell r="A3577">
            <v>2009</v>
          </cell>
          <cell r="B3577">
            <v>6</v>
          </cell>
        </row>
        <row r="3578">
          <cell r="A3578">
            <v>2009</v>
          </cell>
          <cell r="B3578">
            <v>6</v>
          </cell>
        </row>
        <row r="3579">
          <cell r="A3579">
            <v>2009</v>
          </cell>
          <cell r="B3579">
            <v>6</v>
          </cell>
        </row>
        <row r="3580">
          <cell r="A3580">
            <v>2009</v>
          </cell>
          <cell r="B3580">
            <v>6</v>
          </cell>
        </row>
        <row r="3581">
          <cell r="A3581">
            <v>2009</v>
          </cell>
          <cell r="B3581">
            <v>6</v>
          </cell>
        </row>
        <row r="3582">
          <cell r="A3582">
            <v>2009</v>
          </cell>
          <cell r="B3582">
            <v>6</v>
          </cell>
        </row>
        <row r="3583">
          <cell r="A3583">
            <v>2009</v>
          </cell>
          <cell r="B3583">
            <v>6</v>
          </cell>
        </row>
        <row r="3584">
          <cell r="A3584">
            <v>2009</v>
          </cell>
          <cell r="B3584">
            <v>6</v>
          </cell>
        </row>
        <row r="3585">
          <cell r="A3585">
            <v>2009</v>
          </cell>
          <cell r="B3585">
            <v>6</v>
          </cell>
        </row>
        <row r="3586">
          <cell r="A3586">
            <v>2009</v>
          </cell>
          <cell r="B3586">
            <v>6</v>
          </cell>
        </row>
        <row r="3587">
          <cell r="A3587">
            <v>2009</v>
          </cell>
          <cell r="B3587">
            <v>6</v>
          </cell>
        </row>
        <row r="3588">
          <cell r="A3588">
            <v>2009</v>
          </cell>
          <cell r="B3588">
            <v>6</v>
          </cell>
        </row>
        <row r="3589">
          <cell r="A3589">
            <v>2009</v>
          </cell>
          <cell r="B3589">
            <v>6</v>
          </cell>
        </row>
        <row r="3590">
          <cell r="A3590">
            <v>2009</v>
          </cell>
          <cell r="B3590">
            <v>6</v>
          </cell>
        </row>
        <row r="3591">
          <cell r="A3591">
            <v>2009</v>
          </cell>
          <cell r="B3591">
            <v>6</v>
          </cell>
        </row>
        <row r="3592">
          <cell r="A3592">
            <v>2009</v>
          </cell>
          <cell r="B3592">
            <v>6</v>
          </cell>
        </row>
        <row r="3593">
          <cell r="A3593">
            <v>2009</v>
          </cell>
          <cell r="B3593">
            <v>6</v>
          </cell>
        </row>
        <row r="3594">
          <cell r="A3594">
            <v>2009</v>
          </cell>
          <cell r="B3594">
            <v>6</v>
          </cell>
        </row>
        <row r="3595">
          <cell r="A3595">
            <v>2009</v>
          </cell>
          <cell r="B3595">
            <v>6</v>
          </cell>
        </row>
        <row r="3596">
          <cell r="A3596">
            <v>2009</v>
          </cell>
          <cell r="B3596">
            <v>6</v>
          </cell>
        </row>
        <row r="3597">
          <cell r="A3597">
            <v>2009</v>
          </cell>
          <cell r="B3597">
            <v>6</v>
          </cell>
        </row>
        <row r="3598">
          <cell r="A3598">
            <v>2009</v>
          </cell>
          <cell r="B3598">
            <v>6</v>
          </cell>
        </row>
        <row r="3599">
          <cell r="A3599">
            <v>2009</v>
          </cell>
          <cell r="B3599">
            <v>6</v>
          </cell>
        </row>
        <row r="3600">
          <cell r="A3600">
            <v>2009</v>
          </cell>
          <cell r="B3600">
            <v>6</v>
          </cell>
        </row>
        <row r="3601">
          <cell r="A3601">
            <v>2009</v>
          </cell>
          <cell r="B3601">
            <v>6</v>
          </cell>
        </row>
        <row r="3602">
          <cell r="A3602">
            <v>2009</v>
          </cell>
          <cell r="B3602">
            <v>6</v>
          </cell>
        </row>
        <row r="3603">
          <cell r="A3603">
            <v>2009</v>
          </cell>
          <cell r="B3603">
            <v>6</v>
          </cell>
        </row>
        <row r="3604">
          <cell r="A3604">
            <v>2009</v>
          </cell>
          <cell r="B3604">
            <v>6</v>
          </cell>
        </row>
        <row r="3605">
          <cell r="A3605">
            <v>2009</v>
          </cell>
          <cell r="B3605">
            <v>6</v>
          </cell>
        </row>
        <row r="3606">
          <cell r="A3606">
            <v>2009</v>
          </cell>
          <cell r="B3606">
            <v>6</v>
          </cell>
        </row>
        <row r="3607">
          <cell r="A3607">
            <v>2009</v>
          </cell>
          <cell r="B3607">
            <v>6</v>
          </cell>
        </row>
        <row r="3608">
          <cell r="A3608">
            <v>2009</v>
          </cell>
          <cell r="B3608">
            <v>6</v>
          </cell>
        </row>
        <row r="3609">
          <cell r="A3609">
            <v>2009</v>
          </cell>
          <cell r="B3609">
            <v>6</v>
          </cell>
        </row>
        <row r="3610">
          <cell r="A3610">
            <v>2009</v>
          </cell>
          <cell r="B3610">
            <v>6</v>
          </cell>
        </row>
        <row r="3611">
          <cell r="A3611">
            <v>2009</v>
          </cell>
          <cell r="B3611">
            <v>6</v>
          </cell>
        </row>
        <row r="3612">
          <cell r="A3612">
            <v>2009</v>
          </cell>
          <cell r="B3612">
            <v>6</v>
          </cell>
        </row>
        <row r="3613">
          <cell r="A3613">
            <v>2009</v>
          </cell>
          <cell r="B3613">
            <v>6</v>
          </cell>
        </row>
        <row r="3614">
          <cell r="A3614">
            <v>2009</v>
          </cell>
          <cell r="B3614">
            <v>6</v>
          </cell>
        </row>
        <row r="3615">
          <cell r="A3615">
            <v>2009</v>
          </cell>
          <cell r="B3615">
            <v>6</v>
          </cell>
        </row>
        <row r="3616">
          <cell r="A3616">
            <v>2009</v>
          </cell>
          <cell r="B3616">
            <v>6</v>
          </cell>
        </row>
        <row r="3617">
          <cell r="A3617">
            <v>2009</v>
          </cell>
          <cell r="B3617">
            <v>6</v>
          </cell>
        </row>
        <row r="3618">
          <cell r="A3618">
            <v>2009</v>
          </cell>
          <cell r="B3618">
            <v>6</v>
          </cell>
        </row>
        <row r="3619">
          <cell r="A3619">
            <v>2009</v>
          </cell>
          <cell r="B3619">
            <v>6</v>
          </cell>
        </row>
        <row r="3620">
          <cell r="A3620">
            <v>2009</v>
          </cell>
          <cell r="B3620">
            <v>6</v>
          </cell>
        </row>
        <row r="3621">
          <cell r="A3621">
            <v>2009</v>
          </cell>
          <cell r="B3621">
            <v>6</v>
          </cell>
        </row>
        <row r="3622">
          <cell r="A3622">
            <v>2009</v>
          </cell>
          <cell r="B3622">
            <v>6</v>
          </cell>
        </row>
        <row r="3623">
          <cell r="A3623">
            <v>2009</v>
          </cell>
          <cell r="B3623">
            <v>6</v>
          </cell>
        </row>
        <row r="3624">
          <cell r="A3624">
            <v>2009</v>
          </cell>
          <cell r="B3624">
            <v>6</v>
          </cell>
        </row>
        <row r="3625">
          <cell r="A3625">
            <v>2009</v>
          </cell>
          <cell r="B3625">
            <v>6</v>
          </cell>
        </row>
        <row r="3626">
          <cell r="A3626">
            <v>2009</v>
          </cell>
          <cell r="B3626">
            <v>6</v>
          </cell>
        </row>
        <row r="3627">
          <cell r="A3627">
            <v>2009</v>
          </cell>
          <cell r="B3627">
            <v>6</v>
          </cell>
        </row>
        <row r="3628">
          <cell r="A3628">
            <v>2009</v>
          </cell>
          <cell r="B3628">
            <v>6</v>
          </cell>
        </row>
        <row r="3629">
          <cell r="A3629">
            <v>2009</v>
          </cell>
          <cell r="B3629">
            <v>6</v>
          </cell>
        </row>
        <row r="3630">
          <cell r="A3630">
            <v>2009</v>
          </cell>
          <cell r="B3630">
            <v>6</v>
          </cell>
        </row>
        <row r="3631">
          <cell r="A3631">
            <v>2009</v>
          </cell>
          <cell r="B3631">
            <v>6</v>
          </cell>
        </row>
        <row r="3632">
          <cell r="A3632">
            <v>2009</v>
          </cell>
          <cell r="B3632">
            <v>6</v>
          </cell>
        </row>
        <row r="3633">
          <cell r="A3633">
            <v>2009</v>
          </cell>
          <cell r="B3633">
            <v>6</v>
          </cell>
        </row>
        <row r="3634">
          <cell r="A3634">
            <v>2009</v>
          </cell>
          <cell r="B3634">
            <v>6</v>
          </cell>
        </row>
        <row r="3635">
          <cell r="A3635">
            <v>2009</v>
          </cell>
          <cell r="B3635">
            <v>6</v>
          </cell>
        </row>
        <row r="3636">
          <cell r="A3636">
            <v>2009</v>
          </cell>
          <cell r="B3636">
            <v>6</v>
          </cell>
        </row>
        <row r="3637">
          <cell r="A3637">
            <v>2009</v>
          </cell>
          <cell r="B3637">
            <v>6</v>
          </cell>
        </row>
        <row r="3638">
          <cell r="A3638">
            <v>2009</v>
          </cell>
          <cell r="B3638">
            <v>6</v>
          </cell>
        </row>
        <row r="3639">
          <cell r="A3639">
            <v>2009</v>
          </cell>
          <cell r="B3639">
            <v>6</v>
          </cell>
        </row>
        <row r="3640">
          <cell r="A3640">
            <v>2009</v>
          </cell>
          <cell r="B3640">
            <v>6</v>
          </cell>
        </row>
        <row r="3641">
          <cell r="A3641">
            <v>2009</v>
          </cell>
          <cell r="B3641">
            <v>6</v>
          </cell>
        </row>
        <row r="3642">
          <cell r="A3642">
            <v>2009</v>
          </cell>
          <cell r="B3642">
            <v>6</v>
          </cell>
        </row>
        <row r="3643">
          <cell r="A3643">
            <v>2009</v>
          </cell>
          <cell r="B3643">
            <v>6</v>
          </cell>
        </row>
        <row r="3644">
          <cell r="A3644">
            <v>2009</v>
          </cell>
          <cell r="B3644">
            <v>6</v>
          </cell>
        </row>
        <row r="3645">
          <cell r="A3645">
            <v>2009</v>
          </cell>
          <cell r="B3645">
            <v>6</v>
          </cell>
        </row>
        <row r="3646">
          <cell r="A3646">
            <v>2009</v>
          </cell>
          <cell r="B3646">
            <v>6</v>
          </cell>
        </row>
        <row r="3647">
          <cell r="A3647">
            <v>2009</v>
          </cell>
          <cell r="B3647">
            <v>6</v>
          </cell>
        </row>
        <row r="3648">
          <cell r="A3648">
            <v>2009</v>
          </cell>
          <cell r="B3648">
            <v>6</v>
          </cell>
        </row>
        <row r="3649">
          <cell r="A3649">
            <v>2009</v>
          </cell>
          <cell r="B3649">
            <v>6</v>
          </cell>
        </row>
        <row r="3650">
          <cell r="A3650">
            <v>2009</v>
          </cell>
          <cell r="B3650">
            <v>6</v>
          </cell>
        </row>
        <row r="3651">
          <cell r="A3651">
            <v>2009</v>
          </cell>
          <cell r="B3651">
            <v>6</v>
          </cell>
        </row>
        <row r="3652">
          <cell r="A3652">
            <v>2009</v>
          </cell>
          <cell r="B3652">
            <v>6</v>
          </cell>
        </row>
        <row r="3653">
          <cell r="A3653">
            <v>2009</v>
          </cell>
          <cell r="B3653">
            <v>6</v>
          </cell>
        </row>
        <row r="3654">
          <cell r="A3654">
            <v>2009</v>
          </cell>
          <cell r="B3654">
            <v>6</v>
          </cell>
        </row>
        <row r="3655">
          <cell r="A3655">
            <v>2009</v>
          </cell>
          <cell r="B3655">
            <v>6</v>
          </cell>
        </row>
        <row r="3656">
          <cell r="A3656">
            <v>2009</v>
          </cell>
          <cell r="B3656">
            <v>6</v>
          </cell>
        </row>
        <row r="3657">
          <cell r="A3657">
            <v>2009</v>
          </cell>
          <cell r="B3657">
            <v>6</v>
          </cell>
        </row>
        <row r="3658">
          <cell r="A3658">
            <v>2009</v>
          </cell>
          <cell r="B3658">
            <v>6</v>
          </cell>
        </row>
        <row r="3659">
          <cell r="A3659">
            <v>2009</v>
          </cell>
          <cell r="B3659">
            <v>6</v>
          </cell>
        </row>
        <row r="3660">
          <cell r="A3660">
            <v>2009</v>
          </cell>
          <cell r="B3660">
            <v>6</v>
          </cell>
        </row>
        <row r="3661">
          <cell r="A3661">
            <v>2009</v>
          </cell>
          <cell r="B3661">
            <v>6</v>
          </cell>
        </row>
        <row r="3662">
          <cell r="A3662">
            <v>2009</v>
          </cell>
          <cell r="B3662">
            <v>6</v>
          </cell>
        </row>
        <row r="3663">
          <cell r="A3663">
            <v>2009</v>
          </cell>
          <cell r="B3663">
            <v>6</v>
          </cell>
        </row>
        <row r="3664">
          <cell r="A3664">
            <v>2009</v>
          </cell>
          <cell r="B3664">
            <v>6</v>
          </cell>
        </row>
        <row r="3665">
          <cell r="A3665">
            <v>2009</v>
          </cell>
          <cell r="B3665">
            <v>6</v>
          </cell>
        </row>
        <row r="3666">
          <cell r="A3666">
            <v>2009</v>
          </cell>
          <cell r="B3666">
            <v>6</v>
          </cell>
        </row>
        <row r="3667">
          <cell r="A3667">
            <v>2009</v>
          </cell>
          <cell r="B3667">
            <v>6</v>
          </cell>
        </row>
        <row r="3668">
          <cell r="A3668">
            <v>2009</v>
          </cell>
          <cell r="B3668">
            <v>6</v>
          </cell>
        </row>
        <row r="3669">
          <cell r="A3669">
            <v>2009</v>
          </cell>
          <cell r="B3669">
            <v>6</v>
          </cell>
        </row>
        <row r="3670">
          <cell r="A3670">
            <v>2009</v>
          </cell>
          <cell r="B3670">
            <v>6</v>
          </cell>
        </row>
        <row r="3671">
          <cell r="A3671">
            <v>2009</v>
          </cell>
          <cell r="B3671">
            <v>6</v>
          </cell>
        </row>
        <row r="3672">
          <cell r="A3672">
            <v>2009</v>
          </cell>
          <cell r="B3672">
            <v>6</v>
          </cell>
        </row>
        <row r="3673">
          <cell r="A3673">
            <v>2009</v>
          </cell>
          <cell r="B3673">
            <v>6</v>
          </cell>
        </row>
        <row r="3674">
          <cell r="A3674">
            <v>2009</v>
          </cell>
          <cell r="B3674">
            <v>6</v>
          </cell>
        </row>
        <row r="3675">
          <cell r="A3675">
            <v>2009</v>
          </cell>
          <cell r="B3675">
            <v>6</v>
          </cell>
        </row>
        <row r="3676">
          <cell r="A3676">
            <v>2009</v>
          </cell>
          <cell r="B3676">
            <v>6</v>
          </cell>
        </row>
        <row r="3677">
          <cell r="A3677">
            <v>2009</v>
          </cell>
          <cell r="B3677">
            <v>6</v>
          </cell>
        </row>
        <row r="3678">
          <cell r="A3678">
            <v>2009</v>
          </cell>
          <cell r="B3678">
            <v>6</v>
          </cell>
        </row>
        <row r="3679">
          <cell r="A3679">
            <v>2009</v>
          </cell>
          <cell r="B3679">
            <v>6</v>
          </cell>
        </row>
        <row r="3680">
          <cell r="A3680">
            <v>2009</v>
          </cell>
          <cell r="B3680">
            <v>6</v>
          </cell>
        </row>
        <row r="3681">
          <cell r="A3681">
            <v>2009</v>
          </cell>
          <cell r="B3681">
            <v>6</v>
          </cell>
        </row>
        <row r="3682">
          <cell r="A3682">
            <v>2009</v>
          </cell>
          <cell r="B3682">
            <v>6</v>
          </cell>
        </row>
        <row r="3683">
          <cell r="A3683">
            <v>2009</v>
          </cell>
          <cell r="B3683">
            <v>6</v>
          </cell>
        </row>
        <row r="3684">
          <cell r="A3684">
            <v>2009</v>
          </cell>
          <cell r="B3684">
            <v>6</v>
          </cell>
        </row>
        <row r="3685">
          <cell r="A3685">
            <v>2009</v>
          </cell>
          <cell r="B3685">
            <v>6</v>
          </cell>
        </row>
        <row r="3686">
          <cell r="A3686">
            <v>2009</v>
          </cell>
          <cell r="B3686">
            <v>6</v>
          </cell>
        </row>
        <row r="3687">
          <cell r="A3687">
            <v>2009</v>
          </cell>
          <cell r="B3687">
            <v>6</v>
          </cell>
        </row>
        <row r="3688">
          <cell r="A3688">
            <v>2009</v>
          </cell>
          <cell r="B3688">
            <v>6</v>
          </cell>
        </row>
        <row r="3689">
          <cell r="A3689">
            <v>2009</v>
          </cell>
          <cell r="B3689">
            <v>6</v>
          </cell>
        </row>
        <row r="3690">
          <cell r="A3690">
            <v>2009</v>
          </cell>
          <cell r="B3690">
            <v>7</v>
          </cell>
        </row>
        <row r="3691">
          <cell r="A3691">
            <v>2009</v>
          </cell>
          <cell r="B3691">
            <v>7</v>
          </cell>
        </row>
        <row r="3692">
          <cell r="A3692">
            <v>2009</v>
          </cell>
          <cell r="B3692">
            <v>7</v>
          </cell>
        </row>
        <row r="3693">
          <cell r="A3693">
            <v>2009</v>
          </cell>
          <cell r="B3693">
            <v>7</v>
          </cell>
        </row>
        <row r="3694">
          <cell r="A3694">
            <v>2009</v>
          </cell>
          <cell r="B3694">
            <v>7</v>
          </cell>
        </row>
        <row r="3695">
          <cell r="A3695">
            <v>2009</v>
          </cell>
          <cell r="B3695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zoomScaleNormal="100" workbookViewId="0"/>
  </sheetViews>
  <sheetFormatPr defaultColWidth="14.7109375" defaultRowHeight="15" x14ac:dyDescent="0.25"/>
  <cols>
    <col min="1" max="1" width="20.7109375" customWidth="1"/>
  </cols>
  <sheetData>
    <row r="1" spans="1:15" x14ac:dyDescent="0.25">
      <c r="A1" s="7" t="s">
        <v>38</v>
      </c>
      <c r="B1" s="24" t="s">
        <v>22</v>
      </c>
      <c r="C1" s="24" t="s">
        <v>22</v>
      </c>
      <c r="D1" s="24" t="s">
        <v>520</v>
      </c>
      <c r="E1" s="24" t="s">
        <v>520</v>
      </c>
      <c r="F1" s="24" t="s">
        <v>22</v>
      </c>
      <c r="G1" s="29" t="s">
        <v>520</v>
      </c>
    </row>
    <row r="2" spans="1:15" x14ac:dyDescent="0.25">
      <c r="A2" s="8"/>
      <c r="B2" s="9" t="s">
        <v>518</v>
      </c>
      <c r="C2" s="9" t="s">
        <v>519</v>
      </c>
      <c r="D2" s="9" t="s">
        <v>518</v>
      </c>
      <c r="E2" s="9" t="s">
        <v>519</v>
      </c>
      <c r="F2" s="9" t="s">
        <v>24</v>
      </c>
      <c r="G2" s="11" t="s">
        <v>24</v>
      </c>
    </row>
    <row r="3" spans="1:15" x14ac:dyDescent="0.25">
      <c r="A3" s="12"/>
      <c r="B3" s="13"/>
      <c r="C3" s="13"/>
      <c r="D3" s="13"/>
      <c r="E3" s="13"/>
      <c r="F3" s="13"/>
      <c r="G3" s="14"/>
    </row>
    <row r="4" spans="1:15" s="6" customFormat="1" x14ac:dyDescent="0.25">
      <c r="A4" s="15"/>
      <c r="B4" s="16"/>
      <c r="C4" s="16"/>
      <c r="D4" s="16"/>
      <c r="E4" s="16"/>
      <c r="F4" s="17"/>
      <c r="G4" s="30"/>
    </row>
    <row r="6" spans="1:15" x14ac:dyDescent="0.25">
      <c r="A6" s="23" t="s">
        <v>37</v>
      </c>
    </row>
    <row r="7" spans="1:15" x14ac:dyDescent="0.25">
      <c r="A7" t="s">
        <v>1</v>
      </c>
      <c r="B7" s="157">
        <f>+'Res NEMO'!$I$27</f>
        <v>2876.4770193793975</v>
      </c>
      <c r="C7" s="157">
        <f>+'Res WEMO'!$I$27</f>
        <v>562.58764218824683</v>
      </c>
      <c r="D7" s="157">
        <f>+'SGS NEMO'!$I$27</f>
        <v>357.04026734473888</v>
      </c>
      <c r="E7" s="157">
        <f>+'SGS WEMO'!$I$27</f>
        <v>81.180369305248675</v>
      </c>
      <c r="F7" s="157">
        <f>+'Res SEMO'!$I$27</f>
        <v>554.67722774486845</v>
      </c>
      <c r="G7" s="157">
        <f>+'SGS SEMO'!$I$27</f>
        <v>50.482494073059954</v>
      </c>
      <c r="I7" s="157"/>
      <c r="J7" s="157"/>
    </row>
    <row r="8" spans="1:15" x14ac:dyDescent="0.25">
      <c r="A8" t="s">
        <v>2</v>
      </c>
      <c r="B8" s="5">
        <f>+'Res NEMO'!$I$58</f>
        <v>5711.6019712419575</v>
      </c>
      <c r="C8" s="5">
        <f>+'Res WEMO'!$I$58</f>
        <v>209.82508795810861</v>
      </c>
      <c r="D8" s="5">
        <f>'SGS NEMO'!$I$58</f>
        <v>691.92667755896116</v>
      </c>
      <c r="E8" s="5">
        <f>'SGS WEMO'!$I$58</f>
        <v>32.604296426889505</v>
      </c>
      <c r="F8" s="5">
        <f>+'Res SEMO'!$I$58</f>
        <v>17850.310981474096</v>
      </c>
      <c r="G8" s="5">
        <f>+'SGS SEMO'!$I$58</f>
        <v>1576.1911351721071</v>
      </c>
      <c r="I8" s="5"/>
      <c r="J8" s="5"/>
    </row>
    <row r="9" spans="1:15" x14ac:dyDescent="0.25">
      <c r="A9" t="s">
        <v>31</v>
      </c>
      <c r="B9" s="5">
        <f>+'Res NEMO'!$I$71</f>
        <v>9372.3008094617599</v>
      </c>
      <c r="C9" s="5">
        <f>+'Res WEMO'!$I$71</f>
        <v>2018.4591436183796</v>
      </c>
      <c r="D9" s="5">
        <f>'SGS NEMO'!$I$71</f>
        <v>1135.148277785247</v>
      </c>
      <c r="E9" s="5">
        <f>'SGS WEMO'!$I$71</f>
        <v>297.28929288370392</v>
      </c>
      <c r="F9" s="5">
        <f>+'Res SEMO'!$I$89</f>
        <v>-9502.2396586605064</v>
      </c>
      <c r="G9" s="5">
        <f>+'SGS SEMO'!$I$89</f>
        <v>-820.38286310252033</v>
      </c>
      <c r="I9" s="5"/>
      <c r="J9" s="5"/>
    </row>
    <row r="10" spans="1:15" x14ac:dyDescent="0.25">
      <c r="A10" t="s">
        <v>509</v>
      </c>
      <c r="B10" s="5">
        <f>+'Res NEMO'!$I$84</f>
        <v>-42188.035447781294</v>
      </c>
      <c r="C10" s="5">
        <f>+'Res WEMO'!$I$84</f>
        <v>-11626.825585285798</v>
      </c>
      <c r="D10" s="5">
        <f>'SGS NEMO'!$I$84</f>
        <v>-5155.1320224403598</v>
      </c>
      <c r="E10" s="5">
        <f>'SGS WEMO'!$I$84</f>
        <v>-1695.921926601211</v>
      </c>
      <c r="F10" s="5">
        <f>+'Res SEMO'!$I$120</f>
        <v>-57570.220811248779</v>
      </c>
      <c r="G10" s="5">
        <f>+'SGS SEMO'!$I$120</f>
        <v>-5009.0826469527992</v>
      </c>
      <c r="I10" s="5"/>
      <c r="J10" s="5"/>
    </row>
    <row r="11" spans="1:15" x14ac:dyDescent="0.25">
      <c r="A11" t="s">
        <v>510</v>
      </c>
      <c r="B11" s="5">
        <f>+'Res NEMO'!$I$97</f>
        <v>-110549.5959917404</v>
      </c>
      <c r="C11" s="5">
        <f>+'Res WEMO'!$I$97</f>
        <v>-4356.358434191462</v>
      </c>
      <c r="D11" s="5">
        <f>+'SGS NEMO'!$I$97</f>
        <v>-13521.873442866445</v>
      </c>
      <c r="E11" s="5">
        <f>+'SGS WEMO'!$I$97</f>
        <v>-631.77113407455477</v>
      </c>
      <c r="F11" s="5">
        <f>+'Res SEMO'!$I$151</f>
        <v>-77178.925677657549</v>
      </c>
      <c r="G11" s="5">
        <f>+'SGS SEMO'!$I$151</f>
        <v>-6800.5542174246311</v>
      </c>
      <c r="I11" s="5"/>
      <c r="J11" s="5"/>
    </row>
    <row r="12" spans="1:15" x14ac:dyDescent="0.25">
      <c r="A12" t="s">
        <v>511</v>
      </c>
      <c r="B12" s="5">
        <f>+'Res NEMO'!$I$110</f>
        <v>-9460.4484786858848</v>
      </c>
      <c r="C12" s="5">
        <f>+'Res WEMO'!$I$110</f>
        <v>-26024.233913981941</v>
      </c>
      <c r="D12" s="5">
        <f>+'SGS NEMO'!$I$110</f>
        <v>-1157.0999811811384</v>
      </c>
      <c r="E12" s="5">
        <f>+'SGS WEMO'!$I$110</f>
        <v>-3748.0430826382189</v>
      </c>
      <c r="F12" s="5">
        <f>+'Res SEMO'!$I$182</f>
        <v>164643.62704288695</v>
      </c>
      <c r="G12" s="5">
        <f>+'SGS SEMO'!$I$182</f>
        <v>14812.630430316454</v>
      </c>
      <c r="I12" s="5"/>
      <c r="J12" s="5"/>
    </row>
    <row r="14" spans="1:15" ht="15.75" thickBot="1" x14ac:dyDescent="0.3">
      <c r="A14" t="s">
        <v>32</v>
      </c>
      <c r="B14" s="158">
        <f>SUM(B7:B12,C7:C12)</f>
        <v>-183454.24617781895</v>
      </c>
      <c r="D14" s="158">
        <f>SUM(D7:D12,E7:E12)</f>
        <v>-23314.652408497139</v>
      </c>
      <c r="F14" s="158">
        <f t="shared" ref="F14:G14" si="0">SUM(F7:F12)</f>
        <v>38797.229104539074</v>
      </c>
      <c r="G14" s="158">
        <f t="shared" si="0"/>
        <v>3809.2843320816719</v>
      </c>
    </row>
    <row r="15" spans="1:15" ht="15.75" thickTop="1" x14ac:dyDescent="0.25">
      <c r="L15" s="20"/>
      <c r="O15" s="20"/>
    </row>
    <row r="16" spans="1:15" x14ac:dyDescent="0.25">
      <c r="A16" t="s">
        <v>33</v>
      </c>
      <c r="B16" s="5">
        <f>SUM(Assumptions!B20,Assumptions!D20)</f>
        <v>13229661.447134933</v>
      </c>
      <c r="C16" s="5"/>
      <c r="D16" s="5">
        <f>SUM(Assumptions!C20,Assumptions!E20)</f>
        <v>3950233.3244072683</v>
      </c>
      <c r="F16" s="5">
        <f>+'Res SEMO'!I32</f>
        <v>15300894.639401933</v>
      </c>
      <c r="G16" s="5">
        <f>+'SGS SEMO'!I32</f>
        <v>3908443.5557121718</v>
      </c>
      <c r="L16" s="20"/>
      <c r="O16" s="20"/>
    </row>
    <row r="17" spans="1:15" ht="15.75" thickBot="1" x14ac:dyDescent="0.3">
      <c r="L17" s="20"/>
      <c r="O17" s="20"/>
    </row>
    <row r="18" spans="1:15" ht="15.75" thickBot="1" x14ac:dyDescent="0.3">
      <c r="A18" s="201" t="s">
        <v>35</v>
      </c>
      <c r="B18" s="202">
        <f>ROUND(+B14/B16,5)</f>
        <v>-1.387E-2</v>
      </c>
      <c r="C18" s="203"/>
      <c r="D18" s="202">
        <f>ROUND(+D14/D16,5)</f>
        <v>-5.8999999999999999E-3</v>
      </c>
      <c r="E18" s="203"/>
      <c r="F18" s="202">
        <f>ROUND(+F14/F16,5)</f>
        <v>2.5400000000000002E-3</v>
      </c>
      <c r="G18" s="204">
        <f>ROUND(+G14/G16,5)</f>
        <v>9.7000000000000005E-4</v>
      </c>
      <c r="L18" s="20"/>
      <c r="O18" s="20"/>
    </row>
    <row r="19" spans="1:15" x14ac:dyDescent="0.25">
      <c r="L19" s="20"/>
      <c r="O19" s="20"/>
    </row>
    <row r="21" spans="1:15" x14ac:dyDescent="0.25">
      <c r="A21" s="127" t="s">
        <v>507</v>
      </c>
      <c r="L21" t="s">
        <v>449</v>
      </c>
    </row>
    <row r="24" spans="1:15" x14ac:dyDescent="0.25">
      <c r="B24" s="5"/>
      <c r="C24" s="5"/>
      <c r="D24" s="5"/>
      <c r="E24" s="5"/>
      <c r="G24" s="5"/>
      <c r="I24" s="5"/>
    </row>
    <row r="25" spans="1:15" x14ac:dyDescent="0.25">
      <c r="B25" s="5"/>
      <c r="C25" s="5"/>
      <c r="D25" s="5"/>
      <c r="E25" s="5"/>
      <c r="G25" s="5"/>
      <c r="I25" s="5"/>
    </row>
    <row r="26" spans="1:15" x14ac:dyDescent="0.25">
      <c r="B26" s="5"/>
      <c r="C26" s="5"/>
      <c r="D26" s="5"/>
      <c r="E26" s="5"/>
      <c r="G26" s="5"/>
      <c r="I26" s="5"/>
    </row>
    <row r="27" spans="1:15" x14ac:dyDescent="0.25">
      <c r="B27" s="5"/>
      <c r="C27" s="5"/>
      <c r="D27" s="5"/>
      <c r="E27" s="5"/>
      <c r="G27" s="5"/>
      <c r="I27" s="5"/>
    </row>
    <row r="30" spans="1:15" x14ac:dyDescent="0.25">
      <c r="B30" s="5"/>
      <c r="C30" s="5"/>
      <c r="D30" s="5"/>
      <c r="E30" s="5"/>
      <c r="G30" s="5"/>
      <c r="I30" s="5"/>
      <c r="J30" s="26"/>
      <c r="K30" s="26"/>
    </row>
    <row r="31" spans="1:15" x14ac:dyDescent="0.25">
      <c r="B31" s="5"/>
      <c r="C31" s="5"/>
      <c r="D31" s="5"/>
      <c r="E31" s="5"/>
      <c r="G31" s="5"/>
      <c r="I31" s="5"/>
      <c r="J31" s="26"/>
    </row>
    <row r="32" spans="1:15" x14ac:dyDescent="0.25">
      <c r="B32" s="5"/>
      <c r="C32" s="5"/>
      <c r="D32" s="5"/>
      <c r="E32" s="5"/>
      <c r="G32" s="5"/>
      <c r="I32" s="5"/>
      <c r="J32" s="26"/>
    </row>
    <row r="33" spans="2:10" x14ac:dyDescent="0.25">
      <c r="B33" s="5"/>
      <c r="C33" s="5"/>
      <c r="D33" s="5"/>
      <c r="E33" s="5"/>
      <c r="G33" s="5"/>
      <c r="I33" s="5"/>
      <c r="J33" s="26"/>
    </row>
    <row r="34" spans="2:10" x14ac:dyDescent="0.25">
      <c r="G34" s="26"/>
      <c r="H34" s="5"/>
    </row>
    <row r="35" spans="2:10" x14ac:dyDescent="0.25">
      <c r="B35" s="26"/>
      <c r="C35" s="26"/>
      <c r="G35" s="5"/>
      <c r="H35" s="5"/>
    </row>
    <row r="37" spans="2:10" x14ac:dyDescent="0.25">
      <c r="B37" s="161"/>
      <c r="C37" s="16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30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12.7109375" defaultRowHeight="15" x14ac:dyDescent="0.25"/>
  <cols>
    <col min="1" max="2" width="10.140625" style="99" customWidth="1"/>
    <col min="3" max="4" width="12.7109375" style="38"/>
    <col min="5" max="5" width="12.7109375" style="38" customWidth="1"/>
    <col min="6" max="6" width="12.7109375" style="99" customWidth="1"/>
    <col min="7" max="7" width="12.7109375" style="38"/>
    <col min="8" max="8" width="12.7109375" style="38" customWidth="1"/>
    <col min="9" max="10" width="12.7109375" customWidth="1"/>
    <col min="12" max="13" width="12.7109375" style="38"/>
    <col min="14" max="14" width="22.5703125" style="38" bestFit="1" customWidth="1"/>
    <col min="19" max="16384" width="12.7109375" style="38"/>
  </cols>
  <sheetData>
    <row r="1" spans="1:18" x14ac:dyDescent="0.25">
      <c r="A1" s="101"/>
      <c r="B1" s="101"/>
      <c r="C1" s="101"/>
      <c r="D1" s="101"/>
      <c r="E1" s="101"/>
      <c r="F1" s="101"/>
      <c r="G1" s="101"/>
      <c r="H1" s="101" t="s">
        <v>518</v>
      </c>
      <c r="I1" s="101" t="s">
        <v>518</v>
      </c>
    </row>
    <row r="2" spans="1:18" x14ac:dyDescent="0.25">
      <c r="A2" s="106" t="s">
        <v>40</v>
      </c>
      <c r="B2" s="106"/>
      <c r="C2" s="106" t="s">
        <v>41</v>
      </c>
      <c r="D2" s="106" t="s">
        <v>41</v>
      </c>
      <c r="E2" s="106" t="s">
        <v>42</v>
      </c>
      <c r="F2" s="106" t="s">
        <v>44</v>
      </c>
      <c r="G2" s="106" t="s">
        <v>43</v>
      </c>
      <c r="H2" s="106" t="s">
        <v>22</v>
      </c>
      <c r="I2" s="106" t="s">
        <v>462</v>
      </c>
    </row>
    <row r="3" spans="1:18" s="104" customFormat="1" ht="14.45" customHeight="1" x14ac:dyDescent="0.25">
      <c r="A3" s="102" t="s">
        <v>45</v>
      </c>
      <c r="B3" s="102" t="s">
        <v>46</v>
      </c>
      <c r="C3" s="102" t="s">
        <v>47</v>
      </c>
      <c r="D3" s="102" t="s">
        <v>48</v>
      </c>
      <c r="E3" s="102" t="s">
        <v>49</v>
      </c>
      <c r="F3" s="102" t="s">
        <v>51</v>
      </c>
      <c r="G3" s="102" t="s">
        <v>50</v>
      </c>
      <c r="H3" s="102" t="s">
        <v>461</v>
      </c>
      <c r="I3" s="102" t="s">
        <v>461</v>
      </c>
      <c r="J3"/>
      <c r="K3"/>
      <c r="M3" s="38"/>
      <c r="O3"/>
      <c r="P3"/>
      <c r="Q3"/>
      <c r="R3"/>
    </row>
    <row r="4" spans="1:18" customFormat="1" ht="14.45" customHeight="1" x14ac:dyDescent="0.25">
      <c r="A4" s="97"/>
      <c r="B4" s="97"/>
      <c r="H4" s="5"/>
      <c r="I4" s="5"/>
    </row>
    <row r="5" spans="1:18" customFormat="1" ht="14.45" customHeight="1" x14ac:dyDescent="0.25">
      <c r="A5" s="126" t="s">
        <v>463</v>
      </c>
      <c r="B5" s="125"/>
      <c r="H5" s="5"/>
      <c r="I5" s="5"/>
    </row>
    <row r="6" spans="1:18" x14ac:dyDescent="0.25">
      <c r="A6" s="99">
        <v>1</v>
      </c>
      <c r="B6" s="99">
        <v>1</v>
      </c>
      <c r="C6" s="39">
        <f>SUMIFS('Meter Reading_NEMO'!AF$33:AF$260,'Meter Reading_NEMO'!$AE$33:$AE$260,$A6,'Meter Reading_NEMO'!$AD$33:$AD$260,$B6)</f>
        <v>43068</v>
      </c>
      <c r="D6" s="39">
        <f>SUMIFS('Meter Reading_NEMO'!AG$33:AG$260,'Meter Reading_NEMO'!$AE$33:$AE$260,$A6,'Meter Reading_NEMO'!$AD$33:$AD$260,$B6)</f>
        <v>43102</v>
      </c>
      <c r="E6" s="38">
        <f>D6-C6</f>
        <v>34</v>
      </c>
      <c r="F6" s="40">
        <f>SUMIFS(HDD_Summary!$E$4:$E$488,HDD_Summary!$D$4:$D$488,"&lt;"&amp;$D6,HDD_Summary!$D$4:$D$488,"&gt;="&amp;$C6)</f>
        <v>1238.5</v>
      </c>
      <c r="G6" s="40">
        <f>SUMIFS(HDD_Summary!$F$4:$F$488,HDD_Summary!$D$4:$D$488,"&lt;"&amp;$D6,HDD_Summary!$D$4:$D$488,"&gt;="&amp;$C6)</f>
        <v>1209.1127060931899</v>
      </c>
      <c r="H6" s="105"/>
      <c r="I6" s="5"/>
    </row>
    <row r="7" spans="1:18" x14ac:dyDescent="0.25">
      <c r="A7" s="99">
        <f>A6+1</f>
        <v>2</v>
      </c>
      <c r="B7" s="99">
        <v>1</v>
      </c>
      <c r="C7" s="39">
        <f>SUMIFS('Meter Reading_NEMO'!AF$33:AF$260,'Meter Reading_NEMO'!$AE$33:$AE$260,$A7,'Meter Reading_NEMO'!$AD$33:$AD$260,$B7)</f>
        <v>43069</v>
      </c>
      <c r="D7" s="39">
        <f>SUMIFS('Meter Reading_NEMO'!AG$33:AG$260,'Meter Reading_NEMO'!$AE$33:$AE$260,$A7,'Meter Reading_NEMO'!$AD$33:$AD$260,$B7)</f>
        <v>43103</v>
      </c>
      <c r="E7" s="38">
        <f t="shared" ref="E7:E24" si="0">D7-C7</f>
        <v>34</v>
      </c>
      <c r="F7" s="40">
        <f>SUMIFS(HDD_Summary!$E$4:$E$488,HDD_Summary!$D$4:$D$488,"&lt;"&amp;$D7,HDD_Summary!$D$4:$D$488,"&gt;="&amp;$C7)</f>
        <v>1289</v>
      </c>
      <c r="G7" s="40">
        <f>SUMIFS(HDD_Summary!$F$4:$F$488,HDD_Summary!$D$4:$D$488,"&lt;"&amp;$D7,HDD_Summary!$D$4:$D$488,"&gt;="&amp;$C7)</f>
        <v>1253.7717622461171</v>
      </c>
      <c r="H7" s="105"/>
      <c r="I7" s="5"/>
    </row>
    <row r="8" spans="1:18" x14ac:dyDescent="0.25">
      <c r="A8" s="99">
        <f t="shared" ref="A8:A24" si="1">A7+1</f>
        <v>3</v>
      </c>
      <c r="B8" s="99">
        <v>1</v>
      </c>
      <c r="C8" s="39">
        <f>SUMIFS('Meter Reading_NEMO'!AF$33:AF$260,'Meter Reading_NEMO'!$AE$33:$AE$260,$A8,'Meter Reading_NEMO'!$AD$33:$AD$260,$B8)</f>
        <v>43070</v>
      </c>
      <c r="D8" s="39">
        <f>SUMIFS('Meter Reading_NEMO'!AG$33:AG$260,'Meter Reading_NEMO'!$AE$33:$AE$260,$A8,'Meter Reading_NEMO'!$AD$33:$AD$260,$B8)</f>
        <v>43104</v>
      </c>
      <c r="E8" s="38">
        <f t="shared" si="0"/>
        <v>34</v>
      </c>
      <c r="F8" s="40">
        <f>SUMIFS(HDD_Summary!$E$4:$E$488,HDD_Summary!$D$4:$D$488,"&lt;"&amp;$D8,HDD_Summary!$D$4:$D$488,"&gt;="&amp;$C8)</f>
        <v>1323</v>
      </c>
      <c r="G8" s="40">
        <f>SUMIFS(HDD_Summary!$F$4:$F$488,HDD_Summary!$D$4:$D$488,"&lt;"&amp;$D8,HDD_Summary!$D$4:$D$488,"&gt;="&amp;$C8)</f>
        <v>1282.5124551971326</v>
      </c>
      <c r="H8" s="105"/>
      <c r="I8" s="5"/>
    </row>
    <row r="9" spans="1:18" x14ac:dyDescent="0.25">
      <c r="A9" s="99">
        <f t="shared" si="1"/>
        <v>4</v>
      </c>
      <c r="B9" s="99">
        <v>1</v>
      </c>
      <c r="C9" s="39">
        <f>SUMIFS('Meter Reading_NEMO'!AF$33:AF$260,'Meter Reading_NEMO'!$AE$33:$AE$260,$A9,'Meter Reading_NEMO'!$AD$33:$AD$260,$B9)</f>
        <v>43073</v>
      </c>
      <c r="D9" s="39">
        <f>SUMIFS('Meter Reading_NEMO'!AG$33:AG$260,'Meter Reading_NEMO'!$AE$33:$AE$260,$A9,'Meter Reading_NEMO'!$AD$33:$AD$260,$B9)</f>
        <v>43105</v>
      </c>
      <c r="E9" s="38">
        <f t="shared" si="0"/>
        <v>32</v>
      </c>
      <c r="F9" s="40">
        <f>SUMIFS(HDD_Summary!$E$4:$E$488,HDD_Summary!$D$4:$D$488,"&lt;"&amp;$D9,HDD_Summary!$D$4:$D$488,"&gt;="&amp;$C9)</f>
        <v>1309</v>
      </c>
      <c r="G9" s="40">
        <f>SUMIFS(HDD_Summary!$F$4:$F$488,HDD_Summary!$D$4:$D$488,"&lt;"&amp;$D9,HDD_Summary!$D$4:$D$488,"&gt;="&amp;$C9)</f>
        <v>1250.0047849462367</v>
      </c>
      <c r="H9" s="105"/>
      <c r="I9" s="5"/>
    </row>
    <row r="10" spans="1:18" x14ac:dyDescent="0.25">
      <c r="A10" s="99">
        <f t="shared" si="1"/>
        <v>5</v>
      </c>
      <c r="B10" s="99">
        <v>1</v>
      </c>
      <c r="C10" s="39">
        <f>SUMIFS('Meter Reading_NEMO'!AF$33:AF$260,'Meter Reading_NEMO'!$AE$33:$AE$260,$A10,'Meter Reading_NEMO'!$AD$33:$AD$260,$B10)</f>
        <v>43074</v>
      </c>
      <c r="D10" s="39">
        <f>SUMIFS('Meter Reading_NEMO'!AG$33:AG$260,'Meter Reading_NEMO'!$AE$33:$AE$260,$A10,'Meter Reading_NEMO'!$AD$33:$AD$260,$B10)</f>
        <v>43108</v>
      </c>
      <c r="E10" s="38">
        <f t="shared" si="0"/>
        <v>34</v>
      </c>
      <c r="F10" s="40">
        <f>SUMIFS(HDD_Summary!$E$4:$E$488,HDD_Summary!$D$4:$D$488,"&lt;"&amp;$D10,HDD_Summary!$D$4:$D$488,"&gt;="&amp;$C10)</f>
        <v>1469</v>
      </c>
      <c r="G10" s="40">
        <f>SUMIFS(HDD_Summary!$F$4:$F$488,HDD_Summary!$D$4:$D$488,"&lt;"&amp;$D10,HDD_Summary!$D$4:$D$488,"&gt;="&amp;$C10)</f>
        <v>1383.2435842293908</v>
      </c>
      <c r="H10" s="105"/>
      <c r="I10" s="5"/>
    </row>
    <row r="11" spans="1:18" x14ac:dyDescent="0.25">
      <c r="A11" s="99">
        <f t="shared" si="1"/>
        <v>6</v>
      </c>
      <c r="B11" s="99">
        <v>1</v>
      </c>
      <c r="C11" s="39">
        <f>SUMIFS('Meter Reading_NEMO'!AF$33:AF$260,'Meter Reading_NEMO'!$AE$33:$AE$260,$A11,'Meter Reading_NEMO'!$AD$33:$AD$260,$B11)</f>
        <v>43075</v>
      </c>
      <c r="D11" s="39">
        <f>SUMIFS('Meter Reading_NEMO'!AG$33:AG$260,'Meter Reading_NEMO'!$AE$33:$AE$260,$A11,'Meter Reading_NEMO'!$AD$33:$AD$260,$B11)</f>
        <v>43109</v>
      </c>
      <c r="E11" s="38">
        <f t="shared" si="0"/>
        <v>34</v>
      </c>
      <c r="F11" s="40">
        <f>SUMIFS(HDD_Summary!$E$4:$E$488,HDD_Summary!$D$4:$D$488,"&lt;"&amp;$D11,HDD_Summary!$D$4:$D$488,"&gt;="&amp;$C11)</f>
        <v>1486.5</v>
      </c>
      <c r="G11" s="40">
        <f>SUMIFS(HDD_Summary!$F$4:$F$488,HDD_Summary!$D$4:$D$488,"&lt;"&amp;$D11,HDD_Summary!$D$4:$D$488,"&gt;="&amp;$C11)</f>
        <v>1400.5737634408601</v>
      </c>
      <c r="H11" s="105"/>
      <c r="I11" s="5"/>
    </row>
    <row r="12" spans="1:18" x14ac:dyDescent="0.25">
      <c r="A12" s="99">
        <f t="shared" si="1"/>
        <v>7</v>
      </c>
      <c r="B12" s="99">
        <v>1</v>
      </c>
      <c r="C12" s="39">
        <f>SUMIFS('Meter Reading_NEMO'!AF$33:AF$260,'Meter Reading_NEMO'!$AE$33:$AE$260,$A12,'Meter Reading_NEMO'!$AD$33:$AD$260,$B12)</f>
        <v>43076</v>
      </c>
      <c r="D12" s="39">
        <f>SUMIFS('Meter Reading_NEMO'!AG$33:AG$260,'Meter Reading_NEMO'!$AE$33:$AE$260,$A12,'Meter Reading_NEMO'!$AD$33:$AD$260,$B12)</f>
        <v>43110</v>
      </c>
      <c r="E12" s="38">
        <f t="shared" si="0"/>
        <v>34</v>
      </c>
      <c r="F12" s="40">
        <f>SUMIFS(HDD_Summary!$E$4:$E$488,HDD_Summary!$D$4:$D$488,"&lt;"&amp;$D12,HDD_Summary!$D$4:$D$488,"&gt;="&amp;$C12)</f>
        <v>1486</v>
      </c>
      <c r="G12" s="40">
        <f>SUMIFS(HDD_Summary!$F$4:$F$488,HDD_Summary!$D$4:$D$488,"&lt;"&amp;$D12,HDD_Summary!$D$4:$D$488,"&gt;="&amp;$C12)</f>
        <v>1397.6601075268816</v>
      </c>
      <c r="H12" s="105"/>
      <c r="I12" s="5"/>
    </row>
    <row r="13" spans="1:18" x14ac:dyDescent="0.25">
      <c r="A13" s="99">
        <f t="shared" si="1"/>
        <v>8</v>
      </c>
      <c r="B13" s="99">
        <v>1</v>
      </c>
      <c r="C13" s="39">
        <f>SUMIFS('Meter Reading_NEMO'!AF$33:AF$260,'Meter Reading_NEMO'!$AE$33:$AE$260,$A13,'Meter Reading_NEMO'!$AD$33:$AD$260,$B13)</f>
        <v>43077</v>
      </c>
      <c r="D13" s="39">
        <f>SUMIFS('Meter Reading_NEMO'!AG$33:AG$260,'Meter Reading_NEMO'!$AE$33:$AE$260,$A13,'Meter Reading_NEMO'!$AD$33:$AD$260,$B13)</f>
        <v>43111</v>
      </c>
      <c r="E13" s="38">
        <f t="shared" si="0"/>
        <v>34</v>
      </c>
      <c r="F13" s="40">
        <f>SUMIFS(HDD_Summary!$E$4:$E$488,HDD_Summary!$D$4:$D$488,"&lt;"&amp;$D13,HDD_Summary!$D$4:$D$488,"&gt;="&amp;$C13)</f>
        <v>1482</v>
      </c>
      <c r="G13" s="40">
        <f>SUMIFS(HDD_Summary!$F$4:$F$488,HDD_Summary!$D$4:$D$488,"&lt;"&amp;$D13,HDD_Summary!$D$4:$D$488,"&gt;="&amp;$C13)</f>
        <v>1393.956523297491</v>
      </c>
      <c r="H13" s="105"/>
      <c r="I13" s="5"/>
    </row>
    <row r="14" spans="1:18" x14ac:dyDescent="0.25">
      <c r="A14" s="99">
        <f t="shared" si="1"/>
        <v>9</v>
      </c>
      <c r="B14" s="99">
        <v>1</v>
      </c>
      <c r="C14" s="39">
        <f>SUMIFS('Meter Reading_NEMO'!AF$33:AF$260,'Meter Reading_NEMO'!$AE$33:$AE$260,$A14,'Meter Reading_NEMO'!$AD$33:$AD$260,$B14)</f>
        <v>43080</v>
      </c>
      <c r="D14" s="39">
        <f>SUMIFS('Meter Reading_NEMO'!AG$33:AG$260,'Meter Reading_NEMO'!$AE$33:$AE$260,$A14,'Meter Reading_NEMO'!$AD$33:$AD$260,$B14)</f>
        <v>43112</v>
      </c>
      <c r="E14" s="38">
        <f t="shared" si="0"/>
        <v>32</v>
      </c>
      <c r="F14" s="40">
        <f>SUMIFS(HDD_Summary!$E$4:$E$488,HDD_Summary!$D$4:$D$488,"&lt;"&amp;$D14,HDD_Summary!$D$4:$D$488,"&gt;="&amp;$C14)</f>
        <v>1381</v>
      </c>
      <c r="G14" s="40">
        <f>SUMIFS(HDD_Summary!$F$4:$F$488,HDD_Summary!$D$4:$D$488,"&lt;"&amp;$D14,HDD_Summary!$D$4:$D$488,"&gt;="&amp;$C14)</f>
        <v>1300.5776344086019</v>
      </c>
      <c r="H14" s="105"/>
      <c r="I14" s="5"/>
    </row>
    <row r="15" spans="1:18" x14ac:dyDescent="0.25">
      <c r="A15" s="99">
        <f t="shared" si="1"/>
        <v>10</v>
      </c>
      <c r="B15" s="99">
        <v>1</v>
      </c>
      <c r="C15" s="39">
        <f>SUMIFS('Meter Reading_NEMO'!AF$33:AF$260,'Meter Reading_NEMO'!$AE$33:$AE$260,$A15,'Meter Reading_NEMO'!$AD$33:$AD$260,$B15)</f>
        <v>43081</v>
      </c>
      <c r="D15" s="39">
        <f>SUMIFS('Meter Reading_NEMO'!AG$33:AG$260,'Meter Reading_NEMO'!$AE$33:$AE$260,$A15,'Meter Reading_NEMO'!$AD$33:$AD$260,$B15)</f>
        <v>43115</v>
      </c>
      <c r="E15" s="38">
        <f t="shared" si="0"/>
        <v>34</v>
      </c>
      <c r="F15" s="40">
        <f>SUMIFS(HDD_Summary!$E$4:$E$488,HDD_Summary!$D$4:$D$488,"&lt;"&amp;$D15,HDD_Summary!$D$4:$D$488,"&gt;="&amp;$C15)</f>
        <v>1504.5</v>
      </c>
      <c r="G15" s="40">
        <f>SUMIFS(HDD_Summary!$F$4:$F$488,HDD_Summary!$D$4:$D$488,"&lt;"&amp;$D15,HDD_Summary!$D$4:$D$488,"&gt;="&amp;$C15)</f>
        <v>1397.585268817204</v>
      </c>
      <c r="H15" s="105"/>
      <c r="I15" s="5"/>
    </row>
    <row r="16" spans="1:18" x14ac:dyDescent="0.25">
      <c r="A16" s="99">
        <f t="shared" si="1"/>
        <v>11</v>
      </c>
      <c r="B16" s="99">
        <v>1</v>
      </c>
      <c r="C16" s="39">
        <f>SUMIFS('Meter Reading_NEMO'!AF$33:AF$260,'Meter Reading_NEMO'!$AE$33:$AE$260,$A16,'Meter Reading_NEMO'!$AD$33:$AD$260,$B16)</f>
        <v>43082</v>
      </c>
      <c r="D16" s="39">
        <f>SUMIFS('Meter Reading_NEMO'!AG$33:AG$260,'Meter Reading_NEMO'!$AE$33:$AE$260,$A16,'Meter Reading_NEMO'!$AD$33:$AD$260,$B16)</f>
        <v>43116</v>
      </c>
      <c r="E16" s="38">
        <f t="shared" si="0"/>
        <v>34</v>
      </c>
      <c r="F16" s="40">
        <f>SUMIFS(HDD_Summary!$E$4:$E$488,HDD_Summary!$D$4:$D$488,"&lt;"&amp;$D16,HDD_Summary!$D$4:$D$488,"&gt;="&amp;$C16)</f>
        <v>1519.5</v>
      </c>
      <c r="G16" s="40">
        <f>SUMIFS(HDD_Summary!$F$4:$F$488,HDD_Summary!$D$4:$D$488,"&lt;"&amp;$D16,HDD_Summary!$D$4:$D$488,"&gt;="&amp;$C16)</f>
        <v>1405.041774193548</v>
      </c>
      <c r="H16" s="105"/>
      <c r="I16" s="5"/>
    </row>
    <row r="17" spans="1:9" x14ac:dyDescent="0.25">
      <c r="A17" s="99">
        <f t="shared" si="1"/>
        <v>12</v>
      </c>
      <c r="B17" s="99">
        <v>1</v>
      </c>
      <c r="C17" s="39">
        <f>SUMIFS('Meter Reading_NEMO'!AF$33:AF$260,'Meter Reading_NEMO'!$AE$33:$AE$260,$A17,'Meter Reading_NEMO'!$AD$33:$AD$260,$B17)</f>
        <v>43083</v>
      </c>
      <c r="D17" s="39">
        <f>SUMIFS('Meter Reading_NEMO'!AG$33:AG$260,'Meter Reading_NEMO'!$AE$33:$AE$260,$A17,'Meter Reading_NEMO'!$AD$33:$AD$260,$B17)</f>
        <v>43117</v>
      </c>
      <c r="E17" s="38">
        <f t="shared" si="0"/>
        <v>34</v>
      </c>
      <c r="F17" s="40">
        <f>SUMIFS(HDD_Summary!$E$4:$E$488,HDD_Summary!$D$4:$D$488,"&lt;"&amp;$D17,HDD_Summary!$D$4:$D$488,"&gt;="&amp;$C17)</f>
        <v>1542</v>
      </c>
      <c r="G17" s="40">
        <f>SUMIFS(HDD_Summary!$F$4:$F$488,HDD_Summary!$D$4:$D$488,"&lt;"&amp;$D17,HDD_Summary!$D$4:$D$488,"&gt;="&amp;$C17)</f>
        <v>1421.9252329749099</v>
      </c>
      <c r="H17" s="105"/>
      <c r="I17" s="5"/>
    </row>
    <row r="18" spans="1:9" x14ac:dyDescent="0.25">
      <c r="A18" s="99">
        <f t="shared" si="1"/>
        <v>13</v>
      </c>
      <c r="B18" s="99">
        <v>1</v>
      </c>
      <c r="C18" s="39">
        <f>SUMIFS('Meter Reading_NEMO'!AF$33:AF$260,'Meter Reading_NEMO'!$AE$33:$AE$260,$A18,'Meter Reading_NEMO'!$AD$33:$AD$260,$B18)</f>
        <v>43084</v>
      </c>
      <c r="D18" s="39">
        <f>SUMIFS('Meter Reading_NEMO'!AG$33:AG$260,'Meter Reading_NEMO'!$AE$33:$AE$260,$A18,'Meter Reading_NEMO'!$AD$33:$AD$260,$B18)</f>
        <v>43118</v>
      </c>
      <c r="E18" s="38">
        <f t="shared" si="0"/>
        <v>34</v>
      </c>
      <c r="F18" s="40">
        <f>SUMIFS(HDD_Summary!$E$4:$E$488,HDD_Summary!$D$4:$D$488,"&lt;"&amp;$D18,HDD_Summary!$D$4:$D$488,"&gt;="&amp;$C18)</f>
        <v>1580</v>
      </c>
      <c r="G18" s="40">
        <f>SUMIFS(HDD_Summary!$F$4:$F$488,HDD_Summary!$D$4:$D$488,"&lt;"&amp;$D18,HDD_Summary!$D$4:$D$488,"&gt;="&amp;$C18)</f>
        <v>1451.7970250896053</v>
      </c>
      <c r="H18" s="105"/>
      <c r="I18" s="5"/>
    </row>
    <row r="19" spans="1:9" x14ac:dyDescent="0.25">
      <c r="A19" s="99">
        <f t="shared" si="1"/>
        <v>14</v>
      </c>
      <c r="B19" s="99">
        <v>1</v>
      </c>
      <c r="C19" s="39">
        <f>SUMIFS('Meter Reading_NEMO'!AF$33:AF$260,'Meter Reading_NEMO'!$AE$33:$AE$260,$A19,'Meter Reading_NEMO'!$AD$33:$AD$260,$B19)</f>
        <v>43087</v>
      </c>
      <c r="D19" s="39">
        <f>SUMIFS('Meter Reading_NEMO'!AG$33:AG$260,'Meter Reading_NEMO'!$AE$33:$AE$260,$A19,'Meter Reading_NEMO'!$AD$33:$AD$260,$B19)</f>
        <v>43119</v>
      </c>
      <c r="E19" s="38">
        <f t="shared" si="0"/>
        <v>32</v>
      </c>
      <c r="F19" s="40">
        <f>SUMIFS(HDD_Summary!$E$4:$E$488,HDD_Summary!$D$4:$D$488,"&lt;"&amp;$D19,HDD_Summary!$D$4:$D$488,"&gt;="&amp;$C19)</f>
        <v>1549.5</v>
      </c>
      <c r="G19" s="40">
        <f>SUMIFS(HDD_Summary!$F$4:$F$488,HDD_Summary!$D$4:$D$488,"&lt;"&amp;$D19,HDD_Summary!$D$4:$D$488,"&gt;="&amp;$C19)</f>
        <v>1406.1274551971326</v>
      </c>
      <c r="H19" s="105"/>
      <c r="I19" s="5"/>
    </row>
    <row r="20" spans="1:9" x14ac:dyDescent="0.25">
      <c r="A20" s="99">
        <f t="shared" si="1"/>
        <v>15</v>
      </c>
      <c r="B20" s="99">
        <v>1</v>
      </c>
      <c r="C20" s="39">
        <f>SUMIFS('Meter Reading_NEMO'!AF$33:AF$260,'Meter Reading_NEMO'!$AE$33:$AE$260,$A20,'Meter Reading_NEMO'!$AD$33:$AD$260,$B20)</f>
        <v>43088</v>
      </c>
      <c r="D20" s="39">
        <f>SUMIFS('Meter Reading_NEMO'!AG$33:AG$260,'Meter Reading_NEMO'!$AE$33:$AE$260,$A20,'Meter Reading_NEMO'!$AD$33:$AD$260,$B20)</f>
        <v>43122</v>
      </c>
      <c r="E20" s="38">
        <f t="shared" si="0"/>
        <v>34</v>
      </c>
      <c r="F20" s="40">
        <f>SUMIFS(HDD_Summary!$E$4:$E$488,HDD_Summary!$D$4:$D$488,"&lt;"&amp;$D20,HDD_Summary!$D$4:$D$488,"&gt;="&amp;$C20)</f>
        <v>1620</v>
      </c>
      <c r="G20" s="40">
        <f>SUMIFS(HDD_Summary!$F$4:$F$488,HDD_Summary!$D$4:$D$488,"&lt;"&amp;$D20,HDD_Summary!$D$4:$D$488,"&gt;="&amp;$C20)</f>
        <v>1480.1767921146952</v>
      </c>
      <c r="H20" s="105"/>
      <c r="I20" s="5"/>
    </row>
    <row r="21" spans="1:9" x14ac:dyDescent="0.25">
      <c r="A21" s="99">
        <f t="shared" si="1"/>
        <v>16</v>
      </c>
      <c r="B21" s="99">
        <v>1</v>
      </c>
      <c r="C21" s="39">
        <f>SUMIFS('Meter Reading_NEMO'!AF$33:AF$260,'Meter Reading_NEMO'!$AE$33:$AE$260,$A21,'Meter Reading_NEMO'!$AD$33:$AD$260,$B21)</f>
        <v>43089</v>
      </c>
      <c r="D21" s="39">
        <f>SUMIFS('Meter Reading_NEMO'!AG$33:AG$260,'Meter Reading_NEMO'!$AE$33:$AE$260,$A21,'Meter Reading_NEMO'!$AD$33:$AD$260,$B21)</f>
        <v>43123</v>
      </c>
      <c r="E21" s="38">
        <f t="shared" si="0"/>
        <v>34</v>
      </c>
      <c r="F21" s="40">
        <f>SUMIFS(HDD_Summary!$E$4:$E$488,HDD_Summary!$D$4:$D$488,"&lt;"&amp;$D21,HDD_Summary!$D$4:$D$488,"&gt;="&amp;$C21)</f>
        <v>1614.5</v>
      </c>
      <c r="G21" s="40">
        <f>SUMIFS(HDD_Summary!$F$4:$F$488,HDD_Summary!$D$4:$D$488,"&lt;"&amp;$D21,HDD_Summary!$D$4:$D$488,"&gt;="&amp;$C21)</f>
        <v>1472.6503046594978</v>
      </c>
      <c r="H21" s="105"/>
      <c r="I21" s="5"/>
    </row>
    <row r="22" spans="1:9" x14ac:dyDescent="0.25">
      <c r="A22" s="99">
        <f t="shared" si="1"/>
        <v>17</v>
      </c>
      <c r="B22" s="99">
        <v>1</v>
      </c>
      <c r="C22" s="39">
        <f>SUMIFS('Meter Reading_NEMO'!AF$33:AF$260,'Meter Reading_NEMO'!$AE$33:$AE$260,$A22,'Meter Reading_NEMO'!$AD$33:$AD$260,$B22)</f>
        <v>43090</v>
      </c>
      <c r="D22" s="39">
        <f>SUMIFS('Meter Reading_NEMO'!AG$33:AG$260,'Meter Reading_NEMO'!$AE$33:$AE$260,$A22,'Meter Reading_NEMO'!$AD$33:$AD$260,$B22)</f>
        <v>43124</v>
      </c>
      <c r="E22" s="38">
        <f t="shared" si="0"/>
        <v>34</v>
      </c>
      <c r="F22" s="40">
        <f>SUMIFS(HDD_Summary!$E$4:$E$488,HDD_Summary!$D$4:$D$488,"&lt;"&amp;$D22,HDD_Summary!$D$4:$D$488,"&gt;="&amp;$C22)</f>
        <v>1613</v>
      </c>
      <c r="G22" s="40">
        <f>SUMIFS(HDD_Summary!$F$4:$F$488,HDD_Summary!$D$4:$D$488,"&lt;"&amp;$D22,HDD_Summary!$D$4:$D$488,"&gt;="&amp;$C22)</f>
        <v>1472.3138530465949</v>
      </c>
      <c r="H22" s="105"/>
      <c r="I22" s="5"/>
    </row>
    <row r="23" spans="1:9" x14ac:dyDescent="0.25">
      <c r="A23" s="99">
        <f t="shared" si="1"/>
        <v>18</v>
      </c>
      <c r="B23" s="99">
        <v>1</v>
      </c>
      <c r="C23" s="39">
        <f>SUMIFS('Meter Reading_NEMO'!AF$33:AF$260,'Meter Reading_NEMO'!$AE$33:$AE$260,$A23,'Meter Reading_NEMO'!$AD$33:$AD$260,$B23)</f>
        <v>43091</v>
      </c>
      <c r="D23" s="39">
        <f>SUMIFS('Meter Reading_NEMO'!AG$33:AG$260,'Meter Reading_NEMO'!$AE$33:$AE$260,$A23,'Meter Reading_NEMO'!$AD$33:$AD$260,$B23)</f>
        <v>43125</v>
      </c>
      <c r="E23" s="38">
        <f t="shared" si="0"/>
        <v>34</v>
      </c>
      <c r="F23" s="40">
        <f>SUMIFS(HDD_Summary!$E$4:$E$488,HDD_Summary!$D$4:$D$488,"&lt;"&amp;$D23,HDD_Summary!$D$4:$D$488,"&gt;="&amp;$C23)</f>
        <v>1621</v>
      </c>
      <c r="G23" s="40">
        <f>SUMIFS(HDD_Summary!$F$4:$F$488,HDD_Summary!$D$4:$D$488,"&lt;"&amp;$D23,HDD_Summary!$D$4:$D$488,"&gt;="&amp;$C23)</f>
        <v>1476.8609318996414</v>
      </c>
      <c r="H23" s="105"/>
      <c r="I23" s="5"/>
    </row>
    <row r="24" spans="1:9" x14ac:dyDescent="0.25">
      <c r="A24" s="99">
        <f t="shared" si="1"/>
        <v>19</v>
      </c>
      <c r="B24" s="99">
        <v>1</v>
      </c>
      <c r="C24" s="39">
        <f>SUMIFS('Meter Reading_NEMO'!AF$33:AF$260,'Meter Reading_NEMO'!$AE$33:$AE$260,$A24,'Meter Reading_NEMO'!$AD$33:$AD$260,$B24)</f>
        <v>43096</v>
      </c>
      <c r="D24" s="39">
        <f>SUMIFS('Meter Reading_NEMO'!AG$33:AG$260,'Meter Reading_NEMO'!$AE$33:$AE$260,$A24,'Meter Reading_NEMO'!$AD$33:$AD$260,$B24)</f>
        <v>43126</v>
      </c>
      <c r="E24" s="38">
        <f t="shared" si="0"/>
        <v>30</v>
      </c>
      <c r="F24" s="40">
        <f>SUMIFS(HDD_Summary!$E$4:$E$488,HDD_Summary!$D$4:$D$488,"&lt;"&amp;$D24,HDD_Summary!$D$4:$D$488,"&gt;="&amp;$C24)</f>
        <v>1440</v>
      </c>
      <c r="G24" s="40">
        <f>SUMIFS(HDD_Summary!$F$4:$F$488,HDD_Summary!$D$4:$D$488,"&lt;"&amp;$D24,HDD_Summary!$D$4:$D$488,"&gt;="&amp;$C24)</f>
        <v>1307.6155913978494</v>
      </c>
      <c r="H24" s="105"/>
      <c r="I24" s="5"/>
    </row>
    <row r="25" spans="1:9" x14ac:dyDescent="0.25">
      <c r="C25" s="39"/>
      <c r="D25" s="39"/>
      <c r="F25" s="98"/>
      <c r="G25" s="40"/>
      <c r="H25" s="105"/>
      <c r="I25" s="5"/>
    </row>
    <row r="26" spans="1:9" x14ac:dyDescent="0.25">
      <c r="C26" s="39"/>
      <c r="D26" s="39"/>
      <c r="F26" s="98"/>
      <c r="G26" s="40"/>
      <c r="H26" s="105"/>
      <c r="I26" s="5"/>
    </row>
    <row r="27" spans="1:9" x14ac:dyDescent="0.25">
      <c r="C27" s="39"/>
      <c r="D27" s="39"/>
      <c r="F27" s="98"/>
      <c r="G27" s="40"/>
      <c r="H27" s="105"/>
      <c r="I27" s="5"/>
    </row>
    <row r="28" spans="1:9" x14ac:dyDescent="0.25">
      <c r="A28" s="126" t="s">
        <v>467</v>
      </c>
      <c r="B28" s="125"/>
      <c r="C28" s="39"/>
      <c r="D28" s="39"/>
      <c r="F28" s="98"/>
      <c r="G28" s="40"/>
      <c r="H28" s="105"/>
      <c r="I28" s="5"/>
    </row>
    <row r="29" spans="1:9" x14ac:dyDescent="0.25">
      <c r="A29" s="99">
        <f t="shared" ref="A29:A47" si="2">A6</f>
        <v>1</v>
      </c>
      <c r="B29" s="99">
        <v>2</v>
      </c>
      <c r="C29" s="39">
        <f>SUMIFS('Meter Reading_NEMO'!AF$33:AF$260,'Meter Reading_NEMO'!$AE$33:$AE$260,$A29,'Meter Reading_NEMO'!$AD$33:$AD$260,$B29)</f>
        <v>43102</v>
      </c>
      <c r="D29" s="39">
        <f>SUMIFS('Meter Reading_NEMO'!AG$33:AG$260,'Meter Reading_NEMO'!$AE$33:$AE$260,$A29,'Meter Reading_NEMO'!$AD$33:$AD$260,$B29)</f>
        <v>43131</v>
      </c>
      <c r="E29" s="38">
        <f>D29-C29</f>
        <v>29</v>
      </c>
      <c r="F29" s="40">
        <f>SUMIFS(HDD_Summary!$E$4:$E$488,HDD_Summary!$D$4:$D$488,"&lt;"&amp;$D29,HDD_Summary!$D$4:$D$488,"&gt;="&amp;$C29)</f>
        <v>1213</v>
      </c>
      <c r="G29" s="40">
        <f>SUMIFS(HDD_Summary!$F$4:$F$488,HDD_Summary!$D$4:$D$488,"&lt;"&amp;$D29,HDD_Summary!$D$4:$D$488,"&gt;="&amp;$C29)</f>
        <v>1122.1647491039423</v>
      </c>
      <c r="H29" s="105"/>
      <c r="I29" s="5"/>
    </row>
    <row r="30" spans="1:9" x14ac:dyDescent="0.25">
      <c r="A30" s="99">
        <f t="shared" si="2"/>
        <v>2</v>
      </c>
      <c r="B30" s="99">
        <v>2</v>
      </c>
      <c r="C30" s="39">
        <f>SUMIFS('Meter Reading_NEMO'!AF$33:AF$260,'Meter Reading_NEMO'!$AE$33:$AE$260,$A30,'Meter Reading_NEMO'!$AD$33:$AD$260,$B30)</f>
        <v>43103</v>
      </c>
      <c r="D30" s="39">
        <f>SUMIFS('Meter Reading_NEMO'!AG$33:AG$260,'Meter Reading_NEMO'!$AE$33:$AE$260,$A30,'Meter Reading_NEMO'!$AD$33:$AD$260,$B30)</f>
        <v>43132</v>
      </c>
      <c r="E30" s="38">
        <f t="shared" ref="E30:E47" si="3">D30-C30</f>
        <v>29</v>
      </c>
      <c r="F30" s="40">
        <f>SUMIFS(HDD_Summary!$E$4:$E$488,HDD_Summary!$D$4:$D$488,"&lt;"&amp;$D30,HDD_Summary!$D$4:$D$488,"&gt;="&amp;$C30)</f>
        <v>1181</v>
      </c>
      <c r="G30" s="40">
        <f>SUMIFS(HDD_Summary!$F$4:$F$488,HDD_Summary!$D$4:$D$488,"&lt;"&amp;$D30,HDD_Summary!$D$4:$D$488,"&gt;="&amp;$C30)</f>
        <v>1099.9567562724014</v>
      </c>
      <c r="H30" s="105"/>
      <c r="I30" s="5"/>
    </row>
    <row r="31" spans="1:9" x14ac:dyDescent="0.25">
      <c r="A31" s="99">
        <f t="shared" si="2"/>
        <v>3</v>
      </c>
      <c r="B31" s="99">
        <v>2</v>
      </c>
      <c r="C31" s="39">
        <f>SUMIFS('Meter Reading_NEMO'!AF$33:AF$260,'Meter Reading_NEMO'!$AE$33:$AE$260,$A31,'Meter Reading_NEMO'!$AD$33:$AD$260,$B31)</f>
        <v>43104</v>
      </c>
      <c r="D31" s="39">
        <f>SUMIFS('Meter Reading_NEMO'!AG$33:AG$260,'Meter Reading_NEMO'!$AE$33:$AE$260,$A31,'Meter Reading_NEMO'!$AD$33:$AD$260,$B31)</f>
        <v>43133</v>
      </c>
      <c r="E31" s="38">
        <f t="shared" si="3"/>
        <v>29</v>
      </c>
      <c r="F31" s="40">
        <f>SUMIFS(HDD_Summary!$E$4:$E$488,HDD_Summary!$D$4:$D$488,"&lt;"&amp;$D31,HDD_Summary!$D$4:$D$488,"&gt;="&amp;$C31)</f>
        <v>1152.5</v>
      </c>
      <c r="G31" s="40">
        <f>SUMIFS(HDD_Summary!$F$4:$F$488,HDD_Summary!$D$4:$D$488,"&lt;"&amp;$D31,HDD_Summary!$D$4:$D$488,"&gt;="&amp;$C31)</f>
        <v>1078.8850612232286</v>
      </c>
      <c r="H31" s="105"/>
      <c r="I31" s="5"/>
    </row>
    <row r="32" spans="1:9" x14ac:dyDescent="0.25">
      <c r="A32" s="99">
        <f t="shared" si="2"/>
        <v>4</v>
      </c>
      <c r="B32" s="99">
        <v>2</v>
      </c>
      <c r="C32" s="39">
        <f>SUMIFS('Meter Reading_NEMO'!AF$33:AF$260,'Meter Reading_NEMO'!$AE$33:$AE$260,$A32,'Meter Reading_NEMO'!$AD$33:$AD$260,$B32)</f>
        <v>43105</v>
      </c>
      <c r="D32" s="39">
        <f>SUMIFS('Meter Reading_NEMO'!AG$33:AG$260,'Meter Reading_NEMO'!$AE$33:$AE$260,$A32,'Meter Reading_NEMO'!$AD$33:$AD$260,$B32)</f>
        <v>43136</v>
      </c>
      <c r="E32" s="38">
        <f t="shared" si="3"/>
        <v>31</v>
      </c>
      <c r="F32" s="40">
        <f>SUMIFS(HDD_Summary!$E$4:$E$488,HDD_Summary!$D$4:$D$488,"&lt;"&amp;$D32,HDD_Summary!$D$4:$D$488,"&gt;="&amp;$C32)</f>
        <v>1216.5</v>
      </c>
      <c r="G32" s="40">
        <f>SUMIFS(HDD_Summary!$F$4:$F$488,HDD_Summary!$D$4:$D$488,"&lt;"&amp;$D32,HDD_Summary!$D$4:$D$488,"&gt;="&amp;$C32)</f>
        <v>1149.0298783480762</v>
      </c>
      <c r="H32" s="105"/>
      <c r="I32" s="5"/>
    </row>
    <row r="33" spans="1:9" x14ac:dyDescent="0.25">
      <c r="A33" s="99">
        <f t="shared" si="2"/>
        <v>5</v>
      </c>
      <c r="B33" s="99">
        <v>2</v>
      </c>
      <c r="C33" s="39">
        <f>SUMIFS('Meter Reading_NEMO'!AF$33:AF$260,'Meter Reading_NEMO'!$AE$33:$AE$260,$A33,'Meter Reading_NEMO'!$AD$33:$AD$260,$B33)</f>
        <v>43108</v>
      </c>
      <c r="D33" s="39">
        <f>SUMIFS('Meter Reading_NEMO'!AG$33:AG$260,'Meter Reading_NEMO'!$AE$33:$AE$260,$A33,'Meter Reading_NEMO'!$AD$33:$AD$260,$B33)</f>
        <v>43137</v>
      </c>
      <c r="E33" s="38">
        <f t="shared" si="3"/>
        <v>29</v>
      </c>
      <c r="F33" s="40">
        <f>SUMIFS(HDD_Summary!$E$4:$E$488,HDD_Summary!$D$4:$D$488,"&lt;"&amp;$D33,HDD_Summary!$D$4:$D$488,"&gt;="&amp;$C33)</f>
        <v>1093.5</v>
      </c>
      <c r="G33" s="40">
        <f>SUMIFS(HDD_Summary!$F$4:$F$488,HDD_Summary!$D$4:$D$488,"&lt;"&amp;$D33,HDD_Summary!$D$4:$D$488,"&gt;="&amp;$C33)</f>
        <v>1057.1857962109575</v>
      </c>
      <c r="H33" s="105"/>
      <c r="I33" s="5"/>
    </row>
    <row r="34" spans="1:9" x14ac:dyDescent="0.25">
      <c r="A34" s="99">
        <f t="shared" si="2"/>
        <v>6</v>
      </c>
      <c r="B34" s="99">
        <v>2</v>
      </c>
      <c r="C34" s="39">
        <f>SUMIFS('Meter Reading_NEMO'!AF$33:AF$260,'Meter Reading_NEMO'!$AE$33:$AE$260,$A34,'Meter Reading_NEMO'!$AD$33:$AD$260,$B34)</f>
        <v>43109</v>
      </c>
      <c r="D34" s="39">
        <f>SUMIFS('Meter Reading_NEMO'!AG$33:AG$260,'Meter Reading_NEMO'!$AE$33:$AE$260,$A34,'Meter Reading_NEMO'!$AD$33:$AD$260,$B34)</f>
        <v>43138</v>
      </c>
      <c r="E34" s="38">
        <f t="shared" si="3"/>
        <v>29</v>
      </c>
      <c r="F34" s="40">
        <f>SUMIFS(HDD_Summary!$E$4:$E$488,HDD_Summary!$D$4:$D$488,"&lt;"&amp;$D34,HDD_Summary!$D$4:$D$488,"&gt;="&amp;$C34)</f>
        <v>1114</v>
      </c>
      <c r="G34" s="40">
        <f>SUMIFS(HDD_Summary!$F$4:$F$488,HDD_Summary!$D$4:$D$488,"&lt;"&amp;$D34,HDD_Summary!$D$4:$D$488,"&gt;="&amp;$C34)</f>
        <v>1078.6385241096809</v>
      </c>
      <c r="H34" s="105"/>
      <c r="I34" s="5"/>
    </row>
    <row r="35" spans="1:9" x14ac:dyDescent="0.25">
      <c r="A35" s="99">
        <f t="shared" si="2"/>
        <v>7</v>
      </c>
      <c r="B35" s="99">
        <v>2</v>
      </c>
      <c r="C35" s="39">
        <f>SUMIFS('Meter Reading_NEMO'!AF$33:AF$260,'Meter Reading_NEMO'!$AE$33:$AE$260,$A35,'Meter Reading_NEMO'!$AD$33:$AD$260,$B35)</f>
        <v>43110</v>
      </c>
      <c r="D35" s="39">
        <f>SUMIFS('Meter Reading_NEMO'!AG$33:AG$260,'Meter Reading_NEMO'!$AE$33:$AE$260,$A35,'Meter Reading_NEMO'!$AD$33:$AD$260,$B35)</f>
        <v>43139</v>
      </c>
      <c r="E35" s="38">
        <f t="shared" si="3"/>
        <v>29</v>
      </c>
      <c r="F35" s="40">
        <f>SUMIFS(HDD_Summary!$E$4:$E$488,HDD_Summary!$D$4:$D$488,"&lt;"&amp;$D35,HDD_Summary!$D$4:$D$488,"&gt;="&amp;$C35)</f>
        <v>1140.5</v>
      </c>
      <c r="G35" s="40">
        <f>SUMIFS(HDD_Summary!$F$4:$F$488,HDD_Summary!$D$4:$D$488,"&lt;"&amp;$D35,HDD_Summary!$D$4:$D$488,"&gt;="&amp;$C35)</f>
        <v>1111.1127770715257</v>
      </c>
      <c r="H35" s="105"/>
      <c r="I35" s="5"/>
    </row>
    <row r="36" spans="1:9" x14ac:dyDescent="0.25">
      <c r="A36" s="99">
        <f t="shared" si="2"/>
        <v>8</v>
      </c>
      <c r="B36" s="99">
        <v>2</v>
      </c>
      <c r="C36" s="39">
        <f>SUMIFS('Meter Reading_NEMO'!AF$33:AF$260,'Meter Reading_NEMO'!$AE$33:$AE$260,$A36,'Meter Reading_NEMO'!$AD$33:$AD$260,$B36)</f>
        <v>43111</v>
      </c>
      <c r="D36" s="39">
        <f>SUMIFS('Meter Reading_NEMO'!AG$33:AG$260,'Meter Reading_NEMO'!$AE$33:$AE$260,$A36,'Meter Reading_NEMO'!$AD$33:$AD$260,$B36)</f>
        <v>43140</v>
      </c>
      <c r="E36" s="38">
        <f t="shared" si="3"/>
        <v>29</v>
      </c>
      <c r="F36" s="40">
        <f>SUMIFS(HDD_Summary!$E$4:$E$488,HDD_Summary!$D$4:$D$488,"&lt;"&amp;$D36,HDD_Summary!$D$4:$D$488,"&gt;="&amp;$C36)</f>
        <v>1158</v>
      </c>
      <c r="G36" s="40">
        <f>SUMIFS(HDD_Summary!$F$4:$F$488,HDD_Summary!$D$4:$D$488,"&lt;"&amp;$D36,HDD_Summary!$D$4:$D$488,"&gt;="&amp;$C36)</f>
        <v>1125.8792372918765</v>
      </c>
      <c r="H36" s="105"/>
      <c r="I36" s="5"/>
    </row>
    <row r="37" spans="1:9" x14ac:dyDescent="0.25">
      <c r="A37" s="99">
        <f t="shared" si="2"/>
        <v>9</v>
      </c>
      <c r="B37" s="99">
        <v>2</v>
      </c>
      <c r="C37" s="39">
        <f>SUMIFS('Meter Reading_NEMO'!AF$33:AF$260,'Meter Reading_NEMO'!$AE$33:$AE$260,$A37,'Meter Reading_NEMO'!$AD$33:$AD$260,$B37)</f>
        <v>43112</v>
      </c>
      <c r="D37" s="39">
        <f>SUMIFS('Meter Reading_NEMO'!AG$33:AG$260,'Meter Reading_NEMO'!$AE$33:$AE$260,$A37,'Meter Reading_NEMO'!$AD$33:$AD$260,$B37)</f>
        <v>43143</v>
      </c>
      <c r="E37" s="38">
        <f t="shared" si="3"/>
        <v>31</v>
      </c>
      <c r="F37" s="40">
        <f>SUMIFS(HDD_Summary!$E$4:$E$488,HDD_Summary!$D$4:$D$488,"&lt;"&amp;$D37,HDD_Summary!$D$4:$D$488,"&gt;="&amp;$C37)</f>
        <v>1276.5</v>
      </c>
      <c r="G37" s="40">
        <f>SUMIFS(HDD_Summary!$F$4:$F$488,HDD_Summary!$D$4:$D$488,"&lt;"&amp;$D37,HDD_Summary!$D$4:$D$488,"&gt;="&amp;$C37)</f>
        <v>1231.5995545756309</v>
      </c>
      <c r="H37" s="105"/>
      <c r="I37" s="5"/>
    </row>
    <row r="38" spans="1:9" x14ac:dyDescent="0.25">
      <c r="A38" s="99">
        <f t="shared" si="2"/>
        <v>10</v>
      </c>
      <c r="B38" s="99">
        <v>2</v>
      </c>
      <c r="C38" s="39">
        <f>SUMIFS('Meter Reading_NEMO'!AF$33:AF$260,'Meter Reading_NEMO'!$AE$33:$AE$260,$A38,'Meter Reading_NEMO'!$AD$33:$AD$260,$B38)</f>
        <v>43115</v>
      </c>
      <c r="D38" s="39">
        <f>SUMIFS('Meter Reading_NEMO'!AG$33:AG$260,'Meter Reading_NEMO'!$AE$33:$AE$260,$A38,'Meter Reading_NEMO'!$AD$33:$AD$260,$B38)</f>
        <v>43144</v>
      </c>
      <c r="E38" s="38">
        <f t="shared" si="3"/>
        <v>29</v>
      </c>
      <c r="F38" s="40">
        <f>SUMIFS(HDD_Summary!$E$4:$E$488,HDD_Summary!$D$4:$D$488,"&lt;"&amp;$D38,HDD_Summary!$D$4:$D$488,"&gt;="&amp;$C38)</f>
        <v>1174.5</v>
      </c>
      <c r="G38" s="40">
        <f>SUMIFS(HDD_Summary!$F$4:$F$488,HDD_Summary!$D$4:$D$488,"&lt;"&amp;$D38,HDD_Summary!$D$4:$D$488,"&gt;="&amp;$C38)</f>
        <v>1145.9249324646432</v>
      </c>
      <c r="H38" s="105"/>
      <c r="I38" s="5"/>
    </row>
    <row r="39" spans="1:9" x14ac:dyDescent="0.25">
      <c r="A39" s="99">
        <f t="shared" si="2"/>
        <v>11</v>
      </c>
      <c r="B39" s="99">
        <v>2</v>
      </c>
      <c r="C39" s="39">
        <f>SUMIFS('Meter Reading_NEMO'!AF$33:AF$260,'Meter Reading_NEMO'!$AE$33:$AE$260,$A39,'Meter Reading_NEMO'!$AD$33:$AD$260,$B39)</f>
        <v>43116</v>
      </c>
      <c r="D39" s="39">
        <f>SUMIFS('Meter Reading_NEMO'!AG$33:AG$260,'Meter Reading_NEMO'!$AE$33:$AE$260,$A39,'Meter Reading_NEMO'!$AD$33:$AD$260,$B39)</f>
        <v>43145</v>
      </c>
      <c r="E39" s="38">
        <f t="shared" si="3"/>
        <v>29</v>
      </c>
      <c r="F39" s="40">
        <f>SUMIFS(HDD_Summary!$E$4:$E$488,HDD_Summary!$D$4:$D$488,"&lt;"&amp;$D39,HDD_Summary!$D$4:$D$488,"&gt;="&amp;$C39)</f>
        <v>1176.5</v>
      </c>
      <c r="G39" s="40">
        <f>SUMIFS(HDD_Summary!$F$4:$F$488,HDD_Summary!$D$4:$D$488,"&lt;"&amp;$D39,HDD_Summary!$D$4:$D$488,"&gt;="&amp;$C39)</f>
        <v>1148.6206645832233</v>
      </c>
      <c r="H39" s="105"/>
      <c r="I39" s="5"/>
    </row>
    <row r="40" spans="1:9" x14ac:dyDescent="0.25">
      <c r="A40" s="99">
        <f t="shared" si="2"/>
        <v>12</v>
      </c>
      <c r="B40" s="99">
        <v>2</v>
      </c>
      <c r="C40" s="39">
        <f>SUMIFS('Meter Reading_NEMO'!AF$33:AF$260,'Meter Reading_NEMO'!$AE$33:$AE$260,$A40,'Meter Reading_NEMO'!$AD$33:$AD$260,$B40)</f>
        <v>43117</v>
      </c>
      <c r="D40" s="39">
        <f>SUMIFS('Meter Reading_NEMO'!AG$33:AG$260,'Meter Reading_NEMO'!$AE$33:$AE$260,$A40,'Meter Reading_NEMO'!$AD$33:$AD$260,$B40)</f>
        <v>43146</v>
      </c>
      <c r="E40" s="38">
        <f t="shared" si="3"/>
        <v>29</v>
      </c>
      <c r="F40" s="40">
        <f>SUMIFS(HDD_Summary!$E$4:$E$488,HDD_Summary!$D$4:$D$488,"&lt;"&amp;$D40,HDD_Summary!$D$4:$D$488,"&gt;="&amp;$C40)</f>
        <v>1148.5</v>
      </c>
      <c r="G40" s="40">
        <f>SUMIFS(HDD_Summary!$F$4:$F$488,HDD_Summary!$D$4:$D$488,"&lt;"&amp;$D40,HDD_Summary!$D$4:$D$488,"&gt;="&amp;$C40)</f>
        <v>1127.9171511556051</v>
      </c>
      <c r="H40" s="105"/>
      <c r="I40" s="5"/>
    </row>
    <row r="41" spans="1:9" x14ac:dyDescent="0.25">
      <c r="A41" s="99">
        <f t="shared" si="2"/>
        <v>13</v>
      </c>
      <c r="B41" s="99">
        <v>2</v>
      </c>
      <c r="C41" s="39">
        <f>SUMIFS('Meter Reading_NEMO'!AF$33:AF$260,'Meter Reading_NEMO'!$AE$33:$AE$260,$A41,'Meter Reading_NEMO'!$AD$33:$AD$260,$B41)</f>
        <v>43118</v>
      </c>
      <c r="D41" s="39">
        <f>SUMIFS('Meter Reading_NEMO'!AG$33:AG$260,'Meter Reading_NEMO'!$AE$33:$AE$260,$A41,'Meter Reading_NEMO'!$AD$33:$AD$260,$B41)</f>
        <v>43147</v>
      </c>
      <c r="E41" s="38">
        <f t="shared" si="3"/>
        <v>29</v>
      </c>
      <c r="F41" s="40">
        <f>SUMIFS(HDD_Summary!$E$4:$E$488,HDD_Summary!$D$4:$D$488,"&lt;"&amp;$D41,HDD_Summary!$D$4:$D$488,"&gt;="&amp;$C41)</f>
        <v>1106</v>
      </c>
      <c r="G41" s="40">
        <f>SUMIFS(HDD_Summary!$F$4:$F$488,HDD_Summary!$D$4:$D$488,"&lt;"&amp;$D41,HDD_Summary!$D$4:$D$488,"&gt;="&amp;$C41)</f>
        <v>1092.4369594964423</v>
      </c>
      <c r="H41" s="105"/>
      <c r="I41" s="5"/>
    </row>
    <row r="42" spans="1:9" x14ac:dyDescent="0.25">
      <c r="A42" s="99">
        <f t="shared" si="2"/>
        <v>14</v>
      </c>
      <c r="B42" s="99">
        <v>2</v>
      </c>
      <c r="C42" s="39">
        <f>SUMIFS('Meter Reading_NEMO'!AF$33:AF$260,'Meter Reading_NEMO'!$AE$33:$AE$260,$A42,'Meter Reading_NEMO'!$AD$33:$AD$260,$B42)</f>
        <v>43119</v>
      </c>
      <c r="D42" s="39">
        <f>SUMIFS('Meter Reading_NEMO'!AG$33:AG$260,'Meter Reading_NEMO'!$AE$33:$AE$260,$A42,'Meter Reading_NEMO'!$AD$33:$AD$260,$B42)</f>
        <v>43150</v>
      </c>
      <c r="E42" s="38">
        <f t="shared" si="3"/>
        <v>31</v>
      </c>
      <c r="F42" s="40">
        <f>SUMIFS(HDD_Summary!$E$4:$E$488,HDD_Summary!$D$4:$D$488,"&lt;"&amp;$D42,HDD_Summary!$D$4:$D$488,"&gt;="&amp;$C42)</f>
        <v>1146</v>
      </c>
      <c r="G42" s="40">
        <f>SUMIFS(HDD_Summary!$F$4:$F$488,HDD_Summary!$D$4:$D$488,"&lt;"&amp;$D42,HDD_Summary!$D$4:$D$488,"&gt;="&amp;$C42)</f>
        <v>1137.8545428341897</v>
      </c>
      <c r="H42" s="105"/>
      <c r="I42" s="5"/>
    </row>
    <row r="43" spans="1:9" x14ac:dyDescent="0.25">
      <c r="A43" s="99">
        <f t="shared" si="2"/>
        <v>15</v>
      </c>
      <c r="B43" s="99">
        <v>2</v>
      </c>
      <c r="C43" s="39">
        <f>SUMIFS('Meter Reading_NEMO'!AF$33:AF$260,'Meter Reading_NEMO'!$AE$33:$AE$260,$A43,'Meter Reading_NEMO'!$AD$33:$AD$260,$B43)</f>
        <v>43122</v>
      </c>
      <c r="D43" s="39">
        <f>SUMIFS('Meter Reading_NEMO'!AG$33:AG$260,'Meter Reading_NEMO'!$AE$33:$AE$260,$A43,'Meter Reading_NEMO'!$AD$33:$AD$260,$B43)</f>
        <v>43151</v>
      </c>
      <c r="E43" s="38">
        <f t="shared" si="3"/>
        <v>29</v>
      </c>
      <c r="F43" s="40">
        <f>SUMIFS(HDD_Summary!$E$4:$E$488,HDD_Summary!$D$4:$D$488,"&lt;"&amp;$D43,HDD_Summary!$D$4:$D$488,"&gt;="&amp;$C43)</f>
        <v>1076.5</v>
      </c>
      <c r="G43" s="40">
        <f>SUMIFS(HDD_Summary!$F$4:$F$488,HDD_Summary!$D$4:$D$488,"&lt;"&amp;$D43,HDD_Summary!$D$4:$D$488,"&gt;="&amp;$C43)</f>
        <v>1061.6374559475255</v>
      </c>
      <c r="H43" s="105"/>
      <c r="I43" s="5"/>
    </row>
    <row r="44" spans="1:9" x14ac:dyDescent="0.25">
      <c r="A44" s="99">
        <f t="shared" si="2"/>
        <v>16</v>
      </c>
      <c r="B44" s="99">
        <v>2</v>
      </c>
      <c r="C44" s="39">
        <f>SUMIFS('Meter Reading_NEMO'!AF$33:AF$260,'Meter Reading_NEMO'!$AE$33:$AE$260,$A44,'Meter Reading_NEMO'!$AD$33:$AD$260,$B44)</f>
        <v>43123</v>
      </c>
      <c r="D44" s="39">
        <f>SUMIFS('Meter Reading_NEMO'!AG$33:AG$260,'Meter Reading_NEMO'!$AE$33:$AE$260,$A44,'Meter Reading_NEMO'!$AD$33:$AD$260,$B44)</f>
        <v>43152</v>
      </c>
      <c r="E44" s="38">
        <f t="shared" si="3"/>
        <v>29</v>
      </c>
      <c r="F44" s="40">
        <f>SUMIFS(HDD_Summary!$E$4:$E$488,HDD_Summary!$D$4:$D$488,"&lt;"&amp;$D44,HDD_Summary!$D$4:$D$488,"&gt;="&amp;$C44)</f>
        <v>1077</v>
      </c>
      <c r="G44" s="40">
        <f>SUMIFS(HDD_Summary!$F$4:$F$488,HDD_Summary!$D$4:$D$488,"&lt;"&amp;$D44,HDD_Summary!$D$4:$D$488,"&gt;="&amp;$C44)</f>
        <v>1057.3800071949431</v>
      </c>
      <c r="H44" s="105"/>
      <c r="I44" s="5"/>
    </row>
    <row r="45" spans="1:9" x14ac:dyDescent="0.25">
      <c r="A45" s="99">
        <f t="shared" si="2"/>
        <v>17</v>
      </c>
      <c r="B45" s="99">
        <v>2</v>
      </c>
      <c r="C45" s="39">
        <f>SUMIFS('Meter Reading_NEMO'!AF$33:AF$260,'Meter Reading_NEMO'!$AE$33:$AE$260,$A45,'Meter Reading_NEMO'!$AD$33:$AD$260,$B45)</f>
        <v>43124</v>
      </c>
      <c r="D45" s="39">
        <f>SUMIFS('Meter Reading_NEMO'!AG$33:AG$260,'Meter Reading_NEMO'!$AE$33:$AE$260,$A45,'Meter Reading_NEMO'!$AD$33:$AD$260,$B45)</f>
        <v>43153</v>
      </c>
      <c r="E45" s="38">
        <f t="shared" si="3"/>
        <v>29</v>
      </c>
      <c r="F45" s="40">
        <f>SUMIFS(HDD_Summary!$E$4:$E$488,HDD_Summary!$D$4:$D$488,"&lt;"&amp;$D45,HDD_Summary!$D$4:$D$488,"&gt;="&amp;$C45)</f>
        <v>1092</v>
      </c>
      <c r="G45" s="40">
        <f>SUMIFS(HDD_Summary!$F$4:$F$488,HDD_Summary!$D$4:$D$488,"&lt;"&amp;$D45,HDD_Summary!$D$4:$D$488,"&gt;="&amp;$C45)</f>
        <v>1066.9489740364072</v>
      </c>
      <c r="H45" s="105"/>
      <c r="I45" s="5"/>
    </row>
    <row r="46" spans="1:9" x14ac:dyDescent="0.25">
      <c r="A46" s="99">
        <f t="shared" si="2"/>
        <v>18</v>
      </c>
      <c r="B46" s="99">
        <v>2</v>
      </c>
      <c r="C46" s="39">
        <f>SUMIFS('Meter Reading_NEMO'!AF$33:AF$260,'Meter Reading_NEMO'!$AE$33:$AE$260,$A46,'Meter Reading_NEMO'!$AD$33:$AD$260,$B46)</f>
        <v>43125</v>
      </c>
      <c r="D46" s="39">
        <f>SUMIFS('Meter Reading_NEMO'!AG$33:AG$260,'Meter Reading_NEMO'!$AE$33:$AE$260,$A46,'Meter Reading_NEMO'!$AD$33:$AD$260,$B46)</f>
        <v>43154</v>
      </c>
      <c r="E46" s="38">
        <f t="shared" si="3"/>
        <v>29</v>
      </c>
      <c r="F46" s="40">
        <f>SUMIFS(HDD_Summary!$E$4:$E$488,HDD_Summary!$D$4:$D$488,"&lt;"&amp;$D46,HDD_Summary!$D$4:$D$488,"&gt;="&amp;$C46)</f>
        <v>1098.5</v>
      </c>
      <c r="G46" s="40">
        <f>SUMIFS(HDD_Summary!$F$4:$F$488,HDD_Summary!$D$4:$D$488,"&lt;"&amp;$D46,HDD_Summary!$D$4:$D$488,"&gt;="&amp;$C46)</f>
        <v>1070.6452878418702</v>
      </c>
      <c r="H46" s="105"/>
      <c r="I46" s="5"/>
    </row>
    <row r="47" spans="1:9" x14ac:dyDescent="0.25">
      <c r="A47" s="99">
        <f t="shared" si="2"/>
        <v>19</v>
      </c>
      <c r="B47" s="99">
        <v>2</v>
      </c>
      <c r="C47" s="39">
        <f>SUMIFS('Meter Reading_NEMO'!AF$33:AF$260,'Meter Reading_NEMO'!$AE$33:$AE$260,$A47,'Meter Reading_NEMO'!$AD$33:$AD$260,$B47)</f>
        <v>43126</v>
      </c>
      <c r="D47" s="39">
        <f>SUMIFS('Meter Reading_NEMO'!AG$33:AG$260,'Meter Reading_NEMO'!$AE$33:$AE$260,$A47,'Meter Reading_NEMO'!$AD$33:$AD$260,$B47)</f>
        <v>43157</v>
      </c>
      <c r="E47" s="38">
        <f t="shared" si="3"/>
        <v>31</v>
      </c>
      <c r="F47" s="40">
        <f>SUMIFS(HDD_Summary!$E$4:$E$488,HDD_Summary!$D$4:$D$488,"&lt;"&amp;$D47,HDD_Summary!$D$4:$D$488,"&gt;="&amp;$C47)</f>
        <v>1161.5</v>
      </c>
      <c r="G47" s="40">
        <f>SUMIFS(HDD_Summary!$F$4:$F$488,HDD_Summary!$D$4:$D$488,"&lt;"&amp;$D47,HDD_Summary!$D$4:$D$488,"&gt;="&amp;$C47)</f>
        <v>1128.9474143227924</v>
      </c>
      <c r="H47" s="105"/>
      <c r="I47" s="5"/>
    </row>
    <row r="48" spans="1:9" x14ac:dyDescent="0.25">
      <c r="C48" s="39"/>
      <c r="D48" s="39"/>
      <c r="F48" s="98"/>
      <c r="G48" s="40"/>
      <c r="H48" s="105"/>
      <c r="I48" s="5"/>
    </row>
    <row r="49" spans="1:9" x14ac:dyDescent="0.25">
      <c r="C49" s="39"/>
      <c r="D49" s="39"/>
      <c r="F49" s="98"/>
      <c r="G49" s="40"/>
      <c r="H49" s="105"/>
      <c r="I49" s="5"/>
    </row>
    <row r="50" spans="1:9" x14ac:dyDescent="0.25">
      <c r="C50" s="39"/>
      <c r="D50" s="39"/>
      <c r="F50" s="98"/>
      <c r="G50" s="40"/>
      <c r="H50" s="105"/>
      <c r="I50" s="5"/>
    </row>
    <row r="51" spans="1:9" x14ac:dyDescent="0.25">
      <c r="A51" s="126" t="s">
        <v>468</v>
      </c>
      <c r="B51" s="125"/>
      <c r="C51" s="39"/>
      <c r="D51" s="39"/>
      <c r="F51" s="98"/>
      <c r="G51" s="40"/>
      <c r="H51" s="105"/>
      <c r="I51" s="5"/>
    </row>
    <row r="52" spans="1:9" x14ac:dyDescent="0.25">
      <c r="A52" s="99">
        <f t="shared" ref="A52:A70" si="4">A29</f>
        <v>1</v>
      </c>
      <c r="B52" s="99">
        <v>3</v>
      </c>
      <c r="C52" s="39">
        <f>SUMIFS('Meter Reading_NEMO'!AF$33:AF$260,'Meter Reading_NEMO'!$AE$33:$AE$260,$A52,'Meter Reading_NEMO'!$AD$33:$AD$260,$B52)</f>
        <v>43131</v>
      </c>
      <c r="D52" s="39">
        <f>SUMIFS('Meter Reading_NEMO'!AG$33:AG$260,'Meter Reading_NEMO'!$AE$33:$AE$260,$A52,'Meter Reading_NEMO'!$AD$33:$AD$260,$B52)</f>
        <v>43159</v>
      </c>
      <c r="E52" s="38">
        <f>D52-C52</f>
        <v>28</v>
      </c>
      <c r="F52" s="40">
        <f>SUMIFS(HDD_Summary!$E$4:$E$488,HDD_Summary!$D$4:$D$488,"&lt;"&amp;$D52,HDD_Summary!$D$4:$D$488,"&gt;="&amp;$C52)</f>
        <v>1059.5</v>
      </c>
      <c r="G52" s="40">
        <f>SUMIFS(HDD_Summary!$F$4:$F$488,HDD_Summary!$D$4:$D$488,"&lt;"&amp;$D52,HDD_Summary!$D$4:$D$488,"&gt;="&amp;$C52)</f>
        <v>1023.3829471017179</v>
      </c>
      <c r="H52" s="105"/>
      <c r="I52" s="5"/>
    </row>
    <row r="53" spans="1:9" x14ac:dyDescent="0.25">
      <c r="A53" s="99">
        <f t="shared" si="4"/>
        <v>2</v>
      </c>
      <c r="B53" s="99">
        <v>3</v>
      </c>
      <c r="C53" s="39">
        <f>SUMIFS('Meter Reading_NEMO'!AF$33:AF$260,'Meter Reading_NEMO'!$AE$33:$AE$260,$A53,'Meter Reading_NEMO'!$AD$33:$AD$260,$B53)</f>
        <v>43132</v>
      </c>
      <c r="D53" s="39">
        <f>SUMIFS('Meter Reading_NEMO'!AG$33:AG$260,'Meter Reading_NEMO'!$AE$33:$AE$260,$A53,'Meter Reading_NEMO'!$AD$33:$AD$260,$B53)</f>
        <v>43161</v>
      </c>
      <c r="E53" s="38">
        <f t="shared" ref="E53:E70" si="5">D53-C53</f>
        <v>29</v>
      </c>
      <c r="F53" s="40">
        <f>SUMIFS(HDD_Summary!$E$4:$E$488,HDD_Summary!$D$4:$D$488,"&lt;"&amp;$D53,HDD_Summary!$D$4:$D$488,"&gt;="&amp;$C53)</f>
        <v>1059.5</v>
      </c>
      <c r="G53" s="40">
        <f>SUMIFS(HDD_Summary!$F$4:$F$488,HDD_Summary!$D$4:$D$488,"&lt;"&amp;$D53,HDD_Summary!$D$4:$D$488,"&gt;="&amp;$C53)</f>
        <v>1008.2375763193671</v>
      </c>
      <c r="H53" s="105"/>
      <c r="I53" s="5"/>
    </row>
    <row r="54" spans="1:9" x14ac:dyDescent="0.25">
      <c r="A54" s="99">
        <f t="shared" si="4"/>
        <v>3</v>
      </c>
      <c r="B54" s="99">
        <v>3</v>
      </c>
      <c r="C54" s="39">
        <f>SUMIFS('Meter Reading_NEMO'!AF$33:AF$260,'Meter Reading_NEMO'!$AE$33:$AE$260,$A54,'Meter Reading_NEMO'!$AD$33:$AD$260,$B54)</f>
        <v>43133</v>
      </c>
      <c r="D54" s="39">
        <f>SUMIFS('Meter Reading_NEMO'!AG$33:AG$260,'Meter Reading_NEMO'!$AE$33:$AE$260,$A54,'Meter Reading_NEMO'!$AD$33:$AD$260,$B54)</f>
        <v>43162</v>
      </c>
      <c r="E54" s="38">
        <f t="shared" si="5"/>
        <v>29</v>
      </c>
      <c r="F54" s="40">
        <f>SUMIFS(HDD_Summary!$E$4:$E$488,HDD_Summary!$D$4:$D$488,"&lt;"&amp;$D54,HDD_Summary!$D$4:$D$488,"&gt;="&amp;$C54)</f>
        <v>1053.5</v>
      </c>
      <c r="G54" s="40">
        <f>SUMIFS(HDD_Summary!$F$4:$F$488,HDD_Summary!$D$4:$D$488,"&lt;"&amp;$D54,HDD_Summary!$D$4:$D$488,"&gt;="&amp;$C54)</f>
        <v>1003.4237337341312</v>
      </c>
      <c r="H54" s="105"/>
      <c r="I54" s="5"/>
    </row>
    <row r="55" spans="1:9" x14ac:dyDescent="0.25">
      <c r="A55" s="99">
        <f t="shared" si="4"/>
        <v>4</v>
      </c>
      <c r="B55" s="99">
        <v>3</v>
      </c>
      <c r="C55" s="39">
        <f>SUMIFS('Meter Reading_NEMO'!AF$33:AF$260,'Meter Reading_NEMO'!$AE$33:$AE$260,$A55,'Meter Reading_NEMO'!$AD$33:$AD$260,$B55)</f>
        <v>43136</v>
      </c>
      <c r="D55" s="39">
        <f>SUMIFS('Meter Reading_NEMO'!AG$33:AG$260,'Meter Reading_NEMO'!$AE$33:$AE$260,$A55,'Meter Reading_NEMO'!$AD$33:$AD$260,$B55)</f>
        <v>43165</v>
      </c>
      <c r="E55" s="38">
        <f t="shared" si="5"/>
        <v>29</v>
      </c>
      <c r="F55" s="40">
        <f>SUMIFS(HDD_Summary!$E$4:$E$488,HDD_Summary!$D$4:$D$488,"&lt;"&amp;$D55,HDD_Summary!$D$4:$D$488,"&gt;="&amp;$C55)</f>
        <v>998</v>
      </c>
      <c r="G55" s="40">
        <f>SUMIFS(HDD_Summary!$F$4:$F$488,HDD_Summary!$D$4:$D$488,"&lt;"&amp;$D55,HDD_Summary!$D$4:$D$488,"&gt;="&amp;$C55)</f>
        <v>920.27647253562156</v>
      </c>
      <c r="H55" s="105"/>
      <c r="I55" s="5"/>
    </row>
    <row r="56" spans="1:9" x14ac:dyDescent="0.25">
      <c r="A56" s="99">
        <f t="shared" si="4"/>
        <v>5</v>
      </c>
      <c r="B56" s="99">
        <v>3</v>
      </c>
      <c r="C56" s="39">
        <f>SUMIFS('Meter Reading_NEMO'!AF$33:AF$260,'Meter Reading_NEMO'!$AE$33:$AE$260,$A56,'Meter Reading_NEMO'!$AD$33:$AD$260,$B56)</f>
        <v>43137</v>
      </c>
      <c r="D56" s="39">
        <f>SUMIFS('Meter Reading_NEMO'!AG$33:AG$260,'Meter Reading_NEMO'!$AE$33:$AE$260,$A56,'Meter Reading_NEMO'!$AD$33:$AD$260,$B56)</f>
        <v>43166</v>
      </c>
      <c r="E56" s="38">
        <f t="shared" si="5"/>
        <v>29</v>
      </c>
      <c r="F56" s="40">
        <f>SUMIFS(HDD_Summary!$E$4:$E$488,HDD_Summary!$D$4:$D$488,"&lt;"&amp;$D56,HDD_Summary!$D$4:$D$488,"&gt;="&amp;$C56)</f>
        <v>970</v>
      </c>
      <c r="G56" s="40">
        <f>SUMIFS(HDD_Summary!$F$4:$F$488,HDD_Summary!$D$4:$D$488,"&lt;"&amp;$D56,HDD_Summary!$D$4:$D$488,"&gt;="&amp;$C56)</f>
        <v>887.54723926055397</v>
      </c>
      <c r="H56" s="105"/>
      <c r="I56" s="5"/>
    </row>
    <row r="57" spans="1:9" x14ac:dyDescent="0.25">
      <c r="A57" s="99">
        <f t="shared" si="4"/>
        <v>6</v>
      </c>
      <c r="B57" s="99">
        <v>3</v>
      </c>
      <c r="C57" s="39">
        <f>SUMIFS('Meter Reading_NEMO'!AF$33:AF$260,'Meter Reading_NEMO'!$AE$33:$AE$260,$A57,'Meter Reading_NEMO'!$AD$33:$AD$260,$B57)</f>
        <v>43138</v>
      </c>
      <c r="D57" s="39">
        <f>SUMIFS('Meter Reading_NEMO'!AG$33:AG$260,'Meter Reading_NEMO'!$AE$33:$AE$260,$A57,'Meter Reading_NEMO'!$AD$33:$AD$260,$B57)</f>
        <v>43167</v>
      </c>
      <c r="E57" s="38">
        <f t="shared" si="5"/>
        <v>29</v>
      </c>
      <c r="F57" s="40">
        <f>SUMIFS(HDD_Summary!$E$4:$E$488,HDD_Summary!$D$4:$D$488,"&lt;"&amp;$D57,HDD_Summary!$D$4:$D$488,"&gt;="&amp;$C57)</f>
        <v>947.5</v>
      </c>
      <c r="G57" s="40">
        <f>SUMIFS(HDD_Summary!$F$4:$F$488,HDD_Summary!$D$4:$D$488,"&lt;"&amp;$D57,HDD_Summary!$D$4:$D$488,"&gt;="&amp;$C57)</f>
        <v>870.65284469516394</v>
      </c>
      <c r="H57" s="105"/>
      <c r="I57" s="5"/>
    </row>
    <row r="58" spans="1:9" x14ac:dyDescent="0.25">
      <c r="A58" s="99">
        <f t="shared" si="4"/>
        <v>7</v>
      </c>
      <c r="B58" s="99">
        <v>3</v>
      </c>
      <c r="C58" s="39">
        <f>SUMIFS('Meter Reading_NEMO'!AF$33:AF$260,'Meter Reading_NEMO'!$AE$33:$AE$260,$A58,'Meter Reading_NEMO'!$AD$33:$AD$260,$B58)</f>
        <v>43139</v>
      </c>
      <c r="D58" s="39">
        <f>SUMIFS('Meter Reading_NEMO'!AG$33:AG$260,'Meter Reading_NEMO'!$AE$33:$AE$260,$A58,'Meter Reading_NEMO'!$AD$33:$AD$260,$B58)</f>
        <v>43168</v>
      </c>
      <c r="E58" s="38">
        <f t="shared" si="5"/>
        <v>29</v>
      </c>
      <c r="F58" s="40">
        <f>SUMIFS(HDD_Summary!$E$4:$E$488,HDD_Summary!$D$4:$D$488,"&lt;"&amp;$D58,HDD_Summary!$D$4:$D$488,"&gt;="&amp;$C58)</f>
        <v>928.5</v>
      </c>
      <c r="G58" s="40">
        <f>SUMIFS(HDD_Summary!$F$4:$F$488,HDD_Summary!$D$4:$D$488,"&lt;"&amp;$D58,HDD_Summary!$D$4:$D$488,"&gt;="&amp;$C58)</f>
        <v>859.03934318555014</v>
      </c>
      <c r="H58" s="105"/>
      <c r="I58" s="5"/>
    </row>
    <row r="59" spans="1:9" x14ac:dyDescent="0.25">
      <c r="A59" s="99">
        <f t="shared" si="4"/>
        <v>8</v>
      </c>
      <c r="B59" s="99">
        <v>3</v>
      </c>
      <c r="C59" s="39">
        <f>SUMIFS('Meter Reading_NEMO'!AF$33:AF$260,'Meter Reading_NEMO'!$AE$33:$AE$260,$A59,'Meter Reading_NEMO'!$AD$33:$AD$260,$B59)</f>
        <v>43140</v>
      </c>
      <c r="D59" s="39">
        <f>SUMIFS('Meter Reading_NEMO'!AG$33:AG$260,'Meter Reading_NEMO'!$AE$33:$AE$260,$A59,'Meter Reading_NEMO'!$AD$33:$AD$260,$B59)</f>
        <v>43169</v>
      </c>
      <c r="E59" s="38">
        <f t="shared" si="5"/>
        <v>29</v>
      </c>
      <c r="F59" s="40">
        <f>SUMIFS(HDD_Summary!$E$4:$E$488,HDD_Summary!$D$4:$D$488,"&lt;"&amp;$D59,HDD_Summary!$D$4:$D$488,"&gt;="&amp;$C59)</f>
        <v>915.5</v>
      </c>
      <c r="G59" s="40">
        <f>SUMIFS(HDD_Summary!$F$4:$F$488,HDD_Summary!$D$4:$D$488,"&lt;"&amp;$D59,HDD_Summary!$D$4:$D$488,"&gt;="&amp;$C59)</f>
        <v>855.59573242756494</v>
      </c>
      <c r="H59" s="105"/>
      <c r="I59" s="5"/>
    </row>
    <row r="60" spans="1:9" x14ac:dyDescent="0.25">
      <c r="A60" s="99">
        <f t="shared" si="4"/>
        <v>9</v>
      </c>
      <c r="B60" s="99">
        <v>3</v>
      </c>
      <c r="C60" s="39">
        <f>SUMIFS('Meter Reading_NEMO'!AF$33:AF$260,'Meter Reading_NEMO'!$AE$33:$AE$260,$A60,'Meter Reading_NEMO'!$AD$33:$AD$260,$B60)</f>
        <v>43143</v>
      </c>
      <c r="D60" s="39">
        <f>SUMIFS('Meter Reading_NEMO'!AG$33:AG$260,'Meter Reading_NEMO'!$AE$33:$AE$260,$A60,'Meter Reading_NEMO'!$AD$33:$AD$260,$B60)</f>
        <v>43172</v>
      </c>
      <c r="E60" s="38">
        <f t="shared" si="5"/>
        <v>29</v>
      </c>
      <c r="F60" s="40">
        <f>SUMIFS(HDD_Summary!$E$4:$E$488,HDD_Summary!$D$4:$D$488,"&lt;"&amp;$D60,HDD_Summary!$D$4:$D$488,"&gt;="&amp;$C60)</f>
        <v>867.5</v>
      </c>
      <c r="G60" s="40">
        <f>SUMIFS(HDD_Summary!$F$4:$F$488,HDD_Summary!$D$4:$D$488,"&lt;"&amp;$D60,HDD_Summary!$D$4:$D$488,"&gt;="&amp;$C60)</f>
        <v>824.65726102194685</v>
      </c>
      <c r="H60" s="105"/>
      <c r="I60" s="5"/>
    </row>
    <row r="61" spans="1:9" x14ac:dyDescent="0.25">
      <c r="A61" s="99">
        <f t="shared" si="4"/>
        <v>10</v>
      </c>
      <c r="B61" s="99">
        <v>3</v>
      </c>
      <c r="C61" s="39">
        <f>SUMIFS('Meter Reading_NEMO'!AF$33:AF$260,'Meter Reading_NEMO'!$AE$33:$AE$260,$A61,'Meter Reading_NEMO'!$AD$33:$AD$260,$B61)</f>
        <v>43144</v>
      </c>
      <c r="D61" s="39">
        <f>SUMIFS('Meter Reading_NEMO'!AG$33:AG$260,'Meter Reading_NEMO'!$AE$33:$AE$260,$A61,'Meter Reading_NEMO'!$AD$33:$AD$260,$B61)</f>
        <v>43173</v>
      </c>
      <c r="E61" s="38">
        <f t="shared" si="5"/>
        <v>29</v>
      </c>
      <c r="F61" s="40">
        <f>SUMIFS(HDD_Summary!$E$4:$E$488,HDD_Summary!$D$4:$D$488,"&lt;"&amp;$D61,HDD_Summary!$D$4:$D$488,"&gt;="&amp;$C61)</f>
        <v>848</v>
      </c>
      <c r="G61" s="40">
        <f>SUMIFS(HDD_Summary!$F$4:$F$488,HDD_Summary!$D$4:$D$488,"&lt;"&amp;$D61,HDD_Summary!$D$4:$D$488,"&gt;="&amp;$C61)</f>
        <v>812.56057488920669</v>
      </c>
      <c r="H61" s="105"/>
      <c r="I61" s="5"/>
    </row>
    <row r="62" spans="1:9" x14ac:dyDescent="0.25">
      <c r="A62" s="99">
        <f t="shared" si="4"/>
        <v>11</v>
      </c>
      <c r="B62" s="99">
        <v>3</v>
      </c>
      <c r="C62" s="39">
        <f>SUMIFS('Meter Reading_NEMO'!AF$33:AF$260,'Meter Reading_NEMO'!$AE$33:$AE$260,$A62,'Meter Reading_NEMO'!$AD$33:$AD$260,$B62)</f>
        <v>43145</v>
      </c>
      <c r="D62" s="39">
        <f>SUMIFS('Meter Reading_NEMO'!AG$33:AG$260,'Meter Reading_NEMO'!$AE$33:$AE$260,$A62,'Meter Reading_NEMO'!$AD$33:$AD$260,$B62)</f>
        <v>43174</v>
      </c>
      <c r="E62" s="38">
        <f t="shared" si="5"/>
        <v>29</v>
      </c>
      <c r="F62" s="40">
        <f>SUMIFS(HDD_Summary!$E$4:$E$488,HDD_Summary!$D$4:$D$488,"&lt;"&amp;$D62,HDD_Summary!$D$4:$D$488,"&gt;="&amp;$C62)</f>
        <v>832</v>
      </c>
      <c r="G62" s="40">
        <f>SUMIFS(HDD_Summary!$F$4:$F$488,HDD_Summary!$D$4:$D$488,"&lt;"&amp;$D62,HDD_Summary!$D$4:$D$488,"&gt;="&amp;$C62)</f>
        <v>805.47194572452622</v>
      </c>
      <c r="H62" s="105"/>
      <c r="I62" s="5"/>
    </row>
    <row r="63" spans="1:9" x14ac:dyDescent="0.25">
      <c r="A63" s="99">
        <f t="shared" si="4"/>
        <v>12</v>
      </c>
      <c r="B63" s="99">
        <v>3</v>
      </c>
      <c r="C63" s="39">
        <f>SUMIFS('Meter Reading_NEMO'!AF$33:AF$260,'Meter Reading_NEMO'!$AE$33:$AE$260,$A63,'Meter Reading_NEMO'!$AD$33:$AD$260,$B63)</f>
        <v>43146</v>
      </c>
      <c r="D63" s="39">
        <f>SUMIFS('Meter Reading_NEMO'!AG$33:AG$260,'Meter Reading_NEMO'!$AE$33:$AE$260,$A63,'Meter Reading_NEMO'!$AD$33:$AD$260,$B63)</f>
        <v>43175</v>
      </c>
      <c r="E63" s="38">
        <f t="shared" si="5"/>
        <v>29</v>
      </c>
      <c r="F63" s="40">
        <f>SUMIFS(HDD_Summary!$E$4:$E$488,HDD_Summary!$D$4:$D$488,"&lt;"&amp;$D63,HDD_Summary!$D$4:$D$488,"&gt;="&amp;$C63)</f>
        <v>822.5</v>
      </c>
      <c r="G63" s="40">
        <f>SUMIFS(HDD_Summary!$F$4:$F$488,HDD_Summary!$D$4:$D$488,"&lt;"&amp;$D63,HDD_Summary!$D$4:$D$488,"&gt;="&amp;$C63)</f>
        <v>790.97680323816576</v>
      </c>
      <c r="H63" s="105"/>
      <c r="I63" s="5"/>
    </row>
    <row r="64" spans="1:9" x14ac:dyDescent="0.25">
      <c r="A64" s="99">
        <f t="shared" si="4"/>
        <v>13</v>
      </c>
      <c r="B64" s="99">
        <v>3</v>
      </c>
      <c r="C64" s="39">
        <f>SUMIFS('Meter Reading_NEMO'!AF$33:AF$260,'Meter Reading_NEMO'!$AE$33:$AE$260,$A64,'Meter Reading_NEMO'!$AD$33:$AD$260,$B64)</f>
        <v>43147</v>
      </c>
      <c r="D64" s="39">
        <f>SUMIFS('Meter Reading_NEMO'!AG$33:AG$260,'Meter Reading_NEMO'!$AE$33:$AE$260,$A64,'Meter Reading_NEMO'!$AD$33:$AD$260,$B64)</f>
        <v>43176</v>
      </c>
      <c r="E64" s="38">
        <f t="shared" si="5"/>
        <v>29</v>
      </c>
      <c r="F64" s="40">
        <f>SUMIFS(HDD_Summary!$E$4:$E$488,HDD_Summary!$D$4:$D$488,"&lt;"&amp;$D64,HDD_Summary!$D$4:$D$488,"&gt;="&amp;$C64)</f>
        <v>820.5</v>
      </c>
      <c r="G64" s="40">
        <f>SUMIFS(HDD_Summary!$F$4:$F$488,HDD_Summary!$D$4:$D$488,"&lt;"&amp;$D64,HDD_Summary!$D$4:$D$488,"&gt;="&amp;$C64)</f>
        <v>772.17875116973005</v>
      </c>
      <c r="H64" s="105"/>
      <c r="I64" s="5"/>
    </row>
    <row r="65" spans="1:9" x14ac:dyDescent="0.25">
      <c r="A65" s="99">
        <f t="shared" si="4"/>
        <v>14</v>
      </c>
      <c r="B65" s="99">
        <v>3</v>
      </c>
      <c r="C65" s="39">
        <f>SUMIFS('Meter Reading_NEMO'!AF$33:AF$260,'Meter Reading_NEMO'!$AE$33:$AE$260,$A65,'Meter Reading_NEMO'!$AD$33:$AD$260,$B65)</f>
        <v>43150</v>
      </c>
      <c r="D65" s="39">
        <f>SUMIFS('Meter Reading_NEMO'!AG$33:AG$260,'Meter Reading_NEMO'!$AE$33:$AE$260,$A65,'Meter Reading_NEMO'!$AD$33:$AD$260,$B65)</f>
        <v>43179</v>
      </c>
      <c r="E65" s="38">
        <f t="shared" si="5"/>
        <v>29</v>
      </c>
      <c r="F65" s="40">
        <f>SUMIFS(HDD_Summary!$E$4:$E$488,HDD_Summary!$D$4:$D$488,"&lt;"&amp;$D65,HDD_Summary!$D$4:$D$488,"&gt;="&amp;$C65)</f>
        <v>812.5</v>
      </c>
      <c r="G65" s="40">
        <f>SUMIFS(HDD_Summary!$F$4:$F$488,HDD_Summary!$D$4:$D$488,"&lt;"&amp;$D65,HDD_Summary!$D$4:$D$488,"&gt;="&amp;$C65)</f>
        <v>770.98699220474259</v>
      </c>
      <c r="H65" s="105"/>
      <c r="I65" s="5"/>
    </row>
    <row r="66" spans="1:9" x14ac:dyDescent="0.25">
      <c r="A66" s="99">
        <f t="shared" si="4"/>
        <v>15</v>
      </c>
      <c r="B66" s="99">
        <v>3</v>
      </c>
      <c r="C66" s="39">
        <f>SUMIFS('Meter Reading_NEMO'!AF$33:AF$260,'Meter Reading_NEMO'!$AE$33:$AE$260,$A66,'Meter Reading_NEMO'!$AD$33:$AD$260,$B66)</f>
        <v>43151</v>
      </c>
      <c r="D66" s="39">
        <f>SUMIFS('Meter Reading_NEMO'!AG$33:AG$260,'Meter Reading_NEMO'!$AE$33:$AE$260,$A66,'Meter Reading_NEMO'!$AD$33:$AD$260,$B66)</f>
        <v>43180</v>
      </c>
      <c r="E66" s="38">
        <f t="shared" si="5"/>
        <v>29</v>
      </c>
      <c r="F66" s="40">
        <f>SUMIFS(HDD_Summary!$E$4:$E$488,HDD_Summary!$D$4:$D$488,"&lt;"&amp;$D66,HDD_Summary!$D$4:$D$488,"&gt;="&amp;$C66)</f>
        <v>814</v>
      </c>
      <c r="G66" s="40">
        <f>SUMIFS(HDD_Summary!$F$4:$F$488,HDD_Summary!$D$4:$D$488,"&lt;"&amp;$D66,HDD_Summary!$D$4:$D$488,"&gt;="&amp;$C66)</f>
        <v>763.95735866129917</v>
      </c>
      <c r="H66" s="105"/>
      <c r="I66" s="5"/>
    </row>
    <row r="67" spans="1:9" x14ac:dyDescent="0.25">
      <c r="A67" s="99">
        <f t="shared" si="4"/>
        <v>16</v>
      </c>
      <c r="B67" s="99">
        <v>3</v>
      </c>
      <c r="C67" s="39">
        <f>SUMIFS('Meter Reading_NEMO'!AF$33:AF$260,'Meter Reading_NEMO'!$AE$33:$AE$260,$A67,'Meter Reading_NEMO'!$AD$33:$AD$260,$B67)</f>
        <v>43152</v>
      </c>
      <c r="D67" s="39">
        <f>SUMIFS('Meter Reading_NEMO'!AG$33:AG$260,'Meter Reading_NEMO'!$AE$33:$AE$260,$A67,'Meter Reading_NEMO'!$AD$33:$AD$260,$B67)</f>
        <v>43181</v>
      </c>
      <c r="E67" s="38">
        <f t="shared" si="5"/>
        <v>29</v>
      </c>
      <c r="F67" s="40">
        <f>SUMIFS(HDD_Summary!$E$4:$E$488,HDD_Summary!$D$4:$D$488,"&lt;"&amp;$D67,HDD_Summary!$D$4:$D$488,"&gt;="&amp;$C67)</f>
        <v>830</v>
      </c>
      <c r="G67" s="40">
        <f>SUMIFS(HDD_Summary!$F$4:$F$488,HDD_Summary!$D$4:$D$488,"&lt;"&amp;$D67,HDD_Summary!$D$4:$D$488,"&gt;="&amp;$C67)</f>
        <v>787.62581099811086</v>
      </c>
      <c r="H67" s="105"/>
      <c r="I67" s="5"/>
    </row>
    <row r="68" spans="1:9" x14ac:dyDescent="0.25">
      <c r="A68" s="99">
        <f t="shared" si="4"/>
        <v>17</v>
      </c>
      <c r="B68" s="99">
        <v>3</v>
      </c>
      <c r="C68" s="39">
        <f>SUMIFS('Meter Reading_NEMO'!AF$33:AF$260,'Meter Reading_NEMO'!$AE$33:$AE$260,$A68,'Meter Reading_NEMO'!$AD$33:$AD$260,$B68)</f>
        <v>43153</v>
      </c>
      <c r="D68" s="39">
        <f>SUMIFS('Meter Reading_NEMO'!AG$33:AG$260,'Meter Reading_NEMO'!$AE$33:$AE$260,$A68,'Meter Reading_NEMO'!$AD$33:$AD$260,$B68)</f>
        <v>43182</v>
      </c>
      <c r="E68" s="38">
        <f t="shared" si="5"/>
        <v>29</v>
      </c>
      <c r="F68" s="40">
        <f>SUMIFS(HDD_Summary!$E$4:$E$488,HDD_Summary!$D$4:$D$488,"&lt;"&amp;$D68,HDD_Summary!$D$4:$D$488,"&gt;="&amp;$C68)</f>
        <v>817.5</v>
      </c>
      <c r="G68" s="40">
        <f>SUMIFS(HDD_Summary!$F$4:$F$488,HDD_Summary!$D$4:$D$488,"&lt;"&amp;$D68,HDD_Summary!$D$4:$D$488,"&gt;="&amp;$C68)</f>
        <v>774.52340329643175</v>
      </c>
      <c r="H68" s="105"/>
      <c r="I68" s="5"/>
    </row>
    <row r="69" spans="1:9" x14ac:dyDescent="0.25">
      <c r="A69" s="99">
        <f t="shared" si="4"/>
        <v>18</v>
      </c>
      <c r="B69" s="99">
        <v>3</v>
      </c>
      <c r="C69" s="39">
        <f>SUMIFS('Meter Reading_NEMO'!AF$33:AF$260,'Meter Reading_NEMO'!$AE$33:$AE$260,$A69,'Meter Reading_NEMO'!$AD$33:$AD$260,$B69)</f>
        <v>43154</v>
      </c>
      <c r="D69" s="39">
        <f>SUMIFS('Meter Reading_NEMO'!AG$33:AG$260,'Meter Reading_NEMO'!$AE$33:$AE$260,$A69,'Meter Reading_NEMO'!$AD$33:$AD$260,$B69)</f>
        <v>43183</v>
      </c>
      <c r="E69" s="38">
        <f t="shared" si="5"/>
        <v>29</v>
      </c>
      <c r="F69" s="40">
        <f>SUMIFS(HDD_Summary!$E$4:$E$488,HDD_Summary!$D$4:$D$488,"&lt;"&amp;$D69,HDD_Summary!$D$4:$D$488,"&gt;="&amp;$C69)</f>
        <v>800</v>
      </c>
      <c r="G69" s="40">
        <f>SUMIFS(HDD_Summary!$F$4:$F$488,HDD_Summary!$D$4:$D$488,"&lt;"&amp;$D69,HDD_Summary!$D$4:$D$488,"&gt;="&amp;$C69)</f>
        <v>756.92070956265354</v>
      </c>
      <c r="H69" s="105"/>
      <c r="I69" s="5"/>
    </row>
    <row r="70" spans="1:9" x14ac:dyDescent="0.25">
      <c r="A70" s="99">
        <f t="shared" si="4"/>
        <v>19</v>
      </c>
      <c r="B70" s="99">
        <v>3</v>
      </c>
      <c r="C70" s="39">
        <f>SUMIFS('Meter Reading_NEMO'!AF$33:AF$260,'Meter Reading_NEMO'!$AE$33:$AE$260,$A70,'Meter Reading_NEMO'!$AD$33:$AD$260,$B70)</f>
        <v>43157</v>
      </c>
      <c r="D70" s="39">
        <f>SUMIFS('Meter Reading_NEMO'!AG$33:AG$260,'Meter Reading_NEMO'!$AE$33:$AE$260,$A70,'Meter Reading_NEMO'!$AD$33:$AD$260,$B70)</f>
        <v>43186</v>
      </c>
      <c r="E70" s="38">
        <f t="shared" si="5"/>
        <v>29</v>
      </c>
      <c r="F70" s="40">
        <f>SUMIFS(HDD_Summary!$E$4:$E$488,HDD_Summary!$D$4:$D$488,"&lt;"&amp;$D70,HDD_Summary!$D$4:$D$488,"&gt;="&amp;$C70)</f>
        <v>783</v>
      </c>
      <c r="G70" s="40">
        <f>SUMIFS(HDD_Summary!$F$4:$F$488,HDD_Summary!$D$4:$D$488,"&lt;"&amp;$D70,HDD_Summary!$D$4:$D$488,"&gt;="&amp;$C70)</f>
        <v>735.68728657944439</v>
      </c>
      <c r="H70" s="105"/>
      <c r="I70" s="5"/>
    </row>
    <row r="71" spans="1:9" x14ac:dyDescent="0.25">
      <c r="C71" s="39"/>
      <c r="D71" s="39"/>
      <c r="F71" s="98"/>
      <c r="G71" s="40"/>
      <c r="H71" s="105"/>
      <c r="I71" s="5"/>
    </row>
    <row r="72" spans="1:9" x14ac:dyDescent="0.25">
      <c r="C72" s="39"/>
      <c r="D72" s="39"/>
      <c r="F72" s="98"/>
      <c r="G72" s="40"/>
      <c r="H72" s="105"/>
      <c r="I72" s="5"/>
    </row>
    <row r="73" spans="1:9" x14ac:dyDescent="0.25">
      <c r="C73" s="39"/>
      <c r="D73" s="39"/>
      <c r="F73" s="98"/>
      <c r="G73" s="40"/>
      <c r="H73" s="105"/>
      <c r="I73" s="5"/>
    </row>
    <row r="74" spans="1:9" x14ac:dyDescent="0.25">
      <c r="A74" s="126" t="s">
        <v>469</v>
      </c>
      <c r="B74" s="125"/>
      <c r="C74" s="39"/>
      <c r="D74" s="39"/>
      <c r="F74" s="98"/>
      <c r="G74" s="40"/>
      <c r="H74" s="105"/>
      <c r="I74" s="5"/>
    </row>
    <row r="75" spans="1:9" x14ac:dyDescent="0.25">
      <c r="A75" s="99">
        <f t="shared" ref="A75:A93" si="6">A52</f>
        <v>1</v>
      </c>
      <c r="B75" s="99">
        <v>4</v>
      </c>
      <c r="C75" s="39">
        <f>SUMIFS('Meter Reading_NEMO'!AF$33:AF$260,'Meter Reading_NEMO'!$AE$33:$AE$260,$A75,'Meter Reading_NEMO'!$AD$33:$AD$260,$B75)</f>
        <v>43159</v>
      </c>
      <c r="D75" s="39">
        <f>SUMIFS('Meter Reading_NEMO'!AG$33:AG$260,'Meter Reading_NEMO'!$AE$33:$AE$260,$A75,'Meter Reading_NEMO'!$AD$33:$AD$260,$B75)</f>
        <v>43188</v>
      </c>
      <c r="E75" s="38">
        <f>D75-C75</f>
        <v>29</v>
      </c>
      <c r="F75" s="40">
        <f>SUMIFS(HDD_Summary!$E$4:$E$488,HDD_Summary!$D$4:$D$488,"&lt;"&amp;$D75,HDD_Summary!$D$4:$D$488,"&gt;="&amp;$C75)</f>
        <v>787</v>
      </c>
      <c r="G75" s="40">
        <f>SUMIFS(HDD_Summary!$F$4:$F$488,HDD_Summary!$D$4:$D$488,"&lt;"&amp;$D75,HDD_Summary!$D$4:$D$488,"&gt;="&amp;$C75)</f>
        <v>728.27101903349387</v>
      </c>
      <c r="H75" s="105"/>
      <c r="I75" s="5"/>
    </row>
    <row r="76" spans="1:9" x14ac:dyDescent="0.25">
      <c r="A76" s="99">
        <f t="shared" si="6"/>
        <v>2</v>
      </c>
      <c r="B76" s="99">
        <v>4</v>
      </c>
      <c r="C76" s="39">
        <f>SUMIFS('Meter Reading_NEMO'!AF$33:AF$260,'Meter Reading_NEMO'!$AE$33:$AE$260,$A76,'Meter Reading_NEMO'!$AD$33:$AD$260,$B76)</f>
        <v>43161</v>
      </c>
      <c r="D76" s="39">
        <f>SUMIFS('Meter Reading_NEMO'!AG$33:AG$260,'Meter Reading_NEMO'!$AE$33:$AE$260,$A76,'Meter Reading_NEMO'!$AD$33:$AD$260,$B76)</f>
        <v>43192</v>
      </c>
      <c r="E76" s="38">
        <f t="shared" ref="E76:E93" si="7">D76-C76</f>
        <v>31</v>
      </c>
      <c r="F76" s="40">
        <f>SUMIFS(HDD_Summary!$E$4:$E$488,HDD_Summary!$D$4:$D$488,"&lt;"&amp;$D76,HDD_Summary!$D$4:$D$488,"&gt;="&amp;$C76)</f>
        <v>842.5</v>
      </c>
      <c r="G76" s="40">
        <f>SUMIFS(HDD_Summary!$F$4:$F$488,HDD_Summary!$D$4:$D$488,"&lt;"&amp;$D76,HDD_Summary!$D$4:$D$488,"&gt;="&amp;$C76)</f>
        <v>762.32094817286691</v>
      </c>
      <c r="H76" s="105"/>
      <c r="I76" s="5"/>
    </row>
    <row r="77" spans="1:9" x14ac:dyDescent="0.25">
      <c r="A77" s="99">
        <f t="shared" si="6"/>
        <v>3</v>
      </c>
      <c r="B77" s="99">
        <v>4</v>
      </c>
      <c r="C77" s="39">
        <f>SUMIFS('Meter Reading_NEMO'!AF$33:AF$260,'Meter Reading_NEMO'!$AE$33:$AE$260,$A77,'Meter Reading_NEMO'!$AD$33:$AD$260,$B77)</f>
        <v>43162</v>
      </c>
      <c r="D77" s="39">
        <f>SUMIFS('Meter Reading_NEMO'!AG$33:AG$260,'Meter Reading_NEMO'!$AE$33:$AE$260,$A77,'Meter Reading_NEMO'!$AD$33:$AD$260,$B77)</f>
        <v>43193</v>
      </c>
      <c r="E77" s="38">
        <f t="shared" si="7"/>
        <v>31</v>
      </c>
      <c r="F77" s="40">
        <f>SUMIFS(HDD_Summary!$E$4:$E$488,HDD_Summary!$D$4:$D$488,"&lt;"&amp;$D77,HDD_Summary!$D$4:$D$488,"&gt;="&amp;$C77)</f>
        <v>862.5</v>
      </c>
      <c r="G77" s="40">
        <f>SUMIFS(HDD_Summary!$F$4:$F$488,HDD_Summary!$D$4:$D$488,"&lt;"&amp;$D77,HDD_Summary!$D$4:$D$488,"&gt;="&amp;$C77)</f>
        <v>768.2083854488526</v>
      </c>
      <c r="H77" s="105"/>
      <c r="I77" s="5"/>
    </row>
    <row r="78" spans="1:9" x14ac:dyDescent="0.25">
      <c r="A78" s="99">
        <f t="shared" si="6"/>
        <v>4</v>
      </c>
      <c r="B78" s="99">
        <v>4</v>
      </c>
      <c r="C78" s="39">
        <f>SUMIFS('Meter Reading_NEMO'!AF$33:AF$260,'Meter Reading_NEMO'!$AE$33:$AE$260,$A78,'Meter Reading_NEMO'!$AD$33:$AD$260,$B78)</f>
        <v>43165</v>
      </c>
      <c r="D78" s="39">
        <f>SUMIFS('Meter Reading_NEMO'!AG$33:AG$260,'Meter Reading_NEMO'!$AE$33:$AE$260,$A78,'Meter Reading_NEMO'!$AD$33:$AD$260,$B78)</f>
        <v>43194</v>
      </c>
      <c r="E78" s="38">
        <f t="shared" si="7"/>
        <v>29</v>
      </c>
      <c r="F78" s="40">
        <f>SUMIFS(HDD_Summary!$E$4:$E$488,HDD_Summary!$D$4:$D$488,"&lt;"&amp;$D78,HDD_Summary!$D$4:$D$488,"&gt;="&amp;$C78)</f>
        <v>841</v>
      </c>
      <c r="G78" s="40">
        <f>SUMIFS(HDD_Summary!$F$4:$F$488,HDD_Summary!$D$4:$D$488,"&lt;"&amp;$D78,HDD_Summary!$D$4:$D$488,"&gt;="&amp;$C78)</f>
        <v>762.36330264079413</v>
      </c>
      <c r="H78" s="105"/>
      <c r="I78" s="5"/>
    </row>
    <row r="79" spans="1:9" x14ac:dyDescent="0.25">
      <c r="A79" s="99">
        <f t="shared" si="6"/>
        <v>5</v>
      </c>
      <c r="B79" s="99">
        <v>4</v>
      </c>
      <c r="C79" s="39">
        <f>SUMIFS('Meter Reading_NEMO'!AF$33:AF$260,'Meter Reading_NEMO'!$AE$33:$AE$260,$A79,'Meter Reading_NEMO'!$AD$33:$AD$260,$B79)</f>
        <v>43166</v>
      </c>
      <c r="D79" s="39">
        <f>SUMIFS('Meter Reading_NEMO'!AG$33:AG$260,'Meter Reading_NEMO'!$AE$33:$AE$260,$A79,'Meter Reading_NEMO'!$AD$33:$AD$260,$B79)</f>
        <v>43195</v>
      </c>
      <c r="E79" s="38">
        <f t="shared" si="7"/>
        <v>29</v>
      </c>
      <c r="F79" s="40">
        <f>SUMIFS(HDD_Summary!$E$4:$E$488,HDD_Summary!$D$4:$D$488,"&lt;"&amp;$D79,HDD_Summary!$D$4:$D$488,"&gt;="&amp;$C79)</f>
        <v>852.5</v>
      </c>
      <c r="G79" s="40">
        <f>SUMIFS(HDD_Summary!$F$4:$F$488,HDD_Summary!$D$4:$D$488,"&lt;"&amp;$D79,HDD_Summary!$D$4:$D$488,"&gt;="&amp;$C79)</f>
        <v>765.04046512585978</v>
      </c>
      <c r="H79" s="105"/>
      <c r="I79" s="5"/>
    </row>
    <row r="80" spans="1:9" x14ac:dyDescent="0.25">
      <c r="A80" s="99">
        <f t="shared" si="6"/>
        <v>6</v>
      </c>
      <c r="B80" s="99">
        <v>4</v>
      </c>
      <c r="C80" s="39">
        <f>SUMIFS('Meter Reading_NEMO'!AF$33:AF$260,'Meter Reading_NEMO'!$AE$33:$AE$260,$A80,'Meter Reading_NEMO'!$AD$33:$AD$260,$B80)</f>
        <v>43167</v>
      </c>
      <c r="D80" s="39">
        <f>SUMIFS('Meter Reading_NEMO'!AG$33:AG$260,'Meter Reading_NEMO'!$AE$33:$AE$260,$A80,'Meter Reading_NEMO'!$AD$33:$AD$260,$B80)</f>
        <v>43196</v>
      </c>
      <c r="E80" s="38">
        <f t="shared" si="7"/>
        <v>29</v>
      </c>
      <c r="F80" s="40">
        <f>SUMIFS(HDD_Summary!$E$4:$E$488,HDD_Summary!$D$4:$D$488,"&lt;"&amp;$D80,HDD_Summary!$D$4:$D$488,"&gt;="&amp;$C80)</f>
        <v>856</v>
      </c>
      <c r="G80" s="40">
        <f>SUMIFS(HDD_Summary!$F$4:$F$488,HDD_Summary!$D$4:$D$488,"&lt;"&amp;$D80,HDD_Summary!$D$4:$D$488,"&gt;="&amp;$C80)</f>
        <v>747.37244242574036</v>
      </c>
      <c r="H80" s="105"/>
      <c r="I80" s="5"/>
    </row>
    <row r="81" spans="1:9" x14ac:dyDescent="0.25">
      <c r="A81" s="99">
        <f t="shared" si="6"/>
        <v>7</v>
      </c>
      <c r="B81" s="99">
        <v>4</v>
      </c>
      <c r="C81" s="39">
        <f>SUMIFS('Meter Reading_NEMO'!AF$33:AF$260,'Meter Reading_NEMO'!$AE$33:$AE$260,$A81,'Meter Reading_NEMO'!$AD$33:$AD$260,$B81)</f>
        <v>43168</v>
      </c>
      <c r="D81" s="39">
        <f>SUMIFS('Meter Reading_NEMO'!AG$33:AG$260,'Meter Reading_NEMO'!$AE$33:$AE$260,$A81,'Meter Reading_NEMO'!$AD$33:$AD$260,$B81)</f>
        <v>43199</v>
      </c>
      <c r="E81" s="38">
        <f t="shared" si="7"/>
        <v>31</v>
      </c>
      <c r="F81" s="40">
        <f>SUMIFS(HDD_Summary!$E$4:$E$488,HDD_Summary!$D$4:$D$488,"&lt;"&amp;$D81,HDD_Summary!$D$4:$D$488,"&gt;="&amp;$C81)</f>
        <v>913.5</v>
      </c>
      <c r="G81" s="40">
        <f>SUMIFS(HDD_Summary!$F$4:$F$488,HDD_Summary!$D$4:$D$488,"&lt;"&amp;$D81,HDD_Summary!$D$4:$D$488,"&gt;="&amp;$C81)</f>
        <v>760.59451654101269</v>
      </c>
      <c r="H81" s="105"/>
      <c r="I81" s="5"/>
    </row>
    <row r="82" spans="1:9" x14ac:dyDescent="0.25">
      <c r="A82" s="99">
        <f t="shared" si="6"/>
        <v>8</v>
      </c>
      <c r="B82" s="99">
        <v>4</v>
      </c>
      <c r="C82" s="39">
        <f>SUMIFS('Meter Reading_NEMO'!AF$33:AF$260,'Meter Reading_NEMO'!$AE$33:$AE$260,$A82,'Meter Reading_NEMO'!$AD$33:$AD$260,$B82)</f>
        <v>43169</v>
      </c>
      <c r="D82" s="39">
        <f>SUMIFS('Meter Reading_NEMO'!AG$33:AG$260,'Meter Reading_NEMO'!$AE$33:$AE$260,$A82,'Meter Reading_NEMO'!$AD$33:$AD$260,$B82)</f>
        <v>43200</v>
      </c>
      <c r="E82" s="38">
        <f t="shared" si="7"/>
        <v>31</v>
      </c>
      <c r="F82" s="40">
        <f>SUMIFS(HDD_Summary!$E$4:$E$488,HDD_Summary!$D$4:$D$488,"&lt;"&amp;$D82,HDD_Summary!$D$4:$D$488,"&gt;="&amp;$C82)</f>
        <v>911</v>
      </c>
      <c r="G82" s="40">
        <f>SUMIFS(HDD_Summary!$F$4:$F$488,HDD_Summary!$D$4:$D$488,"&lt;"&amp;$D82,HDD_Summary!$D$4:$D$488,"&gt;="&amp;$C82)</f>
        <v>737.21335764017635</v>
      </c>
      <c r="H82" s="105"/>
      <c r="I82" s="5"/>
    </row>
    <row r="83" spans="1:9" x14ac:dyDescent="0.25">
      <c r="A83" s="99">
        <f t="shared" si="6"/>
        <v>9</v>
      </c>
      <c r="B83" s="99">
        <v>4</v>
      </c>
      <c r="C83" s="39">
        <f>SUMIFS('Meter Reading_NEMO'!AF$33:AF$260,'Meter Reading_NEMO'!$AE$33:$AE$260,$A83,'Meter Reading_NEMO'!$AD$33:$AD$260,$B83)</f>
        <v>43172</v>
      </c>
      <c r="D83" s="39">
        <f>SUMIFS('Meter Reading_NEMO'!AG$33:AG$260,'Meter Reading_NEMO'!$AE$33:$AE$260,$A83,'Meter Reading_NEMO'!$AD$33:$AD$260,$B83)</f>
        <v>43201</v>
      </c>
      <c r="E83" s="38">
        <f t="shared" si="7"/>
        <v>29</v>
      </c>
      <c r="F83" s="40">
        <f>SUMIFS(HDD_Summary!$E$4:$E$488,HDD_Summary!$D$4:$D$488,"&lt;"&amp;$D83,HDD_Summary!$D$4:$D$488,"&gt;="&amp;$C83)</f>
        <v>854</v>
      </c>
      <c r="G83" s="40">
        <f>SUMIFS(HDD_Summary!$F$4:$F$488,HDD_Summary!$D$4:$D$488,"&lt;"&amp;$D83,HDD_Summary!$D$4:$D$488,"&gt;="&amp;$C83)</f>
        <v>658.05667305236273</v>
      </c>
      <c r="H83" s="105"/>
      <c r="I83" s="5"/>
    </row>
    <row r="84" spans="1:9" x14ac:dyDescent="0.25">
      <c r="A84" s="99">
        <f t="shared" si="6"/>
        <v>10</v>
      </c>
      <c r="B84" s="99">
        <v>4</v>
      </c>
      <c r="C84" s="39">
        <f>SUMIFS('Meter Reading_NEMO'!AF$33:AF$260,'Meter Reading_NEMO'!$AE$33:$AE$260,$A84,'Meter Reading_NEMO'!$AD$33:$AD$260,$B84)</f>
        <v>43173</v>
      </c>
      <c r="D84" s="39">
        <f>SUMIFS('Meter Reading_NEMO'!AG$33:AG$260,'Meter Reading_NEMO'!$AE$33:$AE$260,$A84,'Meter Reading_NEMO'!$AD$33:$AD$260,$B84)</f>
        <v>43202</v>
      </c>
      <c r="E84" s="38">
        <f t="shared" si="7"/>
        <v>29</v>
      </c>
      <c r="F84" s="40">
        <f>SUMIFS(HDD_Summary!$E$4:$E$488,HDD_Summary!$D$4:$D$488,"&lt;"&amp;$D84,HDD_Summary!$D$4:$D$488,"&gt;="&amp;$C84)</f>
        <v>848.5</v>
      </c>
      <c r="G84" s="40">
        <f>SUMIFS(HDD_Summary!$F$4:$F$488,HDD_Summary!$D$4:$D$488,"&lt;"&amp;$D84,HDD_Summary!$D$4:$D$488,"&gt;="&amp;$C84)</f>
        <v>644.09023338689087</v>
      </c>
      <c r="H84" s="105"/>
      <c r="I84" s="5"/>
    </row>
    <row r="85" spans="1:9" x14ac:dyDescent="0.25">
      <c r="A85" s="99">
        <f t="shared" si="6"/>
        <v>11</v>
      </c>
      <c r="B85" s="99">
        <v>4</v>
      </c>
      <c r="C85" s="39">
        <f>SUMIFS('Meter Reading_NEMO'!AF$33:AF$260,'Meter Reading_NEMO'!$AE$33:$AE$260,$A85,'Meter Reading_NEMO'!$AD$33:$AD$260,$B85)</f>
        <v>43174</v>
      </c>
      <c r="D85" s="39">
        <f>SUMIFS('Meter Reading_NEMO'!AG$33:AG$260,'Meter Reading_NEMO'!$AE$33:$AE$260,$A85,'Meter Reading_NEMO'!$AD$33:$AD$260,$B85)</f>
        <v>43203</v>
      </c>
      <c r="E85" s="38">
        <f t="shared" si="7"/>
        <v>29</v>
      </c>
      <c r="F85" s="40">
        <f>SUMIFS(HDD_Summary!$E$4:$E$488,HDD_Summary!$D$4:$D$488,"&lt;"&amp;$D85,HDD_Summary!$D$4:$D$488,"&gt;="&amp;$C85)</f>
        <v>822</v>
      </c>
      <c r="G85" s="40">
        <f>SUMIFS(HDD_Summary!$F$4:$F$488,HDD_Summary!$D$4:$D$488,"&lt;"&amp;$D85,HDD_Summary!$D$4:$D$488,"&gt;="&amp;$C85)</f>
        <v>607.36869196226257</v>
      </c>
      <c r="H85" s="105"/>
      <c r="I85" s="5"/>
    </row>
    <row r="86" spans="1:9" x14ac:dyDescent="0.25">
      <c r="A86" s="99">
        <f t="shared" si="6"/>
        <v>12</v>
      </c>
      <c r="B86" s="99">
        <v>4</v>
      </c>
      <c r="C86" s="39">
        <f>SUMIFS('Meter Reading_NEMO'!AF$33:AF$260,'Meter Reading_NEMO'!$AE$33:$AE$260,$A86,'Meter Reading_NEMO'!$AD$33:$AD$260,$B86)</f>
        <v>43175</v>
      </c>
      <c r="D86" s="39">
        <f>SUMIFS('Meter Reading_NEMO'!AG$33:AG$260,'Meter Reading_NEMO'!$AE$33:$AE$260,$A86,'Meter Reading_NEMO'!$AD$33:$AD$260,$B86)</f>
        <v>43206</v>
      </c>
      <c r="E86" s="38">
        <f t="shared" si="7"/>
        <v>31</v>
      </c>
      <c r="F86" s="40">
        <f>SUMIFS(HDD_Summary!$E$4:$E$488,HDD_Summary!$D$4:$D$488,"&lt;"&amp;$D86,HDD_Summary!$D$4:$D$488,"&gt;="&amp;$C86)</f>
        <v>808.5</v>
      </c>
      <c r="G86" s="40">
        <f>SUMIFS(HDD_Summary!$F$4:$F$488,HDD_Summary!$D$4:$D$488,"&lt;"&amp;$D86,HDD_Summary!$D$4:$D$488,"&gt;="&amp;$C86)</f>
        <v>593.79741956082887</v>
      </c>
      <c r="H86" s="105"/>
      <c r="I86" s="5"/>
    </row>
    <row r="87" spans="1:9" x14ac:dyDescent="0.25">
      <c r="A87" s="99">
        <f t="shared" si="6"/>
        <v>13</v>
      </c>
      <c r="B87" s="99">
        <v>4</v>
      </c>
      <c r="C87" s="39">
        <f>SUMIFS('Meter Reading_NEMO'!AF$33:AF$260,'Meter Reading_NEMO'!$AE$33:$AE$260,$A87,'Meter Reading_NEMO'!$AD$33:$AD$260,$B87)</f>
        <v>43176</v>
      </c>
      <c r="D87" s="39">
        <f>SUMIFS('Meter Reading_NEMO'!AG$33:AG$260,'Meter Reading_NEMO'!$AE$33:$AE$260,$A87,'Meter Reading_NEMO'!$AD$33:$AD$260,$B87)</f>
        <v>43207</v>
      </c>
      <c r="E87" s="38">
        <f t="shared" si="7"/>
        <v>31</v>
      </c>
      <c r="F87" s="40">
        <f>SUMIFS(HDD_Summary!$E$4:$E$488,HDD_Summary!$D$4:$D$488,"&lt;"&amp;$D87,HDD_Summary!$D$4:$D$488,"&gt;="&amp;$C87)</f>
        <v>824.5</v>
      </c>
      <c r="G87" s="40">
        <f>SUMIFS(HDD_Summary!$F$4:$F$488,HDD_Summary!$D$4:$D$488,"&lt;"&amp;$D87,HDD_Summary!$D$4:$D$488,"&gt;="&amp;$C87)</f>
        <v>611.90546615581104</v>
      </c>
      <c r="H87" s="105"/>
      <c r="I87" s="5"/>
    </row>
    <row r="88" spans="1:9" x14ac:dyDescent="0.25">
      <c r="A88" s="99">
        <f t="shared" si="6"/>
        <v>14</v>
      </c>
      <c r="B88" s="99">
        <v>4</v>
      </c>
      <c r="C88" s="39">
        <f>SUMIFS('Meter Reading_NEMO'!AF$33:AF$260,'Meter Reading_NEMO'!$AE$33:$AE$260,$A88,'Meter Reading_NEMO'!$AD$33:$AD$260,$B88)</f>
        <v>43179</v>
      </c>
      <c r="D88" s="39">
        <f>SUMIFS('Meter Reading_NEMO'!AG$33:AG$260,'Meter Reading_NEMO'!$AE$33:$AE$260,$A88,'Meter Reading_NEMO'!$AD$33:$AD$260,$B88)</f>
        <v>43208</v>
      </c>
      <c r="E88" s="38">
        <f t="shared" si="7"/>
        <v>29</v>
      </c>
      <c r="F88" s="40">
        <f>SUMIFS(HDD_Summary!$E$4:$E$488,HDD_Summary!$D$4:$D$488,"&lt;"&amp;$D88,HDD_Summary!$D$4:$D$488,"&gt;="&amp;$C88)</f>
        <v>768</v>
      </c>
      <c r="G88" s="40">
        <f>SUMIFS(HDD_Summary!$F$4:$F$488,HDD_Summary!$D$4:$D$488,"&lt;"&amp;$D88,HDD_Summary!$D$4:$D$488,"&gt;="&amp;$C88)</f>
        <v>540.42457607217887</v>
      </c>
      <c r="H88" s="105"/>
      <c r="I88" s="5"/>
    </row>
    <row r="89" spans="1:9" x14ac:dyDescent="0.25">
      <c r="A89" s="99">
        <f t="shared" si="6"/>
        <v>15</v>
      </c>
      <c r="B89" s="99">
        <v>4</v>
      </c>
      <c r="C89" s="39">
        <f>SUMIFS('Meter Reading_NEMO'!AF$33:AF$260,'Meter Reading_NEMO'!$AE$33:$AE$260,$A89,'Meter Reading_NEMO'!$AD$33:$AD$260,$B89)</f>
        <v>43180</v>
      </c>
      <c r="D89" s="39">
        <f>SUMIFS('Meter Reading_NEMO'!AG$33:AG$260,'Meter Reading_NEMO'!$AE$33:$AE$260,$A89,'Meter Reading_NEMO'!$AD$33:$AD$260,$B89)</f>
        <v>43209</v>
      </c>
      <c r="E89" s="38">
        <f t="shared" si="7"/>
        <v>29</v>
      </c>
      <c r="F89" s="40">
        <f>SUMIFS(HDD_Summary!$E$4:$E$488,HDD_Summary!$D$4:$D$488,"&lt;"&amp;$D89,HDD_Summary!$D$4:$D$488,"&gt;="&amp;$C89)</f>
        <v>769</v>
      </c>
      <c r="G89" s="40">
        <f>SUMIFS(HDD_Summary!$F$4:$F$488,HDD_Summary!$D$4:$D$488,"&lt;"&amp;$D89,HDD_Summary!$D$4:$D$488,"&gt;="&amp;$C89)</f>
        <v>540.26948049272858</v>
      </c>
      <c r="H89" s="105"/>
      <c r="I89" s="5"/>
    </row>
    <row r="90" spans="1:9" x14ac:dyDescent="0.25">
      <c r="A90" s="99">
        <f t="shared" si="6"/>
        <v>16</v>
      </c>
      <c r="B90" s="99">
        <v>4</v>
      </c>
      <c r="C90" s="39">
        <f>SUMIFS('Meter Reading_NEMO'!AF$33:AF$260,'Meter Reading_NEMO'!$AE$33:$AE$260,$A90,'Meter Reading_NEMO'!$AD$33:$AD$260,$B90)</f>
        <v>43181</v>
      </c>
      <c r="D90" s="39">
        <f>SUMIFS('Meter Reading_NEMO'!AG$33:AG$260,'Meter Reading_NEMO'!$AE$33:$AE$260,$A90,'Meter Reading_NEMO'!$AD$33:$AD$260,$B90)</f>
        <v>43210</v>
      </c>
      <c r="E90" s="38">
        <f t="shared" si="7"/>
        <v>29</v>
      </c>
      <c r="F90" s="40">
        <f>SUMIFS(HDD_Summary!$E$4:$E$488,HDD_Summary!$D$4:$D$488,"&lt;"&amp;$D90,HDD_Summary!$D$4:$D$488,"&gt;="&amp;$C90)</f>
        <v>768</v>
      </c>
      <c r="G90" s="40">
        <f>SUMIFS(HDD_Summary!$F$4:$F$488,HDD_Summary!$D$4:$D$488,"&lt;"&amp;$D90,HDD_Summary!$D$4:$D$488,"&gt;="&amp;$C90)</f>
        <v>522.49430128125903</v>
      </c>
      <c r="H90" s="105"/>
      <c r="I90" s="5"/>
    </row>
    <row r="91" spans="1:9" x14ac:dyDescent="0.25">
      <c r="A91" s="99">
        <f t="shared" si="6"/>
        <v>17</v>
      </c>
      <c r="B91" s="99">
        <v>4</v>
      </c>
      <c r="C91" s="39">
        <f>SUMIFS('Meter Reading_NEMO'!AF$33:AF$260,'Meter Reading_NEMO'!$AE$33:$AE$260,$A91,'Meter Reading_NEMO'!$AD$33:$AD$260,$B91)</f>
        <v>43182</v>
      </c>
      <c r="D91" s="39">
        <f>SUMIFS('Meter Reading_NEMO'!AG$33:AG$260,'Meter Reading_NEMO'!$AE$33:$AE$260,$A91,'Meter Reading_NEMO'!$AD$33:$AD$260,$B91)</f>
        <v>43213</v>
      </c>
      <c r="E91" s="38">
        <f t="shared" si="7"/>
        <v>31</v>
      </c>
      <c r="F91" s="40">
        <f>SUMIFS(HDD_Summary!$E$4:$E$488,HDD_Summary!$D$4:$D$488,"&lt;"&amp;$D91,HDD_Summary!$D$4:$D$488,"&gt;="&amp;$C91)</f>
        <v>793.5</v>
      </c>
      <c r="G91" s="40">
        <f>SUMIFS(HDD_Summary!$F$4:$F$488,HDD_Summary!$D$4:$D$488,"&lt;"&amp;$D91,HDD_Summary!$D$4:$D$488,"&gt;="&amp;$C91)</f>
        <v>534.36643987146215</v>
      </c>
      <c r="H91" s="105"/>
      <c r="I91" s="5"/>
    </row>
    <row r="92" spans="1:9" x14ac:dyDescent="0.25">
      <c r="A92" s="99">
        <f t="shared" si="6"/>
        <v>18</v>
      </c>
      <c r="B92" s="99">
        <v>4</v>
      </c>
      <c r="C92" s="39">
        <f>SUMIFS('Meter Reading_NEMO'!AF$33:AF$260,'Meter Reading_NEMO'!$AE$33:$AE$260,$A92,'Meter Reading_NEMO'!$AD$33:$AD$260,$B92)</f>
        <v>43183</v>
      </c>
      <c r="D92" s="39">
        <f>SUMIFS('Meter Reading_NEMO'!AG$33:AG$260,'Meter Reading_NEMO'!$AE$33:$AE$260,$A92,'Meter Reading_NEMO'!$AD$33:$AD$260,$B92)</f>
        <v>43214</v>
      </c>
      <c r="E92" s="38">
        <f t="shared" si="7"/>
        <v>31</v>
      </c>
      <c r="F92" s="40">
        <f>SUMIFS(HDD_Summary!$E$4:$E$488,HDD_Summary!$D$4:$D$488,"&lt;"&amp;$D92,HDD_Summary!$D$4:$D$488,"&gt;="&amp;$C92)</f>
        <v>776</v>
      </c>
      <c r="G92" s="40">
        <f>SUMIFS(HDD_Summary!$F$4:$F$488,HDD_Summary!$D$4:$D$488,"&lt;"&amp;$D92,HDD_Summary!$D$4:$D$488,"&gt;="&amp;$C92)</f>
        <v>516.00395480575116</v>
      </c>
      <c r="H92" s="105"/>
      <c r="I92" s="5"/>
    </row>
    <row r="93" spans="1:9" x14ac:dyDescent="0.25">
      <c r="A93" s="99">
        <f t="shared" si="6"/>
        <v>19</v>
      </c>
      <c r="B93" s="99">
        <v>4</v>
      </c>
      <c r="C93" s="39">
        <f>SUMIFS('Meter Reading_NEMO'!AF$33:AF$260,'Meter Reading_NEMO'!$AE$33:$AE$260,$A93,'Meter Reading_NEMO'!$AD$33:$AD$260,$B93)</f>
        <v>43186</v>
      </c>
      <c r="D93" s="39">
        <f>SUMIFS('Meter Reading_NEMO'!AG$33:AG$260,'Meter Reading_NEMO'!$AE$33:$AE$260,$A93,'Meter Reading_NEMO'!$AD$33:$AD$260,$B93)</f>
        <v>43215</v>
      </c>
      <c r="E93" s="38">
        <f t="shared" si="7"/>
        <v>29</v>
      </c>
      <c r="F93" s="40">
        <f>SUMIFS(HDD_Summary!$E$4:$E$488,HDD_Summary!$D$4:$D$488,"&lt;"&amp;$D93,HDD_Summary!$D$4:$D$488,"&gt;="&amp;$C93)</f>
        <v>705</v>
      </c>
      <c r="G93" s="40">
        <f>SUMIFS(HDD_Summary!$F$4:$F$488,HDD_Summary!$D$4:$D$488,"&lt;"&amp;$D93,HDD_Summary!$D$4:$D$488,"&gt;="&amp;$C93)</f>
        <v>450.49451654101256</v>
      </c>
      <c r="H93" s="105"/>
      <c r="I93" s="5"/>
    </row>
    <row r="94" spans="1:9" x14ac:dyDescent="0.25">
      <c r="C94" s="39"/>
      <c r="D94" s="39"/>
      <c r="F94" s="98"/>
      <c r="G94" s="40"/>
      <c r="H94" s="105"/>
      <c r="I94" s="5"/>
    </row>
    <row r="95" spans="1:9" x14ac:dyDescent="0.25">
      <c r="C95" s="39"/>
      <c r="D95" s="39"/>
      <c r="F95" s="98"/>
      <c r="G95" s="40"/>
      <c r="H95" s="105"/>
      <c r="I95" s="5"/>
    </row>
    <row r="96" spans="1:9" x14ac:dyDescent="0.25">
      <c r="C96" s="39"/>
      <c r="D96" s="39"/>
      <c r="F96" s="98"/>
      <c r="G96" s="40"/>
      <c r="H96" s="105"/>
      <c r="I96" s="5"/>
    </row>
    <row r="97" spans="1:9" x14ac:dyDescent="0.25">
      <c r="A97" s="126" t="s">
        <v>470</v>
      </c>
      <c r="B97" s="125"/>
      <c r="C97" s="39"/>
      <c r="D97" s="39"/>
      <c r="F97" s="98"/>
      <c r="G97" s="40"/>
      <c r="H97" s="105"/>
      <c r="I97" s="5"/>
    </row>
    <row r="98" spans="1:9" x14ac:dyDescent="0.25">
      <c r="A98" s="99">
        <f t="shared" ref="A98:A116" si="8">A75</f>
        <v>1</v>
      </c>
      <c r="B98" s="99">
        <v>5</v>
      </c>
      <c r="C98" s="39">
        <f>SUMIFS('Meter Reading_NEMO'!AF$33:AF$260,'Meter Reading_NEMO'!$AE$33:$AE$260,$A98,'Meter Reading_NEMO'!$AD$33:$AD$260,$B98)</f>
        <v>43188</v>
      </c>
      <c r="D98" s="39">
        <f>SUMIFS('Meter Reading_NEMO'!AG$33:AG$260,'Meter Reading_NEMO'!$AE$33:$AE$260,$A98,'Meter Reading_NEMO'!$AD$33:$AD$260,$B98)</f>
        <v>43219</v>
      </c>
      <c r="E98" s="38">
        <f>D98-C98</f>
        <v>31</v>
      </c>
      <c r="F98" s="40">
        <f>SUMIFS(HDD_Summary!$E$4:$E$488,HDD_Summary!$D$4:$D$488,"&lt;"&amp;$D98,HDD_Summary!$D$4:$D$488,"&gt;="&amp;$C98)</f>
        <v>695.5</v>
      </c>
      <c r="G98" s="40">
        <f>SUMIFS(HDD_Summary!$F$4:$F$488,HDD_Summary!$D$4:$D$488,"&lt;"&amp;$D98,HDD_Summary!$D$4:$D$488,"&gt;="&amp;$C98)</f>
        <v>433.49568738928025</v>
      </c>
      <c r="H98" s="105"/>
      <c r="I98" s="5"/>
    </row>
    <row r="99" spans="1:9" x14ac:dyDescent="0.25">
      <c r="A99" s="99">
        <f t="shared" si="8"/>
        <v>2</v>
      </c>
      <c r="B99" s="99">
        <v>5</v>
      </c>
      <c r="C99" s="39">
        <f>SUMIFS('Meter Reading_NEMO'!AF$33:AF$260,'Meter Reading_NEMO'!$AE$33:$AE$260,$A99,'Meter Reading_NEMO'!$AD$33:$AD$260,$B99)</f>
        <v>43192</v>
      </c>
      <c r="D99" s="39">
        <f>SUMIFS('Meter Reading_NEMO'!AG$33:AG$260,'Meter Reading_NEMO'!$AE$33:$AE$260,$A99,'Meter Reading_NEMO'!$AD$33:$AD$260,$B99)</f>
        <v>43222</v>
      </c>
      <c r="E99" s="38">
        <f t="shared" ref="E99:E116" si="9">D99-C99</f>
        <v>30</v>
      </c>
      <c r="F99" s="40">
        <f>SUMIFS(HDD_Summary!$E$4:$E$488,HDD_Summary!$D$4:$D$488,"&lt;"&amp;$D99,HDD_Summary!$D$4:$D$488,"&gt;="&amp;$C99)</f>
        <v>627.5</v>
      </c>
      <c r="G99" s="40">
        <f>SUMIFS(HDD_Summary!$F$4:$F$488,HDD_Summary!$D$4:$D$488,"&lt;"&amp;$D99,HDD_Summary!$D$4:$D$488,"&gt;="&amp;$C99)</f>
        <v>412.72818996415771</v>
      </c>
      <c r="H99" s="105"/>
      <c r="I99" s="5"/>
    </row>
    <row r="100" spans="1:9" x14ac:dyDescent="0.25">
      <c r="A100" s="99">
        <f t="shared" si="8"/>
        <v>3</v>
      </c>
      <c r="B100" s="99">
        <v>5</v>
      </c>
      <c r="C100" s="39">
        <f>SUMIFS('Meter Reading_NEMO'!AF$33:AF$260,'Meter Reading_NEMO'!$AE$33:$AE$260,$A100,'Meter Reading_NEMO'!$AD$33:$AD$260,$B100)</f>
        <v>43193</v>
      </c>
      <c r="D100" s="39">
        <f>SUMIFS('Meter Reading_NEMO'!AG$33:AG$260,'Meter Reading_NEMO'!$AE$33:$AE$260,$A100,'Meter Reading_NEMO'!$AD$33:$AD$260,$B100)</f>
        <v>43223</v>
      </c>
      <c r="E100" s="38">
        <f t="shared" si="9"/>
        <v>30</v>
      </c>
      <c r="F100" s="40">
        <f>SUMIFS(HDD_Summary!$E$4:$E$488,HDD_Summary!$D$4:$D$488,"&lt;"&amp;$D100,HDD_Summary!$D$4:$D$488,"&gt;="&amp;$C100)</f>
        <v>580</v>
      </c>
      <c r="G100" s="40">
        <f>SUMIFS(HDD_Summary!$F$4:$F$488,HDD_Summary!$D$4:$D$488,"&lt;"&amp;$D100,HDD_Summary!$D$4:$D$488,"&gt;="&amp;$C100)</f>
        <v>379.6104121863799</v>
      </c>
      <c r="H100" s="105"/>
      <c r="I100" s="5"/>
    </row>
    <row r="101" spans="1:9" x14ac:dyDescent="0.25">
      <c r="A101" s="99">
        <f t="shared" si="8"/>
        <v>4</v>
      </c>
      <c r="B101" s="99">
        <v>5</v>
      </c>
      <c r="C101" s="39">
        <f>SUMIFS('Meter Reading_NEMO'!AF$33:AF$260,'Meter Reading_NEMO'!$AE$33:$AE$260,$A101,'Meter Reading_NEMO'!$AD$33:$AD$260,$B101)</f>
        <v>43194</v>
      </c>
      <c r="D101" s="39">
        <f>SUMIFS('Meter Reading_NEMO'!AG$33:AG$260,'Meter Reading_NEMO'!$AE$33:$AE$260,$A101,'Meter Reading_NEMO'!$AD$33:$AD$260,$B101)</f>
        <v>43224</v>
      </c>
      <c r="E101" s="38">
        <f t="shared" si="9"/>
        <v>30</v>
      </c>
      <c r="F101" s="40">
        <f>SUMIFS(HDD_Summary!$E$4:$E$488,HDD_Summary!$D$4:$D$488,"&lt;"&amp;$D101,HDD_Summary!$D$4:$D$488,"&gt;="&amp;$C101)</f>
        <v>535.5</v>
      </c>
      <c r="G101" s="40">
        <f>SUMIFS(HDD_Summary!$F$4:$F$488,HDD_Summary!$D$4:$D$488,"&lt;"&amp;$D101,HDD_Summary!$D$4:$D$488,"&gt;="&amp;$C101)</f>
        <v>351.33804659498207</v>
      </c>
      <c r="H101" s="105"/>
      <c r="I101" s="5"/>
    </row>
    <row r="102" spans="1:9" x14ac:dyDescent="0.25">
      <c r="A102" s="99">
        <f t="shared" si="8"/>
        <v>5</v>
      </c>
      <c r="B102" s="99">
        <v>5</v>
      </c>
      <c r="C102" s="39">
        <f>SUMIFS('Meter Reading_NEMO'!AF$33:AF$260,'Meter Reading_NEMO'!$AE$33:$AE$260,$A102,'Meter Reading_NEMO'!$AD$33:$AD$260,$B102)</f>
        <v>43195</v>
      </c>
      <c r="D102" s="39">
        <f>SUMIFS('Meter Reading_NEMO'!AG$33:AG$260,'Meter Reading_NEMO'!$AE$33:$AE$260,$A102,'Meter Reading_NEMO'!$AD$33:$AD$260,$B102)</f>
        <v>43225</v>
      </c>
      <c r="E102" s="38">
        <f t="shared" si="9"/>
        <v>30</v>
      </c>
      <c r="F102" s="40">
        <f>SUMIFS(HDD_Summary!$E$4:$E$488,HDD_Summary!$D$4:$D$488,"&lt;"&amp;$D102,HDD_Summary!$D$4:$D$488,"&gt;="&amp;$C102)</f>
        <v>498.5</v>
      </c>
      <c r="G102" s="40">
        <f>SUMIFS(HDD_Summary!$F$4:$F$488,HDD_Summary!$D$4:$D$488,"&lt;"&amp;$D102,HDD_Summary!$D$4:$D$488,"&gt;="&amp;$C102)</f>
        <v>343.18369772998813</v>
      </c>
      <c r="H102" s="105"/>
      <c r="I102" s="5"/>
    </row>
    <row r="103" spans="1:9" x14ac:dyDescent="0.25">
      <c r="A103" s="99">
        <f t="shared" si="8"/>
        <v>6</v>
      </c>
      <c r="B103" s="99">
        <v>5</v>
      </c>
      <c r="C103" s="39">
        <f>SUMIFS('Meter Reading_NEMO'!AF$33:AF$260,'Meter Reading_NEMO'!$AE$33:$AE$260,$A103,'Meter Reading_NEMO'!$AD$33:$AD$260,$B103)</f>
        <v>43196</v>
      </c>
      <c r="D103" s="39">
        <f>SUMIFS('Meter Reading_NEMO'!AG$33:AG$260,'Meter Reading_NEMO'!$AE$33:$AE$260,$A103,'Meter Reading_NEMO'!$AD$33:$AD$260,$B103)</f>
        <v>43226</v>
      </c>
      <c r="E103" s="38">
        <f t="shared" si="9"/>
        <v>30</v>
      </c>
      <c r="F103" s="40">
        <f>SUMIFS(HDD_Summary!$E$4:$E$488,HDD_Summary!$D$4:$D$488,"&lt;"&amp;$D103,HDD_Summary!$D$4:$D$488,"&gt;="&amp;$C103)</f>
        <v>462.5</v>
      </c>
      <c r="G103" s="40">
        <f>SUMIFS(HDD_Summary!$F$4:$F$488,HDD_Summary!$D$4:$D$488,"&lt;"&amp;$D103,HDD_Summary!$D$4:$D$488,"&gt;="&amp;$C103)</f>
        <v>341.93937275985672</v>
      </c>
      <c r="H103" s="105"/>
      <c r="I103" s="5"/>
    </row>
    <row r="104" spans="1:9" x14ac:dyDescent="0.25">
      <c r="A104" s="99">
        <f t="shared" si="8"/>
        <v>7</v>
      </c>
      <c r="B104" s="99">
        <v>5</v>
      </c>
      <c r="C104" s="39">
        <f>SUMIFS('Meter Reading_NEMO'!AF$33:AF$260,'Meter Reading_NEMO'!$AE$33:$AE$260,$A104,'Meter Reading_NEMO'!$AD$33:$AD$260,$B104)</f>
        <v>43199</v>
      </c>
      <c r="D104" s="39">
        <f>SUMIFS('Meter Reading_NEMO'!AG$33:AG$260,'Meter Reading_NEMO'!$AE$33:$AE$260,$A104,'Meter Reading_NEMO'!$AD$33:$AD$260,$B104)</f>
        <v>43229</v>
      </c>
      <c r="E104" s="38">
        <f t="shared" si="9"/>
        <v>30</v>
      </c>
      <c r="F104" s="40">
        <f>SUMIFS(HDD_Summary!$E$4:$E$488,HDD_Summary!$D$4:$D$488,"&lt;"&amp;$D104,HDD_Summary!$D$4:$D$488,"&gt;="&amp;$C104)</f>
        <v>366.5</v>
      </c>
      <c r="G104" s="40">
        <f>SUMIFS(HDD_Summary!$F$4:$F$488,HDD_Summary!$D$4:$D$488,"&lt;"&amp;$D104,HDD_Summary!$D$4:$D$488,"&gt;="&amp;$C104)</f>
        <v>309.78882317801674</v>
      </c>
      <c r="H104" s="105"/>
      <c r="I104" s="5"/>
    </row>
    <row r="105" spans="1:9" x14ac:dyDescent="0.25">
      <c r="A105" s="99">
        <f t="shared" si="8"/>
        <v>8</v>
      </c>
      <c r="B105" s="99">
        <v>5</v>
      </c>
      <c r="C105" s="39">
        <f>SUMIFS('Meter Reading_NEMO'!AF$33:AF$260,'Meter Reading_NEMO'!$AE$33:$AE$260,$A105,'Meter Reading_NEMO'!$AD$33:$AD$260,$B105)</f>
        <v>43200</v>
      </c>
      <c r="D105" s="39">
        <f>SUMIFS('Meter Reading_NEMO'!AG$33:AG$260,'Meter Reading_NEMO'!$AE$33:$AE$260,$A105,'Meter Reading_NEMO'!$AD$33:$AD$260,$B105)</f>
        <v>43230</v>
      </c>
      <c r="E105" s="38">
        <f t="shared" si="9"/>
        <v>30</v>
      </c>
      <c r="F105" s="40">
        <f>SUMIFS(HDD_Summary!$E$4:$E$488,HDD_Summary!$D$4:$D$488,"&lt;"&amp;$D105,HDD_Summary!$D$4:$D$488,"&gt;="&amp;$C105)</f>
        <v>333</v>
      </c>
      <c r="G105" s="40">
        <f>SUMIFS(HDD_Summary!$F$4:$F$488,HDD_Summary!$D$4:$D$488,"&lt;"&amp;$D105,HDD_Summary!$D$4:$D$488,"&gt;="&amp;$C105)</f>
        <v>294.39078853046595</v>
      </c>
      <c r="H105" s="105"/>
      <c r="I105" s="5"/>
    </row>
    <row r="106" spans="1:9" x14ac:dyDescent="0.25">
      <c r="A106" s="99">
        <f t="shared" si="8"/>
        <v>9</v>
      </c>
      <c r="B106" s="99">
        <v>5</v>
      </c>
      <c r="C106" s="39">
        <f>SUMIFS('Meter Reading_NEMO'!AF$33:AF$260,'Meter Reading_NEMO'!$AE$33:$AE$260,$A106,'Meter Reading_NEMO'!$AD$33:$AD$260,$B106)</f>
        <v>43201</v>
      </c>
      <c r="D106" s="39">
        <f>SUMIFS('Meter Reading_NEMO'!AG$33:AG$260,'Meter Reading_NEMO'!$AE$33:$AE$260,$A106,'Meter Reading_NEMO'!$AD$33:$AD$260,$B106)</f>
        <v>43231</v>
      </c>
      <c r="E106" s="38">
        <f t="shared" si="9"/>
        <v>30</v>
      </c>
      <c r="F106" s="40">
        <f>SUMIFS(HDD_Summary!$E$4:$E$488,HDD_Summary!$D$4:$D$488,"&lt;"&amp;$D106,HDD_Summary!$D$4:$D$488,"&gt;="&amp;$C106)</f>
        <v>301</v>
      </c>
      <c r="G106" s="40">
        <f>SUMIFS(HDD_Summary!$F$4:$F$488,HDD_Summary!$D$4:$D$488,"&lt;"&amp;$D106,HDD_Summary!$D$4:$D$488,"&gt;="&amp;$C106)</f>
        <v>283.40399641577062</v>
      </c>
      <c r="H106" s="105"/>
      <c r="I106" s="5"/>
    </row>
    <row r="107" spans="1:9" x14ac:dyDescent="0.25">
      <c r="A107" s="99">
        <f t="shared" si="8"/>
        <v>10</v>
      </c>
      <c r="B107" s="99">
        <v>5</v>
      </c>
      <c r="C107" s="39">
        <f>SUMIFS('Meter Reading_NEMO'!AF$33:AF$260,'Meter Reading_NEMO'!$AE$33:$AE$260,$A107,'Meter Reading_NEMO'!$AD$33:$AD$260,$B107)</f>
        <v>43202</v>
      </c>
      <c r="D107" s="39">
        <f>SUMIFS('Meter Reading_NEMO'!AG$33:AG$260,'Meter Reading_NEMO'!$AE$33:$AE$260,$A107,'Meter Reading_NEMO'!$AD$33:$AD$260,$B107)</f>
        <v>43232</v>
      </c>
      <c r="E107" s="38">
        <f t="shared" si="9"/>
        <v>30</v>
      </c>
      <c r="F107" s="40">
        <f>SUMIFS(HDD_Summary!$E$4:$E$488,HDD_Summary!$D$4:$D$488,"&lt;"&amp;$D107,HDD_Summary!$D$4:$D$488,"&gt;="&amp;$C107)</f>
        <v>278</v>
      </c>
      <c r="G107" s="40">
        <f>SUMIFS(HDD_Summary!$F$4:$F$488,HDD_Summary!$D$4:$D$488,"&lt;"&amp;$D107,HDD_Summary!$D$4:$D$488,"&gt;="&amp;$C107)</f>
        <v>271.86694145758668</v>
      </c>
      <c r="H107" s="105"/>
      <c r="I107" s="5"/>
    </row>
    <row r="108" spans="1:9" x14ac:dyDescent="0.25">
      <c r="A108" s="99">
        <f t="shared" si="8"/>
        <v>11</v>
      </c>
      <c r="B108" s="99">
        <v>5</v>
      </c>
      <c r="C108" s="39">
        <f>SUMIFS('Meter Reading_NEMO'!AF$33:AF$260,'Meter Reading_NEMO'!$AE$33:$AE$260,$A108,'Meter Reading_NEMO'!$AD$33:$AD$260,$B108)</f>
        <v>43203</v>
      </c>
      <c r="D108" s="39">
        <f>SUMIFS('Meter Reading_NEMO'!AG$33:AG$260,'Meter Reading_NEMO'!$AE$33:$AE$260,$A108,'Meter Reading_NEMO'!$AD$33:$AD$260,$B108)</f>
        <v>43233</v>
      </c>
      <c r="E108" s="38">
        <f t="shared" si="9"/>
        <v>30</v>
      </c>
      <c r="F108" s="40">
        <f>SUMIFS(HDD_Summary!$E$4:$E$488,HDD_Summary!$D$4:$D$488,"&lt;"&amp;$D108,HDD_Summary!$D$4:$D$488,"&gt;="&amp;$C108)</f>
        <v>271.5</v>
      </c>
      <c r="G108" s="40">
        <f>SUMIFS(HDD_Summary!$F$4:$F$488,HDD_Summary!$D$4:$D$488,"&lt;"&amp;$D108,HDD_Summary!$D$4:$D$488,"&gt;="&amp;$C108)</f>
        <v>278.2278673835126</v>
      </c>
      <c r="H108" s="105"/>
      <c r="I108" s="5"/>
    </row>
    <row r="109" spans="1:9" x14ac:dyDescent="0.25">
      <c r="A109" s="99">
        <f t="shared" si="8"/>
        <v>12</v>
      </c>
      <c r="B109" s="99">
        <v>5</v>
      </c>
      <c r="C109" s="39">
        <f>SUMIFS('Meter Reading_NEMO'!AF$33:AF$260,'Meter Reading_NEMO'!$AE$33:$AE$260,$A109,'Meter Reading_NEMO'!$AD$33:$AD$260,$B109)</f>
        <v>43206</v>
      </c>
      <c r="D109" s="39">
        <f>SUMIFS('Meter Reading_NEMO'!AG$33:AG$260,'Meter Reading_NEMO'!$AE$33:$AE$260,$A109,'Meter Reading_NEMO'!$AD$33:$AD$260,$B109)</f>
        <v>43236</v>
      </c>
      <c r="E109" s="38">
        <f t="shared" si="9"/>
        <v>30</v>
      </c>
      <c r="F109" s="40">
        <f>SUMIFS(HDD_Summary!$E$4:$E$488,HDD_Summary!$D$4:$D$488,"&lt;"&amp;$D109,HDD_Summary!$D$4:$D$488,"&gt;="&amp;$C109)</f>
        <v>259.5</v>
      </c>
      <c r="G109" s="40">
        <f>SUMIFS(HDD_Summary!$F$4:$F$488,HDD_Summary!$D$4:$D$488,"&lt;"&amp;$D109,HDD_Summary!$D$4:$D$488,"&gt;="&amp;$C109)</f>
        <v>281.86172043010754</v>
      </c>
      <c r="H109" s="105"/>
      <c r="I109" s="5"/>
    </row>
    <row r="110" spans="1:9" x14ac:dyDescent="0.25">
      <c r="A110" s="99">
        <f t="shared" si="8"/>
        <v>13</v>
      </c>
      <c r="B110" s="99">
        <v>5</v>
      </c>
      <c r="C110" s="39">
        <f>SUMIFS('Meter Reading_NEMO'!AF$33:AF$260,'Meter Reading_NEMO'!$AE$33:$AE$260,$A110,'Meter Reading_NEMO'!$AD$33:$AD$260,$B110)</f>
        <v>43207</v>
      </c>
      <c r="D110" s="39">
        <f>SUMIFS('Meter Reading_NEMO'!AG$33:AG$260,'Meter Reading_NEMO'!$AE$33:$AE$260,$A110,'Meter Reading_NEMO'!$AD$33:$AD$260,$B110)</f>
        <v>43237</v>
      </c>
      <c r="E110" s="38">
        <f t="shared" si="9"/>
        <v>30</v>
      </c>
      <c r="F110" s="40">
        <f>SUMIFS(HDD_Summary!$E$4:$E$488,HDD_Summary!$D$4:$D$488,"&lt;"&amp;$D110,HDD_Summary!$D$4:$D$488,"&gt;="&amp;$C110)</f>
        <v>224.5</v>
      </c>
      <c r="G110" s="40">
        <f>SUMIFS(HDD_Summary!$F$4:$F$488,HDD_Summary!$D$4:$D$488,"&lt;"&amp;$D110,HDD_Summary!$D$4:$D$488,"&gt;="&amp;$C110)</f>
        <v>265.80840501792119</v>
      </c>
      <c r="H110" s="105"/>
      <c r="I110" s="5"/>
    </row>
    <row r="111" spans="1:9" x14ac:dyDescent="0.25">
      <c r="A111" s="99">
        <f t="shared" si="8"/>
        <v>14</v>
      </c>
      <c r="B111" s="99">
        <v>5</v>
      </c>
      <c r="C111" s="39">
        <f>SUMIFS('Meter Reading_NEMO'!AF$33:AF$260,'Meter Reading_NEMO'!$AE$33:$AE$260,$A111,'Meter Reading_NEMO'!$AD$33:$AD$260,$B111)</f>
        <v>43208</v>
      </c>
      <c r="D111" s="39">
        <f>SUMIFS('Meter Reading_NEMO'!AG$33:AG$260,'Meter Reading_NEMO'!$AE$33:$AE$260,$A111,'Meter Reading_NEMO'!$AD$33:$AD$260,$B111)</f>
        <v>43238</v>
      </c>
      <c r="E111" s="38">
        <f t="shared" si="9"/>
        <v>30</v>
      </c>
      <c r="F111" s="40">
        <f>SUMIFS(HDD_Summary!$E$4:$E$488,HDD_Summary!$D$4:$D$488,"&lt;"&amp;$D111,HDD_Summary!$D$4:$D$488,"&gt;="&amp;$C111)</f>
        <v>194</v>
      </c>
      <c r="G111" s="40">
        <f>SUMIFS(HDD_Summary!$F$4:$F$488,HDD_Summary!$D$4:$D$488,"&lt;"&amp;$D111,HDD_Summary!$D$4:$D$488,"&gt;="&amp;$C111)</f>
        <v>250.30746714456393</v>
      </c>
      <c r="H111" s="105"/>
      <c r="I111" s="5"/>
    </row>
    <row r="112" spans="1:9" x14ac:dyDescent="0.25">
      <c r="A112" s="99">
        <f t="shared" si="8"/>
        <v>15</v>
      </c>
      <c r="B112" s="99">
        <v>5</v>
      </c>
      <c r="C112" s="39">
        <f>SUMIFS('Meter Reading_NEMO'!AF$33:AF$260,'Meter Reading_NEMO'!$AE$33:$AE$260,$A112,'Meter Reading_NEMO'!$AD$33:$AD$260,$B112)</f>
        <v>43209</v>
      </c>
      <c r="D112" s="39">
        <f>SUMIFS('Meter Reading_NEMO'!AG$33:AG$260,'Meter Reading_NEMO'!$AE$33:$AE$260,$A112,'Meter Reading_NEMO'!$AD$33:$AD$260,$B112)</f>
        <v>43239</v>
      </c>
      <c r="E112" s="38">
        <f t="shared" si="9"/>
        <v>30</v>
      </c>
      <c r="F112" s="40">
        <f>SUMIFS(HDD_Summary!$E$4:$E$488,HDD_Summary!$D$4:$D$488,"&lt;"&amp;$D112,HDD_Summary!$D$4:$D$488,"&gt;="&amp;$C112)</f>
        <v>169</v>
      </c>
      <c r="G112" s="40">
        <f>SUMIFS(HDD_Summary!$F$4:$F$488,HDD_Summary!$D$4:$D$488,"&lt;"&amp;$D112,HDD_Summary!$D$4:$D$488,"&gt;="&amp;$C112)</f>
        <v>234.02593189964156</v>
      </c>
      <c r="H112" s="105"/>
      <c r="I112" s="5"/>
    </row>
    <row r="113" spans="1:9" x14ac:dyDescent="0.25">
      <c r="A113" s="99">
        <f t="shared" si="8"/>
        <v>16</v>
      </c>
      <c r="B113" s="99">
        <v>5</v>
      </c>
      <c r="C113" s="39">
        <f>SUMIFS('Meter Reading_NEMO'!AF$33:AF$260,'Meter Reading_NEMO'!$AE$33:$AE$260,$A113,'Meter Reading_NEMO'!$AD$33:$AD$260,$B113)</f>
        <v>43210</v>
      </c>
      <c r="D113" s="39">
        <f>SUMIFS('Meter Reading_NEMO'!AG$33:AG$260,'Meter Reading_NEMO'!$AE$33:$AE$260,$A113,'Meter Reading_NEMO'!$AD$33:$AD$260,$B113)</f>
        <v>43240</v>
      </c>
      <c r="E113" s="38">
        <f t="shared" si="9"/>
        <v>30</v>
      </c>
      <c r="F113" s="40">
        <f>SUMIFS(HDD_Summary!$E$4:$E$488,HDD_Summary!$D$4:$D$488,"&lt;"&amp;$D113,HDD_Summary!$D$4:$D$488,"&gt;="&amp;$C113)</f>
        <v>139</v>
      </c>
      <c r="G113" s="40">
        <f>SUMIFS(HDD_Summary!$F$4:$F$488,HDD_Summary!$D$4:$D$488,"&lt;"&amp;$D113,HDD_Summary!$D$4:$D$488,"&gt;="&amp;$C113)</f>
        <v>227.90394265232973</v>
      </c>
      <c r="H113" s="105"/>
      <c r="I113" s="5"/>
    </row>
    <row r="114" spans="1:9" x14ac:dyDescent="0.25">
      <c r="A114" s="99">
        <f t="shared" si="8"/>
        <v>17</v>
      </c>
      <c r="B114" s="99">
        <v>5</v>
      </c>
      <c r="C114" s="39">
        <f>SUMIFS('Meter Reading_NEMO'!AF$33:AF$260,'Meter Reading_NEMO'!$AE$33:$AE$260,$A114,'Meter Reading_NEMO'!$AD$33:$AD$260,$B114)</f>
        <v>43213</v>
      </c>
      <c r="D114" s="39">
        <f>SUMIFS('Meter Reading_NEMO'!AG$33:AG$260,'Meter Reading_NEMO'!$AE$33:$AE$260,$A114,'Meter Reading_NEMO'!$AD$33:$AD$260,$B114)</f>
        <v>43243</v>
      </c>
      <c r="E114" s="38">
        <f t="shared" si="9"/>
        <v>30</v>
      </c>
      <c r="F114" s="40">
        <f>SUMIFS(HDD_Summary!$E$4:$E$488,HDD_Summary!$D$4:$D$488,"&lt;"&amp;$D114,HDD_Summary!$D$4:$D$488,"&gt;="&amp;$C114)</f>
        <v>86.5</v>
      </c>
      <c r="G114" s="40">
        <f>SUMIFS(HDD_Summary!$F$4:$F$488,HDD_Summary!$D$4:$D$488,"&lt;"&amp;$D114,HDD_Summary!$D$4:$D$488,"&gt;="&amp;$C114)</f>
        <v>208.26578255675028</v>
      </c>
      <c r="H114" s="105"/>
      <c r="I114" s="5"/>
    </row>
    <row r="115" spans="1:9" x14ac:dyDescent="0.25">
      <c r="A115" s="99">
        <f t="shared" si="8"/>
        <v>18</v>
      </c>
      <c r="B115" s="99">
        <v>5</v>
      </c>
      <c r="C115" s="39">
        <f>SUMIFS('Meter Reading_NEMO'!AF$33:AF$260,'Meter Reading_NEMO'!$AE$33:$AE$260,$A115,'Meter Reading_NEMO'!$AD$33:$AD$260,$B115)</f>
        <v>43214</v>
      </c>
      <c r="D115" s="39">
        <f>SUMIFS('Meter Reading_NEMO'!AG$33:AG$260,'Meter Reading_NEMO'!$AE$33:$AE$260,$A115,'Meter Reading_NEMO'!$AD$33:$AD$260,$B115)</f>
        <v>43244</v>
      </c>
      <c r="E115" s="38">
        <f t="shared" si="9"/>
        <v>30</v>
      </c>
      <c r="F115" s="40">
        <f>SUMIFS(HDD_Summary!$E$4:$E$488,HDD_Summary!$D$4:$D$488,"&lt;"&amp;$D115,HDD_Summary!$D$4:$D$488,"&gt;="&amp;$C115)</f>
        <v>78</v>
      </c>
      <c r="G115" s="40">
        <f>SUMIFS(HDD_Summary!$F$4:$F$488,HDD_Summary!$D$4:$D$488,"&lt;"&amp;$D115,HDD_Summary!$D$4:$D$488,"&gt;="&amp;$C115)</f>
        <v>207.22520310633212</v>
      </c>
      <c r="H115" s="105"/>
      <c r="I115" s="5"/>
    </row>
    <row r="116" spans="1:9" x14ac:dyDescent="0.25">
      <c r="A116" s="99">
        <f t="shared" si="8"/>
        <v>19</v>
      </c>
      <c r="B116" s="99">
        <v>5</v>
      </c>
      <c r="C116" s="39">
        <f>SUMIFS('Meter Reading_NEMO'!AF$33:AF$260,'Meter Reading_NEMO'!$AE$33:$AE$260,$A116,'Meter Reading_NEMO'!$AD$33:$AD$260,$B116)</f>
        <v>43215</v>
      </c>
      <c r="D116" s="39">
        <f>SUMIFS('Meter Reading_NEMO'!AG$33:AG$260,'Meter Reading_NEMO'!$AE$33:$AE$260,$A116,'Meter Reading_NEMO'!$AD$33:$AD$260,$B116)</f>
        <v>43245</v>
      </c>
      <c r="E116" s="38">
        <f t="shared" si="9"/>
        <v>30</v>
      </c>
      <c r="F116" s="40">
        <f>SUMIFS(HDD_Summary!$E$4:$E$488,HDD_Summary!$D$4:$D$488,"&lt;"&amp;$D116,HDD_Summary!$D$4:$D$488,"&gt;="&amp;$C116)</f>
        <v>68.5</v>
      </c>
      <c r="G116" s="40">
        <f>SUMIFS(HDD_Summary!$F$4:$F$488,HDD_Summary!$D$4:$D$488,"&lt;"&amp;$D116,HDD_Summary!$D$4:$D$488,"&gt;="&amp;$C116)</f>
        <v>201.82353643966545</v>
      </c>
      <c r="H116" s="105"/>
      <c r="I116" s="5"/>
    </row>
    <row r="117" spans="1:9" x14ac:dyDescent="0.25">
      <c r="C117" s="39"/>
      <c r="D117" s="39"/>
      <c r="F117" s="98"/>
      <c r="G117" s="40"/>
      <c r="H117" s="105"/>
      <c r="I117" s="5"/>
    </row>
    <row r="118" spans="1:9" x14ac:dyDescent="0.25">
      <c r="C118" s="39"/>
      <c r="D118" s="39"/>
      <c r="F118" s="98"/>
      <c r="G118" s="40"/>
      <c r="H118" s="105"/>
      <c r="I118" s="5"/>
    </row>
    <row r="119" spans="1:9" x14ac:dyDescent="0.25">
      <c r="C119" s="39"/>
      <c r="D119" s="39"/>
      <c r="F119" s="98"/>
      <c r="G119" s="40"/>
      <c r="H119" s="105"/>
      <c r="I119" s="5"/>
    </row>
    <row r="120" spans="1:9" x14ac:dyDescent="0.25">
      <c r="A120" s="126" t="s">
        <v>471</v>
      </c>
      <c r="B120" s="125"/>
      <c r="C120" s="39"/>
      <c r="D120" s="39"/>
      <c r="F120" s="98"/>
      <c r="G120" s="40"/>
      <c r="H120" s="105"/>
      <c r="I120" s="5"/>
    </row>
    <row r="121" spans="1:9" x14ac:dyDescent="0.25">
      <c r="A121" s="99">
        <f t="shared" ref="A121:A139" si="10">A98</f>
        <v>1</v>
      </c>
      <c r="B121" s="99">
        <v>6</v>
      </c>
      <c r="C121" s="39">
        <f>SUMIFS('Meter Reading_NEMO'!AF$33:AF$260,'Meter Reading_NEMO'!$AE$33:$AE$260,$A121,'Meter Reading_NEMO'!$AD$33:$AD$260,$B121)</f>
        <v>43219</v>
      </c>
      <c r="D121" s="39">
        <f>SUMIFS('Meter Reading_NEMO'!AG$33:AG$260,'Meter Reading_NEMO'!$AE$33:$AE$260,$A121,'Meter Reading_NEMO'!$AD$33:$AD$260,$B121)</f>
        <v>43251</v>
      </c>
      <c r="E121" s="38">
        <f>D121-C121</f>
        <v>32</v>
      </c>
      <c r="F121" s="40">
        <f>SUMIFS(HDD_Summary!$E$4:$E$488,HDD_Summary!$D$4:$D$488,"&lt;"&amp;$D121,HDD_Summary!$D$4:$D$488,"&gt;="&amp;$C121)</f>
        <v>27.5</v>
      </c>
      <c r="G121" s="40">
        <f>SUMIFS(HDD_Summary!$F$4:$F$488,HDD_Summary!$D$4:$D$488,"&lt;"&amp;$D121,HDD_Summary!$D$4:$D$488,"&gt;="&amp;$C121)</f>
        <v>180.09446236559137</v>
      </c>
      <c r="H121" s="105"/>
      <c r="I121" s="5"/>
    </row>
    <row r="122" spans="1:9" x14ac:dyDescent="0.25">
      <c r="A122" s="99">
        <f t="shared" si="10"/>
        <v>2</v>
      </c>
      <c r="B122" s="99">
        <v>6</v>
      </c>
      <c r="C122" s="39">
        <f>SUMIFS('Meter Reading_NEMO'!AF$33:AF$260,'Meter Reading_NEMO'!$AE$33:$AE$260,$A122,'Meter Reading_NEMO'!$AD$33:$AD$260,$B122)</f>
        <v>43222</v>
      </c>
      <c r="D122" s="39">
        <f>SUMIFS('Meter Reading_NEMO'!AG$33:AG$260,'Meter Reading_NEMO'!$AE$33:$AE$260,$A122,'Meter Reading_NEMO'!$AD$33:$AD$260,$B122)</f>
        <v>43252</v>
      </c>
      <c r="E122" s="38">
        <f t="shared" ref="E122:E139" si="11">D122-C122</f>
        <v>30</v>
      </c>
      <c r="F122" s="40">
        <f>SUMIFS(HDD_Summary!$E$4:$E$488,HDD_Summary!$D$4:$D$488,"&lt;"&amp;$D122,HDD_Summary!$D$4:$D$488,"&gt;="&amp;$C122)</f>
        <v>1</v>
      </c>
      <c r="G122" s="40">
        <f>SUMIFS(HDD_Summary!$F$4:$F$488,HDD_Summary!$D$4:$D$488,"&lt;"&amp;$D122,HDD_Summary!$D$4:$D$488,"&gt;="&amp;$C122)</f>
        <v>143.44318996415768</v>
      </c>
      <c r="H122" s="105"/>
      <c r="I122" s="5"/>
    </row>
    <row r="123" spans="1:9" x14ac:dyDescent="0.25">
      <c r="A123" s="99">
        <f t="shared" si="10"/>
        <v>3</v>
      </c>
      <c r="B123" s="99">
        <v>6</v>
      </c>
      <c r="C123" s="39">
        <f>SUMIFS('Meter Reading_NEMO'!AF$33:AF$260,'Meter Reading_NEMO'!$AE$33:$AE$260,$A123,'Meter Reading_NEMO'!$AD$33:$AD$260,$B123)</f>
        <v>43223</v>
      </c>
      <c r="D123" s="39">
        <f>SUMIFS('Meter Reading_NEMO'!AG$33:AG$260,'Meter Reading_NEMO'!$AE$33:$AE$260,$A123,'Meter Reading_NEMO'!$AD$33:$AD$260,$B123)</f>
        <v>43255</v>
      </c>
      <c r="E123" s="38">
        <f t="shared" si="11"/>
        <v>32</v>
      </c>
      <c r="F123" s="40">
        <f>SUMIFS(HDD_Summary!$E$4:$E$488,HDD_Summary!$D$4:$D$488,"&lt;"&amp;$D123,HDD_Summary!$D$4:$D$488,"&gt;="&amp;$C123)</f>
        <v>1</v>
      </c>
      <c r="G123" s="40">
        <f>SUMIFS(HDD_Summary!$F$4:$F$488,HDD_Summary!$D$4:$D$488,"&lt;"&amp;$D123,HDD_Summary!$D$4:$D$488,"&gt;="&amp;$C123)</f>
        <v>143.35485663082434</v>
      </c>
      <c r="H123" s="105"/>
      <c r="I123" s="5"/>
    </row>
    <row r="124" spans="1:9" x14ac:dyDescent="0.25">
      <c r="A124" s="99">
        <f t="shared" si="10"/>
        <v>4</v>
      </c>
      <c r="B124" s="99">
        <v>6</v>
      </c>
      <c r="C124" s="39">
        <f>SUMIFS('Meter Reading_NEMO'!AF$33:AF$260,'Meter Reading_NEMO'!$AE$33:$AE$260,$A124,'Meter Reading_NEMO'!$AD$33:$AD$260,$B124)</f>
        <v>43224</v>
      </c>
      <c r="D124" s="39">
        <f>SUMIFS('Meter Reading_NEMO'!AG$33:AG$260,'Meter Reading_NEMO'!$AE$33:$AE$260,$A124,'Meter Reading_NEMO'!$AD$33:$AD$260,$B124)</f>
        <v>43256</v>
      </c>
      <c r="E124" s="38">
        <f t="shared" si="11"/>
        <v>32</v>
      </c>
      <c r="F124" s="40">
        <f>SUMIFS(HDD_Summary!$E$4:$E$488,HDD_Summary!$D$4:$D$488,"&lt;"&amp;$D124,HDD_Summary!$D$4:$D$488,"&gt;="&amp;$C124)</f>
        <v>1</v>
      </c>
      <c r="G124" s="40">
        <f>SUMIFS(HDD_Summary!$F$4:$F$488,HDD_Summary!$D$4:$D$488,"&lt;"&amp;$D124,HDD_Summary!$D$4:$D$488,"&gt;="&amp;$C124)</f>
        <v>144.04111111111109</v>
      </c>
      <c r="H124" s="105"/>
      <c r="I124" s="5"/>
    </row>
    <row r="125" spans="1:9" x14ac:dyDescent="0.25">
      <c r="A125" s="99">
        <f t="shared" si="10"/>
        <v>5</v>
      </c>
      <c r="B125" s="99">
        <v>6</v>
      </c>
      <c r="C125" s="39">
        <f>SUMIFS('Meter Reading_NEMO'!AF$33:AF$260,'Meter Reading_NEMO'!$AE$33:$AE$260,$A125,'Meter Reading_NEMO'!$AD$33:$AD$260,$B125)</f>
        <v>43225</v>
      </c>
      <c r="D125" s="39">
        <f>SUMIFS('Meter Reading_NEMO'!AG$33:AG$260,'Meter Reading_NEMO'!$AE$33:$AE$260,$A125,'Meter Reading_NEMO'!$AD$33:$AD$260,$B125)</f>
        <v>43257</v>
      </c>
      <c r="E125" s="38">
        <f t="shared" si="11"/>
        <v>32</v>
      </c>
      <c r="F125" s="40">
        <f>SUMIFS(HDD_Summary!$E$4:$E$488,HDD_Summary!$D$4:$D$488,"&lt;"&amp;$D125,HDD_Summary!$D$4:$D$488,"&gt;="&amp;$C125)</f>
        <v>1</v>
      </c>
      <c r="G125" s="40">
        <f>SUMIFS(HDD_Summary!$F$4:$F$488,HDD_Summary!$D$4:$D$488,"&lt;"&amp;$D125,HDD_Summary!$D$4:$D$488,"&gt;="&amp;$C125)</f>
        <v>133.55021505376342</v>
      </c>
      <c r="H125" s="105"/>
      <c r="I125" s="5"/>
    </row>
    <row r="126" spans="1:9" x14ac:dyDescent="0.25">
      <c r="A126" s="99">
        <f t="shared" si="10"/>
        <v>6</v>
      </c>
      <c r="B126" s="99">
        <v>6</v>
      </c>
      <c r="C126" s="39">
        <f>SUMIFS('Meter Reading_NEMO'!AF$33:AF$260,'Meter Reading_NEMO'!$AE$33:$AE$260,$A126,'Meter Reading_NEMO'!$AD$33:$AD$260,$B126)</f>
        <v>43226</v>
      </c>
      <c r="D126" s="39">
        <f>SUMIFS('Meter Reading_NEMO'!AG$33:AG$260,'Meter Reading_NEMO'!$AE$33:$AE$260,$A126,'Meter Reading_NEMO'!$AD$33:$AD$260,$B126)</f>
        <v>43258</v>
      </c>
      <c r="E126" s="38">
        <f t="shared" si="11"/>
        <v>32</v>
      </c>
      <c r="F126" s="40">
        <f>SUMIFS(HDD_Summary!$E$4:$E$488,HDD_Summary!$D$4:$D$488,"&lt;"&amp;$D126,HDD_Summary!$D$4:$D$488,"&gt;="&amp;$C126)</f>
        <v>0</v>
      </c>
      <c r="G126" s="40">
        <f>SUMIFS(HDD_Summary!$F$4:$F$488,HDD_Summary!$D$4:$D$488,"&lt;"&amp;$D126,HDD_Summary!$D$4:$D$488,"&gt;="&amp;$C126)</f>
        <v>112.3489605734767</v>
      </c>
      <c r="H126" s="105"/>
      <c r="I126" s="5"/>
    </row>
    <row r="127" spans="1:9" x14ac:dyDescent="0.25">
      <c r="A127" s="99">
        <f t="shared" si="10"/>
        <v>7</v>
      </c>
      <c r="B127" s="99">
        <v>6</v>
      </c>
      <c r="C127" s="39">
        <f>SUMIFS('Meter Reading_NEMO'!AF$33:AF$260,'Meter Reading_NEMO'!$AE$33:$AE$260,$A127,'Meter Reading_NEMO'!$AD$33:$AD$260,$B127)</f>
        <v>43229</v>
      </c>
      <c r="D127" s="39">
        <f>SUMIFS('Meter Reading_NEMO'!AG$33:AG$260,'Meter Reading_NEMO'!$AE$33:$AE$260,$A127,'Meter Reading_NEMO'!$AD$33:$AD$260,$B127)</f>
        <v>43259</v>
      </c>
      <c r="E127" s="38">
        <f t="shared" si="11"/>
        <v>30</v>
      </c>
      <c r="F127" s="40">
        <f>SUMIFS(HDD_Summary!$E$4:$E$488,HDD_Summary!$D$4:$D$488,"&lt;"&amp;$D127,HDD_Summary!$D$4:$D$488,"&gt;="&amp;$C127)</f>
        <v>0</v>
      </c>
      <c r="G127" s="40">
        <f>SUMIFS(HDD_Summary!$F$4:$F$488,HDD_Summary!$D$4:$D$488,"&lt;"&amp;$D127,HDD_Summary!$D$4:$D$488,"&gt;="&amp;$C127)</f>
        <v>79.648548387096767</v>
      </c>
      <c r="H127" s="105"/>
      <c r="I127" s="5"/>
    </row>
    <row r="128" spans="1:9" x14ac:dyDescent="0.25">
      <c r="A128" s="99">
        <f t="shared" si="10"/>
        <v>8</v>
      </c>
      <c r="B128" s="99">
        <v>6</v>
      </c>
      <c r="C128" s="39">
        <f>SUMIFS('Meter Reading_NEMO'!AF$33:AF$260,'Meter Reading_NEMO'!$AE$33:$AE$260,$A128,'Meter Reading_NEMO'!$AD$33:$AD$260,$B128)</f>
        <v>43230</v>
      </c>
      <c r="D128" s="39">
        <f>SUMIFS('Meter Reading_NEMO'!AG$33:AG$260,'Meter Reading_NEMO'!$AE$33:$AE$260,$A128,'Meter Reading_NEMO'!$AD$33:$AD$260,$B128)</f>
        <v>43262</v>
      </c>
      <c r="E128" s="38">
        <f t="shared" si="11"/>
        <v>32</v>
      </c>
      <c r="F128" s="40">
        <f>SUMIFS(HDD_Summary!$E$4:$E$488,HDD_Summary!$D$4:$D$488,"&lt;"&amp;$D128,HDD_Summary!$D$4:$D$488,"&gt;="&amp;$C128)</f>
        <v>0</v>
      </c>
      <c r="G128" s="40">
        <f>SUMIFS(HDD_Summary!$F$4:$F$488,HDD_Summary!$D$4:$D$488,"&lt;"&amp;$D128,HDD_Summary!$D$4:$D$488,"&gt;="&amp;$C128)</f>
        <v>74.993064516129024</v>
      </c>
      <c r="H128" s="105"/>
      <c r="I128" s="5"/>
    </row>
    <row r="129" spans="1:9" x14ac:dyDescent="0.25">
      <c r="A129" s="99">
        <f t="shared" si="10"/>
        <v>9</v>
      </c>
      <c r="B129" s="99">
        <v>6</v>
      </c>
      <c r="C129" s="39">
        <f>SUMIFS('Meter Reading_NEMO'!AF$33:AF$260,'Meter Reading_NEMO'!$AE$33:$AE$260,$A129,'Meter Reading_NEMO'!$AD$33:$AD$260,$B129)</f>
        <v>43231</v>
      </c>
      <c r="D129" s="39">
        <f>SUMIFS('Meter Reading_NEMO'!AG$33:AG$260,'Meter Reading_NEMO'!$AE$33:$AE$260,$A129,'Meter Reading_NEMO'!$AD$33:$AD$260,$B129)</f>
        <v>43263</v>
      </c>
      <c r="E129" s="38">
        <f t="shared" si="11"/>
        <v>32</v>
      </c>
      <c r="F129" s="40">
        <f>SUMIFS(HDD_Summary!$E$4:$E$488,HDD_Summary!$D$4:$D$488,"&lt;"&amp;$D129,HDD_Summary!$D$4:$D$488,"&gt;="&amp;$C129)</f>
        <v>0</v>
      </c>
      <c r="G129" s="40">
        <f>SUMIFS(HDD_Summary!$F$4:$F$488,HDD_Summary!$D$4:$D$488,"&lt;"&amp;$D129,HDD_Summary!$D$4:$D$488,"&gt;="&amp;$C129)</f>
        <v>66.79152329749104</v>
      </c>
      <c r="H129" s="105"/>
      <c r="I129" s="5"/>
    </row>
    <row r="130" spans="1:9" x14ac:dyDescent="0.25">
      <c r="A130" s="99">
        <f t="shared" si="10"/>
        <v>10</v>
      </c>
      <c r="B130" s="99">
        <v>6</v>
      </c>
      <c r="C130" s="39">
        <f>SUMIFS('Meter Reading_NEMO'!AF$33:AF$260,'Meter Reading_NEMO'!$AE$33:$AE$260,$A130,'Meter Reading_NEMO'!$AD$33:$AD$260,$B130)</f>
        <v>43232</v>
      </c>
      <c r="D130" s="39">
        <f>SUMIFS('Meter Reading_NEMO'!AG$33:AG$260,'Meter Reading_NEMO'!$AE$33:$AE$260,$A130,'Meter Reading_NEMO'!$AD$33:$AD$260,$B130)</f>
        <v>43264</v>
      </c>
      <c r="E130" s="38">
        <f t="shared" si="11"/>
        <v>32</v>
      </c>
      <c r="F130" s="40">
        <f>SUMIFS(HDD_Summary!$E$4:$E$488,HDD_Summary!$D$4:$D$488,"&lt;"&amp;$D130,HDD_Summary!$D$4:$D$488,"&gt;="&amp;$C130)</f>
        <v>0</v>
      </c>
      <c r="G130" s="40">
        <f>SUMIFS(HDD_Summary!$F$4:$F$488,HDD_Summary!$D$4:$D$488,"&lt;"&amp;$D130,HDD_Summary!$D$4:$D$488,"&gt;="&amp;$C130)</f>
        <v>62.882652329749106</v>
      </c>
      <c r="H130" s="105"/>
      <c r="I130" s="5"/>
    </row>
    <row r="131" spans="1:9" x14ac:dyDescent="0.25">
      <c r="A131" s="99">
        <f t="shared" si="10"/>
        <v>11</v>
      </c>
      <c r="B131" s="99">
        <v>6</v>
      </c>
      <c r="C131" s="39">
        <f>SUMIFS('Meter Reading_NEMO'!AF$33:AF$260,'Meter Reading_NEMO'!$AE$33:$AE$260,$A131,'Meter Reading_NEMO'!$AD$33:$AD$260,$B131)</f>
        <v>43233</v>
      </c>
      <c r="D131" s="39">
        <f>SUMIFS('Meter Reading_NEMO'!AG$33:AG$260,'Meter Reading_NEMO'!$AE$33:$AE$260,$A131,'Meter Reading_NEMO'!$AD$33:$AD$260,$B131)</f>
        <v>43265</v>
      </c>
      <c r="E131" s="38">
        <f t="shared" si="11"/>
        <v>32</v>
      </c>
      <c r="F131" s="40">
        <f>SUMIFS(HDD_Summary!$E$4:$E$488,HDD_Summary!$D$4:$D$488,"&lt;"&amp;$D131,HDD_Summary!$D$4:$D$488,"&gt;="&amp;$C131)</f>
        <v>0</v>
      </c>
      <c r="G131" s="40">
        <f>SUMIFS(HDD_Summary!$F$4:$F$488,HDD_Summary!$D$4:$D$488,"&lt;"&amp;$D131,HDD_Summary!$D$4:$D$488,"&gt;="&amp;$C131)</f>
        <v>55.452652329749107</v>
      </c>
      <c r="H131" s="105"/>
      <c r="I131" s="5"/>
    </row>
    <row r="132" spans="1:9" x14ac:dyDescent="0.25">
      <c r="A132" s="99">
        <f t="shared" si="10"/>
        <v>12</v>
      </c>
      <c r="B132" s="99">
        <v>6</v>
      </c>
      <c r="C132" s="39">
        <f>SUMIFS('Meter Reading_NEMO'!AF$33:AF$260,'Meter Reading_NEMO'!$AE$33:$AE$260,$A132,'Meter Reading_NEMO'!$AD$33:$AD$260,$B132)</f>
        <v>43236</v>
      </c>
      <c r="D132" s="39">
        <f>SUMIFS('Meter Reading_NEMO'!AG$33:AG$260,'Meter Reading_NEMO'!$AE$33:$AE$260,$A132,'Meter Reading_NEMO'!$AD$33:$AD$260,$B132)</f>
        <v>43266</v>
      </c>
      <c r="E132" s="38">
        <f t="shared" si="11"/>
        <v>30</v>
      </c>
      <c r="F132" s="40">
        <f>SUMIFS(HDD_Summary!$E$4:$E$488,HDD_Summary!$D$4:$D$488,"&lt;"&amp;$D132,HDD_Summary!$D$4:$D$488,"&gt;="&amp;$C132)</f>
        <v>0</v>
      </c>
      <c r="G132" s="40">
        <f>SUMIFS(HDD_Summary!$F$4:$F$488,HDD_Summary!$D$4:$D$488,"&lt;"&amp;$D132,HDD_Summary!$D$4:$D$488,"&gt;="&amp;$C132)</f>
        <v>45.424910394265233</v>
      </c>
      <c r="H132" s="105"/>
      <c r="I132" s="5"/>
    </row>
    <row r="133" spans="1:9" x14ac:dyDescent="0.25">
      <c r="A133" s="99">
        <f t="shared" si="10"/>
        <v>13</v>
      </c>
      <c r="B133" s="99">
        <v>6</v>
      </c>
      <c r="C133" s="39">
        <f>SUMIFS('Meter Reading_NEMO'!AF$33:AF$260,'Meter Reading_NEMO'!$AE$33:$AE$260,$A133,'Meter Reading_NEMO'!$AD$33:$AD$260,$B133)</f>
        <v>43237</v>
      </c>
      <c r="D133" s="39">
        <f>SUMIFS('Meter Reading_NEMO'!AG$33:AG$260,'Meter Reading_NEMO'!$AE$33:$AE$260,$A133,'Meter Reading_NEMO'!$AD$33:$AD$260,$B133)</f>
        <v>43269</v>
      </c>
      <c r="E133" s="38">
        <f t="shared" si="11"/>
        <v>32</v>
      </c>
      <c r="F133" s="40">
        <f>SUMIFS(HDD_Summary!$E$4:$E$488,HDD_Summary!$D$4:$D$488,"&lt;"&amp;$D133,HDD_Summary!$D$4:$D$488,"&gt;="&amp;$C133)</f>
        <v>0</v>
      </c>
      <c r="G133" s="40">
        <f>SUMIFS(HDD_Summary!$F$4:$F$488,HDD_Summary!$D$4:$D$488,"&lt;"&amp;$D133,HDD_Summary!$D$4:$D$488,"&gt;="&amp;$C133)</f>
        <v>40.160448028673834</v>
      </c>
      <c r="H133" s="105"/>
      <c r="I133" s="5"/>
    </row>
    <row r="134" spans="1:9" x14ac:dyDescent="0.25">
      <c r="A134" s="99">
        <f t="shared" si="10"/>
        <v>14</v>
      </c>
      <c r="B134" s="99">
        <v>6</v>
      </c>
      <c r="C134" s="39">
        <f>SUMIFS('Meter Reading_NEMO'!AF$33:AF$260,'Meter Reading_NEMO'!$AE$33:$AE$260,$A134,'Meter Reading_NEMO'!$AD$33:$AD$260,$B134)</f>
        <v>43238</v>
      </c>
      <c r="D134" s="39">
        <f>SUMIFS('Meter Reading_NEMO'!AG$33:AG$260,'Meter Reading_NEMO'!$AE$33:$AE$260,$A134,'Meter Reading_NEMO'!$AD$33:$AD$260,$B134)</f>
        <v>43270</v>
      </c>
      <c r="E134" s="38">
        <f t="shared" si="11"/>
        <v>32</v>
      </c>
      <c r="F134" s="40">
        <f>SUMIFS(HDD_Summary!$E$4:$E$488,HDD_Summary!$D$4:$D$488,"&lt;"&amp;$D134,HDD_Summary!$D$4:$D$488,"&gt;="&amp;$C134)</f>
        <v>0</v>
      </c>
      <c r="G134" s="40">
        <f>SUMIFS(HDD_Summary!$F$4:$F$488,HDD_Summary!$D$4:$D$488,"&lt;"&amp;$D134,HDD_Summary!$D$4:$D$488,"&gt;="&amp;$C134)</f>
        <v>37.675878136200716</v>
      </c>
      <c r="H134" s="105"/>
      <c r="I134" s="5"/>
    </row>
    <row r="135" spans="1:9" x14ac:dyDescent="0.25">
      <c r="A135" s="99">
        <f t="shared" si="10"/>
        <v>15</v>
      </c>
      <c r="B135" s="99">
        <v>6</v>
      </c>
      <c r="C135" s="39">
        <f>SUMIFS('Meter Reading_NEMO'!AF$33:AF$260,'Meter Reading_NEMO'!$AE$33:$AE$260,$A135,'Meter Reading_NEMO'!$AD$33:$AD$260,$B135)</f>
        <v>43239</v>
      </c>
      <c r="D135" s="39">
        <f>SUMIFS('Meter Reading_NEMO'!AG$33:AG$260,'Meter Reading_NEMO'!$AE$33:$AE$260,$A135,'Meter Reading_NEMO'!$AD$33:$AD$260,$B135)</f>
        <v>43271</v>
      </c>
      <c r="E135" s="38">
        <f t="shared" si="11"/>
        <v>32</v>
      </c>
      <c r="F135" s="40">
        <f>SUMIFS(HDD_Summary!$E$4:$E$488,HDD_Summary!$D$4:$D$488,"&lt;"&amp;$D135,HDD_Summary!$D$4:$D$488,"&gt;="&amp;$C135)</f>
        <v>0</v>
      </c>
      <c r="G135" s="40">
        <f>SUMIFS(HDD_Summary!$F$4:$F$488,HDD_Summary!$D$4:$D$488,"&lt;"&amp;$D135,HDD_Summary!$D$4:$D$488,"&gt;="&amp;$C135)</f>
        <v>37.675878136200716</v>
      </c>
      <c r="H135" s="105"/>
      <c r="I135" s="5"/>
    </row>
    <row r="136" spans="1:9" x14ac:dyDescent="0.25">
      <c r="A136" s="99">
        <f t="shared" si="10"/>
        <v>16</v>
      </c>
      <c r="B136" s="99">
        <v>6</v>
      </c>
      <c r="C136" s="39">
        <f>SUMIFS('Meter Reading_NEMO'!AF$33:AF$260,'Meter Reading_NEMO'!$AE$33:$AE$260,$A136,'Meter Reading_NEMO'!$AD$33:$AD$260,$B136)</f>
        <v>43240</v>
      </c>
      <c r="D136" s="39">
        <f>SUMIFS('Meter Reading_NEMO'!AG$33:AG$260,'Meter Reading_NEMO'!$AE$33:$AE$260,$A136,'Meter Reading_NEMO'!$AD$33:$AD$260,$B136)</f>
        <v>43272</v>
      </c>
      <c r="E136" s="38">
        <f t="shared" si="11"/>
        <v>32</v>
      </c>
      <c r="F136" s="40">
        <f>SUMIFS(HDD_Summary!$E$4:$E$488,HDD_Summary!$D$4:$D$488,"&lt;"&amp;$D136,HDD_Summary!$D$4:$D$488,"&gt;="&amp;$C136)</f>
        <v>0</v>
      </c>
      <c r="G136" s="40">
        <f>SUMIFS(HDD_Summary!$F$4:$F$488,HDD_Summary!$D$4:$D$488,"&lt;"&amp;$D136,HDD_Summary!$D$4:$D$488,"&gt;="&amp;$C136)</f>
        <v>26.65897849462365</v>
      </c>
      <c r="H136" s="105"/>
      <c r="I136" s="5"/>
    </row>
    <row r="137" spans="1:9" x14ac:dyDescent="0.25">
      <c r="A137" s="99">
        <f t="shared" si="10"/>
        <v>17</v>
      </c>
      <c r="B137" s="99">
        <v>6</v>
      </c>
      <c r="C137" s="39">
        <f>SUMIFS('Meter Reading_NEMO'!AF$33:AF$260,'Meter Reading_NEMO'!$AE$33:$AE$260,$A137,'Meter Reading_NEMO'!$AD$33:$AD$260,$B137)</f>
        <v>43243</v>
      </c>
      <c r="D137" s="39">
        <f>SUMIFS('Meter Reading_NEMO'!AG$33:AG$260,'Meter Reading_NEMO'!$AE$33:$AE$260,$A137,'Meter Reading_NEMO'!$AD$33:$AD$260,$B137)</f>
        <v>43273</v>
      </c>
      <c r="E137" s="38">
        <f t="shared" si="11"/>
        <v>30</v>
      </c>
      <c r="F137" s="40">
        <f>SUMIFS(HDD_Summary!$E$4:$E$488,HDD_Summary!$D$4:$D$488,"&lt;"&amp;$D137,HDD_Summary!$D$4:$D$488,"&gt;="&amp;$C137)</f>
        <v>0</v>
      </c>
      <c r="G137" s="40">
        <f>SUMIFS(HDD_Summary!$F$4:$F$488,HDD_Summary!$D$4:$D$488,"&lt;"&amp;$D137,HDD_Summary!$D$4:$D$488,"&gt;="&amp;$C137)</f>
        <v>9.6613978494623645</v>
      </c>
      <c r="H137" s="105"/>
      <c r="I137" s="5"/>
    </row>
    <row r="138" spans="1:9" x14ac:dyDescent="0.25">
      <c r="A138" s="99">
        <f t="shared" si="10"/>
        <v>18</v>
      </c>
      <c r="B138" s="99">
        <v>6</v>
      </c>
      <c r="C138" s="39">
        <f>SUMIFS('Meter Reading_NEMO'!AF$33:AF$260,'Meter Reading_NEMO'!$AE$33:$AE$260,$A138,'Meter Reading_NEMO'!$AD$33:$AD$260,$B138)</f>
        <v>43244</v>
      </c>
      <c r="D138" s="39">
        <f>SUMIFS('Meter Reading_NEMO'!AG$33:AG$260,'Meter Reading_NEMO'!$AE$33:$AE$260,$A138,'Meter Reading_NEMO'!$AD$33:$AD$260,$B138)</f>
        <v>43276</v>
      </c>
      <c r="E138" s="38">
        <f t="shared" si="11"/>
        <v>32</v>
      </c>
      <c r="F138" s="40">
        <f>SUMIFS(HDD_Summary!$E$4:$E$488,HDD_Summary!$D$4:$D$488,"&lt;"&amp;$D138,HDD_Summary!$D$4:$D$488,"&gt;="&amp;$C138)</f>
        <v>0.5</v>
      </c>
      <c r="G138" s="40">
        <f>SUMIFS(HDD_Summary!$F$4:$F$488,HDD_Summary!$D$4:$D$488,"&lt;"&amp;$D138,HDD_Summary!$D$4:$D$488,"&gt;="&amp;$C138)</f>
        <v>18.875878136200711</v>
      </c>
      <c r="H138" s="105"/>
      <c r="I138" s="5"/>
    </row>
    <row r="139" spans="1:9" x14ac:dyDescent="0.25">
      <c r="A139" s="99">
        <f t="shared" si="10"/>
        <v>19</v>
      </c>
      <c r="B139" s="99">
        <v>6</v>
      </c>
      <c r="C139" s="39">
        <f>SUMIFS('Meter Reading_NEMO'!AF$33:AF$260,'Meter Reading_NEMO'!$AE$33:$AE$260,$A139,'Meter Reading_NEMO'!$AD$33:$AD$260,$B139)</f>
        <v>43245</v>
      </c>
      <c r="D139" s="39">
        <f>SUMIFS('Meter Reading_NEMO'!AG$33:AG$260,'Meter Reading_NEMO'!$AE$33:$AE$260,$A139,'Meter Reading_NEMO'!$AD$33:$AD$260,$B139)</f>
        <v>43277</v>
      </c>
      <c r="E139" s="38">
        <f t="shared" si="11"/>
        <v>32</v>
      </c>
      <c r="F139" s="40">
        <f>SUMIFS(HDD_Summary!$E$4:$E$488,HDD_Summary!$D$4:$D$488,"&lt;"&amp;$D139,HDD_Summary!$D$4:$D$488,"&gt;="&amp;$C139)</f>
        <v>0.5</v>
      </c>
      <c r="G139" s="40">
        <f>SUMIFS(HDD_Summary!$F$4:$F$488,HDD_Summary!$D$4:$D$488,"&lt;"&amp;$D139,HDD_Summary!$D$4:$D$488,"&gt;="&amp;$C139)</f>
        <v>18.875878136200711</v>
      </c>
      <c r="H139" s="105"/>
      <c r="I139" s="5"/>
    </row>
    <row r="140" spans="1:9" x14ac:dyDescent="0.25">
      <c r="C140" s="39"/>
      <c r="D140" s="39"/>
      <c r="F140" s="98"/>
      <c r="G140" s="40"/>
      <c r="H140" s="105"/>
      <c r="I140" s="5"/>
    </row>
    <row r="141" spans="1:9" x14ac:dyDescent="0.25">
      <c r="C141" s="39"/>
      <c r="D141" s="39"/>
      <c r="F141" s="98"/>
      <c r="G141" s="40"/>
      <c r="H141" s="105"/>
      <c r="I141" s="5"/>
    </row>
    <row r="142" spans="1:9" x14ac:dyDescent="0.25">
      <c r="C142" s="39"/>
      <c r="D142" s="39"/>
      <c r="F142" s="98"/>
      <c r="G142" s="40"/>
      <c r="H142" s="105"/>
      <c r="I142" s="5"/>
    </row>
    <row r="143" spans="1:9" x14ac:dyDescent="0.25">
      <c r="A143" s="126" t="s">
        <v>19</v>
      </c>
      <c r="B143" s="125"/>
      <c r="C143" s="39"/>
      <c r="D143" s="39"/>
      <c r="F143" s="98"/>
      <c r="G143" s="40"/>
      <c r="H143" s="105"/>
      <c r="I143" s="5"/>
    </row>
    <row r="144" spans="1:9" x14ac:dyDescent="0.25">
      <c r="A144" s="99">
        <f t="shared" ref="A144:A162" si="12">A121</f>
        <v>1</v>
      </c>
      <c r="B144" s="99">
        <v>7</v>
      </c>
      <c r="C144" s="39">
        <f>SUMIFS('Meter Reading_NEMO'!AF$33:AF$260,'Meter Reading_NEMO'!$AE$33:$AE$260,$A144,'Meter Reading_NEMO'!$AD$33:$AD$260,$B144)</f>
        <v>43251</v>
      </c>
      <c r="D144" s="39">
        <f>SUMIFS('Meter Reading_NEMO'!AG$33:AG$260,'Meter Reading_NEMO'!$AE$33:$AE$260,$A144,'Meter Reading_NEMO'!$AD$33:$AD$260,$B144)</f>
        <v>43280</v>
      </c>
      <c r="F144" s="98"/>
      <c r="G144" s="40"/>
      <c r="H144" s="105"/>
      <c r="I144" s="105"/>
    </row>
    <row r="145" spans="1:9" x14ac:dyDescent="0.25">
      <c r="A145" s="99">
        <f t="shared" si="12"/>
        <v>2</v>
      </c>
      <c r="B145" s="99">
        <v>7</v>
      </c>
      <c r="C145" s="39">
        <v>43282</v>
      </c>
      <c r="D145" s="39">
        <f>SUMIFS('Meter Reading_NEMO'!AG$33:AG$260,'Meter Reading_NEMO'!$AE$33:$AE$260,$A145,'Meter Reading_NEMO'!$AD$33:$AD$260,$B145)</f>
        <v>43283</v>
      </c>
      <c r="E145" s="38">
        <f t="shared" ref="E145:E162" si="13">D145-C145</f>
        <v>1</v>
      </c>
      <c r="F145" s="40">
        <f>SUMIFS(HDD_Summary!$E$4:$E$488,HDD_Summary!$D$4:$D$488,"&lt;"&amp;$D145,HDD_Summary!$D$4:$D$488,"&gt;="&amp;$C145)</f>
        <v>0</v>
      </c>
      <c r="G145" s="40">
        <f>SUMIFS(HDD_Summary!$F$4:$F$488,HDD_Summary!$D$4:$D$488,"&lt;"&amp;$D145,HDD_Summary!$D$4:$D$488,"&gt;="&amp;$C145)</f>
        <v>0</v>
      </c>
      <c r="H145" s="105"/>
      <c r="I145" s="105"/>
    </row>
    <row r="146" spans="1:9" x14ac:dyDescent="0.25">
      <c r="A146" s="99">
        <f t="shared" si="12"/>
        <v>3</v>
      </c>
      <c r="B146" s="99">
        <v>7</v>
      </c>
      <c r="C146" s="39">
        <f>+C145</f>
        <v>43282</v>
      </c>
      <c r="D146" s="39">
        <f>SUMIFS('Meter Reading_NEMO'!AG$33:AG$260,'Meter Reading_NEMO'!$AE$33:$AE$260,$A146,'Meter Reading_NEMO'!$AD$33:$AD$260,$B146)</f>
        <v>43284</v>
      </c>
      <c r="E146" s="38">
        <f t="shared" si="13"/>
        <v>2</v>
      </c>
      <c r="F146" s="40">
        <f>SUMIFS(HDD_Summary!$E$4:$E$488,HDD_Summary!$D$4:$D$488,"&lt;"&amp;$D146,HDD_Summary!$D$4:$D$488,"&gt;="&amp;$C146)</f>
        <v>0</v>
      </c>
      <c r="G146" s="40">
        <f>SUMIFS(HDD_Summary!$F$4:$F$488,HDD_Summary!$D$4:$D$488,"&lt;"&amp;$D146,HDD_Summary!$D$4:$D$488,"&gt;="&amp;$C146)</f>
        <v>0</v>
      </c>
      <c r="H146" s="105"/>
      <c r="I146" s="105"/>
    </row>
    <row r="147" spans="1:9" x14ac:dyDescent="0.25">
      <c r="A147" s="99">
        <f t="shared" si="12"/>
        <v>4</v>
      </c>
      <c r="B147" s="99">
        <v>7</v>
      </c>
      <c r="C147" s="39">
        <f t="shared" ref="C147:C162" si="14">+C146</f>
        <v>43282</v>
      </c>
      <c r="D147" s="39">
        <f>SUMIFS('Meter Reading_NEMO'!AG$33:AG$260,'Meter Reading_NEMO'!$AE$33:$AE$260,$A147,'Meter Reading_NEMO'!$AD$33:$AD$260,$B147)</f>
        <v>43286</v>
      </c>
      <c r="E147" s="38">
        <f t="shared" si="13"/>
        <v>4</v>
      </c>
      <c r="F147" s="40">
        <f>SUMIFS(HDD_Summary!$E$4:$E$488,HDD_Summary!$D$4:$D$488,"&lt;"&amp;$D147,HDD_Summary!$D$4:$D$488,"&gt;="&amp;$C147)</f>
        <v>0</v>
      </c>
      <c r="G147" s="40">
        <f>SUMIFS(HDD_Summary!$F$4:$F$488,HDD_Summary!$D$4:$D$488,"&lt;"&amp;$D147,HDD_Summary!$D$4:$D$488,"&gt;="&amp;$C147)</f>
        <v>0</v>
      </c>
      <c r="H147" s="105"/>
      <c r="I147" s="105"/>
    </row>
    <row r="148" spans="1:9" x14ac:dyDescent="0.25">
      <c r="A148" s="99">
        <f t="shared" si="12"/>
        <v>5</v>
      </c>
      <c r="B148" s="99">
        <v>7</v>
      </c>
      <c r="C148" s="39">
        <f t="shared" si="14"/>
        <v>43282</v>
      </c>
      <c r="D148" s="39">
        <f>SUMIFS('Meter Reading_NEMO'!AG$33:AG$260,'Meter Reading_NEMO'!$AE$33:$AE$260,$A148,'Meter Reading_NEMO'!$AD$33:$AD$260,$B148)</f>
        <v>43287</v>
      </c>
      <c r="E148" s="38">
        <f t="shared" si="13"/>
        <v>5</v>
      </c>
      <c r="F148" s="40">
        <f>SUMIFS(HDD_Summary!$E$4:$E$488,HDD_Summary!$D$4:$D$488,"&lt;"&amp;$D148,HDD_Summary!$D$4:$D$488,"&gt;="&amp;$C148)</f>
        <v>0</v>
      </c>
      <c r="G148" s="40">
        <f>SUMIFS(HDD_Summary!$F$4:$F$488,HDD_Summary!$D$4:$D$488,"&lt;"&amp;$D148,HDD_Summary!$D$4:$D$488,"&gt;="&amp;$C148)</f>
        <v>0</v>
      </c>
      <c r="H148" s="105"/>
      <c r="I148" s="105"/>
    </row>
    <row r="149" spans="1:9" x14ac:dyDescent="0.25">
      <c r="A149" s="99">
        <f t="shared" si="12"/>
        <v>6</v>
      </c>
      <c r="B149" s="99">
        <v>7</v>
      </c>
      <c r="C149" s="39">
        <f t="shared" si="14"/>
        <v>43282</v>
      </c>
      <c r="D149" s="39">
        <f>SUMIFS('Meter Reading_NEMO'!AG$33:AG$260,'Meter Reading_NEMO'!$AE$33:$AE$260,$A149,'Meter Reading_NEMO'!$AD$33:$AD$260,$B149)</f>
        <v>43290</v>
      </c>
      <c r="E149" s="38">
        <f t="shared" si="13"/>
        <v>8</v>
      </c>
      <c r="F149" s="40">
        <f>SUMIFS(HDD_Summary!$E$4:$E$488,HDD_Summary!$D$4:$D$488,"&lt;"&amp;$D149,HDD_Summary!$D$4:$D$488,"&gt;="&amp;$C149)</f>
        <v>0</v>
      </c>
      <c r="G149" s="40">
        <f>SUMIFS(HDD_Summary!$F$4:$F$488,HDD_Summary!$D$4:$D$488,"&lt;"&amp;$D149,HDD_Summary!$D$4:$D$488,"&gt;="&amp;$C149)</f>
        <v>0</v>
      </c>
      <c r="H149" s="105"/>
      <c r="I149" s="105"/>
    </row>
    <row r="150" spans="1:9" x14ac:dyDescent="0.25">
      <c r="A150" s="99">
        <f t="shared" si="12"/>
        <v>7</v>
      </c>
      <c r="B150" s="99">
        <v>7</v>
      </c>
      <c r="C150" s="39">
        <f t="shared" si="14"/>
        <v>43282</v>
      </c>
      <c r="D150" s="39">
        <f>SUMIFS('Meter Reading_NEMO'!AG$33:AG$260,'Meter Reading_NEMO'!$AE$33:$AE$260,$A150,'Meter Reading_NEMO'!$AD$33:$AD$260,$B150)</f>
        <v>43291</v>
      </c>
      <c r="E150" s="38">
        <f t="shared" si="13"/>
        <v>9</v>
      </c>
      <c r="F150" s="40">
        <f>SUMIFS(HDD_Summary!$E$4:$E$488,HDD_Summary!$D$4:$D$488,"&lt;"&amp;$D150,HDD_Summary!$D$4:$D$488,"&gt;="&amp;$C150)</f>
        <v>0</v>
      </c>
      <c r="G150" s="40">
        <f>SUMIFS(HDD_Summary!$F$4:$F$488,HDD_Summary!$D$4:$D$488,"&lt;"&amp;$D150,HDD_Summary!$D$4:$D$488,"&gt;="&amp;$C150)</f>
        <v>0</v>
      </c>
      <c r="H150" s="105"/>
      <c r="I150" s="105"/>
    </row>
    <row r="151" spans="1:9" x14ac:dyDescent="0.25">
      <c r="A151" s="99">
        <f t="shared" si="12"/>
        <v>8</v>
      </c>
      <c r="B151" s="99">
        <v>7</v>
      </c>
      <c r="C151" s="39">
        <f t="shared" si="14"/>
        <v>43282</v>
      </c>
      <c r="D151" s="39">
        <f>SUMIFS('Meter Reading_NEMO'!AG$33:AG$260,'Meter Reading_NEMO'!$AE$33:$AE$260,$A151,'Meter Reading_NEMO'!$AD$33:$AD$260,$B151)</f>
        <v>43292</v>
      </c>
      <c r="E151" s="38">
        <f t="shared" si="13"/>
        <v>10</v>
      </c>
      <c r="F151" s="40">
        <f>SUMIFS(HDD_Summary!$E$4:$E$488,HDD_Summary!$D$4:$D$488,"&lt;"&amp;$D151,HDD_Summary!$D$4:$D$488,"&gt;="&amp;$C151)</f>
        <v>0</v>
      </c>
      <c r="G151" s="40">
        <f>SUMIFS(HDD_Summary!$F$4:$F$488,HDD_Summary!$D$4:$D$488,"&lt;"&amp;$D151,HDD_Summary!$D$4:$D$488,"&gt;="&amp;$C151)</f>
        <v>0</v>
      </c>
      <c r="H151" s="105"/>
      <c r="I151" s="105"/>
    </row>
    <row r="152" spans="1:9" x14ac:dyDescent="0.25">
      <c r="A152" s="99">
        <f t="shared" si="12"/>
        <v>9</v>
      </c>
      <c r="B152" s="99">
        <v>7</v>
      </c>
      <c r="C152" s="39">
        <f t="shared" si="14"/>
        <v>43282</v>
      </c>
      <c r="D152" s="39">
        <f>SUMIFS('Meter Reading_NEMO'!AG$33:AG$260,'Meter Reading_NEMO'!$AE$33:$AE$260,$A152,'Meter Reading_NEMO'!$AD$33:$AD$260,$B152)</f>
        <v>43293</v>
      </c>
      <c r="E152" s="38">
        <f t="shared" si="13"/>
        <v>11</v>
      </c>
      <c r="F152" s="40">
        <f>SUMIFS(HDD_Summary!$E$4:$E$488,HDD_Summary!$D$4:$D$488,"&lt;"&amp;$D152,HDD_Summary!$D$4:$D$488,"&gt;="&amp;$C152)</f>
        <v>0</v>
      </c>
      <c r="G152" s="40">
        <f>SUMIFS(HDD_Summary!$F$4:$F$488,HDD_Summary!$D$4:$D$488,"&lt;"&amp;$D152,HDD_Summary!$D$4:$D$488,"&gt;="&amp;$C152)</f>
        <v>0</v>
      </c>
      <c r="H152" s="105"/>
      <c r="I152" s="105"/>
    </row>
    <row r="153" spans="1:9" x14ac:dyDescent="0.25">
      <c r="A153" s="99">
        <f t="shared" si="12"/>
        <v>10</v>
      </c>
      <c r="B153" s="99">
        <v>7</v>
      </c>
      <c r="C153" s="39">
        <f t="shared" si="14"/>
        <v>43282</v>
      </c>
      <c r="D153" s="39">
        <f>SUMIFS('Meter Reading_NEMO'!AG$33:AG$260,'Meter Reading_NEMO'!$AE$33:$AE$260,$A153,'Meter Reading_NEMO'!$AD$33:$AD$260,$B153)</f>
        <v>43294</v>
      </c>
      <c r="E153" s="38">
        <f t="shared" si="13"/>
        <v>12</v>
      </c>
      <c r="F153" s="40">
        <f>SUMIFS(HDD_Summary!$E$4:$E$488,HDD_Summary!$D$4:$D$488,"&lt;"&amp;$D153,HDD_Summary!$D$4:$D$488,"&gt;="&amp;$C153)</f>
        <v>0</v>
      </c>
      <c r="G153" s="40">
        <f>SUMIFS(HDD_Summary!$F$4:$F$488,HDD_Summary!$D$4:$D$488,"&lt;"&amp;$D153,HDD_Summary!$D$4:$D$488,"&gt;="&amp;$C153)</f>
        <v>0</v>
      </c>
      <c r="H153" s="105"/>
      <c r="I153" s="105"/>
    </row>
    <row r="154" spans="1:9" x14ac:dyDescent="0.25">
      <c r="A154" s="99">
        <f t="shared" si="12"/>
        <v>11</v>
      </c>
      <c r="B154" s="99">
        <v>7</v>
      </c>
      <c r="C154" s="39">
        <f t="shared" si="14"/>
        <v>43282</v>
      </c>
      <c r="D154" s="39">
        <f>SUMIFS('Meter Reading_NEMO'!AG$33:AG$260,'Meter Reading_NEMO'!$AE$33:$AE$260,$A154,'Meter Reading_NEMO'!$AD$33:$AD$260,$B154)</f>
        <v>43297</v>
      </c>
      <c r="E154" s="38">
        <f t="shared" si="13"/>
        <v>15</v>
      </c>
      <c r="F154" s="40">
        <f>SUMIFS(HDD_Summary!$E$4:$E$488,HDD_Summary!$D$4:$D$488,"&lt;"&amp;$D154,HDD_Summary!$D$4:$D$488,"&gt;="&amp;$C154)</f>
        <v>0</v>
      </c>
      <c r="G154" s="40">
        <f>SUMIFS(HDD_Summary!$F$4:$F$488,HDD_Summary!$D$4:$D$488,"&lt;"&amp;$D154,HDD_Summary!$D$4:$D$488,"&gt;="&amp;$C154)</f>
        <v>0</v>
      </c>
      <c r="H154" s="105"/>
      <c r="I154" s="105"/>
    </row>
    <row r="155" spans="1:9" x14ac:dyDescent="0.25">
      <c r="A155" s="99">
        <f t="shared" si="12"/>
        <v>12</v>
      </c>
      <c r="B155" s="99">
        <v>7</v>
      </c>
      <c r="C155" s="39">
        <f t="shared" si="14"/>
        <v>43282</v>
      </c>
      <c r="D155" s="39">
        <f>SUMIFS('Meter Reading_NEMO'!AG$33:AG$260,'Meter Reading_NEMO'!$AE$33:$AE$260,$A155,'Meter Reading_NEMO'!$AD$33:$AD$260,$B155)</f>
        <v>43298</v>
      </c>
      <c r="E155" s="38">
        <f t="shared" si="13"/>
        <v>16</v>
      </c>
      <c r="F155" s="40">
        <f>SUMIFS(HDD_Summary!$E$4:$E$488,HDD_Summary!$D$4:$D$488,"&lt;"&amp;$D155,HDD_Summary!$D$4:$D$488,"&gt;="&amp;$C155)</f>
        <v>0</v>
      </c>
      <c r="G155" s="40">
        <f>SUMIFS(HDD_Summary!$F$4:$F$488,HDD_Summary!$D$4:$D$488,"&lt;"&amp;$D155,HDD_Summary!$D$4:$D$488,"&gt;="&amp;$C155)</f>
        <v>0</v>
      </c>
      <c r="H155" s="105"/>
      <c r="I155" s="105"/>
    </row>
    <row r="156" spans="1:9" x14ac:dyDescent="0.25">
      <c r="A156" s="99">
        <f t="shared" si="12"/>
        <v>13</v>
      </c>
      <c r="B156" s="99">
        <v>7</v>
      </c>
      <c r="C156" s="39">
        <f t="shared" si="14"/>
        <v>43282</v>
      </c>
      <c r="D156" s="39">
        <f>SUMIFS('Meter Reading_NEMO'!AG$33:AG$260,'Meter Reading_NEMO'!$AE$33:$AE$260,$A156,'Meter Reading_NEMO'!$AD$33:$AD$260,$B156)</f>
        <v>43299</v>
      </c>
      <c r="E156" s="38">
        <f t="shared" si="13"/>
        <v>17</v>
      </c>
      <c r="F156" s="40">
        <f>SUMIFS(HDD_Summary!$E$4:$E$488,HDD_Summary!$D$4:$D$488,"&lt;"&amp;$D156,HDD_Summary!$D$4:$D$488,"&gt;="&amp;$C156)</f>
        <v>0</v>
      </c>
      <c r="G156" s="40">
        <f>SUMIFS(HDD_Summary!$F$4:$F$488,HDD_Summary!$D$4:$D$488,"&lt;"&amp;$D156,HDD_Summary!$D$4:$D$488,"&gt;="&amp;$C156)</f>
        <v>0</v>
      </c>
      <c r="H156" s="105"/>
      <c r="I156" s="105"/>
    </row>
    <row r="157" spans="1:9" x14ac:dyDescent="0.25">
      <c r="A157" s="99">
        <f t="shared" si="12"/>
        <v>14</v>
      </c>
      <c r="B157" s="99">
        <v>7</v>
      </c>
      <c r="C157" s="39">
        <f t="shared" si="14"/>
        <v>43282</v>
      </c>
      <c r="D157" s="39">
        <f>SUMIFS('Meter Reading_NEMO'!AG$33:AG$260,'Meter Reading_NEMO'!$AE$33:$AE$260,$A157,'Meter Reading_NEMO'!$AD$33:$AD$260,$B157)</f>
        <v>43300</v>
      </c>
      <c r="E157" s="38">
        <f t="shared" si="13"/>
        <v>18</v>
      </c>
      <c r="F157" s="40">
        <f>SUMIFS(HDD_Summary!$E$4:$E$488,HDD_Summary!$D$4:$D$488,"&lt;"&amp;$D157,HDD_Summary!$D$4:$D$488,"&gt;="&amp;$C157)</f>
        <v>0</v>
      </c>
      <c r="G157" s="40">
        <f>SUMIFS(HDD_Summary!$F$4:$F$488,HDD_Summary!$D$4:$D$488,"&lt;"&amp;$D157,HDD_Summary!$D$4:$D$488,"&gt;="&amp;$C157)</f>
        <v>0</v>
      </c>
      <c r="H157" s="105"/>
      <c r="I157" s="105"/>
    </row>
    <row r="158" spans="1:9" x14ac:dyDescent="0.25">
      <c r="A158" s="99">
        <f t="shared" si="12"/>
        <v>15</v>
      </c>
      <c r="B158" s="99">
        <v>7</v>
      </c>
      <c r="C158" s="39">
        <f t="shared" si="14"/>
        <v>43282</v>
      </c>
      <c r="D158" s="39">
        <f>SUMIFS('Meter Reading_NEMO'!AG$33:AG$260,'Meter Reading_NEMO'!$AE$33:$AE$260,$A158,'Meter Reading_NEMO'!$AD$33:$AD$260,$B158)</f>
        <v>43301</v>
      </c>
      <c r="E158" s="38">
        <f t="shared" si="13"/>
        <v>19</v>
      </c>
      <c r="F158" s="40">
        <f>SUMIFS(HDD_Summary!$E$4:$E$488,HDD_Summary!$D$4:$D$488,"&lt;"&amp;$D158,HDD_Summary!$D$4:$D$488,"&gt;="&amp;$C158)</f>
        <v>0</v>
      </c>
      <c r="G158" s="40">
        <f>SUMIFS(HDD_Summary!$F$4:$F$488,HDD_Summary!$D$4:$D$488,"&lt;"&amp;$D158,HDD_Summary!$D$4:$D$488,"&gt;="&amp;$C158)</f>
        <v>0</v>
      </c>
      <c r="H158" s="105"/>
      <c r="I158" s="105"/>
    </row>
    <row r="159" spans="1:9" x14ac:dyDescent="0.25">
      <c r="A159" s="99">
        <f t="shared" si="12"/>
        <v>16</v>
      </c>
      <c r="B159" s="99">
        <v>7</v>
      </c>
      <c r="C159" s="39">
        <f t="shared" si="14"/>
        <v>43282</v>
      </c>
      <c r="D159" s="39">
        <f>SUMIFS('Meter Reading_NEMO'!AG$33:AG$260,'Meter Reading_NEMO'!$AE$33:$AE$260,$A159,'Meter Reading_NEMO'!$AD$33:$AD$260,$B159)</f>
        <v>43304</v>
      </c>
      <c r="E159" s="38">
        <f t="shared" si="13"/>
        <v>22</v>
      </c>
      <c r="F159" s="40">
        <f>SUMIFS(HDD_Summary!$E$4:$E$488,HDD_Summary!$D$4:$D$488,"&lt;"&amp;$D159,HDD_Summary!$D$4:$D$488,"&gt;="&amp;$C159)</f>
        <v>0</v>
      </c>
      <c r="G159" s="40">
        <f>SUMIFS(HDD_Summary!$F$4:$F$488,HDD_Summary!$D$4:$D$488,"&lt;"&amp;$D159,HDD_Summary!$D$4:$D$488,"&gt;="&amp;$C159)</f>
        <v>0</v>
      </c>
      <c r="H159" s="105"/>
      <c r="I159" s="105"/>
    </row>
    <row r="160" spans="1:9" x14ac:dyDescent="0.25">
      <c r="A160" s="99">
        <f t="shared" si="12"/>
        <v>17</v>
      </c>
      <c r="B160" s="99">
        <v>7</v>
      </c>
      <c r="C160" s="39">
        <f t="shared" si="14"/>
        <v>43282</v>
      </c>
      <c r="D160" s="39">
        <f>SUMIFS('Meter Reading_NEMO'!AG$33:AG$260,'Meter Reading_NEMO'!$AE$33:$AE$260,$A160,'Meter Reading_NEMO'!$AD$33:$AD$260,$B160)</f>
        <v>43305</v>
      </c>
      <c r="E160" s="38">
        <f t="shared" si="13"/>
        <v>23</v>
      </c>
      <c r="F160" s="40">
        <f>SUMIFS(HDD_Summary!$E$4:$E$488,HDD_Summary!$D$4:$D$488,"&lt;"&amp;$D160,HDD_Summary!$D$4:$D$488,"&gt;="&amp;$C160)</f>
        <v>0</v>
      </c>
      <c r="G160" s="40">
        <f>SUMIFS(HDD_Summary!$F$4:$F$488,HDD_Summary!$D$4:$D$488,"&lt;"&amp;$D160,HDD_Summary!$D$4:$D$488,"&gt;="&amp;$C160)</f>
        <v>0</v>
      </c>
      <c r="H160" s="105"/>
      <c r="I160" s="105"/>
    </row>
    <row r="161" spans="1:9" x14ac:dyDescent="0.25">
      <c r="A161" s="99">
        <f t="shared" si="12"/>
        <v>18</v>
      </c>
      <c r="B161" s="99">
        <v>7</v>
      </c>
      <c r="C161" s="39">
        <f t="shared" si="14"/>
        <v>43282</v>
      </c>
      <c r="D161" s="39">
        <f>SUMIFS('Meter Reading_NEMO'!AG$33:AG$260,'Meter Reading_NEMO'!$AE$33:$AE$260,$A161,'Meter Reading_NEMO'!$AD$33:$AD$260,$B161)</f>
        <v>43306</v>
      </c>
      <c r="E161" s="38">
        <f t="shared" si="13"/>
        <v>24</v>
      </c>
      <c r="F161" s="40">
        <f>SUMIFS(HDD_Summary!$E$4:$E$488,HDD_Summary!$D$4:$D$488,"&lt;"&amp;$D161,HDD_Summary!$D$4:$D$488,"&gt;="&amp;$C161)</f>
        <v>0</v>
      </c>
      <c r="G161" s="40">
        <f>SUMIFS(HDD_Summary!$F$4:$F$488,HDD_Summary!$D$4:$D$488,"&lt;"&amp;$D161,HDD_Summary!$D$4:$D$488,"&gt;="&amp;$C161)</f>
        <v>0</v>
      </c>
      <c r="H161" s="105"/>
      <c r="I161" s="105"/>
    </row>
    <row r="162" spans="1:9" x14ac:dyDescent="0.25">
      <c r="A162" s="99">
        <f t="shared" si="12"/>
        <v>19</v>
      </c>
      <c r="B162" s="99">
        <v>7</v>
      </c>
      <c r="C162" s="39">
        <f t="shared" si="14"/>
        <v>43282</v>
      </c>
      <c r="D162" s="39">
        <f>SUMIFS('Meter Reading_NEMO'!AG$33:AG$260,'Meter Reading_NEMO'!$AE$33:$AE$260,$A162,'Meter Reading_NEMO'!$AD$33:$AD$260,$B162)</f>
        <v>43307</v>
      </c>
      <c r="E162" s="38">
        <f t="shared" si="13"/>
        <v>25</v>
      </c>
      <c r="F162" s="40">
        <f>SUMIFS(HDD_Summary!$E$4:$E$488,HDD_Summary!$D$4:$D$488,"&lt;"&amp;$D162,HDD_Summary!$D$4:$D$488,"&gt;="&amp;$C162)</f>
        <v>0</v>
      </c>
      <c r="G162" s="40">
        <f>SUMIFS(HDD_Summary!$F$4:$F$488,HDD_Summary!$D$4:$D$488,"&lt;"&amp;$D162,HDD_Summary!$D$4:$D$488,"&gt;="&amp;$C162)</f>
        <v>0</v>
      </c>
      <c r="H162" s="105"/>
      <c r="I162" s="105"/>
    </row>
    <row r="163" spans="1:9" x14ac:dyDescent="0.25">
      <c r="C163" s="39"/>
      <c r="D163" s="39"/>
      <c r="F163" s="40">
        <f>SUMIFS(HDD_Summary!$E$4:$E$488,HDD_Summary!$D$4:$D$488,"&lt;"&amp;$D163,HDD_Summary!$D$4:$D$488,"&gt;="&amp;$C163)</f>
        <v>0</v>
      </c>
      <c r="G163" s="40">
        <f>SUMIFS(HDD_Summary!$F$4:$F$488,HDD_Summary!$D$4:$D$488,"&lt;"&amp;$D163,HDD_Summary!$D$4:$D$488,"&gt;="&amp;$C163)</f>
        <v>0</v>
      </c>
      <c r="H163" s="105"/>
      <c r="I163" s="5"/>
    </row>
    <row r="164" spans="1:9" x14ac:dyDescent="0.25">
      <c r="C164" s="39"/>
      <c r="D164" s="39"/>
      <c r="F164" s="98"/>
      <c r="G164" s="40"/>
      <c r="H164" s="105"/>
      <c r="I164" s="5"/>
    </row>
    <row r="165" spans="1:9" x14ac:dyDescent="0.25">
      <c r="C165" s="39"/>
      <c r="D165" s="39"/>
      <c r="F165" s="98"/>
      <c r="G165" s="40"/>
      <c r="H165" s="105"/>
      <c r="I165" s="5"/>
    </row>
    <row r="166" spans="1:9" x14ac:dyDescent="0.25">
      <c r="A166" s="126" t="s">
        <v>21</v>
      </c>
      <c r="B166" s="125"/>
      <c r="C166" s="39"/>
      <c r="D166" s="39"/>
      <c r="F166" s="98"/>
      <c r="G166" s="40"/>
      <c r="H166" s="105"/>
      <c r="I166" s="5"/>
    </row>
    <row r="167" spans="1:9" x14ac:dyDescent="0.25">
      <c r="A167" s="99">
        <f t="shared" ref="A167:A185" si="15">A144</f>
        <v>1</v>
      </c>
      <c r="B167" s="99">
        <v>8</v>
      </c>
      <c r="C167" s="39">
        <f>SUMIFS('Meter Reading_NEMO'!AF$33:AF$260,'Meter Reading_NEMO'!$AE$33:$AE$260,$A167,'Meter Reading_NEMO'!$AD$33:$AD$260,$B167)</f>
        <v>43280</v>
      </c>
      <c r="D167" s="39">
        <f>SUMIFS('Meter Reading_NEMO'!AG$33:AG$260,'Meter Reading_NEMO'!$AE$33:$AE$260,$A167,'Meter Reading_NEMO'!$AD$33:$AD$260,$B167)</f>
        <v>43312</v>
      </c>
      <c r="E167" s="38">
        <f>D167-C167</f>
        <v>32</v>
      </c>
      <c r="F167" s="40">
        <f>SUMIFS(HDD_Summary!$E$4:$E$488,HDD_Summary!$D$4:$D$488,"&lt;"&amp;$D167,HDD_Summary!$D$4:$D$488,"&gt;="&amp;$C167)</f>
        <v>2</v>
      </c>
      <c r="G167" s="40">
        <f>SUMIFS(HDD_Summary!$F$4:$F$488,HDD_Summary!$D$4:$D$488,"&lt;"&amp;$D167,HDD_Summary!$D$4:$D$488,"&gt;="&amp;$C167)</f>
        <v>1.9386200716845867</v>
      </c>
      <c r="H167" s="105">
        <f>SUM('Customer Count by Cycle'!B3:C3)</f>
        <v>890</v>
      </c>
      <c r="I167" s="105">
        <f>SUM('Customer Count by Cycle'!D3:E3)</f>
        <v>150</v>
      </c>
    </row>
    <row r="168" spans="1:9" x14ac:dyDescent="0.25">
      <c r="A168" s="99">
        <f t="shared" si="15"/>
        <v>2</v>
      </c>
      <c r="B168" s="99">
        <v>8</v>
      </c>
      <c r="C168" s="39">
        <f>SUMIFS('Meter Reading_NEMO'!AF$33:AF$260,'Meter Reading_NEMO'!$AE$33:$AE$260,$A168,'Meter Reading_NEMO'!$AD$33:$AD$260,$B168)</f>
        <v>43283</v>
      </c>
      <c r="D168" s="39">
        <f>SUMIFS('Meter Reading_NEMO'!AG$33:AG$260,'Meter Reading_NEMO'!$AE$33:$AE$260,$A168,'Meter Reading_NEMO'!$AD$33:$AD$260,$B168)</f>
        <v>43313</v>
      </c>
      <c r="E168" s="38">
        <f t="shared" ref="E168:E185" si="16">D168-C168</f>
        <v>30</v>
      </c>
      <c r="F168" s="40">
        <f>SUMIFS(HDD_Summary!$E$4:$E$488,HDD_Summary!$D$4:$D$488,"&lt;"&amp;$D168,HDD_Summary!$D$4:$D$488,"&gt;="&amp;$C168)</f>
        <v>2</v>
      </c>
      <c r="G168" s="40">
        <f>SUMIFS(HDD_Summary!$F$4:$F$488,HDD_Summary!$D$4:$D$488,"&lt;"&amp;$D168,HDD_Summary!$D$4:$D$488,"&gt;="&amp;$C168)</f>
        <v>1.9386200716845867</v>
      </c>
      <c r="H168" s="105">
        <f>SUM('Customer Count by Cycle'!B4:C4)</f>
        <v>599</v>
      </c>
      <c r="I168" s="105">
        <f>SUM('Customer Count by Cycle'!D4:E4)</f>
        <v>107</v>
      </c>
    </row>
    <row r="169" spans="1:9" x14ac:dyDescent="0.25">
      <c r="A169" s="99">
        <f t="shared" si="15"/>
        <v>3</v>
      </c>
      <c r="B169" s="99">
        <v>8</v>
      </c>
      <c r="C169" s="39">
        <f>SUMIFS('Meter Reading_NEMO'!AF$33:AF$260,'Meter Reading_NEMO'!$AE$33:$AE$260,$A169,'Meter Reading_NEMO'!$AD$33:$AD$260,$B169)</f>
        <v>43284</v>
      </c>
      <c r="D169" s="39">
        <f>SUMIFS('Meter Reading_NEMO'!AG$33:AG$260,'Meter Reading_NEMO'!$AE$33:$AE$260,$A169,'Meter Reading_NEMO'!$AD$33:$AD$260,$B169)</f>
        <v>43314</v>
      </c>
      <c r="E169" s="38">
        <f t="shared" si="16"/>
        <v>30</v>
      </c>
      <c r="F169" s="40">
        <f>SUMIFS(HDD_Summary!$E$4:$E$488,HDD_Summary!$D$4:$D$488,"&lt;"&amp;$D169,HDD_Summary!$D$4:$D$488,"&gt;="&amp;$C169)</f>
        <v>2</v>
      </c>
      <c r="G169" s="40">
        <f>SUMIFS(HDD_Summary!$F$4:$F$488,HDD_Summary!$D$4:$D$488,"&lt;"&amp;$D169,HDD_Summary!$D$4:$D$488,"&gt;="&amp;$C169)</f>
        <v>1.9386200716845867</v>
      </c>
      <c r="H169" s="105">
        <f>SUM('Customer Count by Cycle'!B5:C5)</f>
        <v>793</v>
      </c>
      <c r="I169" s="105">
        <f>SUM('Customer Count by Cycle'!D5:E5)</f>
        <v>49</v>
      </c>
    </row>
    <row r="170" spans="1:9" x14ac:dyDescent="0.25">
      <c r="A170" s="99">
        <f t="shared" si="15"/>
        <v>4</v>
      </c>
      <c r="B170" s="99">
        <v>8</v>
      </c>
      <c r="C170" s="39">
        <f>SUMIFS('Meter Reading_NEMO'!AF$33:AF$260,'Meter Reading_NEMO'!$AE$33:$AE$260,$A170,'Meter Reading_NEMO'!$AD$33:$AD$260,$B170)</f>
        <v>43286</v>
      </c>
      <c r="D170" s="39">
        <f>SUMIFS('Meter Reading_NEMO'!AG$33:AG$260,'Meter Reading_NEMO'!$AE$33:$AE$260,$A170,'Meter Reading_NEMO'!$AD$33:$AD$260,$B170)</f>
        <v>43315</v>
      </c>
      <c r="E170" s="38">
        <f t="shared" si="16"/>
        <v>29</v>
      </c>
      <c r="F170" s="40">
        <f>SUMIFS(HDD_Summary!$E$4:$E$488,HDD_Summary!$D$4:$D$488,"&lt;"&amp;$D170,HDD_Summary!$D$4:$D$488,"&gt;="&amp;$C170)</f>
        <v>2</v>
      </c>
      <c r="G170" s="40">
        <f>SUMIFS(HDD_Summary!$F$4:$F$488,HDD_Summary!$D$4:$D$488,"&lt;"&amp;$D170,HDD_Summary!$D$4:$D$488,"&gt;="&amp;$C170)</f>
        <v>1.9386200716845867</v>
      </c>
      <c r="H170" s="105">
        <f>SUM('Customer Count by Cycle'!B6:C6)</f>
        <v>784</v>
      </c>
      <c r="I170" s="105">
        <f>SUM('Customer Count by Cycle'!D6:E6)</f>
        <v>96</v>
      </c>
    </row>
    <row r="171" spans="1:9" x14ac:dyDescent="0.25">
      <c r="A171" s="99">
        <f t="shared" si="15"/>
        <v>5</v>
      </c>
      <c r="B171" s="99">
        <v>8</v>
      </c>
      <c r="C171" s="39">
        <f>SUMIFS('Meter Reading_NEMO'!AF$33:AF$260,'Meter Reading_NEMO'!$AE$33:$AE$260,$A171,'Meter Reading_NEMO'!$AD$33:$AD$260,$B171)</f>
        <v>43287</v>
      </c>
      <c r="D171" s="39">
        <f>SUMIFS('Meter Reading_NEMO'!AG$33:AG$260,'Meter Reading_NEMO'!$AE$33:$AE$260,$A171,'Meter Reading_NEMO'!$AD$33:$AD$260,$B171)</f>
        <v>43318</v>
      </c>
      <c r="E171" s="38">
        <f t="shared" si="16"/>
        <v>31</v>
      </c>
      <c r="F171" s="40">
        <f>SUMIFS(HDD_Summary!$E$4:$E$488,HDD_Summary!$D$4:$D$488,"&lt;"&amp;$D171,HDD_Summary!$D$4:$D$488,"&gt;="&amp;$C171)</f>
        <v>2</v>
      </c>
      <c r="G171" s="40">
        <f>SUMIFS(HDD_Summary!$F$4:$F$488,HDD_Summary!$D$4:$D$488,"&lt;"&amp;$D171,HDD_Summary!$D$4:$D$488,"&gt;="&amp;$C171)</f>
        <v>6.8073297491039355</v>
      </c>
      <c r="H171" s="105">
        <f>SUM('Customer Count by Cycle'!B7:C7)</f>
        <v>945</v>
      </c>
      <c r="I171" s="105">
        <f>SUM('Customer Count by Cycle'!D7:E7)</f>
        <v>89</v>
      </c>
    </row>
    <row r="172" spans="1:9" x14ac:dyDescent="0.25">
      <c r="A172" s="99">
        <f t="shared" si="15"/>
        <v>6</v>
      </c>
      <c r="B172" s="99">
        <v>8</v>
      </c>
      <c r="C172" s="39">
        <f>SUMIFS('Meter Reading_NEMO'!AF$33:AF$260,'Meter Reading_NEMO'!$AE$33:$AE$260,$A172,'Meter Reading_NEMO'!$AD$33:$AD$260,$B172)</f>
        <v>43290</v>
      </c>
      <c r="D172" s="39">
        <f>SUMIFS('Meter Reading_NEMO'!AG$33:AG$260,'Meter Reading_NEMO'!$AE$33:$AE$260,$A172,'Meter Reading_NEMO'!$AD$33:$AD$260,$B172)</f>
        <v>43319</v>
      </c>
      <c r="E172" s="38">
        <f t="shared" si="16"/>
        <v>29</v>
      </c>
      <c r="F172" s="40">
        <f>SUMIFS(HDD_Summary!$E$4:$E$488,HDD_Summary!$D$4:$D$488,"&lt;"&amp;$D172,HDD_Summary!$D$4:$D$488,"&gt;="&amp;$C172)</f>
        <v>2</v>
      </c>
      <c r="G172" s="40">
        <f>SUMIFS(HDD_Summary!$F$4:$F$488,HDD_Summary!$D$4:$D$488,"&lt;"&amp;$D172,HDD_Summary!$D$4:$D$488,"&gt;="&amp;$C172)</f>
        <v>8.3380286738351153</v>
      </c>
      <c r="H172" s="105">
        <f>SUM('Customer Count by Cycle'!B8:C8)</f>
        <v>891</v>
      </c>
      <c r="I172" s="105">
        <f>SUM('Customer Count by Cycle'!D8:E8)</f>
        <v>168</v>
      </c>
    </row>
    <row r="173" spans="1:9" x14ac:dyDescent="0.25">
      <c r="A173" s="99">
        <f t="shared" si="15"/>
        <v>7</v>
      </c>
      <c r="B173" s="99">
        <v>8</v>
      </c>
      <c r="C173" s="39">
        <f>SUMIFS('Meter Reading_NEMO'!AF$33:AF$260,'Meter Reading_NEMO'!$AE$33:$AE$260,$A173,'Meter Reading_NEMO'!$AD$33:$AD$260,$B173)</f>
        <v>43291</v>
      </c>
      <c r="D173" s="39">
        <f>SUMIFS('Meter Reading_NEMO'!AG$33:AG$260,'Meter Reading_NEMO'!$AE$33:$AE$260,$A173,'Meter Reading_NEMO'!$AD$33:$AD$260,$B173)</f>
        <v>43320</v>
      </c>
      <c r="E173" s="38">
        <f t="shared" si="16"/>
        <v>29</v>
      </c>
      <c r="F173" s="40">
        <f>SUMIFS(HDD_Summary!$E$4:$E$488,HDD_Summary!$D$4:$D$488,"&lt;"&amp;$D173,HDD_Summary!$D$4:$D$488,"&gt;="&amp;$C173)</f>
        <v>2</v>
      </c>
      <c r="G173" s="40">
        <f>SUMIFS(HDD_Summary!$F$4:$F$488,HDD_Summary!$D$4:$D$488,"&lt;"&amp;$D173,HDD_Summary!$D$4:$D$488,"&gt;="&amp;$C173)</f>
        <v>8.3380286738351153</v>
      </c>
      <c r="H173" s="105">
        <f>SUM('Customer Count by Cycle'!B9:C9)</f>
        <v>918</v>
      </c>
      <c r="I173" s="105">
        <f>SUM('Customer Count by Cycle'!D9:E9)</f>
        <v>79</v>
      </c>
    </row>
    <row r="174" spans="1:9" x14ac:dyDescent="0.25">
      <c r="A174" s="99">
        <f t="shared" si="15"/>
        <v>8</v>
      </c>
      <c r="B174" s="99">
        <v>8</v>
      </c>
      <c r="C174" s="39">
        <f>SUMIFS('Meter Reading_NEMO'!AF$33:AF$260,'Meter Reading_NEMO'!$AE$33:$AE$260,$A174,'Meter Reading_NEMO'!$AD$33:$AD$260,$B174)</f>
        <v>43292</v>
      </c>
      <c r="D174" s="39">
        <f>SUMIFS('Meter Reading_NEMO'!AG$33:AG$260,'Meter Reading_NEMO'!$AE$33:$AE$260,$A174,'Meter Reading_NEMO'!$AD$33:$AD$260,$B174)</f>
        <v>43321</v>
      </c>
      <c r="E174" s="38">
        <f t="shared" si="16"/>
        <v>29</v>
      </c>
      <c r="F174" s="40">
        <f>SUMIFS(HDD_Summary!$E$4:$E$488,HDD_Summary!$D$4:$D$488,"&lt;"&amp;$D174,HDD_Summary!$D$4:$D$488,"&gt;="&amp;$C174)</f>
        <v>2</v>
      </c>
      <c r="G174" s="40">
        <f>SUMIFS(HDD_Summary!$F$4:$F$488,HDD_Summary!$D$4:$D$488,"&lt;"&amp;$D174,HDD_Summary!$D$4:$D$488,"&gt;="&amp;$C174)</f>
        <v>8.3380286738351153</v>
      </c>
      <c r="H174" s="105">
        <f>SUM('Customer Count by Cycle'!B10:C10)</f>
        <v>849</v>
      </c>
      <c r="I174" s="105">
        <f>SUM('Customer Count by Cycle'!D10:E10)</f>
        <v>80</v>
      </c>
    </row>
    <row r="175" spans="1:9" x14ac:dyDescent="0.25">
      <c r="A175" s="99">
        <f t="shared" si="15"/>
        <v>9</v>
      </c>
      <c r="B175" s="99">
        <v>8</v>
      </c>
      <c r="C175" s="39">
        <f>SUMIFS('Meter Reading_NEMO'!AF$33:AF$260,'Meter Reading_NEMO'!$AE$33:$AE$260,$A175,'Meter Reading_NEMO'!$AD$33:$AD$260,$B175)</f>
        <v>43293</v>
      </c>
      <c r="D175" s="39">
        <f>SUMIFS('Meter Reading_NEMO'!AG$33:AG$260,'Meter Reading_NEMO'!$AE$33:$AE$260,$A175,'Meter Reading_NEMO'!$AD$33:$AD$260,$B175)</f>
        <v>43322</v>
      </c>
      <c r="E175" s="38">
        <f t="shared" si="16"/>
        <v>29</v>
      </c>
      <c r="F175" s="40">
        <f>SUMIFS(HDD_Summary!$E$4:$E$488,HDD_Summary!$D$4:$D$488,"&lt;"&amp;$D175,HDD_Summary!$D$4:$D$488,"&gt;="&amp;$C175)</f>
        <v>2</v>
      </c>
      <c r="G175" s="40">
        <f>SUMIFS(HDD_Summary!$F$4:$F$488,HDD_Summary!$D$4:$D$488,"&lt;"&amp;$D175,HDD_Summary!$D$4:$D$488,"&gt;="&amp;$C175)</f>
        <v>8.3380286738351153</v>
      </c>
      <c r="H175" s="105">
        <f>SUM('Customer Count by Cycle'!B11:C11)</f>
        <v>732</v>
      </c>
      <c r="I175" s="105">
        <f>SUM('Customer Count by Cycle'!D11:E11)</f>
        <v>115</v>
      </c>
    </row>
    <row r="176" spans="1:9" x14ac:dyDescent="0.25">
      <c r="A176" s="99">
        <f t="shared" si="15"/>
        <v>10</v>
      </c>
      <c r="B176" s="99">
        <v>8</v>
      </c>
      <c r="C176" s="39">
        <f>SUMIFS('Meter Reading_NEMO'!AF$33:AF$260,'Meter Reading_NEMO'!$AE$33:$AE$260,$A176,'Meter Reading_NEMO'!$AD$33:$AD$260,$B176)</f>
        <v>43294</v>
      </c>
      <c r="D176" s="39">
        <f>SUMIFS('Meter Reading_NEMO'!AG$33:AG$260,'Meter Reading_NEMO'!$AE$33:$AE$260,$A176,'Meter Reading_NEMO'!$AD$33:$AD$260,$B176)</f>
        <v>43325</v>
      </c>
      <c r="E176" s="38">
        <f t="shared" si="16"/>
        <v>31</v>
      </c>
      <c r="F176" s="40">
        <f>SUMIFS(HDD_Summary!$E$4:$E$488,HDD_Summary!$D$4:$D$488,"&lt;"&amp;$D176,HDD_Summary!$D$4:$D$488,"&gt;="&amp;$C176)</f>
        <v>2</v>
      </c>
      <c r="G176" s="40">
        <f>SUMIFS(HDD_Summary!$F$4:$F$488,HDD_Summary!$D$4:$D$488,"&lt;"&amp;$D176,HDD_Summary!$D$4:$D$488,"&gt;="&amp;$C176)</f>
        <v>8.3380286738351153</v>
      </c>
      <c r="H176" s="105">
        <f>SUM('Customer Count by Cycle'!B12:C12)</f>
        <v>1049</v>
      </c>
      <c r="I176" s="105">
        <f>SUM('Customer Count by Cycle'!D12:E12)</f>
        <v>83</v>
      </c>
    </row>
    <row r="177" spans="1:9" x14ac:dyDescent="0.25">
      <c r="A177" s="99">
        <f t="shared" si="15"/>
        <v>11</v>
      </c>
      <c r="B177" s="99">
        <v>8</v>
      </c>
      <c r="C177" s="39">
        <f>SUMIFS('Meter Reading_NEMO'!AF$33:AF$260,'Meter Reading_NEMO'!$AE$33:$AE$260,$A177,'Meter Reading_NEMO'!$AD$33:$AD$260,$B177)</f>
        <v>43297</v>
      </c>
      <c r="D177" s="39">
        <f>SUMIFS('Meter Reading_NEMO'!AG$33:AG$260,'Meter Reading_NEMO'!$AE$33:$AE$260,$A177,'Meter Reading_NEMO'!$AD$33:$AD$260,$B177)</f>
        <v>43326</v>
      </c>
      <c r="E177" s="38">
        <f t="shared" si="16"/>
        <v>29</v>
      </c>
      <c r="F177" s="40">
        <f>SUMIFS(HDD_Summary!$E$4:$E$488,HDD_Summary!$D$4:$D$488,"&lt;"&amp;$D177,HDD_Summary!$D$4:$D$488,"&gt;="&amp;$C177)</f>
        <v>2</v>
      </c>
      <c r="G177" s="40">
        <f>SUMIFS(HDD_Summary!$F$4:$F$488,HDD_Summary!$D$4:$D$488,"&lt;"&amp;$D177,HDD_Summary!$D$4:$D$488,"&gt;="&amp;$C177)</f>
        <v>8.3380286738351153</v>
      </c>
      <c r="H177" s="105">
        <f>SUM('Customer Count by Cycle'!B13:C13)</f>
        <v>806</v>
      </c>
      <c r="I177" s="105">
        <f>SUM('Customer Count by Cycle'!D13:E13)</f>
        <v>120</v>
      </c>
    </row>
    <row r="178" spans="1:9" x14ac:dyDescent="0.25">
      <c r="A178" s="99">
        <f t="shared" si="15"/>
        <v>12</v>
      </c>
      <c r="B178" s="99">
        <v>8</v>
      </c>
      <c r="C178" s="39">
        <f>SUMIFS('Meter Reading_NEMO'!AF$33:AF$260,'Meter Reading_NEMO'!$AE$33:$AE$260,$A178,'Meter Reading_NEMO'!$AD$33:$AD$260,$B178)</f>
        <v>43298</v>
      </c>
      <c r="D178" s="39">
        <f>SUMIFS('Meter Reading_NEMO'!AG$33:AG$260,'Meter Reading_NEMO'!$AE$33:$AE$260,$A178,'Meter Reading_NEMO'!$AD$33:$AD$260,$B178)</f>
        <v>43327</v>
      </c>
      <c r="E178" s="38">
        <f t="shared" si="16"/>
        <v>29</v>
      </c>
      <c r="F178" s="40">
        <f>SUMIFS(HDD_Summary!$E$4:$E$488,HDD_Summary!$D$4:$D$488,"&lt;"&amp;$D178,HDD_Summary!$D$4:$D$488,"&gt;="&amp;$C178)</f>
        <v>2</v>
      </c>
      <c r="G178" s="40">
        <f>SUMIFS(HDD_Summary!$F$4:$F$488,HDD_Summary!$D$4:$D$488,"&lt;"&amp;$D178,HDD_Summary!$D$4:$D$488,"&gt;="&amp;$C178)</f>
        <v>8.3380286738351153</v>
      </c>
      <c r="H178" s="105">
        <f>SUM('Customer Count by Cycle'!B14:C14)</f>
        <v>815</v>
      </c>
      <c r="I178" s="105">
        <f>SUM('Customer Count by Cycle'!D14:E14)</f>
        <v>107</v>
      </c>
    </row>
    <row r="179" spans="1:9" x14ac:dyDescent="0.25">
      <c r="A179" s="99">
        <f t="shared" si="15"/>
        <v>13</v>
      </c>
      <c r="B179" s="99">
        <v>8</v>
      </c>
      <c r="C179" s="39">
        <f>SUMIFS('Meter Reading_NEMO'!AF$33:AF$260,'Meter Reading_NEMO'!$AE$33:$AE$260,$A179,'Meter Reading_NEMO'!$AD$33:$AD$260,$B179)</f>
        <v>43299</v>
      </c>
      <c r="D179" s="39">
        <f>SUMIFS('Meter Reading_NEMO'!AG$33:AG$260,'Meter Reading_NEMO'!$AE$33:$AE$260,$A179,'Meter Reading_NEMO'!$AD$33:$AD$260,$B179)</f>
        <v>43328</v>
      </c>
      <c r="E179" s="38">
        <f t="shared" si="16"/>
        <v>29</v>
      </c>
      <c r="F179" s="40">
        <f>SUMIFS(HDD_Summary!$E$4:$E$488,HDD_Summary!$D$4:$D$488,"&lt;"&amp;$D179,HDD_Summary!$D$4:$D$488,"&gt;="&amp;$C179)</f>
        <v>2</v>
      </c>
      <c r="G179" s="40">
        <f>SUMIFS(HDD_Summary!$F$4:$F$488,HDD_Summary!$D$4:$D$488,"&lt;"&amp;$D179,HDD_Summary!$D$4:$D$488,"&gt;="&amp;$C179)</f>
        <v>8.3380286738351153</v>
      </c>
      <c r="H179" s="105">
        <f>SUM('Customer Count by Cycle'!B15:C15)</f>
        <v>601</v>
      </c>
      <c r="I179" s="105">
        <f>SUM('Customer Count by Cycle'!D15:E15)</f>
        <v>67</v>
      </c>
    </row>
    <row r="180" spans="1:9" x14ac:dyDescent="0.25">
      <c r="A180" s="99">
        <f t="shared" si="15"/>
        <v>14</v>
      </c>
      <c r="B180" s="99">
        <v>8</v>
      </c>
      <c r="C180" s="39">
        <f>SUMIFS('Meter Reading_NEMO'!AF$33:AF$260,'Meter Reading_NEMO'!$AE$33:$AE$260,$A180,'Meter Reading_NEMO'!$AD$33:$AD$260,$B180)</f>
        <v>43300</v>
      </c>
      <c r="D180" s="39">
        <f>SUMIFS('Meter Reading_NEMO'!AG$33:AG$260,'Meter Reading_NEMO'!$AE$33:$AE$260,$A180,'Meter Reading_NEMO'!$AD$33:$AD$260,$B180)</f>
        <v>43329</v>
      </c>
      <c r="E180" s="38">
        <f t="shared" si="16"/>
        <v>29</v>
      </c>
      <c r="F180" s="40">
        <f>SUMIFS(HDD_Summary!$E$4:$E$488,HDD_Summary!$D$4:$D$488,"&lt;"&amp;$D180,HDD_Summary!$D$4:$D$488,"&gt;="&amp;$C180)</f>
        <v>2</v>
      </c>
      <c r="G180" s="40">
        <f>SUMIFS(HDD_Summary!$F$4:$F$488,HDD_Summary!$D$4:$D$488,"&lt;"&amp;$D180,HDD_Summary!$D$4:$D$488,"&gt;="&amp;$C180)</f>
        <v>8.3380286738351153</v>
      </c>
      <c r="H180" s="105">
        <f>SUM('Customer Count by Cycle'!B16:C16)</f>
        <v>1058</v>
      </c>
      <c r="I180" s="105">
        <f>SUM('Customer Count by Cycle'!D16:E16)</f>
        <v>175</v>
      </c>
    </row>
    <row r="181" spans="1:9" x14ac:dyDescent="0.25">
      <c r="A181" s="99">
        <f t="shared" si="15"/>
        <v>15</v>
      </c>
      <c r="B181" s="99">
        <v>8</v>
      </c>
      <c r="C181" s="39">
        <f>SUMIFS('Meter Reading_NEMO'!AF$33:AF$260,'Meter Reading_NEMO'!$AE$33:$AE$260,$A181,'Meter Reading_NEMO'!$AD$33:$AD$260,$B181)</f>
        <v>43301</v>
      </c>
      <c r="D181" s="39">
        <f>SUMIFS('Meter Reading_NEMO'!AG$33:AG$260,'Meter Reading_NEMO'!$AE$33:$AE$260,$A181,'Meter Reading_NEMO'!$AD$33:$AD$260,$B181)</f>
        <v>43332</v>
      </c>
      <c r="E181" s="38">
        <f t="shared" si="16"/>
        <v>31</v>
      </c>
      <c r="F181" s="40">
        <f>SUMIFS(HDD_Summary!$E$4:$E$488,HDD_Summary!$D$4:$D$488,"&lt;"&amp;$D181,HDD_Summary!$D$4:$D$488,"&gt;="&amp;$C181)</f>
        <v>2</v>
      </c>
      <c r="G181" s="40">
        <f>SUMIFS(HDD_Summary!$F$4:$F$488,HDD_Summary!$D$4:$D$488,"&lt;"&amp;$D181,HDD_Summary!$D$4:$D$488,"&gt;="&amp;$C181)</f>
        <v>8.3380286738351153</v>
      </c>
      <c r="H181" s="105">
        <f>SUM('Customer Count by Cycle'!B17:C17)</f>
        <v>665</v>
      </c>
      <c r="I181" s="105">
        <f>SUM('Customer Count by Cycle'!D17:E17)</f>
        <v>99</v>
      </c>
    </row>
    <row r="182" spans="1:9" x14ac:dyDescent="0.25">
      <c r="A182" s="99">
        <f t="shared" si="15"/>
        <v>16</v>
      </c>
      <c r="B182" s="99">
        <v>8</v>
      </c>
      <c r="C182" s="39">
        <f>SUMIFS('Meter Reading_NEMO'!AF$33:AF$260,'Meter Reading_NEMO'!$AE$33:$AE$260,$A182,'Meter Reading_NEMO'!$AD$33:$AD$260,$B182)</f>
        <v>43304</v>
      </c>
      <c r="D182" s="39">
        <f>SUMIFS('Meter Reading_NEMO'!AG$33:AG$260,'Meter Reading_NEMO'!$AE$33:$AE$260,$A182,'Meter Reading_NEMO'!$AD$33:$AD$260,$B182)</f>
        <v>43333</v>
      </c>
      <c r="E182" s="38">
        <f t="shared" si="16"/>
        <v>29</v>
      </c>
      <c r="F182" s="40">
        <f>SUMIFS(HDD_Summary!$E$4:$E$488,HDD_Summary!$D$4:$D$488,"&lt;"&amp;$D182,HDD_Summary!$D$4:$D$488,"&gt;="&amp;$C182)</f>
        <v>2</v>
      </c>
      <c r="G182" s="40">
        <f>SUMIFS(HDD_Summary!$F$4:$F$488,HDD_Summary!$D$4:$D$488,"&lt;"&amp;$D182,HDD_Summary!$D$4:$D$488,"&gt;="&amp;$C182)</f>
        <v>8.3380286738351153</v>
      </c>
      <c r="H182" s="105">
        <f>SUM('Customer Count by Cycle'!B18:C18)</f>
        <v>593</v>
      </c>
      <c r="I182" s="105">
        <f>SUM('Customer Count by Cycle'!D18:E18)</f>
        <v>112</v>
      </c>
    </row>
    <row r="183" spans="1:9" x14ac:dyDescent="0.25">
      <c r="A183" s="99">
        <f t="shared" si="15"/>
        <v>17</v>
      </c>
      <c r="B183" s="99">
        <v>8</v>
      </c>
      <c r="C183" s="39">
        <f>SUMIFS('Meter Reading_NEMO'!AF$33:AF$260,'Meter Reading_NEMO'!$AE$33:$AE$260,$A183,'Meter Reading_NEMO'!$AD$33:$AD$260,$B183)</f>
        <v>43305</v>
      </c>
      <c r="D183" s="39">
        <f>SUMIFS('Meter Reading_NEMO'!AG$33:AG$260,'Meter Reading_NEMO'!$AE$33:$AE$260,$A183,'Meter Reading_NEMO'!$AD$33:$AD$260,$B183)</f>
        <v>43334</v>
      </c>
      <c r="E183" s="38">
        <f t="shared" si="16"/>
        <v>29</v>
      </c>
      <c r="F183" s="40">
        <f>SUMIFS(HDD_Summary!$E$4:$E$488,HDD_Summary!$D$4:$D$488,"&lt;"&amp;$D183,HDD_Summary!$D$4:$D$488,"&gt;="&amp;$C183)</f>
        <v>2</v>
      </c>
      <c r="G183" s="40">
        <f>SUMIFS(HDD_Summary!$F$4:$F$488,HDD_Summary!$D$4:$D$488,"&lt;"&amp;$D183,HDD_Summary!$D$4:$D$488,"&gt;="&amp;$C183)</f>
        <v>8.3380286738351153</v>
      </c>
      <c r="H183" s="105">
        <f>SUM('Customer Count by Cycle'!B19:C19)</f>
        <v>701</v>
      </c>
      <c r="I183" s="105">
        <f>SUM('Customer Count by Cycle'!D19:E19)</f>
        <v>75</v>
      </c>
    </row>
    <row r="184" spans="1:9" x14ac:dyDescent="0.25">
      <c r="A184" s="99">
        <f t="shared" si="15"/>
        <v>18</v>
      </c>
      <c r="B184" s="99">
        <v>8</v>
      </c>
      <c r="C184" s="39">
        <f>SUMIFS('Meter Reading_NEMO'!AF$33:AF$260,'Meter Reading_NEMO'!$AE$33:$AE$260,$A184,'Meter Reading_NEMO'!$AD$33:$AD$260,$B184)</f>
        <v>43306</v>
      </c>
      <c r="D184" s="39">
        <f>SUMIFS('Meter Reading_NEMO'!AG$33:AG$260,'Meter Reading_NEMO'!$AE$33:$AE$260,$A184,'Meter Reading_NEMO'!$AD$33:$AD$260,$B184)</f>
        <v>43335</v>
      </c>
      <c r="E184" s="38">
        <f t="shared" si="16"/>
        <v>29</v>
      </c>
      <c r="F184" s="40">
        <f>SUMIFS(HDD_Summary!$E$4:$E$488,HDD_Summary!$D$4:$D$488,"&lt;"&amp;$D184,HDD_Summary!$D$4:$D$488,"&gt;="&amp;$C184)</f>
        <v>2</v>
      </c>
      <c r="G184" s="40">
        <f>SUMIFS(HDD_Summary!$F$4:$F$488,HDD_Summary!$D$4:$D$488,"&lt;"&amp;$D184,HDD_Summary!$D$4:$D$488,"&gt;="&amp;$C184)</f>
        <v>8.3380286738351153</v>
      </c>
      <c r="H184" s="105">
        <f>SUM('Customer Count by Cycle'!B20:C20)</f>
        <v>1210</v>
      </c>
      <c r="I184" s="105">
        <f>SUM('Customer Count by Cycle'!D20:E20)</f>
        <v>191</v>
      </c>
    </row>
    <row r="185" spans="1:9" x14ac:dyDescent="0.25">
      <c r="A185" s="99">
        <f t="shared" si="15"/>
        <v>19</v>
      </c>
      <c r="B185" s="99">
        <v>8</v>
      </c>
      <c r="C185" s="39">
        <f>SUMIFS('Meter Reading_NEMO'!AF$33:AF$260,'Meter Reading_NEMO'!$AE$33:$AE$260,$A185,'Meter Reading_NEMO'!$AD$33:$AD$260,$B185)</f>
        <v>43307</v>
      </c>
      <c r="D185" s="39">
        <f>SUMIFS('Meter Reading_NEMO'!AG$33:AG$260,'Meter Reading_NEMO'!$AE$33:$AE$260,$A185,'Meter Reading_NEMO'!$AD$33:$AD$260,$B185)</f>
        <v>43336</v>
      </c>
      <c r="E185" s="38">
        <f t="shared" si="16"/>
        <v>29</v>
      </c>
      <c r="F185" s="40">
        <f>SUMIFS(HDD_Summary!$E$4:$E$488,HDD_Summary!$D$4:$D$488,"&lt;"&amp;$D185,HDD_Summary!$D$4:$D$488,"&gt;="&amp;$C185)</f>
        <v>2</v>
      </c>
      <c r="G185" s="40">
        <f>SUMIFS(HDD_Summary!$F$4:$F$488,HDD_Summary!$D$4:$D$488,"&lt;"&amp;$D185,HDD_Summary!$D$4:$D$488,"&gt;="&amp;$C185)</f>
        <v>8.3805017921146838</v>
      </c>
      <c r="H185" s="105">
        <f>SUM('Customer Count by Cycle'!B21:C21)</f>
        <v>421</v>
      </c>
      <c r="I185" s="105">
        <f>SUM('Customer Count by Cycle'!D21:E21)</f>
        <v>123</v>
      </c>
    </row>
    <row r="186" spans="1:9" x14ac:dyDescent="0.25">
      <c r="C186" s="39"/>
      <c r="D186" s="39"/>
      <c r="F186" s="98"/>
      <c r="G186" s="40"/>
      <c r="H186" s="105"/>
      <c r="I186" s="105"/>
    </row>
    <row r="187" spans="1:9" x14ac:dyDescent="0.25">
      <c r="C187" s="39"/>
      <c r="D187" s="39"/>
      <c r="F187" s="98"/>
      <c r="G187" s="40"/>
      <c r="H187" s="105"/>
      <c r="I187" s="105"/>
    </row>
    <row r="188" spans="1:9" x14ac:dyDescent="0.25">
      <c r="C188" s="39"/>
      <c r="D188" s="39"/>
      <c r="F188" s="98"/>
      <c r="G188" s="40"/>
      <c r="H188" s="105"/>
      <c r="I188" s="105"/>
    </row>
    <row r="189" spans="1:9" x14ac:dyDescent="0.25">
      <c r="A189" s="126" t="s">
        <v>472</v>
      </c>
      <c r="B189" s="125"/>
      <c r="C189" s="39"/>
      <c r="D189" s="39"/>
      <c r="F189" s="98"/>
      <c r="G189" s="40"/>
      <c r="H189" s="105"/>
      <c r="I189" s="105"/>
    </row>
    <row r="190" spans="1:9" x14ac:dyDescent="0.25">
      <c r="A190" s="99">
        <f t="shared" ref="A190:A208" si="17">A167</f>
        <v>1</v>
      </c>
      <c r="B190" s="99">
        <v>9</v>
      </c>
      <c r="C190" s="39">
        <f>SUMIFS('Meter Reading_NEMO'!AF$33:AF$260,'Meter Reading_NEMO'!$AE$33:$AE$260,$A190,'Meter Reading_NEMO'!$AD$33:$AD$260,$B190)</f>
        <v>43312</v>
      </c>
      <c r="D190" s="39">
        <f>SUMIFS('Meter Reading_NEMO'!AG$33:AG$260,'Meter Reading_NEMO'!$AE$33:$AE$260,$A190,'Meter Reading_NEMO'!$AD$33:$AD$260,$B190)</f>
        <v>43346</v>
      </c>
      <c r="E190" s="38">
        <f>D190-C190</f>
        <v>34</v>
      </c>
      <c r="F190" s="40">
        <f>SUMIFS(HDD_Summary!$E$4:$E$488,HDD_Summary!$D$4:$D$488,"&lt;"&amp;$D190,HDD_Summary!$D$4:$D$488,"&gt;="&amp;$C190)</f>
        <v>0</v>
      </c>
      <c r="G190" s="40">
        <f>SUMIFS(HDD_Summary!$F$4:$F$488,HDD_Summary!$D$4:$D$488,"&lt;"&amp;$D190,HDD_Summary!$D$4:$D$488,"&gt;="&amp;$C190)</f>
        <v>14.961326164874544</v>
      </c>
      <c r="H190" s="105">
        <f>SUM('Customer Count by Cycle'!B25:C25)</f>
        <v>900</v>
      </c>
      <c r="I190" s="105">
        <f>SUM('Customer Count by Cycle'!D25:E25)</f>
        <v>147</v>
      </c>
    </row>
    <row r="191" spans="1:9" x14ac:dyDescent="0.25">
      <c r="A191" s="99">
        <f t="shared" si="17"/>
        <v>2</v>
      </c>
      <c r="B191" s="99">
        <v>9</v>
      </c>
      <c r="C191" s="39">
        <f>SUMIFS('Meter Reading_NEMO'!AF$33:AF$260,'Meter Reading_NEMO'!$AE$33:$AE$260,$A191,'Meter Reading_NEMO'!$AD$33:$AD$260,$B191)</f>
        <v>43313</v>
      </c>
      <c r="D191" s="39">
        <f>SUMIFS('Meter Reading_NEMO'!AG$33:AG$260,'Meter Reading_NEMO'!$AE$33:$AE$260,$A191,'Meter Reading_NEMO'!$AD$33:$AD$260,$B191)</f>
        <v>43346</v>
      </c>
      <c r="E191" s="38">
        <f t="shared" ref="E191:E208" si="18">D191-C191</f>
        <v>33</v>
      </c>
      <c r="F191" s="40">
        <f>SUMIFS(HDD_Summary!$E$4:$E$488,HDD_Summary!$D$4:$D$488,"&lt;"&amp;$D191,HDD_Summary!$D$4:$D$488,"&gt;="&amp;$C191)</f>
        <v>0</v>
      </c>
      <c r="G191" s="40">
        <f>SUMIFS(HDD_Summary!$F$4:$F$488,HDD_Summary!$D$4:$D$488,"&lt;"&amp;$D191,HDD_Summary!$D$4:$D$488,"&gt;="&amp;$C191)</f>
        <v>14.961326164874544</v>
      </c>
      <c r="H191" s="105">
        <f>SUM('Customer Count by Cycle'!B26:C26)</f>
        <v>598</v>
      </c>
      <c r="I191" s="105">
        <f>SUM('Customer Count by Cycle'!D26:E26)</f>
        <v>108</v>
      </c>
    </row>
    <row r="192" spans="1:9" x14ac:dyDescent="0.25">
      <c r="A192" s="99">
        <f t="shared" si="17"/>
        <v>3</v>
      </c>
      <c r="B192" s="99">
        <v>9</v>
      </c>
      <c r="C192" s="39">
        <f>SUMIFS('Meter Reading_NEMO'!AF$33:AF$260,'Meter Reading_NEMO'!$AE$33:$AE$260,$A192,'Meter Reading_NEMO'!$AD$33:$AD$260,$B192)</f>
        <v>43314</v>
      </c>
      <c r="D192" s="39">
        <f>SUMIFS('Meter Reading_NEMO'!AG$33:AG$260,'Meter Reading_NEMO'!$AE$33:$AE$260,$A192,'Meter Reading_NEMO'!$AD$33:$AD$260,$B192)</f>
        <v>43346</v>
      </c>
      <c r="E192" s="38">
        <f t="shared" si="18"/>
        <v>32</v>
      </c>
      <c r="F192" s="40">
        <f>SUMIFS(HDD_Summary!$E$4:$E$488,HDD_Summary!$D$4:$D$488,"&lt;"&amp;$D192,HDD_Summary!$D$4:$D$488,"&gt;="&amp;$C192)</f>
        <v>0</v>
      </c>
      <c r="G192" s="40">
        <f>SUMIFS(HDD_Summary!$F$4:$F$488,HDD_Summary!$D$4:$D$488,"&lt;"&amp;$D192,HDD_Summary!$D$4:$D$488,"&gt;="&amp;$C192)</f>
        <v>14.961326164874544</v>
      </c>
      <c r="H192" s="105">
        <f>SUM('Customer Count by Cycle'!B27:C27)</f>
        <v>793</v>
      </c>
      <c r="I192" s="105">
        <f>SUM('Customer Count by Cycle'!D27:E27)</f>
        <v>49</v>
      </c>
    </row>
    <row r="193" spans="1:9" x14ac:dyDescent="0.25">
      <c r="A193" s="99">
        <f t="shared" si="17"/>
        <v>4</v>
      </c>
      <c r="B193" s="99">
        <v>9</v>
      </c>
      <c r="C193" s="39">
        <f>SUMIFS('Meter Reading_NEMO'!AF$33:AF$260,'Meter Reading_NEMO'!$AE$33:$AE$260,$A193,'Meter Reading_NEMO'!$AD$33:$AD$260,$B193)</f>
        <v>43315</v>
      </c>
      <c r="D193" s="39">
        <f>SUMIFS('Meter Reading_NEMO'!AG$33:AG$260,'Meter Reading_NEMO'!$AE$33:$AE$260,$A193,'Meter Reading_NEMO'!$AD$33:$AD$260,$B193)</f>
        <v>43346</v>
      </c>
      <c r="E193" s="38">
        <f t="shared" si="18"/>
        <v>31</v>
      </c>
      <c r="F193" s="40">
        <f>SUMIFS(HDD_Summary!$E$4:$E$488,HDD_Summary!$D$4:$D$488,"&lt;"&amp;$D193,HDD_Summary!$D$4:$D$488,"&gt;="&amp;$C193)</f>
        <v>0</v>
      </c>
      <c r="G193" s="40">
        <f>SUMIFS(HDD_Summary!$F$4:$F$488,HDD_Summary!$D$4:$D$488,"&lt;"&amp;$D193,HDD_Summary!$D$4:$D$488,"&gt;="&amp;$C193)</f>
        <v>14.961326164874544</v>
      </c>
      <c r="H193" s="105">
        <f>SUM('Customer Count by Cycle'!B28:C28)</f>
        <v>781</v>
      </c>
      <c r="I193" s="105">
        <f>SUM('Customer Count by Cycle'!D28:E28)</f>
        <v>95</v>
      </c>
    </row>
    <row r="194" spans="1:9" x14ac:dyDescent="0.25">
      <c r="A194" s="99">
        <f t="shared" si="17"/>
        <v>5</v>
      </c>
      <c r="B194" s="99">
        <v>9</v>
      </c>
      <c r="C194" s="39">
        <f>SUMIFS('Meter Reading_NEMO'!AF$33:AF$260,'Meter Reading_NEMO'!$AE$33:$AE$260,$A194,'Meter Reading_NEMO'!$AD$33:$AD$260,$B194)</f>
        <v>43318</v>
      </c>
      <c r="D194" s="39">
        <f>SUMIFS('Meter Reading_NEMO'!AG$33:AG$260,'Meter Reading_NEMO'!$AE$33:$AE$260,$A194,'Meter Reading_NEMO'!$AD$33:$AD$260,$B194)</f>
        <v>43346</v>
      </c>
      <c r="E194" s="38">
        <f t="shared" si="18"/>
        <v>28</v>
      </c>
      <c r="F194" s="40">
        <f>SUMIFS(HDD_Summary!$E$4:$E$488,HDD_Summary!$D$4:$D$488,"&lt;"&amp;$D194,HDD_Summary!$D$4:$D$488,"&gt;="&amp;$C194)</f>
        <v>0</v>
      </c>
      <c r="G194" s="40">
        <f>SUMIFS(HDD_Summary!$F$4:$F$488,HDD_Summary!$D$4:$D$488,"&lt;"&amp;$D194,HDD_Summary!$D$4:$D$488,"&gt;="&amp;$C194)</f>
        <v>10.092616487455194</v>
      </c>
      <c r="H194" s="105">
        <f>SUM('Customer Count by Cycle'!B29:C29)</f>
        <v>939</v>
      </c>
      <c r="I194" s="105">
        <f>SUM('Customer Count by Cycle'!D29:E29)</f>
        <v>87</v>
      </c>
    </row>
    <row r="195" spans="1:9" x14ac:dyDescent="0.25">
      <c r="A195" s="99">
        <f t="shared" si="17"/>
        <v>6</v>
      </c>
      <c r="B195" s="99">
        <v>9</v>
      </c>
      <c r="C195" s="39">
        <f>SUMIFS('Meter Reading_NEMO'!AF$33:AF$260,'Meter Reading_NEMO'!$AE$33:$AE$260,$A195,'Meter Reading_NEMO'!$AD$33:$AD$260,$B195)</f>
        <v>43319</v>
      </c>
      <c r="D195" s="39">
        <f>SUMIFS('Meter Reading_NEMO'!AG$33:AG$260,'Meter Reading_NEMO'!$AE$33:$AE$260,$A195,'Meter Reading_NEMO'!$AD$33:$AD$260,$B195)</f>
        <v>43346</v>
      </c>
      <c r="E195" s="38">
        <f t="shared" si="18"/>
        <v>27</v>
      </c>
      <c r="F195" s="40">
        <f>SUMIFS(HDD_Summary!$E$4:$E$488,HDD_Summary!$D$4:$D$488,"&lt;"&amp;$D195,HDD_Summary!$D$4:$D$488,"&gt;="&amp;$C195)</f>
        <v>0</v>
      </c>
      <c r="G195" s="40">
        <f>SUMIFS(HDD_Summary!$F$4:$F$488,HDD_Summary!$D$4:$D$488,"&lt;"&amp;$D195,HDD_Summary!$D$4:$D$488,"&gt;="&amp;$C195)</f>
        <v>8.5619175627240143</v>
      </c>
      <c r="H195" s="105">
        <f>SUM('Customer Count by Cycle'!B30:C30)</f>
        <v>882</v>
      </c>
      <c r="I195" s="105">
        <f>SUM('Customer Count by Cycle'!D30:E30)</f>
        <v>166</v>
      </c>
    </row>
    <row r="196" spans="1:9" x14ac:dyDescent="0.25">
      <c r="A196" s="99">
        <f t="shared" si="17"/>
        <v>7</v>
      </c>
      <c r="B196" s="99">
        <v>9</v>
      </c>
      <c r="C196" s="39">
        <f>SUMIFS('Meter Reading_NEMO'!AF$33:AF$260,'Meter Reading_NEMO'!$AE$33:$AE$260,$A196,'Meter Reading_NEMO'!$AD$33:$AD$260,$B196)</f>
        <v>43320</v>
      </c>
      <c r="D196" s="39">
        <f>SUMIFS('Meter Reading_NEMO'!AG$33:AG$260,'Meter Reading_NEMO'!$AE$33:$AE$260,$A196,'Meter Reading_NEMO'!$AD$33:$AD$260,$B196)</f>
        <v>43346</v>
      </c>
      <c r="E196" s="38">
        <f t="shared" si="18"/>
        <v>26</v>
      </c>
      <c r="F196" s="40">
        <f>SUMIFS(HDD_Summary!$E$4:$E$488,HDD_Summary!$D$4:$D$488,"&lt;"&amp;$D196,HDD_Summary!$D$4:$D$488,"&gt;="&amp;$C196)</f>
        <v>0</v>
      </c>
      <c r="G196" s="40">
        <f>SUMIFS(HDD_Summary!$F$4:$F$488,HDD_Summary!$D$4:$D$488,"&lt;"&amp;$D196,HDD_Summary!$D$4:$D$488,"&gt;="&amp;$C196)</f>
        <v>8.5619175627240143</v>
      </c>
      <c r="H196" s="105">
        <f>SUM('Customer Count by Cycle'!B31:C31)</f>
        <v>912</v>
      </c>
      <c r="I196" s="105">
        <f>SUM('Customer Count by Cycle'!D31:E31)</f>
        <v>76</v>
      </c>
    </row>
    <row r="197" spans="1:9" x14ac:dyDescent="0.25">
      <c r="A197" s="99">
        <f t="shared" si="17"/>
        <v>8</v>
      </c>
      <c r="B197" s="99">
        <v>9</v>
      </c>
      <c r="C197" s="39">
        <f>SUMIFS('Meter Reading_NEMO'!AF$33:AF$260,'Meter Reading_NEMO'!$AE$33:$AE$260,$A197,'Meter Reading_NEMO'!$AD$33:$AD$260,$B197)</f>
        <v>43321</v>
      </c>
      <c r="D197" s="39">
        <f>SUMIFS('Meter Reading_NEMO'!AG$33:AG$260,'Meter Reading_NEMO'!$AE$33:$AE$260,$A197,'Meter Reading_NEMO'!$AD$33:$AD$260,$B197)</f>
        <v>43346</v>
      </c>
      <c r="E197" s="38">
        <f t="shared" si="18"/>
        <v>25</v>
      </c>
      <c r="F197" s="40">
        <f>SUMIFS(HDD_Summary!$E$4:$E$488,HDD_Summary!$D$4:$D$488,"&lt;"&amp;$D197,HDD_Summary!$D$4:$D$488,"&gt;="&amp;$C197)</f>
        <v>0</v>
      </c>
      <c r="G197" s="40">
        <f>SUMIFS(HDD_Summary!$F$4:$F$488,HDD_Summary!$D$4:$D$488,"&lt;"&amp;$D197,HDD_Summary!$D$4:$D$488,"&gt;="&amp;$C197)</f>
        <v>8.5619175627240143</v>
      </c>
      <c r="H197" s="105">
        <f>SUM('Customer Count by Cycle'!B32:C32)</f>
        <v>840</v>
      </c>
      <c r="I197" s="105">
        <f>SUM('Customer Count by Cycle'!D32:E32)</f>
        <v>80</v>
      </c>
    </row>
    <row r="198" spans="1:9" x14ac:dyDescent="0.25">
      <c r="A198" s="99">
        <f t="shared" si="17"/>
        <v>9</v>
      </c>
      <c r="B198" s="99">
        <v>9</v>
      </c>
      <c r="C198" s="39">
        <f>SUMIFS('Meter Reading_NEMO'!AF$33:AF$260,'Meter Reading_NEMO'!$AE$33:$AE$260,$A198,'Meter Reading_NEMO'!$AD$33:$AD$260,$B198)</f>
        <v>43322</v>
      </c>
      <c r="D198" s="39">
        <f>SUMIFS('Meter Reading_NEMO'!AG$33:AG$260,'Meter Reading_NEMO'!$AE$33:$AE$260,$A198,'Meter Reading_NEMO'!$AD$33:$AD$260,$B198)</f>
        <v>43346</v>
      </c>
      <c r="E198" s="38">
        <f t="shared" si="18"/>
        <v>24</v>
      </c>
      <c r="F198" s="40">
        <f>SUMIFS(HDD_Summary!$E$4:$E$488,HDD_Summary!$D$4:$D$488,"&lt;"&amp;$D198,HDD_Summary!$D$4:$D$488,"&gt;="&amp;$C198)</f>
        <v>0</v>
      </c>
      <c r="G198" s="40">
        <f>SUMIFS(HDD_Summary!$F$4:$F$488,HDD_Summary!$D$4:$D$488,"&lt;"&amp;$D198,HDD_Summary!$D$4:$D$488,"&gt;="&amp;$C198)</f>
        <v>8.5619175627240143</v>
      </c>
      <c r="H198" s="105">
        <f>SUM('Customer Count by Cycle'!B33:C33)</f>
        <v>718</v>
      </c>
      <c r="I198" s="105">
        <f>SUM('Customer Count by Cycle'!D33:E33)</f>
        <v>116</v>
      </c>
    </row>
    <row r="199" spans="1:9" x14ac:dyDescent="0.25">
      <c r="A199" s="99">
        <f t="shared" si="17"/>
        <v>10</v>
      </c>
      <c r="B199" s="99">
        <v>9</v>
      </c>
      <c r="C199" s="39">
        <f>SUMIFS('Meter Reading_NEMO'!AF$33:AF$260,'Meter Reading_NEMO'!$AE$33:$AE$260,$A199,'Meter Reading_NEMO'!$AD$33:$AD$260,$B199)</f>
        <v>43325</v>
      </c>
      <c r="D199" s="39">
        <f>SUMIFS('Meter Reading_NEMO'!AG$33:AG$260,'Meter Reading_NEMO'!$AE$33:$AE$260,$A199,'Meter Reading_NEMO'!$AD$33:$AD$260,$B199)</f>
        <v>43346</v>
      </c>
      <c r="E199" s="38">
        <f t="shared" si="18"/>
        <v>21</v>
      </c>
      <c r="F199" s="40">
        <f>SUMIFS(HDD_Summary!$E$4:$E$488,HDD_Summary!$D$4:$D$488,"&lt;"&amp;$D199,HDD_Summary!$D$4:$D$488,"&gt;="&amp;$C199)</f>
        <v>0</v>
      </c>
      <c r="G199" s="40">
        <f>SUMIFS(HDD_Summary!$F$4:$F$488,HDD_Summary!$D$4:$D$488,"&lt;"&amp;$D199,HDD_Summary!$D$4:$D$488,"&gt;="&amp;$C199)</f>
        <v>8.5619175627240143</v>
      </c>
      <c r="H199" s="105">
        <f>SUM('Customer Count by Cycle'!B34:C34)</f>
        <v>1030</v>
      </c>
      <c r="I199" s="105">
        <f>SUM('Customer Count by Cycle'!D34:E34)</f>
        <v>83</v>
      </c>
    </row>
    <row r="200" spans="1:9" x14ac:dyDescent="0.25">
      <c r="A200" s="99">
        <f t="shared" si="17"/>
        <v>11</v>
      </c>
      <c r="B200" s="99">
        <v>9</v>
      </c>
      <c r="C200" s="39">
        <f>SUMIFS('Meter Reading_NEMO'!AF$33:AF$260,'Meter Reading_NEMO'!$AE$33:$AE$260,$A200,'Meter Reading_NEMO'!$AD$33:$AD$260,$B200)</f>
        <v>43326</v>
      </c>
      <c r="D200" s="39">
        <f>SUMIFS('Meter Reading_NEMO'!AG$33:AG$260,'Meter Reading_NEMO'!$AE$33:$AE$260,$A200,'Meter Reading_NEMO'!$AD$33:$AD$260,$B200)</f>
        <v>43346</v>
      </c>
      <c r="E200" s="38">
        <f t="shared" si="18"/>
        <v>20</v>
      </c>
      <c r="F200" s="40">
        <f>SUMIFS(HDD_Summary!$E$4:$E$488,HDD_Summary!$D$4:$D$488,"&lt;"&amp;$D200,HDD_Summary!$D$4:$D$488,"&gt;="&amp;$C200)</f>
        <v>0</v>
      </c>
      <c r="G200" s="40">
        <f>SUMIFS(HDD_Summary!$F$4:$F$488,HDD_Summary!$D$4:$D$488,"&lt;"&amp;$D200,HDD_Summary!$D$4:$D$488,"&gt;="&amp;$C200)</f>
        <v>8.5619175627240143</v>
      </c>
      <c r="H200" s="105">
        <f>SUM('Customer Count by Cycle'!B35:C35)</f>
        <v>795</v>
      </c>
      <c r="I200" s="105">
        <f>SUM('Customer Count by Cycle'!D35:E35)</f>
        <v>122</v>
      </c>
    </row>
    <row r="201" spans="1:9" x14ac:dyDescent="0.25">
      <c r="A201" s="99">
        <f t="shared" si="17"/>
        <v>12</v>
      </c>
      <c r="B201" s="99">
        <v>9</v>
      </c>
      <c r="C201" s="39">
        <f>SUMIFS('Meter Reading_NEMO'!AF$33:AF$260,'Meter Reading_NEMO'!$AE$33:$AE$260,$A201,'Meter Reading_NEMO'!$AD$33:$AD$260,$B201)</f>
        <v>43327</v>
      </c>
      <c r="D201" s="39">
        <f>SUMIFS('Meter Reading_NEMO'!AG$33:AG$260,'Meter Reading_NEMO'!$AE$33:$AE$260,$A201,'Meter Reading_NEMO'!$AD$33:$AD$260,$B201)</f>
        <v>43346</v>
      </c>
      <c r="E201" s="38">
        <f t="shared" si="18"/>
        <v>19</v>
      </c>
      <c r="F201" s="40">
        <f>SUMIFS(HDD_Summary!$E$4:$E$488,HDD_Summary!$D$4:$D$488,"&lt;"&amp;$D201,HDD_Summary!$D$4:$D$488,"&gt;="&amp;$C201)</f>
        <v>0</v>
      </c>
      <c r="G201" s="40">
        <f>SUMIFS(HDD_Summary!$F$4:$F$488,HDD_Summary!$D$4:$D$488,"&lt;"&amp;$D201,HDD_Summary!$D$4:$D$488,"&gt;="&amp;$C201)</f>
        <v>8.5619175627240143</v>
      </c>
      <c r="H201" s="105">
        <f>SUM('Customer Count by Cycle'!B36:C36)</f>
        <v>817</v>
      </c>
      <c r="I201" s="105">
        <f>SUM('Customer Count by Cycle'!D36:E36)</f>
        <v>108</v>
      </c>
    </row>
    <row r="202" spans="1:9" x14ac:dyDescent="0.25">
      <c r="A202" s="99">
        <f t="shared" si="17"/>
        <v>13</v>
      </c>
      <c r="B202" s="99">
        <v>9</v>
      </c>
      <c r="C202" s="39">
        <f>SUMIFS('Meter Reading_NEMO'!AF$33:AF$260,'Meter Reading_NEMO'!$AE$33:$AE$260,$A202,'Meter Reading_NEMO'!$AD$33:$AD$260,$B202)</f>
        <v>43328</v>
      </c>
      <c r="D202" s="39">
        <f>SUMIFS('Meter Reading_NEMO'!AG$33:AG$260,'Meter Reading_NEMO'!$AE$33:$AE$260,$A202,'Meter Reading_NEMO'!$AD$33:$AD$260,$B202)</f>
        <v>43346</v>
      </c>
      <c r="E202" s="38">
        <f t="shared" si="18"/>
        <v>18</v>
      </c>
      <c r="F202" s="40">
        <f>SUMIFS(HDD_Summary!$E$4:$E$488,HDD_Summary!$D$4:$D$488,"&lt;"&amp;$D202,HDD_Summary!$D$4:$D$488,"&gt;="&amp;$C202)</f>
        <v>0</v>
      </c>
      <c r="G202" s="40">
        <f>SUMIFS(HDD_Summary!$F$4:$F$488,HDD_Summary!$D$4:$D$488,"&lt;"&amp;$D202,HDD_Summary!$D$4:$D$488,"&gt;="&amp;$C202)</f>
        <v>8.5619175627240143</v>
      </c>
      <c r="H202" s="105">
        <f>SUM('Customer Count by Cycle'!B37:C37)</f>
        <v>596</v>
      </c>
      <c r="I202" s="105">
        <f>SUM('Customer Count by Cycle'!D37:E37)</f>
        <v>67</v>
      </c>
    </row>
    <row r="203" spans="1:9" x14ac:dyDescent="0.25">
      <c r="A203" s="99">
        <f t="shared" si="17"/>
        <v>14</v>
      </c>
      <c r="B203" s="99">
        <v>9</v>
      </c>
      <c r="C203" s="39">
        <f>SUMIFS('Meter Reading_NEMO'!AF$33:AF$260,'Meter Reading_NEMO'!$AE$33:$AE$260,$A203,'Meter Reading_NEMO'!$AD$33:$AD$260,$B203)</f>
        <v>43329</v>
      </c>
      <c r="D203" s="39">
        <f>SUMIFS('Meter Reading_NEMO'!AG$33:AG$260,'Meter Reading_NEMO'!$AE$33:$AE$260,$A203,'Meter Reading_NEMO'!$AD$33:$AD$260,$B203)</f>
        <v>43346</v>
      </c>
      <c r="E203" s="38">
        <f t="shared" si="18"/>
        <v>17</v>
      </c>
      <c r="F203" s="40">
        <f>SUMIFS(HDD_Summary!$E$4:$E$488,HDD_Summary!$D$4:$D$488,"&lt;"&amp;$D203,HDD_Summary!$D$4:$D$488,"&gt;="&amp;$C203)</f>
        <v>0</v>
      </c>
      <c r="G203" s="40">
        <f>SUMIFS(HDD_Summary!$F$4:$F$488,HDD_Summary!$D$4:$D$488,"&lt;"&amp;$D203,HDD_Summary!$D$4:$D$488,"&gt;="&amp;$C203)</f>
        <v>8.5619175627240143</v>
      </c>
      <c r="H203" s="105">
        <f>SUM('Customer Count by Cycle'!B38:C38)</f>
        <v>1027</v>
      </c>
      <c r="I203" s="105">
        <f>SUM('Customer Count by Cycle'!D38:E38)</f>
        <v>173</v>
      </c>
    </row>
    <row r="204" spans="1:9" x14ac:dyDescent="0.25">
      <c r="A204" s="99">
        <f t="shared" si="17"/>
        <v>15</v>
      </c>
      <c r="B204" s="99">
        <v>9</v>
      </c>
      <c r="C204" s="39">
        <f>SUMIFS('Meter Reading_NEMO'!AF$33:AF$260,'Meter Reading_NEMO'!$AE$33:$AE$260,$A204,'Meter Reading_NEMO'!$AD$33:$AD$260,$B204)</f>
        <v>43332</v>
      </c>
      <c r="D204" s="39">
        <f>SUMIFS('Meter Reading_NEMO'!AG$33:AG$260,'Meter Reading_NEMO'!$AE$33:$AE$260,$A204,'Meter Reading_NEMO'!$AD$33:$AD$260,$B204)</f>
        <v>43346</v>
      </c>
      <c r="E204" s="38">
        <f t="shared" si="18"/>
        <v>14</v>
      </c>
      <c r="F204" s="40">
        <f>SUMIFS(HDD_Summary!$E$4:$E$488,HDD_Summary!$D$4:$D$488,"&lt;"&amp;$D204,HDD_Summary!$D$4:$D$488,"&gt;="&amp;$C204)</f>
        <v>0</v>
      </c>
      <c r="G204" s="40">
        <f>SUMIFS(HDD_Summary!$F$4:$F$488,HDD_Summary!$D$4:$D$488,"&lt;"&amp;$D204,HDD_Summary!$D$4:$D$488,"&gt;="&amp;$C204)</f>
        <v>8.5619175627240143</v>
      </c>
      <c r="H204" s="105">
        <f>SUM('Customer Count by Cycle'!B39:C39)</f>
        <v>652</v>
      </c>
      <c r="I204" s="105">
        <f>SUM('Customer Count by Cycle'!D39:E39)</f>
        <v>99</v>
      </c>
    </row>
    <row r="205" spans="1:9" x14ac:dyDescent="0.25">
      <c r="A205" s="99">
        <f t="shared" si="17"/>
        <v>16</v>
      </c>
      <c r="B205" s="99">
        <v>9</v>
      </c>
      <c r="C205" s="39">
        <f>SUMIFS('Meter Reading_NEMO'!AF$33:AF$260,'Meter Reading_NEMO'!$AE$33:$AE$260,$A205,'Meter Reading_NEMO'!$AD$33:$AD$260,$B205)</f>
        <v>43333</v>
      </c>
      <c r="D205" s="39">
        <f>SUMIFS('Meter Reading_NEMO'!AG$33:AG$260,'Meter Reading_NEMO'!$AE$33:$AE$260,$A205,'Meter Reading_NEMO'!$AD$33:$AD$260,$B205)</f>
        <v>43346</v>
      </c>
      <c r="E205" s="38">
        <f t="shared" si="18"/>
        <v>13</v>
      </c>
      <c r="F205" s="40">
        <f>SUMIFS(HDD_Summary!$E$4:$E$488,HDD_Summary!$D$4:$D$488,"&lt;"&amp;$D205,HDD_Summary!$D$4:$D$488,"&gt;="&amp;$C205)</f>
        <v>0</v>
      </c>
      <c r="G205" s="40">
        <f>SUMIFS(HDD_Summary!$F$4:$F$488,HDD_Summary!$D$4:$D$488,"&lt;"&amp;$D205,HDD_Summary!$D$4:$D$488,"&gt;="&amp;$C205)</f>
        <v>8.5619175627240143</v>
      </c>
      <c r="H205" s="105">
        <f>SUM('Customer Count by Cycle'!B40:C40)</f>
        <v>580</v>
      </c>
      <c r="I205" s="105">
        <f>SUM('Customer Count by Cycle'!D40:E40)</f>
        <v>112</v>
      </c>
    </row>
    <row r="206" spans="1:9" x14ac:dyDescent="0.25">
      <c r="A206" s="99">
        <f t="shared" si="17"/>
        <v>17</v>
      </c>
      <c r="B206" s="99">
        <v>9</v>
      </c>
      <c r="C206" s="39">
        <f>SUMIFS('Meter Reading_NEMO'!AF$33:AF$260,'Meter Reading_NEMO'!$AE$33:$AE$260,$A206,'Meter Reading_NEMO'!$AD$33:$AD$260,$B206)</f>
        <v>43334</v>
      </c>
      <c r="D206" s="39">
        <f>SUMIFS('Meter Reading_NEMO'!AG$33:AG$260,'Meter Reading_NEMO'!$AE$33:$AE$260,$A206,'Meter Reading_NEMO'!$AD$33:$AD$260,$B206)</f>
        <v>43346</v>
      </c>
      <c r="E206" s="38">
        <f t="shared" si="18"/>
        <v>12</v>
      </c>
      <c r="F206" s="40">
        <f>SUMIFS(HDD_Summary!$E$4:$E$488,HDD_Summary!$D$4:$D$488,"&lt;"&amp;$D206,HDD_Summary!$D$4:$D$488,"&gt;="&amp;$C206)</f>
        <v>0</v>
      </c>
      <c r="G206" s="40">
        <f>SUMIFS(HDD_Summary!$F$4:$F$488,HDD_Summary!$D$4:$D$488,"&lt;"&amp;$D206,HDD_Summary!$D$4:$D$488,"&gt;="&amp;$C206)</f>
        <v>8.5619175627240143</v>
      </c>
      <c r="H206" s="105">
        <f>SUM('Customer Count by Cycle'!B41:C41)</f>
        <v>694</v>
      </c>
      <c r="I206" s="105">
        <f>SUM('Customer Count by Cycle'!D41:E41)</f>
        <v>75</v>
      </c>
    </row>
    <row r="207" spans="1:9" x14ac:dyDescent="0.25">
      <c r="A207" s="99">
        <f t="shared" si="17"/>
        <v>18</v>
      </c>
      <c r="B207" s="99">
        <v>9</v>
      </c>
      <c r="C207" s="39">
        <f>SUMIFS('Meter Reading_NEMO'!AF$33:AF$260,'Meter Reading_NEMO'!$AE$33:$AE$260,$A207,'Meter Reading_NEMO'!$AD$33:$AD$260,$B207)</f>
        <v>43335</v>
      </c>
      <c r="D207" s="39">
        <f>SUMIFS('Meter Reading_NEMO'!AG$33:AG$260,'Meter Reading_NEMO'!$AE$33:$AE$260,$A207,'Meter Reading_NEMO'!$AD$33:$AD$260,$B207)</f>
        <v>43346</v>
      </c>
      <c r="E207" s="38">
        <f t="shared" si="18"/>
        <v>11</v>
      </c>
      <c r="F207" s="40">
        <f>SUMIFS(HDD_Summary!$E$4:$E$488,HDD_Summary!$D$4:$D$488,"&lt;"&amp;$D207,HDD_Summary!$D$4:$D$488,"&gt;="&amp;$C207)</f>
        <v>0</v>
      </c>
      <c r="G207" s="40">
        <f>SUMIFS(HDD_Summary!$F$4:$F$488,HDD_Summary!$D$4:$D$488,"&lt;"&amp;$D207,HDD_Summary!$D$4:$D$488,"&gt;="&amp;$C207)</f>
        <v>8.5619175627240143</v>
      </c>
      <c r="H207" s="105">
        <f>SUM('Customer Count by Cycle'!B42:C42)</f>
        <v>1199</v>
      </c>
      <c r="I207" s="105">
        <f>SUM('Customer Count by Cycle'!D42:E42)</f>
        <v>180</v>
      </c>
    </row>
    <row r="208" spans="1:9" x14ac:dyDescent="0.25">
      <c r="A208" s="99">
        <f t="shared" si="17"/>
        <v>19</v>
      </c>
      <c r="B208" s="99">
        <v>9</v>
      </c>
      <c r="C208" s="39">
        <f>SUMIFS('Meter Reading_NEMO'!AF$33:AF$260,'Meter Reading_NEMO'!$AE$33:$AE$260,$A208,'Meter Reading_NEMO'!$AD$33:$AD$260,$B208)</f>
        <v>43336</v>
      </c>
      <c r="D208" s="39">
        <f>SUMIFS('Meter Reading_NEMO'!AG$33:AG$260,'Meter Reading_NEMO'!$AE$33:$AE$260,$A208,'Meter Reading_NEMO'!$AD$33:$AD$260,$B208)</f>
        <v>43346</v>
      </c>
      <c r="E208" s="38">
        <f t="shared" si="18"/>
        <v>10</v>
      </c>
      <c r="F208" s="40">
        <f>SUMIFS(HDD_Summary!$E$4:$E$488,HDD_Summary!$D$4:$D$488,"&lt;"&amp;$D208,HDD_Summary!$D$4:$D$488,"&gt;="&amp;$C208)</f>
        <v>0</v>
      </c>
      <c r="G208" s="40">
        <f>SUMIFS(HDD_Summary!$F$4:$F$488,HDD_Summary!$D$4:$D$488,"&lt;"&amp;$D208,HDD_Summary!$D$4:$D$488,"&gt;="&amp;$C208)</f>
        <v>8.5194444444444457</v>
      </c>
      <c r="H208" s="105">
        <f>SUM('Customer Count by Cycle'!B43:C43)</f>
        <v>422</v>
      </c>
      <c r="I208" s="105">
        <f>SUM('Customer Count by Cycle'!D43:E43)</f>
        <v>123</v>
      </c>
    </row>
    <row r="209" spans="1:11" x14ac:dyDescent="0.25">
      <c r="C209" s="39"/>
      <c r="D209" s="39"/>
      <c r="F209" s="98"/>
      <c r="G209" s="40"/>
      <c r="H209" s="105"/>
      <c r="I209" s="105"/>
    </row>
    <row r="210" spans="1:11" x14ac:dyDescent="0.25">
      <c r="C210" s="39"/>
      <c r="D210" s="39"/>
      <c r="F210" s="98"/>
      <c r="G210" s="40"/>
      <c r="H210" s="105"/>
      <c r="I210" s="105"/>
    </row>
    <row r="211" spans="1:11" x14ac:dyDescent="0.25">
      <c r="C211" s="39"/>
      <c r="D211" s="39"/>
      <c r="F211" s="98"/>
      <c r="G211" s="40"/>
      <c r="H211" s="105"/>
      <c r="I211" s="105"/>
    </row>
    <row r="212" spans="1:11" x14ac:dyDescent="0.25">
      <c r="A212" s="126" t="s">
        <v>466</v>
      </c>
      <c r="B212" s="125"/>
      <c r="C212" s="39"/>
      <c r="D212" s="39"/>
      <c r="F212" s="98"/>
      <c r="G212" s="40"/>
      <c r="H212" s="105"/>
      <c r="I212" s="105"/>
    </row>
    <row r="213" spans="1:11" x14ac:dyDescent="0.25">
      <c r="A213" s="99">
        <f t="shared" ref="A213" si="19">A190</f>
        <v>1</v>
      </c>
      <c r="B213" s="99">
        <v>10</v>
      </c>
      <c r="C213" s="39">
        <f>SUMIFS('Meter Reading_NEMO'!AF$33:AF$260,'Meter Reading_NEMO'!$AE$33:$AE$260,$A213,'Meter Reading_NEMO'!$AD$33:$AD$260,$B213)</f>
        <v>43346</v>
      </c>
      <c r="D213" s="39">
        <f>SUMIFS('Meter Reading_NEMO'!AG$33:AG$260,'Meter Reading_NEMO'!$AE$33:$AE$260,$A213,'Meter Reading_NEMO'!$AD$33:$AD$260,$B213)</f>
        <v>43375</v>
      </c>
      <c r="E213" s="38">
        <f>D213-C213</f>
        <v>29</v>
      </c>
      <c r="F213" s="40">
        <f>SUMIFS(HDD_Summary!$E$4:$E$488,HDD_Summary!$D$4:$D$488,"&lt;"&amp;$D213,HDD_Summary!$D$4:$D$488,"&gt;="&amp;$C213)</f>
        <v>80</v>
      </c>
      <c r="G213" s="40">
        <f>SUMIFS(HDD_Summary!$F$4:$F$488,HDD_Summary!$D$4:$D$488,"&lt;"&amp;$D213,HDD_Summary!$D$4:$D$488,"&gt;="&amp;$C213)</f>
        <v>96.246290322580634</v>
      </c>
      <c r="H213" s="105">
        <f>SUM('Customer Count by Cycle'!B47:C65)</f>
        <v>15252</v>
      </c>
      <c r="I213" s="105">
        <f>SUM('Customer Count by Cycle'!D47:E65)</f>
        <v>2057</v>
      </c>
    </row>
    <row r="214" spans="1:11" x14ac:dyDescent="0.25">
      <c r="C214" s="39"/>
      <c r="D214" s="39"/>
      <c r="F214" s="98"/>
      <c r="G214" s="40"/>
      <c r="H214" s="105"/>
      <c r="I214" s="105"/>
    </row>
    <row r="215" spans="1:11" x14ac:dyDescent="0.25">
      <c r="C215" s="39"/>
      <c r="D215" s="39"/>
      <c r="F215" s="98"/>
      <c r="G215" s="40"/>
      <c r="H215" s="105"/>
      <c r="I215" s="105"/>
    </row>
    <row r="216" spans="1:11" x14ac:dyDescent="0.25">
      <c r="C216" s="39"/>
      <c r="D216" s="39"/>
      <c r="F216" s="98"/>
      <c r="G216" s="40"/>
      <c r="H216" s="105"/>
      <c r="I216" s="105"/>
    </row>
    <row r="217" spans="1:11" x14ac:dyDescent="0.25">
      <c r="A217" s="126" t="s">
        <v>465</v>
      </c>
      <c r="B217" s="125"/>
      <c r="C217" s="39"/>
      <c r="D217" s="39"/>
      <c r="F217" s="98"/>
      <c r="G217" s="40"/>
      <c r="H217" s="105"/>
      <c r="I217" s="105"/>
    </row>
    <row r="218" spans="1:11" x14ac:dyDescent="0.25">
      <c r="A218" s="99">
        <f>A213</f>
        <v>1</v>
      </c>
      <c r="B218" s="99">
        <v>11</v>
      </c>
      <c r="C218" s="39">
        <f>SUMIFS('Meter Reading_NEMO'!AF$33:AF$260,'Meter Reading_NEMO'!$AE$33:$AE$260,$A218,'Meter Reading_NEMO'!$AD$33:$AD$260,$B218)</f>
        <v>43375</v>
      </c>
      <c r="D218" s="39">
        <f>SUMIFS('Meter Reading_NEMO'!AG$33:AG$260,'Meter Reading_NEMO'!$AE$33:$AE$260,$A218,'Meter Reading_NEMO'!$AD$33:$AD$260,$B218)</f>
        <v>43403</v>
      </c>
      <c r="E218" s="38">
        <f>D218-C218</f>
        <v>28</v>
      </c>
      <c r="F218" s="40">
        <f>SUMIFS(HDD_Summary!$E$4:$E$488,HDD_Summary!$D$4:$D$488,"&lt;"&amp;$D218,HDD_Summary!$D$4:$D$488,"&gt;="&amp;$C218)</f>
        <v>378.5</v>
      </c>
      <c r="G218" s="40">
        <f>SUMIFS(HDD_Summary!$F$4:$F$488,HDD_Summary!$D$4:$D$488,"&lt;"&amp;$D218,HDD_Summary!$D$4:$D$488,"&gt;="&amp;$C218)</f>
        <v>307.04688172043006</v>
      </c>
      <c r="H218" s="105">
        <f>SUM('Customer Count by Cycle'!B69:C87)</f>
        <v>15610</v>
      </c>
      <c r="I218" s="105">
        <f>SUM('Customer Count by Cycle'!D69:E87)</f>
        <v>2124</v>
      </c>
    </row>
    <row r="219" spans="1:11" x14ac:dyDescent="0.25">
      <c r="C219" s="39"/>
      <c r="D219" s="39"/>
      <c r="F219" s="98"/>
      <c r="G219" s="40"/>
      <c r="H219" s="105"/>
      <c r="I219" s="105"/>
    </row>
    <row r="220" spans="1:11" x14ac:dyDescent="0.25">
      <c r="C220" s="39"/>
      <c r="D220" s="39"/>
      <c r="F220" s="98"/>
      <c r="G220" s="40"/>
      <c r="H220" s="105"/>
      <c r="I220" s="105"/>
    </row>
    <row r="221" spans="1:11" x14ac:dyDescent="0.25">
      <c r="C221" s="39"/>
      <c r="D221" s="39"/>
      <c r="F221" s="98"/>
      <c r="G221" s="40"/>
      <c r="H221" s="105"/>
      <c r="I221" s="105"/>
    </row>
    <row r="222" spans="1:11" x14ac:dyDescent="0.25">
      <c r="A222" s="126" t="s">
        <v>464</v>
      </c>
      <c r="B222" s="125"/>
      <c r="C222" s="39"/>
      <c r="D222" s="39"/>
      <c r="F222" s="98"/>
      <c r="G222" s="40"/>
      <c r="H222" s="105"/>
      <c r="I222" s="105"/>
    </row>
    <row r="223" spans="1:11" x14ac:dyDescent="0.25">
      <c r="A223" s="99">
        <f>A218</f>
        <v>1</v>
      </c>
      <c r="B223" s="99">
        <v>12</v>
      </c>
      <c r="C223" s="39">
        <f>SUMIFS('Meter Reading_NEMO'!AF$33:AF$260,'Meter Reading_NEMO'!$AE$33:$AE$260,$A223,'Meter Reading_NEMO'!$AD$33:$AD$260,$B223)</f>
        <v>43403</v>
      </c>
      <c r="D223" s="39">
        <f>SUMIFS('Meter Reading_NEMO'!AG$33:AG$260,'Meter Reading_NEMO'!$AE$33:$AE$260,$A223,'Meter Reading_NEMO'!$AD$33:$AD$260,$B223)</f>
        <v>43433</v>
      </c>
      <c r="E223" s="38">
        <f>D223-C223</f>
        <v>30</v>
      </c>
      <c r="F223" s="40">
        <f>SUMIFS(HDD_Summary!$E$4:$E$488,HDD_Summary!$D$4:$D$488,"&lt;"&amp;$D223,HDD_Summary!$D$4:$D$488,"&gt;="&amp;$C223)</f>
        <v>895.5</v>
      </c>
      <c r="G223" s="40">
        <f>SUMIFS(HDD_Summary!$F$4:$F$488,HDD_Summary!$D$4:$D$488,"&lt;"&amp;$D223,HDD_Summary!$D$4:$D$488,"&gt;="&amp;$C223)</f>
        <v>712.22089605734766</v>
      </c>
      <c r="H223" s="105">
        <f>SUM('Customer Count by Cycle'!B91:C109)</f>
        <v>15947</v>
      </c>
      <c r="I223" s="105">
        <f>SUM('Customer Count by Cycle'!D91:E109)</f>
        <v>2172</v>
      </c>
      <c r="K223" s="160"/>
    </row>
    <row r="224" spans="1:11" x14ac:dyDescent="0.25">
      <c r="H224" s="105"/>
      <c r="I224" s="105"/>
    </row>
    <row r="225" spans="1:9" x14ac:dyDescent="0.25">
      <c r="F225" s="98"/>
      <c r="G225" s="41"/>
      <c r="H225" s="105"/>
      <c r="I225" s="105"/>
    </row>
    <row r="226" spans="1:9" x14ac:dyDescent="0.25">
      <c r="H226" s="105"/>
      <c r="I226" s="105"/>
    </row>
    <row r="227" spans="1:9" customFormat="1" ht="14.45" customHeight="1" x14ac:dyDescent="0.25">
      <c r="A227" s="126" t="s">
        <v>463</v>
      </c>
      <c r="B227" s="125"/>
      <c r="H227" s="105"/>
      <c r="I227" s="105"/>
    </row>
    <row r="228" spans="1:9" x14ac:dyDescent="0.25">
      <c r="A228" s="99">
        <v>1</v>
      </c>
      <c r="B228" s="99">
        <v>1</v>
      </c>
      <c r="C228" s="39">
        <f>SUMIFS('Meter Reading_NEMO'!AF$261:AF$279,'Meter Reading_NEMO'!$AE$261:$AE$279,$A228,'Meter Reading_NEMO'!$AD$261:$AD$279,$B228)</f>
        <v>43433</v>
      </c>
      <c r="D228" s="39">
        <f>SUMIFS('Meter Reading_NEMO'!AG$261:AG$279,'Meter Reading_NEMO'!$AE$261:$AE$279,$A228,'Meter Reading_NEMO'!$AD$261:$AD$279,$B228)</f>
        <v>43462</v>
      </c>
      <c r="E228" s="38">
        <f>D228-C228</f>
        <v>29</v>
      </c>
      <c r="F228" s="40">
        <f>SUMIFS(HDD_Summary!$E$4:$E$488,HDD_Summary!$D$4:$D$488,"&lt;"&amp;$D228,HDD_Summary!$D$4:$D$488,"&gt;="&amp;$C228)</f>
        <v>940.5</v>
      </c>
      <c r="G228" s="40">
        <f>SUMIFS(HDD_Summary!$F$4:$F$488,HDD_Summary!$D$4:$D$488,"&lt;"&amp;$D228,HDD_Summary!$D$4:$D$488,"&gt;="&amp;$C228)</f>
        <v>925.00892473118279</v>
      </c>
      <c r="H228" s="105">
        <f>SUM('Customer Count by Cycle'!B113:C131)</f>
        <v>16146</v>
      </c>
      <c r="I228" s="105">
        <f>SUM('Customer Count by Cycle'!D113:E131)</f>
        <v>2199</v>
      </c>
    </row>
    <row r="229" spans="1:9" x14ac:dyDescent="0.25">
      <c r="I229" s="38"/>
    </row>
    <row r="230" spans="1:9" x14ac:dyDescent="0.25">
      <c r="G230" s="159"/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05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12.7109375" defaultRowHeight="15" x14ac:dyDescent="0.25"/>
  <cols>
    <col min="1" max="2" width="10.140625" style="99" customWidth="1"/>
    <col min="3" max="4" width="12.7109375" style="38"/>
    <col min="5" max="5" width="12.7109375" style="38" customWidth="1"/>
    <col min="6" max="6" width="12.7109375" style="99" customWidth="1"/>
    <col min="7" max="7" width="12.7109375" style="38"/>
    <col min="8" max="8" width="12.7109375" style="38" customWidth="1"/>
    <col min="9" max="10" width="12.7109375" customWidth="1"/>
    <col min="12" max="13" width="12.7109375" style="38"/>
    <col min="14" max="14" width="22.5703125" style="38" bestFit="1" customWidth="1"/>
    <col min="19" max="16384" width="12.7109375" style="38"/>
  </cols>
  <sheetData>
    <row r="1" spans="1:18" x14ac:dyDescent="0.25">
      <c r="A1" s="101"/>
      <c r="B1" s="101"/>
      <c r="C1" s="101"/>
      <c r="D1" s="101"/>
      <c r="E1" s="101"/>
      <c r="F1" s="101"/>
      <c r="G1" s="101"/>
      <c r="H1" s="101" t="s">
        <v>24</v>
      </c>
      <c r="I1" s="101" t="s">
        <v>24</v>
      </c>
    </row>
    <row r="2" spans="1:18" x14ac:dyDescent="0.25">
      <c r="A2" s="106" t="s">
        <v>40</v>
      </c>
      <c r="B2" s="106"/>
      <c r="C2" s="106" t="s">
        <v>41</v>
      </c>
      <c r="D2" s="106" t="s">
        <v>41</v>
      </c>
      <c r="E2" s="106" t="s">
        <v>42</v>
      </c>
      <c r="F2" s="106" t="s">
        <v>44</v>
      </c>
      <c r="G2" s="106" t="s">
        <v>43</v>
      </c>
      <c r="H2" s="106" t="s">
        <v>22</v>
      </c>
      <c r="I2" s="106" t="s">
        <v>462</v>
      </c>
    </row>
    <row r="3" spans="1:18" s="104" customFormat="1" ht="14.45" customHeight="1" x14ac:dyDescent="0.25">
      <c r="A3" s="102" t="s">
        <v>45</v>
      </c>
      <c r="B3" s="102" t="s">
        <v>46</v>
      </c>
      <c r="C3" s="102" t="s">
        <v>47</v>
      </c>
      <c r="D3" s="102" t="s">
        <v>48</v>
      </c>
      <c r="E3" s="102" t="s">
        <v>49</v>
      </c>
      <c r="F3" s="102" t="s">
        <v>51</v>
      </c>
      <c r="G3" s="102" t="s">
        <v>50</v>
      </c>
      <c r="H3" s="102" t="s">
        <v>461</v>
      </c>
      <c r="I3" s="102" t="s">
        <v>461</v>
      </c>
      <c r="J3"/>
      <c r="K3"/>
      <c r="M3" s="38"/>
      <c r="O3"/>
      <c r="P3"/>
      <c r="Q3"/>
      <c r="R3"/>
    </row>
    <row r="4" spans="1:18" customFormat="1" ht="14.45" customHeight="1" x14ac:dyDescent="0.25">
      <c r="A4" s="97"/>
      <c r="B4" s="97"/>
      <c r="H4" s="5"/>
      <c r="I4" s="5"/>
    </row>
    <row r="5" spans="1:18" customFormat="1" ht="14.45" customHeight="1" x14ac:dyDescent="0.25">
      <c r="A5" s="126" t="s">
        <v>463</v>
      </c>
      <c r="B5" s="125"/>
      <c r="H5" s="5"/>
      <c r="I5" s="5"/>
    </row>
    <row r="6" spans="1:18" x14ac:dyDescent="0.25">
      <c r="A6" s="99">
        <v>1</v>
      </c>
      <c r="B6" s="99">
        <v>1</v>
      </c>
      <c r="C6" s="39">
        <f>SUMIFS('Meter Reading_SEMO'!AF$33:AF$260,'Meter Reading_SEMO'!$AE$33:$AE$260,$A6,'Meter Reading_SEMO'!$AD$33:$AD$260,$B6)</f>
        <v>43068</v>
      </c>
      <c r="D6" s="39">
        <f>SUMIFS('Meter Reading_SEMO'!AG$33:AG$260,'Meter Reading_SEMO'!$AE$33:$AE$260,$A6,'Meter Reading_SEMO'!$AD$33:$AD$260,$B6)</f>
        <v>43102</v>
      </c>
      <c r="E6" s="38">
        <f>D6-C6</f>
        <v>34</v>
      </c>
      <c r="F6" s="40">
        <f>SUMIFS(HDD_Summary!$J$4:$J$488,HDD_Summary!$D$4:$D$488,"&lt;"&amp;$D6,HDD_Summary!$D$4:$D$488,"&gt;="&amp;$C6)</f>
        <v>1004</v>
      </c>
      <c r="G6" s="40">
        <f>SUMIFS(HDD_Summary!$K$4:$K$488,HDD_Summary!$D$4:$D$488,"&lt;"&amp;$D6,HDD_Summary!$D$4:$D$488,"&gt;="&amp;$C6)</f>
        <v>959.9968996415771</v>
      </c>
      <c r="H6" s="105"/>
      <c r="I6" s="5"/>
      <c r="K6" s="40"/>
      <c r="L6" s="40"/>
    </row>
    <row r="7" spans="1:18" x14ac:dyDescent="0.25">
      <c r="A7" s="99">
        <f>A6+1</f>
        <v>2</v>
      </c>
      <c r="B7" s="99">
        <v>1</v>
      </c>
      <c r="C7" s="39">
        <f>SUMIFS('Meter Reading_SEMO'!AF$33:AF$260,'Meter Reading_SEMO'!$AE$33:$AE$260,$A7,'Meter Reading_SEMO'!$AD$33:$AD$260,$B7)</f>
        <v>43069</v>
      </c>
      <c r="D7" s="39">
        <f>SUMIFS('Meter Reading_SEMO'!AG$33:AG$260,'Meter Reading_SEMO'!$AE$33:$AE$260,$A7,'Meter Reading_SEMO'!$AD$33:$AD$260,$B7)</f>
        <v>43103</v>
      </c>
      <c r="E7" s="38">
        <f t="shared" ref="E7:E24" si="0">D7-C7</f>
        <v>34</v>
      </c>
      <c r="F7" s="40">
        <f>SUMIFS(HDD_Summary!$J$4:$J$488,HDD_Summary!$D$4:$D$488,"&lt;"&amp;$D7,HDD_Summary!$D$4:$D$488,"&gt;="&amp;$C7)</f>
        <v>1044.5</v>
      </c>
      <c r="G7" s="40">
        <f>SUMIFS(HDD_Summary!$K$4:$K$488,HDD_Summary!$D$4:$D$488,"&lt;"&amp;$D7,HDD_Summary!$D$4:$D$488,"&gt;="&amp;$C7)</f>
        <v>995.75646953405021</v>
      </c>
      <c r="H7" s="105"/>
      <c r="I7" s="5"/>
    </row>
    <row r="8" spans="1:18" x14ac:dyDescent="0.25">
      <c r="A8" s="99">
        <f t="shared" ref="A8:A24" si="1">A7+1</f>
        <v>3</v>
      </c>
      <c r="B8" s="99">
        <v>1</v>
      </c>
      <c r="C8" s="39">
        <f>SUMIFS('Meter Reading_SEMO'!AF$33:AF$260,'Meter Reading_SEMO'!$AE$33:$AE$260,$A8,'Meter Reading_SEMO'!$AD$33:$AD$260,$B8)</f>
        <v>43070</v>
      </c>
      <c r="D8" s="39">
        <f>SUMIFS('Meter Reading_SEMO'!AG$33:AG$260,'Meter Reading_SEMO'!$AE$33:$AE$260,$A8,'Meter Reading_SEMO'!$AD$33:$AD$260,$B8)</f>
        <v>43104</v>
      </c>
      <c r="E8" s="38">
        <f t="shared" si="0"/>
        <v>34</v>
      </c>
      <c r="F8" s="40">
        <f>SUMIFS(HDD_Summary!$J$4:$J$488,HDD_Summary!$D$4:$D$488,"&lt;"&amp;$D8,HDD_Summary!$D$4:$D$488,"&gt;="&amp;$C8)</f>
        <v>1069</v>
      </c>
      <c r="G8" s="40">
        <f>SUMIFS(HDD_Summary!$K$4:$K$488,HDD_Summary!$D$4:$D$488,"&lt;"&amp;$D8,HDD_Summary!$D$4:$D$488,"&gt;="&amp;$C8)</f>
        <v>1011.6083870967742</v>
      </c>
      <c r="H8" s="105"/>
      <c r="I8" s="5"/>
    </row>
    <row r="9" spans="1:18" x14ac:dyDescent="0.25">
      <c r="A9" s="99">
        <f t="shared" si="1"/>
        <v>4</v>
      </c>
      <c r="B9" s="99">
        <v>1</v>
      </c>
      <c r="C9" s="39">
        <f>SUMIFS('Meter Reading_SEMO'!AF$33:AF$260,'Meter Reading_SEMO'!$AE$33:$AE$260,$A9,'Meter Reading_SEMO'!$AD$33:$AD$260,$B9)</f>
        <v>43073</v>
      </c>
      <c r="D9" s="39">
        <f>SUMIFS('Meter Reading_SEMO'!AG$33:AG$260,'Meter Reading_SEMO'!$AE$33:$AE$260,$A9,'Meter Reading_SEMO'!$AD$33:$AD$260,$B9)</f>
        <v>43105</v>
      </c>
      <c r="E9" s="38">
        <f t="shared" si="0"/>
        <v>32</v>
      </c>
      <c r="F9" s="40">
        <f>SUMIFS(HDD_Summary!$J$4:$J$488,HDD_Summary!$D$4:$D$488,"&lt;"&amp;$D9,HDD_Summary!$D$4:$D$488,"&gt;="&amp;$C9)</f>
        <v>1061.5</v>
      </c>
      <c r="G9" s="40">
        <f>SUMIFS(HDD_Summary!$K$4:$K$488,HDD_Summary!$D$4:$D$488,"&lt;"&amp;$D9,HDD_Summary!$D$4:$D$488,"&gt;="&amp;$C9)</f>
        <v>1000.776129032258</v>
      </c>
      <c r="H9" s="105"/>
      <c r="I9" s="5"/>
    </row>
    <row r="10" spans="1:18" x14ac:dyDescent="0.25">
      <c r="A10" s="99">
        <f t="shared" si="1"/>
        <v>5</v>
      </c>
      <c r="B10" s="99">
        <v>1</v>
      </c>
      <c r="C10" s="39">
        <f>SUMIFS('Meter Reading_SEMO'!AF$33:AF$260,'Meter Reading_SEMO'!$AE$33:$AE$260,$A10,'Meter Reading_SEMO'!$AD$33:$AD$260,$B10)</f>
        <v>43074</v>
      </c>
      <c r="D10" s="39">
        <f>SUMIFS('Meter Reading_SEMO'!AG$33:AG$260,'Meter Reading_SEMO'!$AE$33:$AE$260,$A10,'Meter Reading_SEMO'!$AD$33:$AD$260,$B10)</f>
        <v>43108</v>
      </c>
      <c r="E10" s="38">
        <f t="shared" si="0"/>
        <v>34</v>
      </c>
      <c r="F10" s="40">
        <f>SUMIFS(HDD_Summary!$J$4:$J$488,HDD_Summary!$D$4:$D$488,"&lt;"&amp;$D10,HDD_Summary!$D$4:$D$488,"&gt;="&amp;$C10)</f>
        <v>1179</v>
      </c>
      <c r="G10" s="40">
        <f>SUMIFS(HDD_Summary!$K$4:$K$488,HDD_Summary!$D$4:$D$488,"&lt;"&amp;$D10,HDD_Summary!$D$4:$D$488,"&gt;="&amp;$C10)</f>
        <v>1100.4520967741935</v>
      </c>
      <c r="H10" s="105"/>
      <c r="I10" s="5"/>
    </row>
    <row r="11" spans="1:18" x14ac:dyDescent="0.25">
      <c r="A11" s="99">
        <f t="shared" si="1"/>
        <v>6</v>
      </c>
      <c r="B11" s="99">
        <v>1</v>
      </c>
      <c r="C11" s="39">
        <f>SUMIFS('Meter Reading_SEMO'!AF$33:AF$260,'Meter Reading_SEMO'!$AE$33:$AE$260,$A11,'Meter Reading_SEMO'!$AD$33:$AD$260,$B11)</f>
        <v>43075</v>
      </c>
      <c r="D11" s="39">
        <f>SUMIFS('Meter Reading_SEMO'!AG$33:AG$260,'Meter Reading_SEMO'!$AE$33:$AE$260,$A11,'Meter Reading_SEMO'!$AD$33:$AD$260,$B11)</f>
        <v>43109</v>
      </c>
      <c r="E11" s="38">
        <f t="shared" si="0"/>
        <v>34</v>
      </c>
      <c r="F11" s="40">
        <f>SUMIFS(HDD_Summary!$J$4:$J$488,HDD_Summary!$D$4:$D$488,"&lt;"&amp;$D11,HDD_Summary!$D$4:$D$488,"&gt;="&amp;$C11)</f>
        <v>1184.5</v>
      </c>
      <c r="G11" s="40">
        <f>SUMIFS(HDD_Summary!$K$4:$K$488,HDD_Summary!$D$4:$D$488,"&lt;"&amp;$D11,HDD_Summary!$D$4:$D$488,"&gt;="&amp;$C11)</f>
        <v>1105.9800537634405</v>
      </c>
      <c r="H11" s="105"/>
      <c r="I11" s="5"/>
    </row>
    <row r="12" spans="1:18" x14ac:dyDescent="0.25">
      <c r="A12" s="99">
        <f t="shared" si="1"/>
        <v>7</v>
      </c>
      <c r="B12" s="99">
        <v>1</v>
      </c>
      <c r="C12" s="39">
        <f>SUMIFS('Meter Reading_SEMO'!AF$33:AF$260,'Meter Reading_SEMO'!$AE$33:$AE$260,$A12,'Meter Reading_SEMO'!$AD$33:$AD$260,$B12)</f>
        <v>43076</v>
      </c>
      <c r="D12" s="39">
        <f>SUMIFS('Meter Reading_SEMO'!AG$33:AG$260,'Meter Reading_SEMO'!$AE$33:$AE$260,$A12,'Meter Reading_SEMO'!$AD$33:$AD$260,$B12)</f>
        <v>43110</v>
      </c>
      <c r="E12" s="38">
        <f t="shared" si="0"/>
        <v>34</v>
      </c>
      <c r="F12" s="40">
        <f>SUMIFS(HDD_Summary!$J$4:$J$488,HDD_Summary!$D$4:$D$488,"&lt;"&amp;$D12,HDD_Summary!$D$4:$D$488,"&gt;="&amp;$C12)</f>
        <v>1185.5</v>
      </c>
      <c r="G12" s="40">
        <f>SUMIFS(HDD_Summary!$K$4:$K$488,HDD_Summary!$D$4:$D$488,"&lt;"&amp;$D12,HDD_Summary!$D$4:$D$488,"&gt;="&amp;$C12)</f>
        <v>1105.6923118279567</v>
      </c>
      <c r="H12" s="105"/>
      <c r="I12" s="5"/>
    </row>
    <row r="13" spans="1:18" x14ac:dyDescent="0.25">
      <c r="A13" s="99">
        <f t="shared" si="1"/>
        <v>8</v>
      </c>
      <c r="B13" s="99">
        <v>1</v>
      </c>
      <c r="C13" s="39">
        <f>SUMIFS('Meter Reading_SEMO'!AF$33:AF$260,'Meter Reading_SEMO'!$AE$33:$AE$260,$A13,'Meter Reading_SEMO'!$AD$33:$AD$260,$B13)</f>
        <v>43077</v>
      </c>
      <c r="D13" s="39">
        <f>SUMIFS('Meter Reading_SEMO'!AG$33:AG$260,'Meter Reading_SEMO'!$AE$33:$AE$260,$A13,'Meter Reading_SEMO'!$AD$33:$AD$260,$B13)</f>
        <v>43111</v>
      </c>
      <c r="E13" s="38">
        <f t="shared" si="0"/>
        <v>34</v>
      </c>
      <c r="F13" s="40">
        <f>SUMIFS(HDD_Summary!$J$4:$J$488,HDD_Summary!$D$4:$D$488,"&lt;"&amp;$D13,HDD_Summary!$D$4:$D$488,"&gt;="&amp;$C13)</f>
        <v>1164.5</v>
      </c>
      <c r="G13" s="40">
        <f>SUMIFS(HDD_Summary!$K$4:$K$488,HDD_Summary!$D$4:$D$488,"&lt;"&amp;$D13,HDD_Summary!$D$4:$D$488,"&gt;="&amp;$C13)</f>
        <v>1088.7174193548385</v>
      </c>
      <c r="H13" s="105"/>
      <c r="I13" s="5"/>
    </row>
    <row r="14" spans="1:18" x14ac:dyDescent="0.25">
      <c r="A14" s="99">
        <f t="shared" si="1"/>
        <v>9</v>
      </c>
      <c r="B14" s="99">
        <v>1</v>
      </c>
      <c r="C14" s="39">
        <f>SUMIFS('Meter Reading_SEMO'!AF$33:AF$260,'Meter Reading_SEMO'!$AE$33:$AE$260,$A14,'Meter Reading_SEMO'!$AD$33:$AD$260,$B14)</f>
        <v>43080</v>
      </c>
      <c r="D14" s="39">
        <f>SUMIFS('Meter Reading_SEMO'!AG$33:AG$260,'Meter Reading_SEMO'!$AE$33:$AE$260,$A14,'Meter Reading_SEMO'!$AD$33:$AD$260,$B14)</f>
        <v>43112</v>
      </c>
      <c r="E14" s="38">
        <f t="shared" si="0"/>
        <v>32</v>
      </c>
      <c r="F14" s="40">
        <f>SUMIFS(HDD_Summary!$J$4:$J$488,HDD_Summary!$D$4:$D$488,"&lt;"&amp;$D14,HDD_Summary!$D$4:$D$488,"&gt;="&amp;$C14)</f>
        <v>1076.5</v>
      </c>
      <c r="G14" s="40">
        <f>SUMIFS(HDD_Summary!$K$4:$K$488,HDD_Summary!$D$4:$D$488,"&lt;"&amp;$D14,HDD_Summary!$D$4:$D$488,"&gt;="&amp;$C14)</f>
        <v>1007.8693010752689</v>
      </c>
      <c r="H14" s="105"/>
      <c r="I14" s="5"/>
    </row>
    <row r="15" spans="1:18" x14ac:dyDescent="0.25">
      <c r="A15" s="99">
        <f t="shared" si="1"/>
        <v>10</v>
      </c>
      <c r="B15" s="99">
        <v>1</v>
      </c>
      <c r="C15" s="39">
        <f>SUMIFS('Meter Reading_SEMO'!AF$33:AF$260,'Meter Reading_SEMO'!$AE$33:$AE$260,$A15,'Meter Reading_SEMO'!$AD$33:$AD$260,$B15)</f>
        <v>43081</v>
      </c>
      <c r="D15" s="39">
        <f>SUMIFS('Meter Reading_SEMO'!AG$33:AG$260,'Meter Reading_SEMO'!$AE$33:$AE$260,$A15,'Meter Reading_SEMO'!$AD$33:$AD$260,$B15)</f>
        <v>43115</v>
      </c>
      <c r="E15" s="38">
        <f t="shared" si="0"/>
        <v>34</v>
      </c>
      <c r="F15" s="40">
        <f>SUMIFS(HDD_Summary!$J$4:$J$488,HDD_Summary!$D$4:$D$488,"&lt;"&amp;$D15,HDD_Summary!$D$4:$D$488,"&gt;="&amp;$C15)</f>
        <v>1184.5</v>
      </c>
      <c r="G15" s="40">
        <f>SUMIFS(HDD_Summary!$K$4:$K$488,HDD_Summary!$D$4:$D$488,"&lt;"&amp;$D15,HDD_Summary!$D$4:$D$488,"&gt;="&amp;$C15)</f>
        <v>1089.4262903225808</v>
      </c>
      <c r="H15" s="105"/>
      <c r="I15" s="5"/>
    </row>
    <row r="16" spans="1:18" x14ac:dyDescent="0.25">
      <c r="A16" s="99">
        <f t="shared" si="1"/>
        <v>11</v>
      </c>
      <c r="B16" s="99">
        <v>1</v>
      </c>
      <c r="C16" s="39">
        <f>SUMIFS('Meter Reading_SEMO'!AF$33:AF$260,'Meter Reading_SEMO'!$AE$33:$AE$260,$A16,'Meter Reading_SEMO'!$AD$33:$AD$260,$B16)</f>
        <v>43082</v>
      </c>
      <c r="D16" s="39">
        <f>SUMIFS('Meter Reading_SEMO'!AG$33:AG$260,'Meter Reading_SEMO'!$AE$33:$AE$260,$A16,'Meter Reading_SEMO'!$AD$33:$AD$260,$B16)</f>
        <v>43116</v>
      </c>
      <c r="E16" s="38">
        <f t="shared" si="0"/>
        <v>34</v>
      </c>
      <c r="F16" s="40">
        <f>SUMIFS(HDD_Summary!$J$4:$J$488,HDD_Summary!$D$4:$D$488,"&lt;"&amp;$D16,HDD_Summary!$D$4:$D$488,"&gt;="&amp;$C16)</f>
        <v>1196.5</v>
      </c>
      <c r="G16" s="40">
        <f>SUMIFS(HDD_Summary!$K$4:$K$488,HDD_Summary!$D$4:$D$488,"&lt;"&amp;$D16,HDD_Summary!$D$4:$D$488,"&gt;="&amp;$C16)</f>
        <v>1094.8210752688174</v>
      </c>
      <c r="H16" s="105"/>
      <c r="I16" s="5"/>
    </row>
    <row r="17" spans="1:14" x14ac:dyDescent="0.25">
      <c r="A17" s="99">
        <f t="shared" si="1"/>
        <v>12</v>
      </c>
      <c r="B17" s="99">
        <v>1</v>
      </c>
      <c r="C17" s="39">
        <f>SUMIFS('Meter Reading_SEMO'!AF$33:AF$260,'Meter Reading_SEMO'!$AE$33:$AE$260,$A17,'Meter Reading_SEMO'!$AD$33:$AD$260,$B17)</f>
        <v>43083</v>
      </c>
      <c r="D17" s="39">
        <f>SUMIFS('Meter Reading_SEMO'!AG$33:AG$260,'Meter Reading_SEMO'!$AE$33:$AE$260,$A17,'Meter Reading_SEMO'!$AD$33:$AD$260,$B17)</f>
        <v>43117</v>
      </c>
      <c r="E17" s="38">
        <f t="shared" si="0"/>
        <v>34</v>
      </c>
      <c r="F17" s="40">
        <f>SUMIFS(HDD_Summary!$J$4:$J$488,HDD_Summary!$D$4:$D$488,"&lt;"&amp;$D17,HDD_Summary!$D$4:$D$488,"&gt;="&amp;$C17)</f>
        <v>1223.5</v>
      </c>
      <c r="G17" s="40">
        <f>SUMIFS(HDD_Summary!$K$4:$K$488,HDD_Summary!$D$4:$D$488,"&lt;"&amp;$D17,HDD_Summary!$D$4:$D$488,"&gt;="&amp;$C17)</f>
        <v>1112.4408602150538</v>
      </c>
      <c r="H17" s="105"/>
      <c r="I17" s="5"/>
    </row>
    <row r="18" spans="1:14" x14ac:dyDescent="0.25">
      <c r="A18" s="99">
        <f t="shared" si="1"/>
        <v>13</v>
      </c>
      <c r="B18" s="99">
        <v>1</v>
      </c>
      <c r="C18" s="39">
        <f>SUMIFS('Meter Reading_SEMO'!AF$33:AF$260,'Meter Reading_SEMO'!$AE$33:$AE$260,$A18,'Meter Reading_SEMO'!$AD$33:$AD$260,$B18)</f>
        <v>43084</v>
      </c>
      <c r="D18" s="39">
        <f>SUMIFS('Meter Reading_SEMO'!AG$33:AG$260,'Meter Reading_SEMO'!$AE$33:$AE$260,$A18,'Meter Reading_SEMO'!$AD$33:$AD$260,$B18)</f>
        <v>43118</v>
      </c>
      <c r="E18" s="38">
        <f t="shared" si="0"/>
        <v>34</v>
      </c>
      <c r="F18" s="40">
        <f>SUMIFS(HDD_Summary!$J$4:$J$488,HDD_Summary!$D$4:$D$488,"&lt;"&amp;$D18,HDD_Summary!$D$4:$D$488,"&gt;="&amp;$C18)</f>
        <v>1245.5</v>
      </c>
      <c r="G18" s="40">
        <f>SUMIFS(HDD_Summary!$K$4:$K$488,HDD_Summary!$D$4:$D$488,"&lt;"&amp;$D18,HDD_Summary!$D$4:$D$488,"&gt;="&amp;$C18)</f>
        <v>1126.8290860215054</v>
      </c>
      <c r="H18" s="105"/>
      <c r="I18" s="5"/>
    </row>
    <row r="19" spans="1:14" x14ac:dyDescent="0.25">
      <c r="A19" s="99">
        <f t="shared" si="1"/>
        <v>14</v>
      </c>
      <c r="B19" s="99">
        <v>1</v>
      </c>
      <c r="C19" s="39">
        <f>SUMIFS('Meter Reading_SEMO'!AF$33:AF$260,'Meter Reading_SEMO'!$AE$33:$AE$260,$A19,'Meter Reading_SEMO'!$AD$33:$AD$260,$B19)</f>
        <v>43087</v>
      </c>
      <c r="D19" s="39">
        <f>SUMIFS('Meter Reading_SEMO'!AG$33:AG$260,'Meter Reading_SEMO'!$AE$33:$AE$260,$A19,'Meter Reading_SEMO'!$AD$33:$AD$260,$B19)</f>
        <v>43119</v>
      </c>
      <c r="E19" s="38">
        <f t="shared" si="0"/>
        <v>32</v>
      </c>
      <c r="F19" s="40">
        <f>SUMIFS(HDD_Summary!$J$4:$J$488,HDD_Summary!$D$4:$D$488,"&lt;"&amp;$D19,HDD_Summary!$D$4:$D$488,"&gt;="&amp;$C19)</f>
        <v>1217.5</v>
      </c>
      <c r="G19" s="40">
        <f>SUMIFS(HDD_Summary!$K$4:$K$488,HDD_Summary!$D$4:$D$488,"&lt;"&amp;$D19,HDD_Summary!$D$4:$D$488,"&gt;="&amp;$C19)</f>
        <v>1090.9487096774194</v>
      </c>
      <c r="H19" s="105"/>
      <c r="I19" s="5"/>
    </row>
    <row r="20" spans="1:14" customFormat="1" x14ac:dyDescent="0.25">
      <c r="A20" s="99">
        <f t="shared" si="1"/>
        <v>15</v>
      </c>
      <c r="B20" s="99">
        <v>1</v>
      </c>
      <c r="C20" s="39">
        <f>SUMIFS('Meter Reading_SEMO'!AF$33:AF$260,'Meter Reading_SEMO'!$AE$33:$AE$260,$A20,'Meter Reading_SEMO'!$AD$33:$AD$260,$B20)</f>
        <v>43088</v>
      </c>
      <c r="D20" s="39">
        <f>SUMIFS('Meter Reading_SEMO'!AG$33:AG$260,'Meter Reading_SEMO'!$AE$33:$AE$260,$A20,'Meter Reading_SEMO'!$AD$33:$AD$260,$B20)</f>
        <v>43122</v>
      </c>
      <c r="E20" s="38">
        <f t="shared" si="0"/>
        <v>34</v>
      </c>
      <c r="F20" s="40">
        <f>SUMIFS(HDD_Summary!$J$4:$J$488,HDD_Summary!$D$4:$D$488,"&lt;"&amp;$D20,HDD_Summary!$D$4:$D$488,"&gt;="&amp;$C20)</f>
        <v>1277.5</v>
      </c>
      <c r="G20" s="40">
        <f>SUMIFS(HDD_Summary!$K$4:$K$488,HDD_Summary!$D$4:$D$488,"&lt;"&amp;$D20,HDD_Summary!$D$4:$D$488,"&gt;="&amp;$C20)</f>
        <v>1138.3998924731186</v>
      </c>
      <c r="H20" s="105"/>
      <c r="I20" s="5"/>
      <c r="L20" s="38"/>
      <c r="M20" s="38"/>
      <c r="N20" s="38"/>
    </row>
    <row r="21" spans="1:14" customFormat="1" x14ac:dyDescent="0.25">
      <c r="A21" s="99">
        <f t="shared" si="1"/>
        <v>16</v>
      </c>
      <c r="B21" s="99">
        <v>1</v>
      </c>
      <c r="C21" s="39">
        <f>SUMIFS('Meter Reading_SEMO'!AF$33:AF$260,'Meter Reading_SEMO'!$AE$33:$AE$260,$A21,'Meter Reading_SEMO'!$AD$33:$AD$260,$B21)</f>
        <v>43089</v>
      </c>
      <c r="D21" s="39">
        <f>SUMIFS('Meter Reading_SEMO'!AG$33:AG$260,'Meter Reading_SEMO'!$AE$33:$AE$260,$A21,'Meter Reading_SEMO'!$AD$33:$AD$260,$B21)</f>
        <v>43123</v>
      </c>
      <c r="E21" s="38">
        <f t="shared" si="0"/>
        <v>34</v>
      </c>
      <c r="F21" s="40">
        <f>SUMIFS(HDD_Summary!$J$4:$J$488,HDD_Summary!$D$4:$D$488,"&lt;"&amp;$D21,HDD_Summary!$D$4:$D$488,"&gt;="&amp;$C21)</f>
        <v>1275</v>
      </c>
      <c r="G21" s="40">
        <f>SUMIFS(HDD_Summary!$K$4:$K$488,HDD_Summary!$D$4:$D$488,"&lt;"&amp;$D21,HDD_Summary!$D$4:$D$488,"&gt;="&amp;$C21)</f>
        <v>1134.3967204301077</v>
      </c>
      <c r="H21" s="105"/>
      <c r="I21" s="5"/>
      <c r="L21" s="38"/>
      <c r="M21" s="38"/>
      <c r="N21" s="38"/>
    </row>
    <row r="22" spans="1:14" customFormat="1" x14ac:dyDescent="0.25">
      <c r="A22" s="99">
        <f t="shared" si="1"/>
        <v>17</v>
      </c>
      <c r="B22" s="99">
        <v>1</v>
      </c>
      <c r="C22" s="39">
        <f>SUMIFS('Meter Reading_SEMO'!AF$33:AF$260,'Meter Reading_SEMO'!$AE$33:$AE$260,$A22,'Meter Reading_SEMO'!$AD$33:$AD$260,$B22)</f>
        <v>43090</v>
      </c>
      <c r="D22" s="39">
        <f>SUMIFS('Meter Reading_SEMO'!AG$33:AG$260,'Meter Reading_SEMO'!$AE$33:$AE$260,$A22,'Meter Reading_SEMO'!$AD$33:$AD$260,$B22)</f>
        <v>43124</v>
      </c>
      <c r="E22" s="38">
        <f t="shared" si="0"/>
        <v>34</v>
      </c>
      <c r="F22" s="40">
        <f>SUMIFS(HDD_Summary!$J$4:$J$488,HDD_Summary!$D$4:$D$488,"&lt;"&amp;$D22,HDD_Summary!$D$4:$D$488,"&gt;="&amp;$C22)</f>
        <v>1284.5</v>
      </c>
      <c r="G22" s="40">
        <f>SUMIFS(HDD_Summary!$K$4:$K$488,HDD_Summary!$D$4:$D$488,"&lt;"&amp;$D22,HDD_Summary!$D$4:$D$488,"&gt;="&amp;$C22)</f>
        <v>1142.5448924731186</v>
      </c>
      <c r="H22" s="105"/>
      <c r="I22" s="5"/>
      <c r="L22" s="38"/>
      <c r="M22" s="38"/>
      <c r="N22" s="38"/>
    </row>
    <row r="23" spans="1:14" customFormat="1" x14ac:dyDescent="0.25">
      <c r="A23" s="99">
        <f t="shared" si="1"/>
        <v>18</v>
      </c>
      <c r="B23" s="99">
        <v>1</v>
      </c>
      <c r="C23" s="39">
        <f>SUMIFS('Meter Reading_SEMO'!AF$33:AF$260,'Meter Reading_SEMO'!$AE$33:$AE$260,$A23,'Meter Reading_SEMO'!$AD$33:$AD$260,$B23)</f>
        <v>43091</v>
      </c>
      <c r="D23" s="39">
        <f>SUMIFS('Meter Reading_SEMO'!AG$33:AG$260,'Meter Reading_SEMO'!$AE$33:$AE$260,$A23,'Meter Reading_SEMO'!$AD$33:$AD$260,$B23)</f>
        <v>43125</v>
      </c>
      <c r="E23" s="38">
        <f t="shared" si="0"/>
        <v>34</v>
      </c>
      <c r="F23" s="40">
        <f>SUMIFS(HDD_Summary!$J$4:$J$488,HDD_Summary!$D$4:$D$488,"&lt;"&amp;$D23,HDD_Summary!$D$4:$D$488,"&gt;="&amp;$C23)</f>
        <v>1290.5</v>
      </c>
      <c r="G23" s="40">
        <f>SUMIFS(HDD_Summary!$K$4:$K$488,HDD_Summary!$D$4:$D$488,"&lt;"&amp;$D23,HDD_Summary!$D$4:$D$488,"&gt;="&amp;$C23)</f>
        <v>1147.5640322580646</v>
      </c>
      <c r="H23" s="105"/>
      <c r="I23" s="5"/>
      <c r="L23" s="38"/>
      <c r="M23" s="38"/>
      <c r="N23" s="38"/>
    </row>
    <row r="24" spans="1:14" customFormat="1" x14ac:dyDescent="0.25">
      <c r="A24" s="99">
        <f t="shared" si="1"/>
        <v>19</v>
      </c>
      <c r="B24" s="99">
        <v>1</v>
      </c>
      <c r="C24" s="39">
        <f>SUMIFS('Meter Reading_SEMO'!AF$33:AF$260,'Meter Reading_SEMO'!$AE$33:$AE$260,$A24,'Meter Reading_SEMO'!$AD$33:$AD$260,$B24)</f>
        <v>43096</v>
      </c>
      <c r="D24" s="39">
        <f>SUMIFS('Meter Reading_SEMO'!AG$33:AG$260,'Meter Reading_SEMO'!$AE$33:$AE$260,$A24,'Meter Reading_SEMO'!$AD$33:$AD$260,$B24)</f>
        <v>43126</v>
      </c>
      <c r="E24" s="38">
        <f t="shared" si="0"/>
        <v>30</v>
      </c>
      <c r="F24" s="40">
        <f>SUMIFS(HDD_Summary!$J$4:$J$488,HDD_Summary!$D$4:$D$488,"&lt;"&amp;$D24,HDD_Summary!$D$4:$D$488,"&gt;="&amp;$C24)</f>
        <v>1149.5</v>
      </c>
      <c r="G24" s="40">
        <f>SUMIFS(HDD_Summary!$K$4:$K$488,HDD_Summary!$D$4:$D$488,"&lt;"&amp;$D24,HDD_Summary!$D$4:$D$488,"&gt;="&amp;$C24)</f>
        <v>1021.7873118279572</v>
      </c>
      <c r="H24" s="105"/>
      <c r="I24" s="5"/>
      <c r="L24" s="38"/>
      <c r="M24" s="38"/>
      <c r="N24" s="38"/>
    </row>
    <row r="25" spans="1:14" customFormat="1" x14ac:dyDescent="0.25">
      <c r="A25" s="99"/>
      <c r="B25" s="99"/>
      <c r="C25" s="39"/>
      <c r="D25" s="39"/>
      <c r="E25" s="38"/>
      <c r="F25" s="98"/>
      <c r="G25" s="40"/>
      <c r="H25" s="105"/>
      <c r="I25" s="5"/>
      <c r="L25" s="38"/>
      <c r="M25" s="38"/>
      <c r="N25" s="38"/>
    </row>
    <row r="26" spans="1:14" customFormat="1" x14ac:dyDescent="0.25">
      <c r="A26" s="99"/>
      <c r="B26" s="99"/>
      <c r="C26" s="39"/>
      <c r="D26" s="39"/>
      <c r="E26" s="98"/>
      <c r="F26" s="98"/>
      <c r="G26" s="98"/>
      <c r="H26" s="105"/>
      <c r="I26" s="5"/>
      <c r="L26" s="38"/>
      <c r="M26" s="38"/>
      <c r="N26" s="38"/>
    </row>
    <row r="27" spans="1:14" customFormat="1" x14ac:dyDescent="0.25">
      <c r="A27" s="99"/>
      <c r="B27" s="99"/>
      <c r="C27" s="39"/>
      <c r="D27" s="39"/>
      <c r="E27" s="38"/>
      <c r="F27" s="98"/>
      <c r="G27" s="40"/>
      <c r="H27" s="105"/>
      <c r="I27" s="5"/>
      <c r="L27" s="38"/>
      <c r="M27" s="38"/>
      <c r="N27" s="38"/>
    </row>
    <row r="28" spans="1:14" customFormat="1" x14ac:dyDescent="0.25">
      <c r="A28" s="126" t="s">
        <v>467</v>
      </c>
      <c r="B28" s="125"/>
      <c r="C28" s="39"/>
      <c r="D28" s="39"/>
      <c r="E28" s="38"/>
      <c r="F28" s="98"/>
      <c r="G28" s="40"/>
      <c r="H28" s="105"/>
      <c r="I28" s="5"/>
      <c r="L28" s="38"/>
      <c r="M28" s="38"/>
      <c r="N28" s="38"/>
    </row>
    <row r="29" spans="1:14" customFormat="1" x14ac:dyDescent="0.25">
      <c r="A29" s="99">
        <f t="shared" ref="A29:A47" si="2">A6</f>
        <v>1</v>
      </c>
      <c r="B29" s="99">
        <v>2</v>
      </c>
      <c r="C29" s="39">
        <f>SUMIFS('Meter Reading_SEMO'!AF$33:AF$260,'Meter Reading_SEMO'!$AE$33:$AE$260,$A29,'Meter Reading_SEMO'!$AD$33:$AD$260,$B29)</f>
        <v>43102</v>
      </c>
      <c r="D29" s="39">
        <f>SUMIFS('Meter Reading_SEMO'!AG$33:AG$260,'Meter Reading_SEMO'!$AE$33:$AE$260,$A29,'Meter Reading_SEMO'!$AD$33:$AD$260,$B29)</f>
        <v>43131</v>
      </c>
      <c r="E29" s="38">
        <f>D29-C29</f>
        <v>29</v>
      </c>
      <c r="F29" s="40">
        <f>SUMIFS(HDD_Summary!$J$4:$J$488,HDD_Summary!$D$4:$D$488,"&lt;"&amp;$D29,HDD_Summary!$D$4:$D$488,"&gt;="&amp;$C29)</f>
        <v>1005.5</v>
      </c>
      <c r="G29" s="40">
        <f>SUMIFS(HDD_Summary!$K$4:$K$488,HDD_Summary!$D$4:$D$488,"&lt;"&amp;$D29,HDD_Summary!$D$4:$D$488,"&gt;="&amp;$C29)</f>
        <v>877.51225806451612</v>
      </c>
      <c r="H29" s="105"/>
      <c r="I29" s="5"/>
      <c r="L29" s="38"/>
      <c r="M29" s="38"/>
      <c r="N29" s="38"/>
    </row>
    <row r="30" spans="1:14" customFormat="1" x14ac:dyDescent="0.25">
      <c r="A30" s="99">
        <f t="shared" si="2"/>
        <v>2</v>
      </c>
      <c r="B30" s="99">
        <v>2</v>
      </c>
      <c r="C30" s="39">
        <f>SUMIFS('Meter Reading_SEMO'!AF$33:AF$260,'Meter Reading_SEMO'!$AE$33:$AE$260,$A30,'Meter Reading_SEMO'!$AD$33:$AD$260,$B30)</f>
        <v>43103</v>
      </c>
      <c r="D30" s="39">
        <f>SUMIFS('Meter Reading_SEMO'!AG$33:AG$260,'Meter Reading_SEMO'!$AE$33:$AE$260,$A30,'Meter Reading_SEMO'!$AD$33:$AD$260,$B30)</f>
        <v>43132</v>
      </c>
      <c r="E30" s="38">
        <f t="shared" ref="E30:E47" si="3">D30-C30</f>
        <v>29</v>
      </c>
      <c r="F30" s="40">
        <f>SUMIFS(HDD_Summary!$J$4:$J$488,HDD_Summary!$D$4:$D$488,"&lt;"&amp;$D30,HDD_Summary!$D$4:$D$488,"&gt;="&amp;$C30)</f>
        <v>972</v>
      </c>
      <c r="G30" s="40">
        <f>SUMIFS(HDD_Summary!$K$4:$K$488,HDD_Summary!$D$4:$D$488,"&lt;"&amp;$D30,HDD_Summary!$D$4:$D$488,"&gt;="&amp;$C30)</f>
        <v>851.05795698924737</v>
      </c>
      <c r="H30" s="105"/>
      <c r="I30" s="5"/>
      <c r="L30" s="38"/>
      <c r="M30" s="38"/>
      <c r="N30" s="38"/>
    </row>
    <row r="31" spans="1:14" customFormat="1" x14ac:dyDescent="0.25">
      <c r="A31" s="99">
        <f t="shared" si="2"/>
        <v>3</v>
      </c>
      <c r="B31" s="99">
        <v>2</v>
      </c>
      <c r="C31" s="39">
        <f>SUMIFS('Meter Reading_SEMO'!AF$33:AF$260,'Meter Reading_SEMO'!$AE$33:$AE$260,$A31,'Meter Reading_SEMO'!$AD$33:$AD$260,$B31)</f>
        <v>43104</v>
      </c>
      <c r="D31" s="39">
        <f>SUMIFS('Meter Reading_SEMO'!AG$33:AG$260,'Meter Reading_SEMO'!$AE$33:$AE$260,$A31,'Meter Reading_SEMO'!$AD$33:$AD$260,$B31)</f>
        <v>43133</v>
      </c>
      <c r="E31" s="38">
        <f t="shared" si="3"/>
        <v>29</v>
      </c>
      <c r="F31" s="40">
        <f>SUMIFS(HDD_Summary!$J$4:$J$488,HDD_Summary!$D$4:$D$488,"&lt;"&amp;$D31,HDD_Summary!$D$4:$D$488,"&gt;="&amp;$C31)</f>
        <v>960.5</v>
      </c>
      <c r="G31" s="40">
        <f>SUMIFS(HDD_Summary!$K$4:$K$488,HDD_Summary!$D$4:$D$488,"&lt;"&amp;$D31,HDD_Summary!$D$4:$D$488,"&gt;="&amp;$C31)</f>
        <v>846.62373920758523</v>
      </c>
      <c r="H31" s="105"/>
      <c r="I31" s="5"/>
      <c r="L31" s="38"/>
      <c r="M31" s="38"/>
      <c r="N31" s="38"/>
    </row>
    <row r="32" spans="1:14" customFormat="1" x14ac:dyDescent="0.25">
      <c r="A32" s="99">
        <f t="shared" si="2"/>
        <v>4</v>
      </c>
      <c r="B32" s="99">
        <v>2</v>
      </c>
      <c r="C32" s="39">
        <f>SUMIFS('Meter Reading_SEMO'!AF$33:AF$260,'Meter Reading_SEMO'!$AE$33:$AE$260,$A32,'Meter Reading_SEMO'!$AD$33:$AD$260,$B32)</f>
        <v>43105</v>
      </c>
      <c r="D32" s="39">
        <f>SUMIFS('Meter Reading_SEMO'!AG$33:AG$260,'Meter Reading_SEMO'!$AE$33:$AE$260,$A32,'Meter Reading_SEMO'!$AD$33:$AD$260,$B32)</f>
        <v>43136</v>
      </c>
      <c r="E32" s="38">
        <f t="shared" si="3"/>
        <v>31</v>
      </c>
      <c r="F32" s="40">
        <f>SUMIFS(HDD_Summary!$J$4:$J$488,HDD_Summary!$D$4:$D$488,"&lt;"&amp;$D32,HDD_Summary!$D$4:$D$488,"&gt;="&amp;$C32)</f>
        <v>1019</v>
      </c>
      <c r="G32" s="40">
        <f>SUMIFS(HDD_Summary!$K$4:$K$488,HDD_Summary!$D$4:$D$488,"&lt;"&amp;$D32,HDD_Summary!$D$4:$D$488,"&gt;="&amp;$C32)</f>
        <v>918.94260183272422</v>
      </c>
      <c r="H32" s="105"/>
      <c r="I32" s="5"/>
      <c r="L32" s="38"/>
      <c r="M32" s="38"/>
      <c r="N32" s="38"/>
    </row>
    <row r="33" spans="1:14" customFormat="1" x14ac:dyDescent="0.25">
      <c r="A33" s="99">
        <f t="shared" si="2"/>
        <v>5</v>
      </c>
      <c r="B33" s="99">
        <v>2</v>
      </c>
      <c r="C33" s="39">
        <f>SUMIFS('Meter Reading_SEMO'!AF$33:AF$260,'Meter Reading_SEMO'!$AE$33:$AE$260,$A33,'Meter Reading_SEMO'!$AD$33:$AD$260,$B33)</f>
        <v>43108</v>
      </c>
      <c r="D33" s="39">
        <f>SUMIFS('Meter Reading_SEMO'!AG$33:AG$260,'Meter Reading_SEMO'!$AE$33:$AE$260,$A33,'Meter Reading_SEMO'!$AD$33:$AD$260,$B33)</f>
        <v>43137</v>
      </c>
      <c r="E33" s="38">
        <f t="shared" si="3"/>
        <v>29</v>
      </c>
      <c r="F33" s="40">
        <f>SUMIFS(HDD_Summary!$J$4:$J$488,HDD_Summary!$D$4:$D$488,"&lt;"&amp;$D33,HDD_Summary!$D$4:$D$488,"&gt;="&amp;$C33)</f>
        <v>939</v>
      </c>
      <c r="G33" s="40">
        <f>SUMIFS(HDD_Summary!$K$4:$K$488,HDD_Summary!$D$4:$D$488,"&lt;"&amp;$D33,HDD_Summary!$D$4:$D$488,"&gt;="&amp;$C33)</f>
        <v>859.00247298585748</v>
      </c>
      <c r="H33" s="105"/>
      <c r="I33" s="5"/>
      <c r="L33" s="38"/>
      <c r="M33" s="38"/>
      <c r="N33" s="38"/>
    </row>
    <row r="34" spans="1:14" customFormat="1" x14ac:dyDescent="0.25">
      <c r="A34" s="99">
        <f t="shared" si="2"/>
        <v>6</v>
      </c>
      <c r="B34" s="99">
        <v>2</v>
      </c>
      <c r="C34" s="39">
        <f>SUMIFS('Meter Reading_SEMO'!AF$33:AF$260,'Meter Reading_SEMO'!$AE$33:$AE$260,$A34,'Meter Reading_SEMO'!$AD$33:$AD$260,$B34)</f>
        <v>43109</v>
      </c>
      <c r="D34" s="39">
        <f>SUMIFS('Meter Reading_SEMO'!AG$33:AG$260,'Meter Reading_SEMO'!$AE$33:$AE$260,$A34,'Meter Reading_SEMO'!$AD$33:$AD$260,$B34)</f>
        <v>43138</v>
      </c>
      <c r="E34" s="38">
        <f t="shared" si="3"/>
        <v>29</v>
      </c>
      <c r="F34" s="40">
        <f>SUMIFS(HDD_Summary!$J$4:$J$488,HDD_Summary!$D$4:$D$488,"&lt;"&amp;$D34,HDD_Summary!$D$4:$D$488,"&gt;="&amp;$C34)</f>
        <v>946.5</v>
      </c>
      <c r="G34" s="40">
        <f>SUMIFS(HDD_Summary!$K$4:$K$488,HDD_Summary!$D$4:$D$488,"&lt;"&amp;$D34,HDD_Summary!$D$4:$D$488,"&gt;="&amp;$C34)</f>
        <v>866.47335160760633</v>
      </c>
      <c r="H34" s="105"/>
      <c r="I34" s="5"/>
      <c r="L34" s="38"/>
      <c r="M34" s="38"/>
      <c r="N34" s="38"/>
    </row>
    <row r="35" spans="1:14" customFormat="1" x14ac:dyDescent="0.25">
      <c r="A35" s="99">
        <f t="shared" si="2"/>
        <v>7</v>
      </c>
      <c r="B35" s="99">
        <v>2</v>
      </c>
      <c r="C35" s="39">
        <f>SUMIFS('Meter Reading_SEMO'!AF$33:AF$260,'Meter Reading_SEMO'!$AE$33:$AE$260,$A35,'Meter Reading_SEMO'!$AD$33:$AD$260,$B35)</f>
        <v>43110</v>
      </c>
      <c r="D35" s="39">
        <f>SUMIFS('Meter Reading_SEMO'!AG$33:AG$260,'Meter Reading_SEMO'!$AE$33:$AE$260,$A35,'Meter Reading_SEMO'!$AD$33:$AD$260,$B35)</f>
        <v>43139</v>
      </c>
      <c r="E35" s="38">
        <f t="shared" si="3"/>
        <v>29</v>
      </c>
      <c r="F35" s="40">
        <f>SUMIFS(HDD_Summary!$J$4:$J$488,HDD_Summary!$D$4:$D$488,"&lt;"&amp;$D35,HDD_Summary!$D$4:$D$488,"&gt;="&amp;$C35)</f>
        <v>957.5</v>
      </c>
      <c r="G35" s="40">
        <f>SUMIFS(HDD_Summary!$K$4:$K$488,HDD_Summary!$D$4:$D$488,"&lt;"&amp;$D35,HDD_Summary!$D$4:$D$488,"&gt;="&amp;$C35)</f>
        <v>879.72738320355961</v>
      </c>
      <c r="H35" s="105"/>
      <c r="I35" s="5"/>
      <c r="L35" s="38"/>
      <c r="M35" s="38"/>
      <c r="N35" s="38"/>
    </row>
    <row r="36" spans="1:14" customFormat="1" x14ac:dyDescent="0.25">
      <c r="A36" s="99">
        <f t="shared" si="2"/>
        <v>8</v>
      </c>
      <c r="B36" s="99">
        <v>2</v>
      </c>
      <c r="C36" s="39">
        <f>SUMIFS('Meter Reading_SEMO'!AF$33:AF$260,'Meter Reading_SEMO'!$AE$33:$AE$260,$A36,'Meter Reading_SEMO'!$AD$33:$AD$260,$B36)</f>
        <v>43111</v>
      </c>
      <c r="D36" s="39">
        <f>SUMIFS('Meter Reading_SEMO'!AG$33:AG$260,'Meter Reading_SEMO'!$AE$33:$AE$260,$A36,'Meter Reading_SEMO'!$AD$33:$AD$260,$B36)</f>
        <v>43140</v>
      </c>
      <c r="E36" s="38">
        <f t="shared" si="3"/>
        <v>29</v>
      </c>
      <c r="F36" s="40">
        <f>SUMIFS(HDD_Summary!$J$4:$J$488,HDD_Summary!$D$4:$D$488,"&lt;"&amp;$D36,HDD_Summary!$D$4:$D$488,"&gt;="&amp;$C36)</f>
        <v>977</v>
      </c>
      <c r="G36" s="40">
        <f>SUMIFS(HDD_Summary!$K$4:$K$488,HDD_Summary!$D$4:$D$488,"&lt;"&amp;$D36,HDD_Summary!$D$4:$D$488,"&gt;="&amp;$C36)</f>
        <v>899.08601766513061</v>
      </c>
      <c r="H36" s="105"/>
      <c r="I36" s="5"/>
      <c r="L36" s="38"/>
      <c r="M36" s="38"/>
      <c r="N36" s="38"/>
    </row>
    <row r="37" spans="1:14" customFormat="1" x14ac:dyDescent="0.25">
      <c r="A37" s="99">
        <f t="shared" si="2"/>
        <v>9</v>
      </c>
      <c r="B37" s="99">
        <v>2</v>
      </c>
      <c r="C37" s="39">
        <f>SUMIFS('Meter Reading_SEMO'!AF$33:AF$260,'Meter Reading_SEMO'!$AE$33:$AE$260,$A37,'Meter Reading_SEMO'!$AD$33:$AD$260,$B37)</f>
        <v>43112</v>
      </c>
      <c r="D37" s="39">
        <f>SUMIFS('Meter Reading_SEMO'!AG$33:AG$260,'Meter Reading_SEMO'!$AE$33:$AE$260,$A37,'Meter Reading_SEMO'!$AD$33:$AD$260,$B37)</f>
        <v>43143</v>
      </c>
      <c r="E37" s="38">
        <f t="shared" si="3"/>
        <v>31</v>
      </c>
      <c r="F37" s="40">
        <f>SUMIFS(HDD_Summary!$J$4:$J$488,HDD_Summary!$D$4:$D$488,"&lt;"&amp;$D37,HDD_Summary!$D$4:$D$488,"&gt;="&amp;$C37)</f>
        <v>1045</v>
      </c>
      <c r="G37" s="40">
        <f>SUMIFS(HDD_Summary!$K$4:$K$488,HDD_Summary!$D$4:$D$488,"&lt;"&amp;$D37,HDD_Summary!$D$4:$D$488,"&gt;="&amp;$C37)</f>
        <v>973.94877615339794</v>
      </c>
      <c r="H37" s="105"/>
      <c r="I37" s="5"/>
      <c r="L37" s="38"/>
      <c r="M37" s="38"/>
      <c r="N37" s="38"/>
    </row>
    <row r="38" spans="1:14" customFormat="1" x14ac:dyDescent="0.25">
      <c r="A38" s="99">
        <f t="shared" si="2"/>
        <v>10</v>
      </c>
      <c r="B38" s="99">
        <v>2</v>
      </c>
      <c r="C38" s="39">
        <f>SUMIFS('Meter Reading_SEMO'!AF$33:AF$260,'Meter Reading_SEMO'!$AE$33:$AE$260,$A38,'Meter Reading_SEMO'!$AD$33:$AD$260,$B38)</f>
        <v>43115</v>
      </c>
      <c r="D38" s="39">
        <f>SUMIFS('Meter Reading_SEMO'!AG$33:AG$260,'Meter Reading_SEMO'!$AE$33:$AE$260,$A38,'Meter Reading_SEMO'!$AD$33:$AD$260,$B38)</f>
        <v>43144</v>
      </c>
      <c r="E38" s="38">
        <f t="shared" si="3"/>
        <v>29</v>
      </c>
      <c r="F38" s="40">
        <f>SUMIFS(HDD_Summary!$J$4:$J$488,HDD_Summary!$D$4:$D$488,"&lt;"&amp;$D38,HDD_Summary!$D$4:$D$488,"&gt;="&amp;$C38)</f>
        <v>949.5</v>
      </c>
      <c r="G38" s="40">
        <f>SUMIFS(HDD_Summary!$K$4:$K$488,HDD_Summary!$D$4:$D$488,"&lt;"&amp;$D38,HDD_Summary!$D$4:$D$488,"&gt;="&amp;$C38)</f>
        <v>906.71292017585665</v>
      </c>
      <c r="H38" s="105"/>
      <c r="I38" s="5"/>
      <c r="L38" s="38"/>
      <c r="M38" s="38"/>
      <c r="N38" s="38"/>
    </row>
    <row r="39" spans="1:14" customFormat="1" x14ac:dyDescent="0.25">
      <c r="A39" s="99">
        <f t="shared" si="2"/>
        <v>11</v>
      </c>
      <c r="B39" s="99">
        <v>2</v>
      </c>
      <c r="C39" s="39">
        <f>SUMIFS('Meter Reading_SEMO'!AF$33:AF$260,'Meter Reading_SEMO'!$AE$33:$AE$260,$A39,'Meter Reading_SEMO'!$AD$33:$AD$260,$B39)</f>
        <v>43116</v>
      </c>
      <c r="D39" s="39">
        <f>SUMIFS('Meter Reading_SEMO'!AG$33:AG$260,'Meter Reading_SEMO'!$AE$33:$AE$260,$A39,'Meter Reading_SEMO'!$AD$33:$AD$260,$B39)</f>
        <v>43145</v>
      </c>
      <c r="E39" s="38">
        <f t="shared" si="3"/>
        <v>29</v>
      </c>
      <c r="F39" s="40">
        <f>SUMIFS(HDD_Summary!$J$4:$J$488,HDD_Summary!$D$4:$D$488,"&lt;"&amp;$D39,HDD_Summary!$D$4:$D$488,"&gt;="&amp;$C39)</f>
        <v>936.5</v>
      </c>
      <c r="G39" s="40">
        <f>SUMIFS(HDD_Summary!$K$4:$K$488,HDD_Summary!$D$4:$D$488,"&lt;"&amp;$D39,HDD_Summary!$D$4:$D$488,"&gt;="&amp;$C39)</f>
        <v>902.21704896975461</v>
      </c>
      <c r="H39" s="105"/>
      <c r="I39" s="5"/>
      <c r="L39" s="38"/>
      <c r="M39" s="38"/>
      <c r="N39" s="38"/>
    </row>
    <row r="40" spans="1:14" customFormat="1" x14ac:dyDescent="0.25">
      <c r="A40" s="99">
        <f t="shared" si="2"/>
        <v>12</v>
      </c>
      <c r="B40" s="99">
        <v>2</v>
      </c>
      <c r="C40" s="39">
        <f>SUMIFS('Meter Reading_SEMO'!AF$33:AF$260,'Meter Reading_SEMO'!$AE$33:$AE$260,$A40,'Meter Reading_SEMO'!$AD$33:$AD$260,$B40)</f>
        <v>43117</v>
      </c>
      <c r="D40" s="39">
        <f>SUMIFS('Meter Reading_SEMO'!AG$33:AG$260,'Meter Reading_SEMO'!$AE$33:$AE$260,$A40,'Meter Reading_SEMO'!$AD$33:$AD$260,$B40)</f>
        <v>43146</v>
      </c>
      <c r="E40" s="38">
        <f t="shared" si="3"/>
        <v>29</v>
      </c>
      <c r="F40" s="40">
        <f>SUMIFS(HDD_Summary!$J$4:$J$488,HDD_Summary!$D$4:$D$488,"&lt;"&amp;$D40,HDD_Summary!$D$4:$D$488,"&gt;="&amp;$C40)</f>
        <v>894.5</v>
      </c>
      <c r="G40" s="40">
        <f>SUMIFS(HDD_Summary!$K$4:$K$488,HDD_Summary!$D$4:$D$488,"&lt;"&amp;$D40,HDD_Summary!$D$4:$D$488,"&gt;="&amp;$C40)</f>
        <v>875.90048175221136</v>
      </c>
      <c r="H40" s="105"/>
      <c r="I40" s="5"/>
      <c r="L40" s="38"/>
      <c r="M40" s="38"/>
      <c r="N40" s="38"/>
    </row>
    <row r="41" spans="1:14" customFormat="1" x14ac:dyDescent="0.25">
      <c r="A41" s="99">
        <f t="shared" si="2"/>
        <v>13</v>
      </c>
      <c r="B41" s="99">
        <v>2</v>
      </c>
      <c r="C41" s="39">
        <f>SUMIFS('Meter Reading_SEMO'!AF$33:AF$260,'Meter Reading_SEMO'!$AE$33:$AE$260,$A41,'Meter Reading_SEMO'!$AD$33:$AD$260,$B41)</f>
        <v>43118</v>
      </c>
      <c r="D41" s="39">
        <f>SUMIFS('Meter Reading_SEMO'!AG$33:AG$260,'Meter Reading_SEMO'!$AE$33:$AE$260,$A41,'Meter Reading_SEMO'!$AD$33:$AD$260,$B41)</f>
        <v>43147</v>
      </c>
      <c r="E41" s="38">
        <f t="shared" si="3"/>
        <v>29</v>
      </c>
      <c r="F41" s="40">
        <f>SUMIFS(HDD_Summary!$J$4:$J$488,HDD_Summary!$D$4:$D$488,"&lt;"&amp;$D41,HDD_Summary!$D$4:$D$488,"&gt;="&amp;$C41)</f>
        <v>844</v>
      </c>
      <c r="G41" s="40">
        <f>SUMIFS(HDD_Summary!$K$4:$K$488,HDD_Summary!$D$4:$D$488,"&lt;"&amp;$D41,HDD_Summary!$D$4:$D$488,"&gt;="&amp;$C41)</f>
        <v>840.03864532019679</v>
      </c>
      <c r="H41" s="105"/>
      <c r="I41" s="5"/>
      <c r="L41" s="38"/>
      <c r="M41" s="38"/>
      <c r="N41" s="38"/>
    </row>
    <row r="42" spans="1:14" customFormat="1" x14ac:dyDescent="0.25">
      <c r="A42" s="99">
        <f t="shared" si="2"/>
        <v>14</v>
      </c>
      <c r="B42" s="99">
        <v>2</v>
      </c>
      <c r="C42" s="39">
        <f>SUMIFS('Meter Reading_SEMO'!AF$33:AF$260,'Meter Reading_SEMO'!$AE$33:$AE$260,$A42,'Meter Reading_SEMO'!$AD$33:$AD$260,$B42)</f>
        <v>43119</v>
      </c>
      <c r="D42" s="39">
        <f>SUMIFS('Meter Reading_SEMO'!AG$33:AG$260,'Meter Reading_SEMO'!$AE$33:$AE$260,$A42,'Meter Reading_SEMO'!$AD$33:$AD$260,$B42)</f>
        <v>43150</v>
      </c>
      <c r="E42" s="38">
        <f t="shared" si="3"/>
        <v>31</v>
      </c>
      <c r="F42" s="40">
        <f>SUMIFS(HDD_Summary!$J$4:$J$488,HDD_Summary!$D$4:$D$488,"&lt;"&amp;$D42,HDD_Summary!$D$4:$D$488,"&gt;="&amp;$C42)</f>
        <v>866</v>
      </c>
      <c r="G42" s="40">
        <f>SUMIFS(HDD_Summary!$K$4:$K$488,HDD_Summary!$D$4:$D$488,"&lt;"&amp;$D42,HDD_Summary!$D$4:$D$488,"&gt;="&amp;$C42)</f>
        <v>877.52794255521985</v>
      </c>
      <c r="H42" s="105"/>
      <c r="I42" s="5"/>
      <c r="L42" s="38"/>
      <c r="M42" s="38"/>
      <c r="N42" s="38"/>
    </row>
    <row r="43" spans="1:14" customFormat="1" x14ac:dyDescent="0.25">
      <c r="A43" s="99">
        <f t="shared" si="2"/>
        <v>15</v>
      </c>
      <c r="B43" s="99">
        <v>2</v>
      </c>
      <c r="C43" s="39">
        <f>SUMIFS('Meter Reading_SEMO'!AF$33:AF$260,'Meter Reading_SEMO'!$AE$33:$AE$260,$A43,'Meter Reading_SEMO'!$AD$33:$AD$260,$B43)</f>
        <v>43122</v>
      </c>
      <c r="D43" s="39">
        <f>SUMIFS('Meter Reading_SEMO'!AG$33:AG$260,'Meter Reading_SEMO'!$AE$33:$AE$260,$A43,'Meter Reading_SEMO'!$AD$33:$AD$260,$B43)</f>
        <v>43151</v>
      </c>
      <c r="E43" s="38">
        <f t="shared" si="3"/>
        <v>29</v>
      </c>
      <c r="F43" s="40">
        <f>SUMIFS(HDD_Summary!$J$4:$J$488,HDD_Summary!$D$4:$D$488,"&lt;"&amp;$D43,HDD_Summary!$D$4:$D$488,"&gt;="&amp;$C43)</f>
        <v>793</v>
      </c>
      <c r="G43" s="40">
        <f>SUMIFS(HDD_Summary!$K$4:$K$488,HDD_Summary!$D$4:$D$488,"&lt;"&amp;$D43,HDD_Summary!$D$4:$D$488,"&gt;="&amp;$C43)</f>
        <v>824.04564224800026</v>
      </c>
      <c r="H43" s="105"/>
      <c r="I43" s="5"/>
      <c r="L43" s="38"/>
      <c r="M43" s="38"/>
      <c r="N43" s="38"/>
    </row>
    <row r="44" spans="1:14" customFormat="1" x14ac:dyDescent="0.25">
      <c r="A44" s="99">
        <f t="shared" si="2"/>
        <v>16</v>
      </c>
      <c r="B44" s="99">
        <v>2</v>
      </c>
      <c r="C44" s="39">
        <f>SUMIFS('Meter Reading_SEMO'!AF$33:AF$260,'Meter Reading_SEMO'!$AE$33:$AE$260,$A44,'Meter Reading_SEMO'!$AD$33:$AD$260,$B44)</f>
        <v>43123</v>
      </c>
      <c r="D44" s="39">
        <f>SUMIFS('Meter Reading_SEMO'!AG$33:AG$260,'Meter Reading_SEMO'!$AE$33:$AE$260,$A44,'Meter Reading_SEMO'!$AD$33:$AD$260,$B44)</f>
        <v>43152</v>
      </c>
      <c r="E44" s="38">
        <f t="shared" si="3"/>
        <v>29</v>
      </c>
      <c r="F44" s="40">
        <f>SUMIFS(HDD_Summary!$J$4:$J$488,HDD_Summary!$D$4:$D$488,"&lt;"&amp;$D44,HDD_Summary!$D$4:$D$488,"&gt;="&amp;$C44)</f>
        <v>784</v>
      </c>
      <c r="G44" s="40">
        <f>SUMIFS(HDD_Summary!$K$4:$K$488,HDD_Summary!$D$4:$D$488,"&lt;"&amp;$D44,HDD_Summary!$D$4:$D$488,"&gt;="&amp;$C44)</f>
        <v>825.72839106944218</v>
      </c>
      <c r="H44" s="105"/>
      <c r="I44" s="5"/>
      <c r="L44" s="38"/>
      <c r="M44" s="38"/>
      <c r="N44" s="38"/>
    </row>
    <row r="45" spans="1:14" customFormat="1" x14ac:dyDescent="0.25">
      <c r="A45" s="99">
        <f t="shared" si="2"/>
        <v>17</v>
      </c>
      <c r="B45" s="99">
        <v>2</v>
      </c>
      <c r="C45" s="39">
        <f>SUMIFS('Meter Reading_SEMO'!AF$33:AF$260,'Meter Reading_SEMO'!$AE$33:$AE$260,$A45,'Meter Reading_SEMO'!$AD$33:$AD$260,$B45)</f>
        <v>43124</v>
      </c>
      <c r="D45" s="39">
        <f>SUMIFS('Meter Reading_SEMO'!AG$33:AG$260,'Meter Reading_SEMO'!$AE$33:$AE$260,$A45,'Meter Reading_SEMO'!$AD$33:$AD$260,$B45)</f>
        <v>43153</v>
      </c>
      <c r="E45" s="38">
        <f t="shared" si="3"/>
        <v>29</v>
      </c>
      <c r="F45" s="40">
        <f>SUMIFS(HDD_Summary!$J$4:$J$488,HDD_Summary!$D$4:$D$488,"&lt;"&amp;$D45,HDD_Summary!$D$4:$D$488,"&gt;="&amp;$C45)</f>
        <v>780.5</v>
      </c>
      <c r="G45" s="40">
        <f>SUMIFS(HDD_Summary!$K$4:$K$488,HDD_Summary!$D$4:$D$488,"&lt;"&amp;$D45,HDD_Summary!$D$4:$D$488,"&gt;="&amp;$C45)</f>
        <v>824.49875364161232</v>
      </c>
      <c r="H45" s="105"/>
      <c r="I45" s="5"/>
      <c r="L45" s="38"/>
      <c r="M45" s="38"/>
      <c r="N45" s="38"/>
    </row>
    <row r="46" spans="1:14" customFormat="1" x14ac:dyDescent="0.25">
      <c r="A46" s="99">
        <f t="shared" si="2"/>
        <v>18</v>
      </c>
      <c r="B46" s="99">
        <v>2</v>
      </c>
      <c r="C46" s="39">
        <f>SUMIFS('Meter Reading_SEMO'!AF$33:AF$260,'Meter Reading_SEMO'!$AE$33:$AE$260,$A46,'Meter Reading_SEMO'!$AD$33:$AD$260,$B46)</f>
        <v>43125</v>
      </c>
      <c r="D46" s="39">
        <f>SUMIFS('Meter Reading_SEMO'!AG$33:AG$260,'Meter Reading_SEMO'!$AE$33:$AE$260,$A46,'Meter Reading_SEMO'!$AD$33:$AD$260,$B46)</f>
        <v>43154</v>
      </c>
      <c r="E46" s="38">
        <f t="shared" si="3"/>
        <v>29</v>
      </c>
      <c r="F46" s="40">
        <f>SUMIFS(HDD_Summary!$J$4:$J$488,HDD_Summary!$D$4:$D$488,"&lt;"&amp;$D46,HDD_Summary!$D$4:$D$488,"&gt;="&amp;$C46)</f>
        <v>772</v>
      </c>
      <c r="G46" s="40">
        <f>SUMIFS(HDD_Summary!$K$4:$K$488,HDD_Summary!$D$4:$D$488,"&lt;"&amp;$D46,HDD_Summary!$D$4:$D$488,"&gt;="&amp;$C46)</f>
        <v>820.183552492187</v>
      </c>
      <c r="H46" s="105"/>
      <c r="I46" s="5"/>
      <c r="L46" s="38"/>
      <c r="M46" s="38"/>
      <c r="N46" s="38"/>
    </row>
    <row r="47" spans="1:14" customFormat="1" x14ac:dyDescent="0.25">
      <c r="A47" s="99">
        <f t="shared" si="2"/>
        <v>19</v>
      </c>
      <c r="B47" s="99">
        <v>2</v>
      </c>
      <c r="C47" s="39">
        <f>SUMIFS('Meter Reading_SEMO'!AF$33:AF$260,'Meter Reading_SEMO'!$AE$33:$AE$260,$A47,'Meter Reading_SEMO'!$AD$33:$AD$260,$B47)</f>
        <v>43126</v>
      </c>
      <c r="D47" s="39">
        <f>SUMIFS('Meter Reading_SEMO'!AG$33:AG$260,'Meter Reading_SEMO'!$AE$33:$AE$260,$A47,'Meter Reading_SEMO'!$AD$33:$AD$260,$B47)</f>
        <v>43157</v>
      </c>
      <c r="E47" s="38">
        <f t="shared" si="3"/>
        <v>31</v>
      </c>
      <c r="F47" s="40">
        <f>SUMIFS(HDD_Summary!$J$4:$J$488,HDD_Summary!$D$4:$D$488,"&lt;"&amp;$D47,HDD_Summary!$D$4:$D$488,"&gt;="&amp;$C47)</f>
        <v>785.5</v>
      </c>
      <c r="G47" s="40">
        <f>SUMIFS(HDD_Summary!$K$4:$K$488,HDD_Summary!$D$4:$D$488,"&lt;"&amp;$D47,HDD_Summary!$D$4:$D$488,"&gt;="&amp;$C47)</f>
        <v>853.29120146723881</v>
      </c>
      <c r="H47" s="105"/>
      <c r="I47" s="5"/>
      <c r="L47" s="38"/>
      <c r="M47" s="38"/>
      <c r="N47" s="38"/>
    </row>
    <row r="48" spans="1:14" customFormat="1" x14ac:dyDescent="0.25">
      <c r="A48" s="99"/>
      <c r="B48" s="99"/>
      <c r="C48" s="39"/>
      <c r="D48" s="39"/>
      <c r="E48" s="38"/>
      <c r="F48" s="98"/>
      <c r="G48" s="40"/>
      <c r="H48" s="105"/>
      <c r="I48" s="5"/>
      <c r="L48" s="38"/>
      <c r="M48" s="38"/>
      <c r="N48" s="38"/>
    </row>
    <row r="49" spans="1:14" customFormat="1" x14ac:dyDescent="0.25">
      <c r="A49" s="99"/>
      <c r="B49" s="99"/>
      <c r="C49" s="39"/>
      <c r="D49" s="39"/>
      <c r="E49" s="38"/>
      <c r="F49" s="98"/>
      <c r="G49" s="40"/>
      <c r="H49" s="105"/>
      <c r="I49" s="5"/>
      <c r="L49" s="38"/>
      <c r="M49" s="38"/>
      <c r="N49" s="38"/>
    </row>
    <row r="50" spans="1:14" customFormat="1" x14ac:dyDescent="0.25">
      <c r="A50" s="99"/>
      <c r="B50" s="99"/>
      <c r="C50" s="39"/>
      <c r="D50" s="39"/>
      <c r="E50" s="38"/>
      <c r="F50" s="98"/>
      <c r="G50" s="40"/>
      <c r="H50" s="105"/>
      <c r="I50" s="5"/>
      <c r="L50" s="38"/>
      <c r="M50" s="38"/>
      <c r="N50" s="38"/>
    </row>
    <row r="51" spans="1:14" customFormat="1" x14ac:dyDescent="0.25">
      <c r="A51" s="126" t="s">
        <v>468</v>
      </c>
      <c r="B51" s="125"/>
      <c r="C51" s="39"/>
      <c r="D51" s="39"/>
      <c r="E51" s="38"/>
      <c r="F51" s="98"/>
      <c r="G51" s="40"/>
      <c r="H51" s="105"/>
      <c r="I51" s="5"/>
      <c r="L51" s="38"/>
      <c r="M51" s="38"/>
      <c r="N51" s="38"/>
    </row>
    <row r="52" spans="1:14" customFormat="1" x14ac:dyDescent="0.25">
      <c r="A52" s="99">
        <f t="shared" ref="A52:A70" si="4">A29</f>
        <v>1</v>
      </c>
      <c r="B52" s="99">
        <v>3</v>
      </c>
      <c r="C52" s="39">
        <f>SUMIFS('Meter Reading_SEMO'!AF$33:AF$260,'Meter Reading_SEMO'!$AE$33:$AE$260,$A52,'Meter Reading_SEMO'!$AD$33:$AD$260,$B52)</f>
        <v>43131</v>
      </c>
      <c r="D52" s="39">
        <f>SUMIFS('Meter Reading_SEMO'!AG$33:AG$260,'Meter Reading_SEMO'!$AE$33:$AE$260,$A52,'Meter Reading_SEMO'!$AD$33:$AD$260,$B52)</f>
        <v>43159</v>
      </c>
      <c r="E52" s="38">
        <f>D52-C52</f>
        <v>28</v>
      </c>
      <c r="F52" s="40">
        <f>SUMIFS(HDD_Summary!$J$4:$J$488,HDD_Summary!$D$4:$D$488,"&lt;"&amp;$D52,HDD_Summary!$D$4:$D$488,"&gt;="&amp;$C52)</f>
        <v>684</v>
      </c>
      <c r="G52" s="40">
        <f>SUMIFS(HDD_Summary!$K$4:$K$488,HDD_Summary!$D$4:$D$488,"&lt;"&amp;$D52,HDD_Summary!$D$4:$D$488,"&gt;="&amp;$C52)</f>
        <v>772.33462431802536</v>
      </c>
      <c r="H52" s="105"/>
      <c r="I52" s="5"/>
      <c r="L52" s="38"/>
      <c r="M52" s="38"/>
      <c r="N52" s="38"/>
    </row>
    <row r="53" spans="1:14" customFormat="1" x14ac:dyDescent="0.25">
      <c r="A53" s="99">
        <f t="shared" si="4"/>
        <v>2</v>
      </c>
      <c r="B53" s="99">
        <v>3</v>
      </c>
      <c r="C53" s="39">
        <f>SUMIFS('Meter Reading_SEMO'!AF$33:AF$260,'Meter Reading_SEMO'!$AE$33:$AE$260,$A53,'Meter Reading_SEMO'!$AD$33:$AD$260,$B53)</f>
        <v>43132</v>
      </c>
      <c r="D53" s="39">
        <f>SUMIFS('Meter Reading_SEMO'!AG$33:AG$260,'Meter Reading_SEMO'!$AE$33:$AE$260,$A53,'Meter Reading_SEMO'!$AD$33:$AD$260,$B53)</f>
        <v>43161</v>
      </c>
      <c r="E53" s="38">
        <f t="shared" ref="E53:E70" si="5">D53-C53</f>
        <v>29</v>
      </c>
      <c r="F53" s="40">
        <f>SUMIFS(HDD_Summary!$J$4:$J$488,HDD_Summary!$D$4:$D$488,"&lt;"&amp;$D53,HDD_Summary!$D$4:$D$488,"&gt;="&amp;$C53)</f>
        <v>684.5</v>
      </c>
      <c r="G53" s="40">
        <f>SUMIFS(HDD_Summary!$K$4:$K$488,HDD_Summary!$D$4:$D$488,"&lt;"&amp;$D53,HDD_Summary!$D$4:$D$488,"&gt;="&amp;$C53)</f>
        <v>778.65038190582129</v>
      </c>
      <c r="H53" s="105"/>
      <c r="I53" s="5"/>
      <c r="L53" s="38"/>
      <c r="M53" s="38"/>
      <c r="N53" s="38"/>
    </row>
    <row r="54" spans="1:14" customFormat="1" x14ac:dyDescent="0.25">
      <c r="A54" s="99">
        <f t="shared" si="4"/>
        <v>3</v>
      </c>
      <c r="B54" s="99">
        <v>3</v>
      </c>
      <c r="C54" s="39">
        <f>SUMIFS('Meter Reading_SEMO'!AF$33:AF$260,'Meter Reading_SEMO'!$AE$33:$AE$260,$A54,'Meter Reading_SEMO'!$AD$33:$AD$260,$B54)</f>
        <v>43133</v>
      </c>
      <c r="D54" s="39">
        <f>SUMIFS('Meter Reading_SEMO'!AG$33:AG$260,'Meter Reading_SEMO'!$AE$33:$AE$260,$A54,'Meter Reading_SEMO'!$AD$33:$AD$260,$B54)</f>
        <v>43162</v>
      </c>
      <c r="E54" s="38">
        <f t="shared" si="5"/>
        <v>29</v>
      </c>
      <c r="F54" s="40">
        <f>SUMIFS(HDD_Summary!$J$4:$J$488,HDD_Summary!$D$4:$D$488,"&lt;"&amp;$D54,HDD_Summary!$D$4:$D$488,"&gt;="&amp;$C54)</f>
        <v>672.5</v>
      </c>
      <c r="G54" s="40">
        <f>SUMIFS(HDD_Summary!$K$4:$K$488,HDD_Summary!$D$4:$D$488,"&lt;"&amp;$D54,HDD_Summary!$D$4:$D$488,"&gt;="&amp;$C54)</f>
        <v>769.05336312834368</v>
      </c>
      <c r="H54" s="105"/>
      <c r="I54" s="5"/>
      <c r="L54" s="38"/>
      <c r="M54" s="38"/>
      <c r="N54" s="38"/>
    </row>
    <row r="55" spans="1:14" customFormat="1" x14ac:dyDescent="0.25">
      <c r="A55" s="99">
        <f t="shared" si="4"/>
        <v>4</v>
      </c>
      <c r="B55" s="99">
        <v>3</v>
      </c>
      <c r="C55" s="39">
        <f>SUMIFS('Meter Reading_SEMO'!AF$33:AF$260,'Meter Reading_SEMO'!$AE$33:$AE$260,$A55,'Meter Reading_SEMO'!$AD$33:$AD$260,$B55)</f>
        <v>43136</v>
      </c>
      <c r="D55" s="39">
        <f>SUMIFS('Meter Reading_SEMO'!AG$33:AG$260,'Meter Reading_SEMO'!$AE$33:$AE$260,$A55,'Meter Reading_SEMO'!$AD$33:$AD$260,$B55)</f>
        <v>43165</v>
      </c>
      <c r="E55" s="38">
        <f t="shared" si="5"/>
        <v>29</v>
      </c>
      <c r="F55" s="40">
        <f>SUMIFS(HDD_Summary!$J$4:$J$488,HDD_Summary!$D$4:$D$488,"&lt;"&amp;$D55,HDD_Summary!$D$4:$D$488,"&gt;="&amp;$C55)</f>
        <v>620</v>
      </c>
      <c r="G55" s="40">
        <f>SUMIFS(HDD_Summary!$K$4:$K$488,HDD_Summary!$D$4:$D$488,"&lt;"&amp;$D55,HDD_Summary!$D$4:$D$488,"&gt;="&amp;$C55)</f>
        <v>708.94313849603623</v>
      </c>
      <c r="H55" s="105"/>
      <c r="I55" s="5"/>
      <c r="L55" s="38"/>
      <c r="M55" s="38"/>
      <c r="N55" s="38"/>
    </row>
    <row r="56" spans="1:14" customFormat="1" x14ac:dyDescent="0.25">
      <c r="A56" s="99">
        <f t="shared" si="4"/>
        <v>5</v>
      </c>
      <c r="B56" s="99">
        <v>3</v>
      </c>
      <c r="C56" s="39">
        <f>SUMIFS('Meter Reading_SEMO'!AF$33:AF$260,'Meter Reading_SEMO'!$AE$33:$AE$260,$A56,'Meter Reading_SEMO'!$AD$33:$AD$260,$B56)</f>
        <v>43137</v>
      </c>
      <c r="D56" s="39">
        <f>SUMIFS('Meter Reading_SEMO'!AG$33:AG$260,'Meter Reading_SEMO'!$AE$33:$AE$260,$A56,'Meter Reading_SEMO'!$AD$33:$AD$260,$B56)</f>
        <v>43166</v>
      </c>
      <c r="E56" s="38">
        <f t="shared" si="5"/>
        <v>29</v>
      </c>
      <c r="F56" s="40">
        <f>SUMIFS(HDD_Summary!$J$4:$J$488,HDD_Summary!$D$4:$D$488,"&lt;"&amp;$D56,HDD_Summary!$D$4:$D$488,"&gt;="&amp;$C56)</f>
        <v>597</v>
      </c>
      <c r="G56" s="40">
        <f>SUMIFS(HDD_Summary!$K$4:$K$488,HDD_Summary!$D$4:$D$488,"&lt;"&amp;$D56,HDD_Summary!$D$4:$D$488,"&gt;="&amp;$C56)</f>
        <v>682.99912755795685</v>
      </c>
      <c r="H56" s="105"/>
      <c r="I56" s="5"/>
      <c r="L56" s="38"/>
      <c r="M56" s="38"/>
      <c r="N56" s="38"/>
    </row>
    <row r="57" spans="1:14" customFormat="1" x14ac:dyDescent="0.25">
      <c r="A57" s="99">
        <f t="shared" si="4"/>
        <v>6</v>
      </c>
      <c r="B57" s="99">
        <v>3</v>
      </c>
      <c r="C57" s="39">
        <f>SUMIFS('Meter Reading_SEMO'!AF$33:AF$260,'Meter Reading_SEMO'!$AE$33:$AE$260,$A57,'Meter Reading_SEMO'!$AD$33:$AD$260,$B57)</f>
        <v>43138</v>
      </c>
      <c r="D57" s="39">
        <f>SUMIFS('Meter Reading_SEMO'!AG$33:AG$260,'Meter Reading_SEMO'!$AE$33:$AE$260,$A57,'Meter Reading_SEMO'!$AD$33:$AD$260,$B57)</f>
        <v>43167</v>
      </c>
      <c r="E57" s="38">
        <f t="shared" si="5"/>
        <v>29</v>
      </c>
      <c r="F57" s="40">
        <f>SUMIFS(HDD_Summary!$J$4:$J$488,HDD_Summary!$D$4:$D$488,"&lt;"&amp;$D57,HDD_Summary!$D$4:$D$488,"&gt;="&amp;$C57)</f>
        <v>588.5</v>
      </c>
      <c r="G57" s="40">
        <f>SUMIFS(HDD_Summary!$K$4:$K$488,HDD_Summary!$D$4:$D$488,"&lt;"&amp;$D57,HDD_Summary!$D$4:$D$488,"&gt;="&amp;$C57)</f>
        <v>678.29136721577777</v>
      </c>
      <c r="H57" s="105"/>
      <c r="I57" s="5"/>
      <c r="L57" s="38"/>
      <c r="M57" s="38"/>
      <c r="N57" s="38"/>
    </row>
    <row r="58" spans="1:14" customFormat="1" x14ac:dyDescent="0.25">
      <c r="A58" s="99">
        <f t="shared" si="4"/>
        <v>7</v>
      </c>
      <c r="B58" s="99">
        <v>3</v>
      </c>
      <c r="C58" s="39">
        <f>SUMIFS('Meter Reading_SEMO'!AF$33:AF$260,'Meter Reading_SEMO'!$AE$33:$AE$260,$A58,'Meter Reading_SEMO'!$AD$33:$AD$260,$B58)</f>
        <v>43139</v>
      </c>
      <c r="D58" s="39">
        <f>SUMIFS('Meter Reading_SEMO'!AG$33:AG$260,'Meter Reading_SEMO'!$AE$33:$AE$260,$A58,'Meter Reading_SEMO'!$AD$33:$AD$260,$B58)</f>
        <v>43168</v>
      </c>
      <c r="E58" s="38">
        <f t="shared" si="5"/>
        <v>29</v>
      </c>
      <c r="F58" s="40">
        <f>SUMIFS(HDD_Summary!$J$4:$J$488,HDD_Summary!$D$4:$D$488,"&lt;"&amp;$D58,HDD_Summary!$D$4:$D$488,"&gt;="&amp;$C58)</f>
        <v>580</v>
      </c>
      <c r="G58" s="40">
        <f>SUMIFS(HDD_Summary!$K$4:$K$488,HDD_Summary!$D$4:$D$488,"&lt;"&amp;$D58,HDD_Summary!$D$4:$D$488,"&gt;="&amp;$C58)</f>
        <v>680.42018693610203</v>
      </c>
      <c r="H58" s="105"/>
      <c r="I58" s="5"/>
      <c r="L58" s="38"/>
      <c r="M58" s="38"/>
      <c r="N58" s="38"/>
    </row>
    <row r="59" spans="1:14" customFormat="1" x14ac:dyDescent="0.25">
      <c r="A59" s="99">
        <f t="shared" si="4"/>
        <v>8</v>
      </c>
      <c r="B59" s="99">
        <v>3</v>
      </c>
      <c r="C59" s="39">
        <f>SUMIFS('Meter Reading_SEMO'!AF$33:AF$260,'Meter Reading_SEMO'!$AE$33:$AE$260,$A59,'Meter Reading_SEMO'!$AD$33:$AD$260,$B59)</f>
        <v>43140</v>
      </c>
      <c r="D59" s="39">
        <f>SUMIFS('Meter Reading_SEMO'!AG$33:AG$260,'Meter Reading_SEMO'!$AE$33:$AE$260,$A59,'Meter Reading_SEMO'!$AD$33:$AD$260,$B59)</f>
        <v>43169</v>
      </c>
      <c r="E59" s="38">
        <f t="shared" si="5"/>
        <v>29</v>
      </c>
      <c r="F59" s="40">
        <f>SUMIFS(HDD_Summary!$J$4:$J$488,HDD_Summary!$D$4:$D$488,"&lt;"&amp;$D59,HDD_Summary!$D$4:$D$488,"&gt;="&amp;$C59)</f>
        <v>570.5</v>
      </c>
      <c r="G59" s="40">
        <f>SUMIFS(HDD_Summary!$K$4:$K$488,HDD_Summary!$D$4:$D$488,"&lt;"&amp;$D59,HDD_Summary!$D$4:$D$488,"&gt;="&amp;$C59)</f>
        <v>673.42805785087501</v>
      </c>
      <c r="H59" s="105"/>
      <c r="I59" s="5"/>
      <c r="L59" s="38"/>
      <c r="M59" s="38"/>
      <c r="N59" s="38"/>
    </row>
    <row r="60" spans="1:14" customFormat="1" x14ac:dyDescent="0.25">
      <c r="A60" s="99">
        <f t="shared" si="4"/>
        <v>9</v>
      </c>
      <c r="B60" s="99">
        <v>3</v>
      </c>
      <c r="C60" s="39">
        <f>SUMIFS('Meter Reading_SEMO'!AF$33:AF$260,'Meter Reading_SEMO'!$AE$33:$AE$260,$A60,'Meter Reading_SEMO'!$AD$33:$AD$260,$B60)</f>
        <v>43143</v>
      </c>
      <c r="D60" s="39">
        <f>SUMIFS('Meter Reading_SEMO'!AG$33:AG$260,'Meter Reading_SEMO'!$AE$33:$AE$260,$A60,'Meter Reading_SEMO'!$AD$33:$AD$260,$B60)</f>
        <v>43172</v>
      </c>
      <c r="E60" s="38">
        <f t="shared" si="5"/>
        <v>29</v>
      </c>
      <c r="F60" s="40">
        <f>SUMIFS(HDD_Summary!$J$4:$J$488,HDD_Summary!$D$4:$D$488,"&lt;"&amp;$D60,HDD_Summary!$D$4:$D$488,"&gt;="&amp;$C60)</f>
        <v>550.5</v>
      </c>
      <c r="G60" s="40">
        <f>SUMIFS(HDD_Summary!$K$4:$K$488,HDD_Summary!$D$4:$D$488,"&lt;"&amp;$D60,HDD_Summary!$D$4:$D$488,"&gt;="&amp;$C60)</f>
        <v>652.7741746561436</v>
      </c>
      <c r="H60" s="105"/>
      <c r="I60" s="5"/>
      <c r="L60" s="38"/>
      <c r="M60" s="38"/>
      <c r="N60" s="38"/>
    </row>
    <row r="61" spans="1:14" customFormat="1" x14ac:dyDescent="0.25">
      <c r="A61" s="99">
        <f t="shared" si="4"/>
        <v>10</v>
      </c>
      <c r="B61" s="99">
        <v>3</v>
      </c>
      <c r="C61" s="39">
        <f>SUMIFS('Meter Reading_SEMO'!AF$33:AF$260,'Meter Reading_SEMO'!$AE$33:$AE$260,$A61,'Meter Reading_SEMO'!$AD$33:$AD$260,$B61)</f>
        <v>43144</v>
      </c>
      <c r="D61" s="39">
        <f>SUMIFS('Meter Reading_SEMO'!AG$33:AG$260,'Meter Reading_SEMO'!$AE$33:$AE$260,$A61,'Meter Reading_SEMO'!$AD$33:$AD$260,$B61)</f>
        <v>43173</v>
      </c>
      <c r="E61" s="38">
        <f t="shared" si="5"/>
        <v>29</v>
      </c>
      <c r="F61" s="40">
        <f>SUMIFS(HDD_Summary!$J$4:$J$488,HDD_Summary!$D$4:$D$488,"&lt;"&amp;$D61,HDD_Summary!$D$4:$D$488,"&gt;="&amp;$C61)</f>
        <v>540</v>
      </c>
      <c r="G61" s="40">
        <f>SUMIFS(HDD_Summary!$K$4:$K$488,HDD_Summary!$D$4:$D$488,"&lt;"&amp;$D61,HDD_Summary!$D$4:$D$488,"&gt;="&amp;$C61)</f>
        <v>642.68408081289624</v>
      </c>
      <c r="H61" s="105"/>
      <c r="I61" s="5"/>
      <c r="L61" s="38"/>
      <c r="M61" s="38"/>
      <c r="N61" s="38"/>
    </row>
    <row r="62" spans="1:14" customFormat="1" x14ac:dyDescent="0.25">
      <c r="A62" s="99">
        <f t="shared" si="4"/>
        <v>11</v>
      </c>
      <c r="B62" s="99">
        <v>3</v>
      </c>
      <c r="C62" s="39">
        <f>SUMIFS('Meter Reading_SEMO'!AF$33:AF$260,'Meter Reading_SEMO'!$AE$33:$AE$260,$A62,'Meter Reading_SEMO'!$AD$33:$AD$260,$B62)</f>
        <v>43145</v>
      </c>
      <c r="D62" s="39">
        <f>SUMIFS('Meter Reading_SEMO'!AG$33:AG$260,'Meter Reading_SEMO'!$AE$33:$AE$260,$A62,'Meter Reading_SEMO'!$AD$33:$AD$260,$B62)</f>
        <v>43174</v>
      </c>
      <c r="E62" s="38">
        <f t="shared" si="5"/>
        <v>29</v>
      </c>
      <c r="F62" s="40">
        <f>SUMIFS(HDD_Summary!$J$4:$J$488,HDD_Summary!$D$4:$D$488,"&lt;"&amp;$D62,HDD_Summary!$D$4:$D$488,"&gt;="&amp;$C62)</f>
        <v>536.5</v>
      </c>
      <c r="G62" s="40">
        <f>SUMIFS(HDD_Summary!$K$4:$K$488,HDD_Summary!$D$4:$D$488,"&lt;"&amp;$D62,HDD_Summary!$D$4:$D$488,"&gt;="&amp;$C62)</f>
        <v>643.54027459964334</v>
      </c>
      <c r="H62" s="105"/>
      <c r="I62" s="5"/>
      <c r="L62" s="38"/>
      <c r="M62" s="38"/>
      <c r="N62" s="38"/>
    </row>
    <row r="63" spans="1:14" customFormat="1" x14ac:dyDescent="0.25">
      <c r="A63" s="99">
        <f t="shared" si="4"/>
        <v>12</v>
      </c>
      <c r="B63" s="99">
        <v>3</v>
      </c>
      <c r="C63" s="39">
        <f>SUMIFS('Meter Reading_SEMO'!AF$33:AF$260,'Meter Reading_SEMO'!$AE$33:$AE$260,$A63,'Meter Reading_SEMO'!$AD$33:$AD$260,$B63)</f>
        <v>43146</v>
      </c>
      <c r="D63" s="39">
        <f>SUMIFS('Meter Reading_SEMO'!AG$33:AG$260,'Meter Reading_SEMO'!$AE$33:$AE$260,$A63,'Meter Reading_SEMO'!$AD$33:$AD$260,$B63)</f>
        <v>43175</v>
      </c>
      <c r="E63" s="38">
        <f t="shared" si="5"/>
        <v>29</v>
      </c>
      <c r="F63" s="40">
        <f>SUMIFS(HDD_Summary!$J$4:$J$488,HDD_Summary!$D$4:$D$488,"&lt;"&amp;$D63,HDD_Summary!$D$4:$D$488,"&gt;="&amp;$C63)</f>
        <v>535.5</v>
      </c>
      <c r="G63" s="40">
        <f>SUMIFS(HDD_Summary!$K$4:$K$488,HDD_Summary!$D$4:$D$488,"&lt;"&amp;$D63,HDD_Summary!$D$4:$D$488,"&gt;="&amp;$C63)</f>
        <v>633.90693883856852</v>
      </c>
      <c r="H63" s="105"/>
      <c r="I63" s="5"/>
      <c r="L63" s="38"/>
      <c r="M63" s="38"/>
      <c r="N63" s="38"/>
    </row>
    <row r="64" spans="1:14" customFormat="1" x14ac:dyDescent="0.25">
      <c r="A64" s="99">
        <f t="shared" si="4"/>
        <v>13</v>
      </c>
      <c r="B64" s="99">
        <v>3</v>
      </c>
      <c r="C64" s="39">
        <f>SUMIFS('Meter Reading_SEMO'!AF$33:AF$260,'Meter Reading_SEMO'!$AE$33:$AE$260,$A64,'Meter Reading_SEMO'!$AD$33:$AD$260,$B64)</f>
        <v>43147</v>
      </c>
      <c r="D64" s="39">
        <f>SUMIFS('Meter Reading_SEMO'!AG$33:AG$260,'Meter Reading_SEMO'!$AE$33:$AE$260,$A64,'Meter Reading_SEMO'!$AD$33:$AD$260,$B64)</f>
        <v>43176</v>
      </c>
      <c r="E64" s="38">
        <f t="shared" si="5"/>
        <v>29</v>
      </c>
      <c r="F64" s="40">
        <f>SUMIFS(HDD_Summary!$J$4:$J$488,HDD_Summary!$D$4:$D$488,"&lt;"&amp;$D64,HDD_Summary!$D$4:$D$488,"&gt;="&amp;$C64)</f>
        <v>549</v>
      </c>
      <c r="G64" s="40">
        <f>SUMIFS(HDD_Summary!$K$4:$K$488,HDD_Summary!$D$4:$D$488,"&lt;"&amp;$D64,HDD_Summary!$D$4:$D$488,"&gt;="&amp;$C64)</f>
        <v>636.89071075445395</v>
      </c>
      <c r="H64" s="105"/>
      <c r="I64" s="5"/>
      <c r="L64" s="38"/>
      <c r="M64" s="38"/>
      <c r="N64" s="38"/>
    </row>
    <row r="65" spans="1:14" customFormat="1" x14ac:dyDescent="0.25">
      <c r="A65" s="99">
        <f t="shared" si="4"/>
        <v>14</v>
      </c>
      <c r="B65" s="99">
        <v>3</v>
      </c>
      <c r="C65" s="39">
        <f>SUMIFS('Meter Reading_SEMO'!AF$33:AF$260,'Meter Reading_SEMO'!$AE$33:$AE$260,$A65,'Meter Reading_SEMO'!$AD$33:$AD$260,$B65)</f>
        <v>43150</v>
      </c>
      <c r="D65" s="39">
        <f>SUMIFS('Meter Reading_SEMO'!AG$33:AG$260,'Meter Reading_SEMO'!$AE$33:$AE$260,$A65,'Meter Reading_SEMO'!$AD$33:$AD$260,$B65)</f>
        <v>43179</v>
      </c>
      <c r="E65" s="38">
        <f t="shared" si="5"/>
        <v>29</v>
      </c>
      <c r="F65" s="40">
        <f>SUMIFS(HDD_Summary!$J$4:$J$488,HDD_Summary!$D$4:$D$488,"&lt;"&amp;$D65,HDD_Summary!$D$4:$D$488,"&gt;="&amp;$C65)</f>
        <v>524</v>
      </c>
      <c r="G65" s="40">
        <f>SUMIFS(HDD_Summary!$K$4:$K$488,HDD_Summary!$D$4:$D$488,"&lt;"&amp;$D65,HDD_Summary!$D$4:$D$488,"&gt;="&amp;$C65)</f>
        <v>593.95064785387649</v>
      </c>
      <c r="H65" s="105"/>
      <c r="I65" s="5"/>
      <c r="L65" s="38"/>
      <c r="M65" s="38"/>
      <c r="N65" s="38"/>
    </row>
    <row r="66" spans="1:14" customFormat="1" x14ac:dyDescent="0.25">
      <c r="A66" s="99">
        <f t="shared" si="4"/>
        <v>15</v>
      </c>
      <c r="B66" s="99">
        <v>3</v>
      </c>
      <c r="C66" s="39">
        <f>SUMIFS('Meter Reading_SEMO'!AF$33:AF$260,'Meter Reading_SEMO'!$AE$33:$AE$260,$A66,'Meter Reading_SEMO'!$AD$33:$AD$260,$B66)</f>
        <v>43151</v>
      </c>
      <c r="D66" s="39">
        <f>SUMIFS('Meter Reading_SEMO'!AG$33:AG$260,'Meter Reading_SEMO'!$AE$33:$AE$260,$A66,'Meter Reading_SEMO'!$AD$33:$AD$260,$B66)</f>
        <v>43180</v>
      </c>
      <c r="E66" s="38">
        <f t="shared" si="5"/>
        <v>29</v>
      </c>
      <c r="F66" s="40">
        <f>SUMIFS(HDD_Summary!$J$4:$J$488,HDD_Summary!$D$4:$D$488,"&lt;"&amp;$D66,HDD_Summary!$D$4:$D$488,"&gt;="&amp;$C66)</f>
        <v>543.5</v>
      </c>
      <c r="G66" s="40">
        <f>SUMIFS(HDD_Summary!$K$4:$K$488,HDD_Summary!$D$4:$D$488,"&lt;"&amp;$D66,HDD_Summary!$D$4:$D$488,"&gt;="&amp;$C66)</f>
        <v>609.04305568797793</v>
      </c>
      <c r="H66" s="105"/>
      <c r="I66" s="5"/>
      <c r="L66" s="38"/>
      <c r="M66" s="38"/>
      <c r="N66" s="38"/>
    </row>
    <row r="67" spans="1:14" customFormat="1" x14ac:dyDescent="0.25">
      <c r="A67" s="99">
        <f t="shared" si="4"/>
        <v>16</v>
      </c>
      <c r="B67" s="99">
        <v>3</v>
      </c>
      <c r="C67" s="39">
        <f>SUMIFS('Meter Reading_SEMO'!AF$33:AF$260,'Meter Reading_SEMO'!$AE$33:$AE$260,$A67,'Meter Reading_SEMO'!$AD$33:$AD$260,$B67)</f>
        <v>43152</v>
      </c>
      <c r="D67" s="39">
        <f>SUMIFS('Meter Reading_SEMO'!AG$33:AG$260,'Meter Reading_SEMO'!$AE$33:$AE$260,$A67,'Meter Reading_SEMO'!$AD$33:$AD$260,$B67)</f>
        <v>43181</v>
      </c>
      <c r="E67" s="38">
        <f t="shared" si="5"/>
        <v>29</v>
      </c>
      <c r="F67" s="40">
        <f>SUMIFS(HDD_Summary!$J$4:$J$488,HDD_Summary!$D$4:$D$488,"&lt;"&amp;$D67,HDD_Summary!$D$4:$D$488,"&gt;="&amp;$C67)</f>
        <v>559.5</v>
      </c>
      <c r="G67" s="40">
        <f>SUMIFS(HDD_Summary!$K$4:$K$488,HDD_Summary!$D$4:$D$488,"&lt;"&amp;$D67,HDD_Summary!$D$4:$D$488,"&gt;="&amp;$C67)</f>
        <v>619.97758285219913</v>
      </c>
      <c r="H67" s="105"/>
      <c r="I67" s="5"/>
      <c r="L67" s="38"/>
      <c r="M67" s="38"/>
      <c r="N67" s="38"/>
    </row>
    <row r="68" spans="1:14" customFormat="1" x14ac:dyDescent="0.25">
      <c r="A68" s="99">
        <f t="shared" si="4"/>
        <v>17</v>
      </c>
      <c r="B68" s="99">
        <v>3</v>
      </c>
      <c r="C68" s="39">
        <f>SUMIFS('Meter Reading_SEMO'!AF$33:AF$260,'Meter Reading_SEMO'!$AE$33:$AE$260,$A68,'Meter Reading_SEMO'!$AD$33:$AD$260,$B68)</f>
        <v>43153</v>
      </c>
      <c r="D68" s="39">
        <f>SUMIFS('Meter Reading_SEMO'!AG$33:AG$260,'Meter Reading_SEMO'!$AE$33:$AE$260,$A68,'Meter Reading_SEMO'!$AD$33:$AD$260,$B68)</f>
        <v>43182</v>
      </c>
      <c r="E68" s="38">
        <f t="shared" si="5"/>
        <v>29</v>
      </c>
      <c r="F68" s="40">
        <f>SUMIFS(HDD_Summary!$J$4:$J$488,HDD_Summary!$D$4:$D$488,"&lt;"&amp;$D68,HDD_Summary!$D$4:$D$488,"&gt;="&amp;$C68)</f>
        <v>555</v>
      </c>
      <c r="G68" s="40">
        <f>SUMIFS(HDD_Summary!$K$4:$K$488,HDD_Summary!$D$4:$D$488,"&lt;"&amp;$D68,HDD_Summary!$D$4:$D$488,"&gt;="&amp;$C68)</f>
        <v>615.31215044935288</v>
      </c>
      <c r="H68" s="105"/>
      <c r="I68" s="5"/>
      <c r="L68" s="38"/>
      <c r="M68" s="38"/>
      <c r="N68" s="38"/>
    </row>
    <row r="69" spans="1:14" customFormat="1" x14ac:dyDescent="0.25">
      <c r="A69" s="99">
        <f t="shared" si="4"/>
        <v>18</v>
      </c>
      <c r="B69" s="99">
        <v>3</v>
      </c>
      <c r="C69" s="39">
        <f>SUMIFS('Meter Reading_SEMO'!AF$33:AF$260,'Meter Reading_SEMO'!$AE$33:$AE$260,$A69,'Meter Reading_SEMO'!$AD$33:$AD$260,$B69)</f>
        <v>43154</v>
      </c>
      <c r="D69" s="39">
        <f>SUMIFS('Meter Reading_SEMO'!AG$33:AG$260,'Meter Reading_SEMO'!$AE$33:$AE$260,$A69,'Meter Reading_SEMO'!$AD$33:$AD$260,$B69)</f>
        <v>43183</v>
      </c>
      <c r="E69" s="38">
        <f t="shared" si="5"/>
        <v>29</v>
      </c>
      <c r="F69" s="40">
        <f>SUMIFS(HDD_Summary!$J$4:$J$488,HDD_Summary!$D$4:$D$488,"&lt;"&amp;$D69,HDD_Summary!$D$4:$D$488,"&gt;="&amp;$C69)</f>
        <v>547.5</v>
      </c>
      <c r="G69" s="40">
        <f>SUMIFS(HDD_Summary!$K$4:$K$488,HDD_Summary!$D$4:$D$488,"&lt;"&amp;$D69,HDD_Summary!$D$4:$D$488,"&gt;="&amp;$C69)</f>
        <v>602.51374944824056</v>
      </c>
      <c r="H69" s="105"/>
      <c r="I69" s="5"/>
      <c r="L69" s="38"/>
      <c r="M69" s="38"/>
      <c r="N69" s="38"/>
    </row>
    <row r="70" spans="1:14" customFormat="1" x14ac:dyDescent="0.25">
      <c r="A70" s="99">
        <f t="shared" si="4"/>
        <v>19</v>
      </c>
      <c r="B70" s="99">
        <v>3</v>
      </c>
      <c r="C70" s="39">
        <f>SUMIFS('Meter Reading_SEMO'!AF$33:AF$260,'Meter Reading_SEMO'!$AE$33:$AE$260,$A70,'Meter Reading_SEMO'!$AD$33:$AD$260,$B70)</f>
        <v>43157</v>
      </c>
      <c r="D70" s="39">
        <f>SUMIFS('Meter Reading_SEMO'!AG$33:AG$260,'Meter Reading_SEMO'!$AE$33:$AE$260,$A70,'Meter Reading_SEMO'!$AD$33:$AD$260,$B70)</f>
        <v>43186</v>
      </c>
      <c r="E70" s="38">
        <f t="shared" si="5"/>
        <v>29</v>
      </c>
      <c r="F70" s="40">
        <f>SUMIFS(HDD_Summary!$J$4:$J$488,HDD_Summary!$D$4:$D$488,"&lt;"&amp;$D70,HDD_Summary!$D$4:$D$488,"&gt;="&amp;$C70)</f>
        <v>555.5</v>
      </c>
      <c r="G70" s="40">
        <f>SUMIFS(HDD_Summary!$K$4:$K$488,HDD_Summary!$D$4:$D$488,"&lt;"&amp;$D70,HDD_Summary!$D$4:$D$488,"&gt;="&amp;$C70)</f>
        <v>582.44160226530369</v>
      </c>
      <c r="H70" s="105"/>
      <c r="I70" s="5"/>
      <c r="L70" s="38"/>
      <c r="M70" s="38"/>
      <c r="N70" s="38"/>
    </row>
    <row r="71" spans="1:14" customFormat="1" x14ac:dyDescent="0.25">
      <c r="A71" s="99"/>
      <c r="B71" s="99"/>
      <c r="C71" s="39"/>
      <c r="D71" s="39"/>
      <c r="E71" s="38"/>
      <c r="F71" s="98"/>
      <c r="G71" s="40"/>
      <c r="H71" s="105"/>
      <c r="I71" s="5"/>
      <c r="L71" s="38"/>
      <c r="M71" s="38"/>
      <c r="N71" s="38"/>
    </row>
    <row r="72" spans="1:14" customFormat="1" x14ac:dyDescent="0.25">
      <c r="A72" s="99"/>
      <c r="B72" s="99"/>
      <c r="C72" s="39"/>
      <c r="D72" s="39"/>
      <c r="E72" s="38"/>
      <c r="F72" s="98"/>
      <c r="G72" s="40"/>
      <c r="H72" s="105"/>
      <c r="I72" s="5"/>
      <c r="L72" s="38"/>
      <c r="M72" s="38"/>
      <c r="N72" s="38"/>
    </row>
    <row r="73" spans="1:14" customFormat="1" x14ac:dyDescent="0.25">
      <c r="A73" s="99"/>
      <c r="B73" s="99"/>
      <c r="C73" s="39"/>
      <c r="D73" s="39"/>
      <c r="E73" s="38"/>
      <c r="F73" s="98"/>
      <c r="G73" s="40"/>
      <c r="H73" s="105"/>
      <c r="I73" s="5"/>
      <c r="L73" s="38"/>
      <c r="M73" s="38"/>
      <c r="N73" s="38"/>
    </row>
    <row r="74" spans="1:14" customFormat="1" x14ac:dyDescent="0.25">
      <c r="A74" s="126" t="s">
        <v>469</v>
      </c>
      <c r="B74" s="125"/>
      <c r="C74" s="39"/>
      <c r="D74" s="39"/>
      <c r="E74" s="38"/>
      <c r="F74" s="98"/>
      <c r="G74" s="40"/>
      <c r="H74" s="105"/>
      <c r="I74" s="5"/>
      <c r="L74" s="38"/>
      <c r="M74" s="38"/>
      <c r="N74" s="38"/>
    </row>
    <row r="75" spans="1:14" customFormat="1" x14ac:dyDescent="0.25">
      <c r="A75" s="99">
        <f t="shared" ref="A75:A93" si="6">A52</f>
        <v>1</v>
      </c>
      <c r="B75" s="99">
        <v>4</v>
      </c>
      <c r="C75" s="39">
        <f>SUMIFS('Meter Reading_SEMO'!AF$33:AF$260,'Meter Reading_SEMO'!$AE$33:$AE$260,$A75,'Meter Reading_SEMO'!$AD$33:$AD$260,$B75)</f>
        <v>43159</v>
      </c>
      <c r="D75" s="39">
        <f>SUMIFS('Meter Reading_SEMO'!AG$33:AG$260,'Meter Reading_SEMO'!$AE$33:$AE$260,$A75,'Meter Reading_SEMO'!$AD$33:$AD$260,$B75)</f>
        <v>43188</v>
      </c>
      <c r="E75" s="38">
        <f>D75-C75</f>
        <v>29</v>
      </c>
      <c r="F75" s="40">
        <f>SUMIFS(HDD_Summary!$J$4:$J$488,HDD_Summary!$D$4:$D$488,"&lt;"&amp;$D75,HDD_Summary!$D$4:$D$488,"&gt;="&amp;$C75)</f>
        <v>542</v>
      </c>
      <c r="G75" s="40">
        <f>SUMIFS(HDD_Summary!$K$4:$K$488,HDD_Summary!$D$4:$D$488,"&lt;"&amp;$D75,HDD_Summary!$D$4:$D$488,"&gt;="&amp;$C75)</f>
        <v>546.79040163673926</v>
      </c>
      <c r="H75" s="105"/>
      <c r="I75" s="5"/>
      <c r="L75" s="38"/>
      <c r="M75" s="38"/>
      <c r="N75" s="38"/>
    </row>
    <row r="76" spans="1:14" customFormat="1" x14ac:dyDescent="0.25">
      <c r="A76" s="99">
        <f t="shared" si="6"/>
        <v>2</v>
      </c>
      <c r="B76" s="99">
        <v>4</v>
      </c>
      <c r="C76" s="39">
        <f>SUMIFS('Meter Reading_SEMO'!AF$33:AF$260,'Meter Reading_SEMO'!$AE$33:$AE$260,$A76,'Meter Reading_SEMO'!$AD$33:$AD$260,$B76)</f>
        <v>43161</v>
      </c>
      <c r="D76" s="39">
        <f>SUMIFS('Meter Reading_SEMO'!AG$33:AG$260,'Meter Reading_SEMO'!$AE$33:$AE$260,$A76,'Meter Reading_SEMO'!$AD$33:$AD$260,$B76)</f>
        <v>43192</v>
      </c>
      <c r="E76" s="38">
        <f t="shared" ref="E76:E93" si="7">D76-C76</f>
        <v>31</v>
      </c>
      <c r="F76" s="40">
        <f>SUMIFS(HDD_Summary!$J$4:$J$488,HDD_Summary!$D$4:$D$488,"&lt;"&amp;$D76,HDD_Summary!$D$4:$D$488,"&gt;="&amp;$C76)</f>
        <v>579</v>
      </c>
      <c r="G76" s="40">
        <f>SUMIFS(HDD_Summary!$K$4:$K$488,HDD_Summary!$D$4:$D$488,"&lt;"&amp;$D76,HDD_Summary!$D$4:$D$488,"&gt;="&amp;$C76)</f>
        <v>553.49771515675832</v>
      </c>
      <c r="H76" s="105"/>
      <c r="I76" s="5"/>
      <c r="L76" s="38"/>
      <c r="M76" s="38"/>
      <c r="N76" s="38"/>
    </row>
    <row r="77" spans="1:14" customFormat="1" x14ac:dyDescent="0.25">
      <c r="A77" s="99">
        <f t="shared" si="6"/>
        <v>3</v>
      </c>
      <c r="B77" s="99">
        <v>4</v>
      </c>
      <c r="C77" s="39">
        <f>SUMIFS('Meter Reading_SEMO'!AF$33:AF$260,'Meter Reading_SEMO'!$AE$33:$AE$260,$A77,'Meter Reading_SEMO'!$AD$33:$AD$260,$B77)</f>
        <v>43162</v>
      </c>
      <c r="D77" s="39">
        <f>SUMIFS('Meter Reading_SEMO'!AG$33:AG$260,'Meter Reading_SEMO'!$AE$33:$AE$260,$A77,'Meter Reading_SEMO'!$AD$33:$AD$260,$B77)</f>
        <v>43193</v>
      </c>
      <c r="E77" s="38">
        <f t="shared" si="7"/>
        <v>31</v>
      </c>
      <c r="F77" s="40">
        <f>SUMIFS(HDD_Summary!$J$4:$J$488,HDD_Summary!$D$4:$D$488,"&lt;"&amp;$D77,HDD_Summary!$D$4:$D$488,"&gt;="&amp;$C77)</f>
        <v>580.5</v>
      </c>
      <c r="G77" s="40">
        <f>SUMIFS(HDD_Summary!$K$4:$K$488,HDD_Summary!$D$4:$D$488,"&lt;"&amp;$D77,HDD_Summary!$D$4:$D$488,"&gt;="&amp;$C77)</f>
        <v>546.99944156058166</v>
      </c>
      <c r="H77" s="105"/>
      <c r="I77" s="5"/>
      <c r="L77" s="38"/>
      <c r="M77" s="38"/>
      <c r="N77" s="38"/>
    </row>
    <row r="78" spans="1:14" customFormat="1" x14ac:dyDescent="0.25">
      <c r="A78" s="99">
        <f t="shared" si="6"/>
        <v>4</v>
      </c>
      <c r="B78" s="99">
        <v>4</v>
      </c>
      <c r="C78" s="39">
        <f>SUMIFS('Meter Reading_SEMO'!AF$33:AF$260,'Meter Reading_SEMO'!$AE$33:$AE$260,$A78,'Meter Reading_SEMO'!$AD$33:$AD$260,$B78)</f>
        <v>43165</v>
      </c>
      <c r="D78" s="39">
        <f>SUMIFS('Meter Reading_SEMO'!AG$33:AG$260,'Meter Reading_SEMO'!$AE$33:$AE$260,$A78,'Meter Reading_SEMO'!$AD$33:$AD$260,$B78)</f>
        <v>43194</v>
      </c>
      <c r="E78" s="38">
        <f t="shared" si="7"/>
        <v>29</v>
      </c>
      <c r="F78" s="40">
        <f>SUMIFS(HDD_Summary!$J$4:$J$488,HDD_Summary!$D$4:$D$488,"&lt;"&amp;$D78,HDD_Summary!$D$4:$D$488,"&gt;="&amp;$C78)</f>
        <v>532</v>
      </c>
      <c r="G78" s="40">
        <f>SUMIFS(HDD_Summary!$K$4:$K$488,HDD_Summary!$D$4:$D$488,"&lt;"&amp;$D78,HDD_Summary!$D$4:$D$488,"&gt;="&amp;$C78)</f>
        <v>493.65632328101179</v>
      </c>
      <c r="H78" s="105"/>
      <c r="I78" s="5"/>
      <c r="L78" s="38"/>
      <c r="M78" s="38"/>
      <c r="N78" s="38"/>
    </row>
    <row r="79" spans="1:14" customFormat="1" x14ac:dyDescent="0.25">
      <c r="A79" s="99">
        <f t="shared" si="6"/>
        <v>5</v>
      </c>
      <c r="B79" s="99">
        <v>4</v>
      </c>
      <c r="C79" s="39">
        <f>SUMIFS('Meter Reading_SEMO'!AF$33:AF$260,'Meter Reading_SEMO'!$AE$33:$AE$260,$A79,'Meter Reading_SEMO'!$AD$33:$AD$260,$B79)</f>
        <v>43166</v>
      </c>
      <c r="D79" s="39">
        <f>SUMIFS('Meter Reading_SEMO'!AG$33:AG$260,'Meter Reading_SEMO'!$AE$33:$AE$260,$A79,'Meter Reading_SEMO'!$AD$33:$AD$260,$B79)</f>
        <v>43195</v>
      </c>
      <c r="E79" s="38">
        <f t="shared" si="7"/>
        <v>29</v>
      </c>
      <c r="F79" s="40">
        <f>SUMIFS(HDD_Summary!$J$4:$J$488,HDD_Summary!$D$4:$D$488,"&lt;"&amp;$D79,HDD_Summary!$D$4:$D$488,"&gt;="&amp;$C79)</f>
        <v>536</v>
      </c>
      <c r="G79" s="40">
        <f>SUMIFS(HDD_Summary!$K$4:$K$488,HDD_Summary!$D$4:$D$488,"&lt;"&amp;$D79,HDD_Summary!$D$4:$D$488,"&gt;="&amp;$C79)</f>
        <v>494.59177130968561</v>
      </c>
      <c r="H79" s="105"/>
      <c r="I79" s="5"/>
      <c r="L79" s="38"/>
      <c r="M79" s="38"/>
      <c r="N79" s="38"/>
    </row>
    <row r="80" spans="1:14" customFormat="1" x14ac:dyDescent="0.25">
      <c r="A80" s="99">
        <f t="shared" si="6"/>
        <v>6</v>
      </c>
      <c r="B80" s="99">
        <v>4</v>
      </c>
      <c r="C80" s="39">
        <f>SUMIFS('Meter Reading_SEMO'!AF$33:AF$260,'Meter Reading_SEMO'!$AE$33:$AE$260,$A80,'Meter Reading_SEMO'!$AD$33:$AD$260,$B80)</f>
        <v>43167</v>
      </c>
      <c r="D80" s="39">
        <f>SUMIFS('Meter Reading_SEMO'!AG$33:AG$260,'Meter Reading_SEMO'!$AE$33:$AE$260,$A80,'Meter Reading_SEMO'!$AD$33:$AD$260,$B80)</f>
        <v>43196</v>
      </c>
      <c r="E80" s="38">
        <f t="shared" si="7"/>
        <v>29</v>
      </c>
      <c r="F80" s="40">
        <f>SUMIFS(HDD_Summary!$J$4:$J$488,HDD_Summary!$D$4:$D$488,"&lt;"&amp;$D80,HDD_Summary!$D$4:$D$488,"&gt;="&amp;$C80)</f>
        <v>531.5</v>
      </c>
      <c r="G80" s="40">
        <f>SUMIFS(HDD_Summary!$K$4:$K$488,HDD_Summary!$D$4:$D$488,"&lt;"&amp;$D80,HDD_Summary!$D$4:$D$488,"&gt;="&amp;$C80)</f>
        <v>479.63123367527709</v>
      </c>
      <c r="H80" s="105"/>
      <c r="I80" s="5"/>
      <c r="L80" s="38"/>
      <c r="M80" s="38"/>
      <c r="N80" s="38"/>
    </row>
    <row r="81" spans="1:14" customFormat="1" x14ac:dyDescent="0.25">
      <c r="A81" s="99">
        <f t="shared" si="6"/>
        <v>7</v>
      </c>
      <c r="B81" s="99">
        <v>4</v>
      </c>
      <c r="C81" s="39">
        <f>SUMIFS('Meter Reading_SEMO'!AF$33:AF$260,'Meter Reading_SEMO'!$AE$33:$AE$260,$A81,'Meter Reading_SEMO'!$AD$33:$AD$260,$B81)</f>
        <v>43168</v>
      </c>
      <c r="D81" s="39">
        <f>SUMIFS('Meter Reading_SEMO'!AG$33:AG$260,'Meter Reading_SEMO'!$AE$33:$AE$260,$A81,'Meter Reading_SEMO'!$AD$33:$AD$260,$B81)</f>
        <v>43199</v>
      </c>
      <c r="E81" s="38">
        <f t="shared" si="7"/>
        <v>31</v>
      </c>
      <c r="F81" s="40">
        <f>SUMIFS(HDD_Summary!$J$4:$J$488,HDD_Summary!$D$4:$D$488,"&lt;"&amp;$D81,HDD_Summary!$D$4:$D$488,"&gt;="&amp;$C81)</f>
        <v>579.5</v>
      </c>
      <c r="G81" s="40">
        <f>SUMIFS(HDD_Summary!$K$4:$K$488,HDD_Summary!$D$4:$D$488,"&lt;"&amp;$D81,HDD_Summary!$D$4:$D$488,"&gt;="&amp;$C81)</f>
        <v>497.8634182012936</v>
      </c>
      <c r="H81" s="105"/>
      <c r="I81" s="5"/>
      <c r="L81" s="38"/>
      <c r="M81" s="38"/>
      <c r="N81" s="38"/>
    </row>
    <row r="82" spans="1:14" customFormat="1" x14ac:dyDescent="0.25">
      <c r="A82" s="99">
        <f t="shared" si="6"/>
        <v>8</v>
      </c>
      <c r="B82" s="99">
        <v>4</v>
      </c>
      <c r="C82" s="39">
        <f>SUMIFS('Meter Reading_SEMO'!AF$33:AF$260,'Meter Reading_SEMO'!$AE$33:$AE$260,$A82,'Meter Reading_SEMO'!$AD$33:$AD$260,$B82)</f>
        <v>43169</v>
      </c>
      <c r="D82" s="39">
        <f>SUMIFS('Meter Reading_SEMO'!AG$33:AG$260,'Meter Reading_SEMO'!$AE$33:$AE$260,$A82,'Meter Reading_SEMO'!$AD$33:$AD$260,$B82)</f>
        <v>43200</v>
      </c>
      <c r="E82" s="38">
        <f t="shared" si="7"/>
        <v>31</v>
      </c>
      <c r="F82" s="40">
        <f>SUMIFS(HDD_Summary!$J$4:$J$488,HDD_Summary!$D$4:$D$488,"&lt;"&amp;$D82,HDD_Summary!$D$4:$D$488,"&gt;="&amp;$C82)</f>
        <v>574.5</v>
      </c>
      <c r="G82" s="40">
        <f>SUMIFS(HDD_Summary!$K$4:$K$488,HDD_Summary!$D$4:$D$488,"&lt;"&amp;$D82,HDD_Summary!$D$4:$D$488,"&gt;="&amp;$C82)</f>
        <v>482.08840625386233</v>
      </c>
      <c r="H82" s="105"/>
      <c r="I82" s="5"/>
      <c r="L82" s="38"/>
      <c r="M82" s="38"/>
      <c r="N82" s="38"/>
    </row>
    <row r="83" spans="1:14" customFormat="1" x14ac:dyDescent="0.25">
      <c r="A83" s="99">
        <f t="shared" si="6"/>
        <v>9</v>
      </c>
      <c r="B83" s="99">
        <v>4</v>
      </c>
      <c r="C83" s="39">
        <f>SUMIFS('Meter Reading_SEMO'!AF$33:AF$260,'Meter Reading_SEMO'!$AE$33:$AE$260,$A83,'Meter Reading_SEMO'!$AD$33:$AD$260,$B83)</f>
        <v>43172</v>
      </c>
      <c r="D83" s="39">
        <f>SUMIFS('Meter Reading_SEMO'!AG$33:AG$260,'Meter Reading_SEMO'!$AE$33:$AE$260,$A83,'Meter Reading_SEMO'!$AD$33:$AD$260,$B83)</f>
        <v>43201</v>
      </c>
      <c r="E83" s="38">
        <f t="shared" si="7"/>
        <v>29</v>
      </c>
      <c r="F83" s="40">
        <f>SUMIFS(HDD_Summary!$J$4:$J$488,HDD_Summary!$D$4:$D$488,"&lt;"&amp;$D83,HDD_Summary!$D$4:$D$488,"&gt;="&amp;$C83)</f>
        <v>527.5</v>
      </c>
      <c r="G83" s="40">
        <f>SUMIFS(HDD_Summary!$K$4:$K$488,HDD_Summary!$D$4:$D$488,"&lt;"&amp;$D83,HDD_Summary!$D$4:$D$488,"&gt;="&amp;$C83)</f>
        <v>419.56784637251263</v>
      </c>
      <c r="H83" s="105"/>
      <c r="I83" s="5"/>
      <c r="L83" s="38"/>
      <c r="M83" s="38"/>
      <c r="N83" s="38"/>
    </row>
    <row r="84" spans="1:14" customFormat="1" x14ac:dyDescent="0.25">
      <c r="A84" s="99">
        <f t="shared" si="6"/>
        <v>10</v>
      </c>
      <c r="B84" s="99">
        <v>4</v>
      </c>
      <c r="C84" s="39">
        <f>SUMIFS('Meter Reading_SEMO'!AF$33:AF$260,'Meter Reading_SEMO'!$AE$33:$AE$260,$A84,'Meter Reading_SEMO'!$AD$33:$AD$260,$B84)</f>
        <v>43173</v>
      </c>
      <c r="D84" s="39">
        <f>SUMIFS('Meter Reading_SEMO'!AG$33:AG$260,'Meter Reading_SEMO'!$AE$33:$AE$260,$A84,'Meter Reading_SEMO'!$AD$33:$AD$260,$B84)</f>
        <v>43202</v>
      </c>
      <c r="E84" s="38">
        <f t="shared" si="7"/>
        <v>29</v>
      </c>
      <c r="F84" s="40">
        <f>SUMIFS(HDD_Summary!$J$4:$J$488,HDD_Summary!$D$4:$D$488,"&lt;"&amp;$D84,HDD_Summary!$D$4:$D$488,"&gt;="&amp;$C84)</f>
        <v>515</v>
      </c>
      <c r="G84" s="40">
        <f>SUMIFS(HDD_Summary!$K$4:$K$488,HDD_Summary!$D$4:$D$488,"&lt;"&amp;$D84,HDD_Summary!$D$4:$D$488,"&gt;="&amp;$C84)</f>
        <v>400.14147241791289</v>
      </c>
      <c r="H84" s="105"/>
      <c r="I84" s="5"/>
      <c r="L84" s="38"/>
      <c r="M84" s="38"/>
      <c r="N84" s="38"/>
    </row>
    <row r="85" spans="1:14" customFormat="1" x14ac:dyDescent="0.25">
      <c r="A85" s="99">
        <f t="shared" si="6"/>
        <v>11</v>
      </c>
      <c r="B85" s="99">
        <v>4</v>
      </c>
      <c r="C85" s="39">
        <f>SUMIFS('Meter Reading_SEMO'!AF$33:AF$260,'Meter Reading_SEMO'!$AE$33:$AE$260,$A85,'Meter Reading_SEMO'!$AD$33:$AD$260,$B85)</f>
        <v>43174</v>
      </c>
      <c r="D85" s="39">
        <f>SUMIFS('Meter Reading_SEMO'!AG$33:AG$260,'Meter Reading_SEMO'!$AE$33:$AE$260,$A85,'Meter Reading_SEMO'!$AD$33:$AD$260,$B85)</f>
        <v>43203</v>
      </c>
      <c r="E85" s="38">
        <f t="shared" si="7"/>
        <v>29</v>
      </c>
      <c r="F85" s="40">
        <f>SUMIFS(HDD_Summary!$J$4:$J$488,HDD_Summary!$D$4:$D$488,"&lt;"&amp;$D85,HDD_Summary!$D$4:$D$488,"&gt;="&amp;$C85)</f>
        <v>488.5</v>
      </c>
      <c r="G85" s="40">
        <f>SUMIFS(HDD_Summary!$K$4:$K$488,HDD_Summary!$D$4:$D$488,"&lt;"&amp;$D85,HDD_Summary!$D$4:$D$488,"&gt;="&amp;$C85)</f>
        <v>369.24491327812797</v>
      </c>
      <c r="H85" s="105"/>
      <c r="I85" s="5"/>
      <c r="L85" s="38"/>
      <c r="M85" s="38"/>
      <c r="N85" s="38"/>
    </row>
    <row r="86" spans="1:14" customFormat="1" x14ac:dyDescent="0.25">
      <c r="A86" s="99">
        <f t="shared" si="6"/>
        <v>12</v>
      </c>
      <c r="B86" s="99">
        <v>4</v>
      </c>
      <c r="C86" s="39">
        <f>SUMIFS('Meter Reading_SEMO'!AF$33:AF$260,'Meter Reading_SEMO'!$AE$33:$AE$260,$A86,'Meter Reading_SEMO'!$AD$33:$AD$260,$B86)</f>
        <v>43175</v>
      </c>
      <c r="D86" s="39">
        <f>SUMIFS('Meter Reading_SEMO'!AG$33:AG$260,'Meter Reading_SEMO'!$AE$33:$AE$260,$A86,'Meter Reading_SEMO'!$AD$33:$AD$260,$B86)</f>
        <v>43206</v>
      </c>
      <c r="E86" s="38">
        <f t="shared" si="7"/>
        <v>31</v>
      </c>
      <c r="F86" s="40">
        <f>SUMIFS(HDD_Summary!$J$4:$J$488,HDD_Summary!$D$4:$D$488,"&lt;"&amp;$D86,HDD_Summary!$D$4:$D$488,"&gt;="&amp;$C86)</f>
        <v>507</v>
      </c>
      <c r="G86" s="40">
        <f>SUMIFS(HDD_Summary!$K$4:$K$488,HDD_Summary!$D$4:$D$488,"&lt;"&amp;$D86,HDD_Summary!$D$4:$D$488,"&gt;="&amp;$C86)</f>
        <v>382.01697874181184</v>
      </c>
      <c r="H86" s="105"/>
      <c r="I86" s="5"/>
      <c r="L86" s="38"/>
      <c r="M86" s="38"/>
      <c r="N86" s="38"/>
    </row>
    <row r="87" spans="1:14" customFormat="1" x14ac:dyDescent="0.25">
      <c r="A87" s="99">
        <f t="shared" si="6"/>
        <v>13</v>
      </c>
      <c r="B87" s="99">
        <v>4</v>
      </c>
      <c r="C87" s="39">
        <f>SUMIFS('Meter Reading_SEMO'!AF$33:AF$260,'Meter Reading_SEMO'!$AE$33:$AE$260,$A87,'Meter Reading_SEMO'!$AD$33:$AD$260,$B87)</f>
        <v>43176</v>
      </c>
      <c r="D87" s="39">
        <f>SUMIFS('Meter Reading_SEMO'!AG$33:AG$260,'Meter Reading_SEMO'!$AE$33:$AE$260,$A87,'Meter Reading_SEMO'!$AD$33:$AD$260,$B87)</f>
        <v>43207</v>
      </c>
      <c r="E87" s="38">
        <f t="shared" si="7"/>
        <v>31</v>
      </c>
      <c r="F87" s="40">
        <f>SUMIFS(HDD_Summary!$J$4:$J$488,HDD_Summary!$D$4:$D$488,"&lt;"&amp;$D87,HDD_Summary!$D$4:$D$488,"&gt;="&amp;$C87)</f>
        <v>515.5</v>
      </c>
      <c r="G87" s="40">
        <f>SUMIFS(HDD_Summary!$K$4:$K$488,HDD_Summary!$D$4:$D$488,"&lt;"&amp;$D87,HDD_Summary!$D$4:$D$488,"&gt;="&amp;$C87)</f>
        <v>388.45594528900415</v>
      </c>
      <c r="H87" s="105"/>
      <c r="I87" s="5"/>
      <c r="L87" s="38"/>
      <c r="M87" s="38"/>
      <c r="N87" s="38"/>
    </row>
    <row r="88" spans="1:14" customFormat="1" x14ac:dyDescent="0.25">
      <c r="A88" s="99">
        <f t="shared" si="6"/>
        <v>14</v>
      </c>
      <c r="B88" s="99">
        <v>4</v>
      </c>
      <c r="C88" s="39">
        <f>SUMIFS('Meter Reading_SEMO'!AF$33:AF$260,'Meter Reading_SEMO'!$AE$33:$AE$260,$A88,'Meter Reading_SEMO'!$AD$33:$AD$260,$B88)</f>
        <v>43179</v>
      </c>
      <c r="D88" s="39">
        <f>SUMIFS('Meter Reading_SEMO'!AG$33:AG$260,'Meter Reading_SEMO'!$AE$33:$AE$260,$A88,'Meter Reading_SEMO'!$AD$33:$AD$260,$B88)</f>
        <v>43208</v>
      </c>
      <c r="E88" s="38">
        <f t="shared" si="7"/>
        <v>29</v>
      </c>
      <c r="F88" s="40">
        <f>SUMIFS(HDD_Summary!$J$4:$J$488,HDD_Summary!$D$4:$D$488,"&lt;"&amp;$D88,HDD_Summary!$D$4:$D$488,"&gt;="&amp;$C88)</f>
        <v>487.5</v>
      </c>
      <c r="G88" s="40">
        <f>SUMIFS(HDD_Summary!$K$4:$K$488,HDD_Summary!$D$4:$D$488,"&lt;"&amp;$D88,HDD_Summary!$D$4:$D$488,"&gt;="&amp;$C88)</f>
        <v>364.68919602026932</v>
      </c>
      <c r="H88" s="105"/>
      <c r="I88" s="5"/>
      <c r="L88" s="38"/>
      <c r="M88" s="38"/>
      <c r="N88" s="38"/>
    </row>
    <row r="89" spans="1:14" customFormat="1" x14ac:dyDescent="0.25">
      <c r="A89" s="99">
        <f t="shared" si="6"/>
        <v>15</v>
      </c>
      <c r="B89" s="99">
        <v>4</v>
      </c>
      <c r="C89" s="39">
        <f>SUMIFS('Meter Reading_SEMO'!AF$33:AF$260,'Meter Reading_SEMO'!$AE$33:$AE$260,$A89,'Meter Reading_SEMO'!$AD$33:$AD$260,$B89)</f>
        <v>43180</v>
      </c>
      <c r="D89" s="39">
        <f>SUMIFS('Meter Reading_SEMO'!AG$33:AG$260,'Meter Reading_SEMO'!$AE$33:$AE$260,$A89,'Meter Reading_SEMO'!$AD$33:$AD$260,$B89)</f>
        <v>43209</v>
      </c>
      <c r="E89" s="38">
        <f t="shared" si="7"/>
        <v>29</v>
      </c>
      <c r="F89" s="40">
        <f>SUMIFS(HDD_Summary!$J$4:$J$488,HDD_Summary!$D$4:$D$488,"&lt;"&amp;$D89,HDD_Summary!$D$4:$D$488,"&gt;="&amp;$C89)</f>
        <v>465</v>
      </c>
      <c r="G89" s="40">
        <f>SUMIFS(HDD_Summary!$K$4:$K$488,HDD_Summary!$D$4:$D$488,"&lt;"&amp;$D89,HDD_Summary!$D$4:$D$488,"&gt;="&amp;$C89)</f>
        <v>338.36333580521557</v>
      </c>
      <c r="H89" s="105"/>
      <c r="I89" s="5"/>
      <c r="L89" s="38"/>
      <c r="M89" s="38"/>
      <c r="N89" s="38"/>
    </row>
    <row r="90" spans="1:14" customFormat="1" x14ac:dyDescent="0.25">
      <c r="A90" s="99">
        <f t="shared" si="6"/>
        <v>16</v>
      </c>
      <c r="B90" s="99">
        <v>4</v>
      </c>
      <c r="C90" s="39">
        <f>SUMIFS('Meter Reading_SEMO'!AF$33:AF$260,'Meter Reading_SEMO'!$AE$33:$AE$260,$A90,'Meter Reading_SEMO'!$AD$33:$AD$260,$B90)</f>
        <v>43181</v>
      </c>
      <c r="D90" s="39">
        <f>SUMIFS('Meter Reading_SEMO'!AG$33:AG$260,'Meter Reading_SEMO'!$AE$33:$AE$260,$A90,'Meter Reading_SEMO'!$AD$33:$AD$260,$B90)</f>
        <v>43210</v>
      </c>
      <c r="E90" s="38">
        <f t="shared" si="7"/>
        <v>29</v>
      </c>
      <c r="F90" s="40">
        <f>SUMIFS(HDD_Summary!$J$4:$J$488,HDD_Summary!$D$4:$D$488,"&lt;"&amp;$D90,HDD_Summary!$D$4:$D$488,"&gt;="&amp;$C90)</f>
        <v>462.5</v>
      </c>
      <c r="G90" s="40">
        <f>SUMIFS(HDD_Summary!$K$4:$K$488,HDD_Summary!$D$4:$D$488,"&lt;"&amp;$D90,HDD_Summary!$D$4:$D$488,"&gt;="&amp;$C90)</f>
        <v>325.32417809912243</v>
      </c>
      <c r="H90" s="105"/>
      <c r="I90" s="5"/>
      <c r="L90" s="38"/>
      <c r="M90" s="38"/>
      <c r="N90" s="38"/>
    </row>
    <row r="91" spans="1:14" customFormat="1" x14ac:dyDescent="0.25">
      <c r="A91" s="99">
        <f t="shared" si="6"/>
        <v>17</v>
      </c>
      <c r="B91" s="99">
        <v>4</v>
      </c>
      <c r="C91" s="39">
        <f>SUMIFS('Meter Reading_SEMO'!AF$33:AF$260,'Meter Reading_SEMO'!$AE$33:$AE$260,$A91,'Meter Reading_SEMO'!$AD$33:$AD$260,$B91)</f>
        <v>43182</v>
      </c>
      <c r="D91" s="39">
        <f>SUMIFS('Meter Reading_SEMO'!AG$33:AG$260,'Meter Reading_SEMO'!$AE$33:$AE$260,$A91,'Meter Reading_SEMO'!$AD$33:$AD$260,$B91)</f>
        <v>43213</v>
      </c>
      <c r="E91" s="38">
        <f t="shared" si="7"/>
        <v>31</v>
      </c>
      <c r="F91" s="40">
        <f>SUMIFS(HDD_Summary!$J$4:$J$488,HDD_Summary!$D$4:$D$488,"&lt;"&amp;$D91,HDD_Summary!$D$4:$D$488,"&gt;="&amp;$C91)</f>
        <v>471.5</v>
      </c>
      <c r="G91" s="40">
        <f>SUMIFS(HDD_Summary!$K$4:$K$488,HDD_Summary!$D$4:$D$488,"&lt;"&amp;$D91,HDD_Summary!$D$4:$D$488,"&gt;="&amp;$C91)</f>
        <v>313.29757528941616</v>
      </c>
      <c r="H91" s="105"/>
      <c r="I91" s="5"/>
      <c r="L91" s="38"/>
      <c r="M91" s="38"/>
      <c r="N91" s="38"/>
    </row>
    <row r="92" spans="1:14" customFormat="1" x14ac:dyDescent="0.25">
      <c r="A92" s="99">
        <f t="shared" si="6"/>
        <v>18</v>
      </c>
      <c r="B92" s="99">
        <v>4</v>
      </c>
      <c r="C92" s="39">
        <f>SUMIFS('Meter Reading_SEMO'!AF$33:AF$260,'Meter Reading_SEMO'!$AE$33:$AE$260,$A92,'Meter Reading_SEMO'!$AD$33:$AD$260,$B92)</f>
        <v>43183</v>
      </c>
      <c r="D92" s="39">
        <f>SUMIFS('Meter Reading_SEMO'!AG$33:AG$260,'Meter Reading_SEMO'!$AE$33:$AE$260,$A92,'Meter Reading_SEMO'!$AD$33:$AD$260,$B92)</f>
        <v>43214</v>
      </c>
      <c r="E92" s="38">
        <f t="shared" si="7"/>
        <v>31</v>
      </c>
      <c r="F92" s="40">
        <f>SUMIFS(HDD_Summary!$J$4:$J$488,HDD_Summary!$D$4:$D$488,"&lt;"&amp;$D92,HDD_Summary!$D$4:$D$488,"&gt;="&amp;$C92)</f>
        <v>462.5</v>
      </c>
      <c r="G92" s="40">
        <f>SUMIFS(HDD_Summary!$K$4:$K$488,HDD_Summary!$D$4:$D$488,"&lt;"&amp;$D92,HDD_Summary!$D$4:$D$488,"&gt;="&amp;$C92)</f>
        <v>301.18617743995378</v>
      </c>
      <c r="H92" s="105"/>
      <c r="I92" s="5"/>
      <c r="L92" s="38"/>
      <c r="M92" s="38"/>
      <c r="N92" s="38"/>
    </row>
    <row r="93" spans="1:14" customFormat="1" x14ac:dyDescent="0.25">
      <c r="A93" s="99">
        <f t="shared" si="6"/>
        <v>19</v>
      </c>
      <c r="B93" s="99">
        <v>4</v>
      </c>
      <c r="C93" s="39">
        <f>SUMIFS('Meter Reading_SEMO'!AF$33:AF$260,'Meter Reading_SEMO'!$AE$33:$AE$260,$A93,'Meter Reading_SEMO'!$AD$33:$AD$260,$B93)</f>
        <v>43186</v>
      </c>
      <c r="D93" s="39">
        <f>SUMIFS('Meter Reading_SEMO'!AG$33:AG$260,'Meter Reading_SEMO'!$AE$33:$AE$260,$A93,'Meter Reading_SEMO'!$AD$33:$AD$260,$B93)</f>
        <v>43215</v>
      </c>
      <c r="E93" s="38">
        <f t="shared" si="7"/>
        <v>29</v>
      </c>
      <c r="F93" s="40">
        <f>SUMIFS(HDD_Summary!$J$4:$J$488,HDD_Summary!$D$4:$D$488,"&lt;"&amp;$D93,HDD_Summary!$D$4:$D$488,"&gt;="&amp;$C93)</f>
        <v>425</v>
      </c>
      <c r="G93" s="40">
        <f>SUMIFS(HDD_Summary!$K$4:$K$488,HDD_Summary!$D$4:$D$488,"&lt;"&amp;$D93,HDD_Summary!$D$4:$D$488,"&gt;="&amp;$C93)</f>
        <v>266.6605979895358</v>
      </c>
      <c r="H93" s="105"/>
      <c r="I93" s="5"/>
      <c r="L93" s="38"/>
      <c r="M93" s="38"/>
      <c r="N93" s="38"/>
    </row>
    <row r="94" spans="1:14" customFormat="1" x14ac:dyDescent="0.25">
      <c r="A94" s="99"/>
      <c r="B94" s="99"/>
      <c r="C94" s="39"/>
      <c r="D94" s="39"/>
      <c r="E94" s="38"/>
      <c r="F94" s="98"/>
      <c r="G94" s="40"/>
      <c r="H94" s="105"/>
      <c r="I94" s="5"/>
      <c r="L94" s="38"/>
      <c r="M94" s="38"/>
      <c r="N94" s="38"/>
    </row>
    <row r="95" spans="1:14" customFormat="1" x14ac:dyDescent="0.25">
      <c r="A95" s="99"/>
      <c r="B95" s="99"/>
      <c r="C95" s="39"/>
      <c r="D95" s="39"/>
      <c r="E95" s="38"/>
      <c r="F95" s="98"/>
      <c r="G95" s="40"/>
      <c r="H95" s="105"/>
      <c r="I95" s="5"/>
      <c r="L95" s="38"/>
      <c r="M95" s="38"/>
      <c r="N95" s="38"/>
    </row>
    <row r="96" spans="1:14" customFormat="1" x14ac:dyDescent="0.25">
      <c r="A96" s="99"/>
      <c r="B96" s="99"/>
      <c r="C96" s="39"/>
      <c r="D96" s="39"/>
      <c r="E96" s="38"/>
      <c r="F96" s="98"/>
      <c r="G96" s="40"/>
      <c r="H96" s="105"/>
      <c r="I96" s="5"/>
      <c r="L96" s="38"/>
      <c r="M96" s="38"/>
      <c r="N96" s="38"/>
    </row>
    <row r="97" spans="1:14" customFormat="1" x14ac:dyDescent="0.25">
      <c r="A97" s="126" t="s">
        <v>470</v>
      </c>
      <c r="B97" s="125"/>
      <c r="C97" s="39"/>
      <c r="D97" s="39"/>
      <c r="E97" s="38"/>
      <c r="F97" s="98"/>
      <c r="G97" s="40"/>
      <c r="H97" s="105"/>
      <c r="I97" s="5"/>
      <c r="L97" s="38"/>
      <c r="M97" s="38"/>
      <c r="N97" s="38"/>
    </row>
    <row r="98" spans="1:14" customFormat="1" x14ac:dyDescent="0.25">
      <c r="A98" s="99">
        <f t="shared" ref="A98:A116" si="8">A75</f>
        <v>1</v>
      </c>
      <c r="B98" s="99">
        <v>5</v>
      </c>
      <c r="C98" s="39">
        <f>SUMIFS('Meter Reading_SEMO'!AF$33:AF$260,'Meter Reading_SEMO'!$AE$33:$AE$260,$A98,'Meter Reading_SEMO'!$AD$33:$AD$260,$B98)</f>
        <v>43188</v>
      </c>
      <c r="D98" s="39">
        <f>SUMIFS('Meter Reading_SEMO'!AG$33:AG$260,'Meter Reading_SEMO'!$AE$33:$AE$260,$A98,'Meter Reading_SEMO'!$AD$33:$AD$260,$B98)</f>
        <v>43219</v>
      </c>
      <c r="E98" s="38">
        <f>D98-C98</f>
        <v>31</v>
      </c>
      <c r="F98" s="40">
        <f>SUMIFS(HDD_Summary!$J$4:$J$488,HDD_Summary!$D$4:$D$488,"&lt;"&amp;$D98,HDD_Summary!$D$4:$D$488,"&gt;="&amp;$C98)</f>
        <v>436</v>
      </c>
      <c r="G98" s="40">
        <f>SUMIFS(HDD_Summary!$K$4:$K$488,HDD_Summary!$D$4:$D$488,"&lt;"&amp;$D98,HDD_Summary!$D$4:$D$488,"&gt;="&amp;$C98)</f>
        <v>262.76437935154291</v>
      </c>
      <c r="H98" s="105"/>
      <c r="I98" s="5"/>
      <c r="L98" s="38"/>
      <c r="M98" s="38"/>
      <c r="N98" s="38"/>
    </row>
    <row r="99" spans="1:14" customFormat="1" x14ac:dyDescent="0.25">
      <c r="A99" s="99">
        <f t="shared" si="8"/>
        <v>2</v>
      </c>
      <c r="B99" s="99">
        <v>5</v>
      </c>
      <c r="C99" s="39">
        <f>SUMIFS('Meter Reading_SEMO'!AF$33:AF$260,'Meter Reading_SEMO'!$AE$33:$AE$260,$A99,'Meter Reading_SEMO'!$AD$33:$AD$260,$B99)</f>
        <v>43192</v>
      </c>
      <c r="D99" s="39">
        <f>SUMIFS('Meter Reading_SEMO'!AG$33:AG$260,'Meter Reading_SEMO'!$AE$33:$AE$260,$A99,'Meter Reading_SEMO'!$AD$33:$AD$260,$B99)</f>
        <v>43222</v>
      </c>
      <c r="E99" s="38">
        <f t="shared" ref="E99:E116" si="9">D99-C99</f>
        <v>30</v>
      </c>
      <c r="F99" s="40">
        <f>SUMIFS(HDD_Summary!$J$4:$J$488,HDD_Summary!$D$4:$D$488,"&lt;"&amp;$D99,HDD_Summary!$D$4:$D$488,"&gt;="&amp;$C99)</f>
        <v>399</v>
      </c>
      <c r="G99" s="40">
        <f>SUMIFS(HDD_Summary!$K$4:$K$488,HDD_Summary!$D$4:$D$488,"&lt;"&amp;$D99,HDD_Summary!$D$4:$D$488,"&gt;="&amp;$C99)</f>
        <v>254.49538829151734</v>
      </c>
      <c r="H99" s="105"/>
      <c r="I99" s="5"/>
      <c r="L99" s="38"/>
      <c r="M99" s="38"/>
      <c r="N99" s="38"/>
    </row>
    <row r="100" spans="1:14" customFormat="1" x14ac:dyDescent="0.25">
      <c r="A100" s="99">
        <f t="shared" si="8"/>
        <v>3</v>
      </c>
      <c r="B100" s="99">
        <v>5</v>
      </c>
      <c r="C100" s="39">
        <f>SUMIFS('Meter Reading_SEMO'!AF$33:AF$260,'Meter Reading_SEMO'!$AE$33:$AE$260,$A100,'Meter Reading_SEMO'!$AD$33:$AD$260,$B100)</f>
        <v>43193</v>
      </c>
      <c r="D100" s="39">
        <f>SUMIFS('Meter Reading_SEMO'!AG$33:AG$260,'Meter Reading_SEMO'!$AE$33:$AE$260,$A100,'Meter Reading_SEMO'!$AD$33:$AD$260,$B100)</f>
        <v>43223</v>
      </c>
      <c r="E100" s="38">
        <f t="shared" si="9"/>
        <v>30</v>
      </c>
      <c r="F100" s="40">
        <f>SUMIFS(HDD_Summary!$J$4:$J$488,HDD_Summary!$D$4:$D$488,"&lt;"&amp;$D100,HDD_Summary!$D$4:$D$488,"&gt;="&amp;$C100)</f>
        <v>376</v>
      </c>
      <c r="G100" s="40">
        <f>SUMIFS(HDD_Summary!$K$4:$K$488,HDD_Summary!$D$4:$D$488,"&lt;"&amp;$D100,HDD_Summary!$D$4:$D$488,"&gt;="&amp;$C100)</f>
        <v>239.61649342891283</v>
      </c>
      <c r="H100" s="105"/>
      <c r="I100" s="5"/>
      <c r="L100" s="38"/>
      <c r="M100" s="38"/>
      <c r="N100" s="38"/>
    </row>
    <row r="101" spans="1:14" customFormat="1" x14ac:dyDescent="0.25">
      <c r="A101" s="99">
        <f t="shared" si="8"/>
        <v>4</v>
      </c>
      <c r="B101" s="99">
        <v>5</v>
      </c>
      <c r="C101" s="39">
        <f>SUMIFS('Meter Reading_SEMO'!AF$33:AF$260,'Meter Reading_SEMO'!$AE$33:$AE$260,$A101,'Meter Reading_SEMO'!$AD$33:$AD$260,$B101)</f>
        <v>43194</v>
      </c>
      <c r="D101" s="39">
        <f>SUMIFS('Meter Reading_SEMO'!AG$33:AG$260,'Meter Reading_SEMO'!$AE$33:$AE$260,$A101,'Meter Reading_SEMO'!$AD$33:$AD$260,$B101)</f>
        <v>43224</v>
      </c>
      <c r="E101" s="38">
        <f t="shared" si="9"/>
        <v>30</v>
      </c>
      <c r="F101" s="40">
        <f>SUMIFS(HDD_Summary!$J$4:$J$488,HDD_Summary!$D$4:$D$488,"&lt;"&amp;$D101,HDD_Summary!$D$4:$D$488,"&gt;="&amp;$C101)</f>
        <v>368</v>
      </c>
      <c r="G101" s="40">
        <f>SUMIFS(HDD_Summary!$K$4:$K$488,HDD_Summary!$D$4:$D$488,"&lt;"&amp;$D101,HDD_Summary!$D$4:$D$488,"&gt;="&amp;$C101)</f>
        <v>243.31735364396658</v>
      </c>
      <c r="H101" s="105"/>
      <c r="I101" s="5"/>
      <c r="L101" s="38"/>
      <c r="M101" s="38"/>
      <c r="N101" s="38"/>
    </row>
    <row r="102" spans="1:14" customFormat="1" x14ac:dyDescent="0.25">
      <c r="A102" s="99">
        <f t="shared" si="8"/>
        <v>5</v>
      </c>
      <c r="B102" s="99">
        <v>5</v>
      </c>
      <c r="C102" s="39">
        <f>SUMIFS('Meter Reading_SEMO'!AF$33:AF$260,'Meter Reading_SEMO'!$AE$33:$AE$260,$A102,'Meter Reading_SEMO'!$AD$33:$AD$260,$B102)</f>
        <v>43195</v>
      </c>
      <c r="D102" s="39">
        <f>SUMIFS('Meter Reading_SEMO'!AG$33:AG$260,'Meter Reading_SEMO'!$AE$33:$AE$260,$A102,'Meter Reading_SEMO'!$AD$33:$AD$260,$B102)</f>
        <v>43225</v>
      </c>
      <c r="E102" s="38">
        <f t="shared" si="9"/>
        <v>30</v>
      </c>
      <c r="F102" s="40">
        <f>SUMIFS(HDD_Summary!$J$4:$J$488,HDD_Summary!$D$4:$D$488,"&lt;"&amp;$D102,HDD_Summary!$D$4:$D$488,"&gt;="&amp;$C102)</f>
        <v>343.5</v>
      </c>
      <c r="G102" s="40">
        <f>SUMIFS(HDD_Summary!$K$4:$K$488,HDD_Summary!$D$4:$D$488,"&lt;"&amp;$D102,HDD_Summary!$D$4:$D$488,"&gt;="&amp;$C102)</f>
        <v>228.87715651135014</v>
      </c>
      <c r="H102" s="105"/>
      <c r="I102" s="5"/>
      <c r="L102" s="38"/>
      <c r="M102" s="38"/>
      <c r="N102" s="38"/>
    </row>
    <row r="103" spans="1:14" customFormat="1" x14ac:dyDescent="0.25">
      <c r="A103" s="99">
        <f t="shared" si="8"/>
        <v>6</v>
      </c>
      <c r="B103" s="99">
        <v>5</v>
      </c>
      <c r="C103" s="39">
        <f>SUMIFS('Meter Reading_SEMO'!AF$33:AF$260,'Meter Reading_SEMO'!$AE$33:$AE$260,$A103,'Meter Reading_SEMO'!$AD$33:$AD$260,$B103)</f>
        <v>43196</v>
      </c>
      <c r="D103" s="39">
        <f>SUMIFS('Meter Reading_SEMO'!AG$33:AG$260,'Meter Reading_SEMO'!$AE$33:$AE$260,$A103,'Meter Reading_SEMO'!$AD$33:$AD$260,$B103)</f>
        <v>43226</v>
      </c>
      <c r="E103" s="38">
        <f t="shared" si="9"/>
        <v>30</v>
      </c>
      <c r="F103" s="40">
        <f>SUMIFS(HDD_Summary!$J$4:$J$488,HDD_Summary!$D$4:$D$488,"&lt;"&amp;$D103,HDD_Summary!$D$4:$D$488,"&gt;="&amp;$C103)</f>
        <v>322</v>
      </c>
      <c r="G103" s="40">
        <f>SUMIFS(HDD_Summary!$K$4:$K$488,HDD_Summary!$D$4:$D$488,"&lt;"&amp;$D103,HDD_Summary!$D$4:$D$488,"&gt;="&amp;$C103)</f>
        <v>218.70534647550784</v>
      </c>
      <c r="H103" s="105"/>
      <c r="I103" s="5"/>
      <c r="L103" s="38"/>
      <c r="M103" s="38"/>
      <c r="N103" s="38"/>
    </row>
    <row r="104" spans="1:14" customFormat="1" x14ac:dyDescent="0.25">
      <c r="A104" s="99">
        <f t="shared" si="8"/>
        <v>7</v>
      </c>
      <c r="B104" s="99">
        <v>5</v>
      </c>
      <c r="C104" s="39">
        <f>SUMIFS('Meter Reading_SEMO'!AF$33:AF$260,'Meter Reading_SEMO'!$AE$33:$AE$260,$A104,'Meter Reading_SEMO'!$AD$33:$AD$260,$B104)</f>
        <v>43199</v>
      </c>
      <c r="D104" s="39">
        <f>SUMIFS('Meter Reading_SEMO'!AG$33:AG$260,'Meter Reading_SEMO'!$AE$33:$AE$260,$A104,'Meter Reading_SEMO'!$AD$33:$AD$260,$B104)</f>
        <v>43229</v>
      </c>
      <c r="E104" s="38">
        <f t="shared" si="9"/>
        <v>30</v>
      </c>
      <c r="F104" s="40">
        <f>SUMIFS(HDD_Summary!$J$4:$J$488,HDD_Summary!$D$4:$D$488,"&lt;"&amp;$D104,HDD_Summary!$D$4:$D$488,"&gt;="&amp;$C104)</f>
        <v>245.5</v>
      </c>
      <c r="G104" s="40">
        <f>SUMIFS(HDD_Summary!$K$4:$K$488,HDD_Summary!$D$4:$D$488,"&lt;"&amp;$D104,HDD_Summary!$D$4:$D$488,"&gt;="&amp;$C104)</f>
        <v>186.49629629629629</v>
      </c>
      <c r="H104" s="105"/>
      <c r="I104" s="5"/>
      <c r="L104" s="38"/>
      <c r="M104" s="38"/>
      <c r="N104" s="38"/>
    </row>
    <row r="105" spans="1:14" customFormat="1" x14ac:dyDescent="0.25">
      <c r="A105" s="99">
        <f t="shared" si="8"/>
        <v>8</v>
      </c>
      <c r="B105" s="99">
        <v>5</v>
      </c>
      <c r="C105" s="39">
        <f>SUMIFS('Meter Reading_SEMO'!AF$33:AF$260,'Meter Reading_SEMO'!$AE$33:$AE$260,$A105,'Meter Reading_SEMO'!$AD$33:$AD$260,$B105)</f>
        <v>43200</v>
      </c>
      <c r="D105" s="39">
        <f>SUMIFS('Meter Reading_SEMO'!AG$33:AG$260,'Meter Reading_SEMO'!$AE$33:$AE$260,$A105,'Meter Reading_SEMO'!$AD$33:$AD$260,$B105)</f>
        <v>43230</v>
      </c>
      <c r="E105" s="38">
        <f t="shared" si="9"/>
        <v>30</v>
      </c>
      <c r="F105" s="40">
        <f>SUMIFS(HDD_Summary!$J$4:$J$488,HDD_Summary!$D$4:$D$488,"&lt;"&amp;$D105,HDD_Summary!$D$4:$D$488,"&gt;="&amp;$C105)</f>
        <v>225</v>
      </c>
      <c r="G105" s="40">
        <f>SUMIFS(HDD_Summary!$K$4:$K$488,HDD_Summary!$D$4:$D$488,"&lt;"&amp;$D105,HDD_Summary!$D$4:$D$488,"&gt;="&amp;$C105)</f>
        <v>173.70388888888888</v>
      </c>
      <c r="H105" s="105"/>
      <c r="I105" s="5"/>
      <c r="L105" s="38"/>
      <c r="M105" s="38"/>
      <c r="N105" s="38"/>
    </row>
    <row r="106" spans="1:14" customFormat="1" x14ac:dyDescent="0.25">
      <c r="A106" s="99">
        <f t="shared" si="8"/>
        <v>9</v>
      </c>
      <c r="B106" s="99">
        <v>5</v>
      </c>
      <c r="C106" s="39">
        <f>SUMIFS('Meter Reading_SEMO'!AF$33:AF$260,'Meter Reading_SEMO'!$AE$33:$AE$260,$A106,'Meter Reading_SEMO'!$AD$33:$AD$260,$B106)</f>
        <v>43201</v>
      </c>
      <c r="D106" s="39">
        <f>SUMIFS('Meter Reading_SEMO'!AG$33:AG$260,'Meter Reading_SEMO'!$AE$33:$AE$260,$A106,'Meter Reading_SEMO'!$AD$33:$AD$260,$B106)</f>
        <v>43231</v>
      </c>
      <c r="E106" s="38">
        <f t="shared" si="9"/>
        <v>30</v>
      </c>
      <c r="F106" s="40">
        <f>SUMIFS(HDD_Summary!$J$4:$J$488,HDD_Summary!$D$4:$D$488,"&lt;"&amp;$D106,HDD_Summary!$D$4:$D$488,"&gt;="&amp;$C106)</f>
        <v>204.5</v>
      </c>
      <c r="G106" s="40">
        <f>SUMIFS(HDD_Summary!$K$4:$K$488,HDD_Summary!$D$4:$D$488,"&lt;"&amp;$D106,HDD_Summary!$D$4:$D$488,"&gt;="&amp;$C106)</f>
        <v>165.49731182795696</v>
      </c>
      <c r="H106" s="105"/>
      <c r="I106" s="5"/>
      <c r="L106" s="38"/>
      <c r="M106" s="38"/>
      <c r="N106" s="38"/>
    </row>
    <row r="107" spans="1:14" customFormat="1" x14ac:dyDescent="0.25">
      <c r="A107" s="99">
        <f t="shared" si="8"/>
        <v>10</v>
      </c>
      <c r="B107" s="99">
        <v>5</v>
      </c>
      <c r="C107" s="39">
        <f>SUMIFS('Meter Reading_SEMO'!AF$33:AF$260,'Meter Reading_SEMO'!$AE$33:$AE$260,$A107,'Meter Reading_SEMO'!$AD$33:$AD$260,$B107)</f>
        <v>43202</v>
      </c>
      <c r="D107" s="39">
        <f>SUMIFS('Meter Reading_SEMO'!AG$33:AG$260,'Meter Reading_SEMO'!$AE$33:$AE$260,$A107,'Meter Reading_SEMO'!$AD$33:$AD$260,$B107)</f>
        <v>43232</v>
      </c>
      <c r="E107" s="38">
        <f t="shared" si="9"/>
        <v>30</v>
      </c>
      <c r="F107" s="40">
        <f>SUMIFS(HDD_Summary!$J$4:$J$488,HDD_Summary!$D$4:$D$488,"&lt;"&amp;$D107,HDD_Summary!$D$4:$D$488,"&gt;="&amp;$C107)</f>
        <v>191.5</v>
      </c>
      <c r="G107" s="40">
        <f>SUMIFS(HDD_Summary!$K$4:$K$488,HDD_Summary!$D$4:$D$488,"&lt;"&amp;$D107,HDD_Summary!$D$4:$D$488,"&gt;="&amp;$C107)</f>
        <v>157.58610513739544</v>
      </c>
      <c r="H107" s="105"/>
      <c r="I107" s="5"/>
      <c r="L107" s="38"/>
      <c r="M107" s="38"/>
      <c r="N107" s="38"/>
    </row>
    <row r="108" spans="1:14" customFormat="1" x14ac:dyDescent="0.25">
      <c r="A108" s="99">
        <f t="shared" si="8"/>
        <v>11</v>
      </c>
      <c r="B108" s="99">
        <v>5</v>
      </c>
      <c r="C108" s="39">
        <f>SUMIFS('Meter Reading_SEMO'!AF$33:AF$260,'Meter Reading_SEMO'!$AE$33:$AE$260,$A108,'Meter Reading_SEMO'!$AD$33:$AD$260,$B108)</f>
        <v>43203</v>
      </c>
      <c r="D108" s="39">
        <f>SUMIFS('Meter Reading_SEMO'!AG$33:AG$260,'Meter Reading_SEMO'!$AE$33:$AE$260,$A108,'Meter Reading_SEMO'!$AD$33:$AD$260,$B108)</f>
        <v>43233</v>
      </c>
      <c r="E108" s="38">
        <f t="shared" si="9"/>
        <v>30</v>
      </c>
      <c r="F108" s="40">
        <f>SUMIFS(HDD_Summary!$J$4:$J$488,HDD_Summary!$D$4:$D$488,"&lt;"&amp;$D108,HDD_Summary!$D$4:$D$488,"&gt;="&amp;$C108)</f>
        <v>191.5</v>
      </c>
      <c r="G108" s="40">
        <f>SUMIFS(HDD_Summary!$K$4:$K$488,HDD_Summary!$D$4:$D$488,"&lt;"&amp;$D108,HDD_Summary!$D$4:$D$488,"&gt;="&amp;$C108)</f>
        <v>157.58610513739544</v>
      </c>
      <c r="H108" s="105"/>
      <c r="I108" s="5"/>
      <c r="L108" s="38"/>
      <c r="M108" s="38"/>
      <c r="N108" s="38"/>
    </row>
    <row r="109" spans="1:14" customFormat="1" x14ac:dyDescent="0.25">
      <c r="A109" s="99">
        <f t="shared" si="8"/>
        <v>12</v>
      </c>
      <c r="B109" s="99">
        <v>5</v>
      </c>
      <c r="C109" s="39">
        <f>SUMIFS('Meter Reading_SEMO'!AF$33:AF$260,'Meter Reading_SEMO'!$AE$33:$AE$260,$A109,'Meter Reading_SEMO'!$AD$33:$AD$260,$B109)</f>
        <v>43206</v>
      </c>
      <c r="D109" s="39">
        <f>SUMIFS('Meter Reading_SEMO'!AG$33:AG$260,'Meter Reading_SEMO'!$AE$33:$AE$260,$A109,'Meter Reading_SEMO'!$AD$33:$AD$260,$B109)</f>
        <v>43236</v>
      </c>
      <c r="E109" s="38">
        <f t="shared" si="9"/>
        <v>30</v>
      </c>
      <c r="F109" s="40">
        <f>SUMIFS(HDD_Summary!$J$4:$J$488,HDD_Summary!$D$4:$D$488,"&lt;"&amp;$D109,HDD_Summary!$D$4:$D$488,"&gt;="&amp;$C109)</f>
        <v>159.5</v>
      </c>
      <c r="G109" s="40">
        <f>SUMIFS(HDD_Summary!$K$4:$K$488,HDD_Summary!$D$4:$D$488,"&lt;"&amp;$D109,HDD_Summary!$D$4:$D$488,"&gt;="&amp;$C109)</f>
        <v>134.69851254480284</v>
      </c>
      <c r="H109" s="105"/>
      <c r="I109" s="5"/>
      <c r="L109" s="38"/>
      <c r="M109" s="38"/>
      <c r="N109" s="38"/>
    </row>
    <row r="110" spans="1:14" customFormat="1" x14ac:dyDescent="0.25">
      <c r="A110" s="99">
        <f t="shared" si="8"/>
        <v>13</v>
      </c>
      <c r="B110" s="99">
        <v>5</v>
      </c>
      <c r="C110" s="39">
        <f>SUMIFS('Meter Reading_SEMO'!AF$33:AF$260,'Meter Reading_SEMO'!$AE$33:$AE$260,$A110,'Meter Reading_SEMO'!$AD$33:$AD$260,$B110)</f>
        <v>43207</v>
      </c>
      <c r="D110" s="39">
        <f>SUMIFS('Meter Reading_SEMO'!AG$33:AG$260,'Meter Reading_SEMO'!$AE$33:$AE$260,$A110,'Meter Reading_SEMO'!$AD$33:$AD$260,$B110)</f>
        <v>43237</v>
      </c>
      <c r="E110" s="38">
        <f t="shared" si="9"/>
        <v>30</v>
      </c>
      <c r="F110" s="40">
        <f>SUMIFS(HDD_Summary!$J$4:$J$488,HDD_Summary!$D$4:$D$488,"&lt;"&amp;$D110,HDD_Summary!$D$4:$D$488,"&gt;="&amp;$C110)</f>
        <v>137.5</v>
      </c>
      <c r="G110" s="40">
        <f>SUMIFS(HDD_Summary!$K$4:$K$488,HDD_Summary!$D$4:$D$488,"&lt;"&amp;$D110,HDD_Summary!$D$4:$D$488,"&gt;="&amp;$C110)</f>
        <v>119.04852449223414</v>
      </c>
      <c r="H110" s="105"/>
      <c r="I110" s="5"/>
      <c r="L110" s="38"/>
      <c r="M110" s="38"/>
      <c r="N110" s="38"/>
    </row>
    <row r="111" spans="1:14" customFormat="1" x14ac:dyDescent="0.25">
      <c r="A111" s="99">
        <f t="shared" si="8"/>
        <v>14</v>
      </c>
      <c r="B111" s="99">
        <v>5</v>
      </c>
      <c r="C111" s="39">
        <f>SUMIFS('Meter Reading_SEMO'!AF$33:AF$260,'Meter Reading_SEMO'!$AE$33:$AE$260,$A111,'Meter Reading_SEMO'!$AD$33:$AD$260,$B111)</f>
        <v>43208</v>
      </c>
      <c r="D111" s="39">
        <f>SUMIFS('Meter Reading_SEMO'!AG$33:AG$260,'Meter Reading_SEMO'!$AE$33:$AE$260,$A111,'Meter Reading_SEMO'!$AD$33:$AD$260,$B111)</f>
        <v>43238</v>
      </c>
      <c r="E111" s="38">
        <f t="shared" si="9"/>
        <v>30</v>
      </c>
      <c r="F111" s="40">
        <f>SUMIFS(HDD_Summary!$J$4:$J$488,HDD_Summary!$D$4:$D$488,"&lt;"&amp;$D111,HDD_Summary!$D$4:$D$488,"&gt;="&amp;$C111)</f>
        <v>121.5</v>
      </c>
      <c r="G111" s="40">
        <f>SUMIFS(HDD_Summary!$K$4:$K$488,HDD_Summary!$D$4:$D$488,"&lt;"&amp;$D111,HDD_Summary!$D$4:$D$488,"&gt;="&amp;$C111)</f>
        <v>109.35259856630823</v>
      </c>
      <c r="H111" s="105"/>
      <c r="I111" s="5"/>
      <c r="L111" s="38"/>
      <c r="M111" s="38"/>
      <c r="N111" s="38"/>
    </row>
    <row r="112" spans="1:14" customFormat="1" x14ac:dyDescent="0.25">
      <c r="A112" s="99">
        <f t="shared" si="8"/>
        <v>15</v>
      </c>
      <c r="B112" s="99">
        <v>5</v>
      </c>
      <c r="C112" s="39">
        <f>SUMIFS('Meter Reading_SEMO'!AF$33:AF$260,'Meter Reading_SEMO'!$AE$33:$AE$260,$A112,'Meter Reading_SEMO'!$AD$33:$AD$260,$B112)</f>
        <v>43209</v>
      </c>
      <c r="D112" s="39">
        <f>SUMIFS('Meter Reading_SEMO'!AG$33:AG$260,'Meter Reading_SEMO'!$AE$33:$AE$260,$A112,'Meter Reading_SEMO'!$AD$33:$AD$260,$B112)</f>
        <v>43239</v>
      </c>
      <c r="E112" s="38">
        <f t="shared" si="9"/>
        <v>30</v>
      </c>
      <c r="F112" s="40">
        <f>SUMIFS(HDD_Summary!$J$4:$J$488,HDD_Summary!$D$4:$D$488,"&lt;"&amp;$D112,HDD_Summary!$D$4:$D$488,"&gt;="&amp;$C112)</f>
        <v>120</v>
      </c>
      <c r="G112" s="40">
        <f>SUMIFS(HDD_Summary!$K$4:$K$488,HDD_Summary!$D$4:$D$488,"&lt;"&amp;$D112,HDD_Summary!$D$4:$D$488,"&gt;="&amp;$C112)</f>
        <v>112.27206093189963</v>
      </c>
      <c r="H112" s="105"/>
      <c r="I112" s="5"/>
      <c r="L112" s="38"/>
      <c r="M112" s="38"/>
      <c r="N112" s="38"/>
    </row>
    <row r="113" spans="1:14" customFormat="1" x14ac:dyDescent="0.25">
      <c r="A113" s="99">
        <f t="shared" si="8"/>
        <v>16</v>
      </c>
      <c r="B113" s="99">
        <v>5</v>
      </c>
      <c r="C113" s="39">
        <f>SUMIFS('Meter Reading_SEMO'!AF$33:AF$260,'Meter Reading_SEMO'!$AE$33:$AE$260,$A113,'Meter Reading_SEMO'!$AD$33:$AD$260,$B113)</f>
        <v>43210</v>
      </c>
      <c r="D113" s="39">
        <f>SUMIFS('Meter Reading_SEMO'!AG$33:AG$260,'Meter Reading_SEMO'!$AE$33:$AE$260,$A113,'Meter Reading_SEMO'!$AD$33:$AD$260,$B113)</f>
        <v>43240</v>
      </c>
      <c r="E113" s="38">
        <f t="shared" si="9"/>
        <v>30</v>
      </c>
      <c r="F113" s="40">
        <f>SUMIFS(HDD_Summary!$J$4:$J$488,HDD_Summary!$D$4:$D$488,"&lt;"&amp;$D113,HDD_Summary!$D$4:$D$488,"&gt;="&amp;$C113)</f>
        <v>100.5</v>
      </c>
      <c r="G113" s="40">
        <f>SUMIFS(HDD_Summary!$K$4:$K$488,HDD_Summary!$D$4:$D$488,"&lt;"&amp;$D113,HDD_Summary!$D$4:$D$488,"&gt;="&amp;$C113)</f>
        <v>101.00539426523295</v>
      </c>
      <c r="H113" s="105"/>
      <c r="I113" s="5"/>
      <c r="L113" s="38"/>
      <c r="M113" s="38"/>
      <c r="N113" s="38"/>
    </row>
    <row r="114" spans="1:14" customFormat="1" x14ac:dyDescent="0.25">
      <c r="A114" s="99">
        <f t="shared" si="8"/>
        <v>17</v>
      </c>
      <c r="B114" s="99">
        <v>5</v>
      </c>
      <c r="C114" s="39">
        <f>SUMIFS('Meter Reading_SEMO'!AF$33:AF$260,'Meter Reading_SEMO'!$AE$33:$AE$260,$A114,'Meter Reading_SEMO'!$AD$33:$AD$260,$B114)</f>
        <v>43213</v>
      </c>
      <c r="D114" s="39">
        <f>SUMIFS('Meter Reading_SEMO'!AG$33:AG$260,'Meter Reading_SEMO'!$AE$33:$AE$260,$A114,'Meter Reading_SEMO'!$AD$33:$AD$260,$B114)</f>
        <v>43243</v>
      </c>
      <c r="E114" s="38">
        <f t="shared" si="9"/>
        <v>30</v>
      </c>
      <c r="F114" s="40">
        <f>SUMIFS(HDD_Summary!$J$4:$J$488,HDD_Summary!$D$4:$D$488,"&lt;"&amp;$D114,HDD_Summary!$D$4:$D$488,"&gt;="&amp;$C114)</f>
        <v>70</v>
      </c>
      <c r="G114" s="40">
        <f>SUMIFS(HDD_Summary!$K$4:$K$488,HDD_Summary!$D$4:$D$488,"&lt;"&amp;$D114,HDD_Summary!$D$4:$D$488,"&gt;="&amp;$C114)</f>
        <v>92.354934289127812</v>
      </c>
      <c r="H114" s="105"/>
      <c r="I114" s="5"/>
      <c r="L114" s="38"/>
      <c r="M114" s="38"/>
      <c r="N114" s="38"/>
    </row>
    <row r="115" spans="1:14" customFormat="1" x14ac:dyDescent="0.25">
      <c r="A115" s="99">
        <f t="shared" si="8"/>
        <v>18</v>
      </c>
      <c r="B115" s="99">
        <v>5</v>
      </c>
      <c r="C115" s="39">
        <f>SUMIFS('Meter Reading_SEMO'!AF$33:AF$260,'Meter Reading_SEMO'!$AE$33:$AE$260,$A115,'Meter Reading_SEMO'!$AD$33:$AD$260,$B115)</f>
        <v>43214</v>
      </c>
      <c r="D115" s="39">
        <f>SUMIFS('Meter Reading_SEMO'!AG$33:AG$260,'Meter Reading_SEMO'!$AE$33:$AE$260,$A115,'Meter Reading_SEMO'!$AD$33:$AD$260,$B115)</f>
        <v>43244</v>
      </c>
      <c r="E115" s="38">
        <f t="shared" si="9"/>
        <v>30</v>
      </c>
      <c r="F115" s="40">
        <f>SUMIFS(HDD_Summary!$J$4:$J$488,HDD_Summary!$D$4:$D$488,"&lt;"&amp;$D115,HDD_Summary!$D$4:$D$488,"&gt;="&amp;$C115)</f>
        <v>65</v>
      </c>
      <c r="G115" s="40">
        <f>SUMIFS(HDD_Summary!$K$4:$K$488,HDD_Summary!$D$4:$D$488,"&lt;"&amp;$D115,HDD_Summary!$D$4:$D$488,"&gt;="&amp;$C115)</f>
        <v>92.354934289127812</v>
      </c>
      <c r="H115" s="105"/>
      <c r="I115" s="5"/>
      <c r="L115" s="38"/>
      <c r="M115" s="38"/>
      <c r="N115" s="38"/>
    </row>
    <row r="116" spans="1:14" customFormat="1" x14ac:dyDescent="0.25">
      <c r="A116" s="99">
        <f t="shared" si="8"/>
        <v>19</v>
      </c>
      <c r="B116" s="99">
        <v>5</v>
      </c>
      <c r="C116" s="39">
        <f>SUMIFS('Meter Reading_SEMO'!AF$33:AF$260,'Meter Reading_SEMO'!$AE$33:$AE$260,$A116,'Meter Reading_SEMO'!$AD$33:$AD$260,$B116)</f>
        <v>43215</v>
      </c>
      <c r="D116" s="39">
        <f>SUMIFS('Meter Reading_SEMO'!AG$33:AG$260,'Meter Reading_SEMO'!$AE$33:$AE$260,$A116,'Meter Reading_SEMO'!$AD$33:$AD$260,$B116)</f>
        <v>43245</v>
      </c>
      <c r="E116" s="38">
        <f t="shared" si="9"/>
        <v>30</v>
      </c>
      <c r="F116" s="40">
        <f>SUMIFS(HDD_Summary!$J$4:$J$488,HDD_Summary!$D$4:$D$488,"&lt;"&amp;$D116,HDD_Summary!$D$4:$D$488,"&gt;="&amp;$C116)</f>
        <v>56.5</v>
      </c>
      <c r="G116" s="40">
        <f>SUMIFS(HDD_Summary!$K$4:$K$488,HDD_Summary!$D$4:$D$488,"&lt;"&amp;$D116,HDD_Summary!$D$4:$D$488,"&gt;="&amp;$C116)</f>
        <v>88.788506571087197</v>
      </c>
      <c r="H116" s="105"/>
      <c r="I116" s="5"/>
      <c r="L116" s="38"/>
      <c r="M116" s="38"/>
      <c r="N116" s="38"/>
    </row>
    <row r="117" spans="1:14" customFormat="1" x14ac:dyDescent="0.25">
      <c r="A117" s="99"/>
      <c r="B117" s="99"/>
      <c r="C117" s="39"/>
      <c r="D117" s="39"/>
      <c r="E117" s="38"/>
      <c r="F117" s="98"/>
      <c r="G117" s="40"/>
      <c r="H117" s="105"/>
      <c r="I117" s="5"/>
      <c r="L117" s="38"/>
      <c r="M117" s="38"/>
      <c r="N117" s="38"/>
    </row>
    <row r="118" spans="1:14" customFormat="1" x14ac:dyDescent="0.25">
      <c r="A118" s="99"/>
      <c r="B118" s="99"/>
      <c r="C118" s="39"/>
      <c r="D118" s="39"/>
      <c r="E118" s="38"/>
      <c r="F118" s="98"/>
      <c r="G118" s="40"/>
      <c r="H118" s="105"/>
      <c r="I118" s="5"/>
      <c r="L118" s="38"/>
      <c r="M118" s="38"/>
      <c r="N118" s="38"/>
    </row>
    <row r="119" spans="1:14" customFormat="1" x14ac:dyDescent="0.25">
      <c r="A119" s="99"/>
      <c r="B119" s="99"/>
      <c r="C119" s="39"/>
      <c r="D119" s="39"/>
      <c r="E119" s="38"/>
      <c r="F119" s="98"/>
      <c r="G119" s="40"/>
      <c r="H119" s="105"/>
      <c r="I119" s="5"/>
      <c r="L119" s="38"/>
      <c r="M119" s="38"/>
      <c r="N119" s="38"/>
    </row>
    <row r="120" spans="1:14" customFormat="1" x14ac:dyDescent="0.25">
      <c r="A120" s="126" t="s">
        <v>471</v>
      </c>
      <c r="B120" s="125"/>
      <c r="C120" s="39"/>
      <c r="D120" s="39"/>
      <c r="E120" s="38"/>
      <c r="F120" s="98"/>
      <c r="G120" s="40"/>
      <c r="H120" s="105"/>
      <c r="I120" s="5"/>
      <c r="L120" s="38"/>
      <c r="M120" s="38"/>
      <c r="N120" s="38"/>
    </row>
    <row r="121" spans="1:14" customFormat="1" x14ac:dyDescent="0.25">
      <c r="A121" s="99">
        <f t="shared" ref="A121:A139" si="10">A98</f>
        <v>1</v>
      </c>
      <c r="B121" s="99">
        <v>6</v>
      </c>
      <c r="C121" s="39">
        <f>SUMIFS('Meter Reading_SEMO'!AF$33:AF$260,'Meter Reading_SEMO'!$AE$33:$AE$260,$A121,'Meter Reading_SEMO'!$AD$33:$AD$260,$B121)</f>
        <v>43219</v>
      </c>
      <c r="D121" s="39">
        <f>SUMIFS('Meter Reading_SEMO'!AG$33:AG$260,'Meter Reading_SEMO'!$AE$33:$AE$260,$A121,'Meter Reading_SEMO'!$AD$33:$AD$260,$B121)</f>
        <v>43251</v>
      </c>
      <c r="E121" s="38">
        <f>D121-C121</f>
        <v>32</v>
      </c>
      <c r="F121" s="40">
        <f>SUMIFS(HDD_Summary!$J$4:$J$488,HDD_Summary!$D$4:$D$488,"&lt;"&amp;$D121,HDD_Summary!$D$4:$D$488,"&gt;="&amp;$C121)</f>
        <v>23.5</v>
      </c>
      <c r="G121" s="40">
        <f>SUMIFS(HDD_Summary!$K$4:$K$488,HDD_Summary!$D$4:$D$488,"&lt;"&amp;$D121,HDD_Summary!$D$4:$D$488,"&gt;="&amp;$C121)</f>
        <v>82.447395459976093</v>
      </c>
      <c r="H121" s="105"/>
      <c r="I121" s="5"/>
      <c r="L121" s="38"/>
      <c r="M121" s="38"/>
      <c r="N121" s="38"/>
    </row>
    <row r="122" spans="1:14" customFormat="1" x14ac:dyDescent="0.25">
      <c r="A122" s="99">
        <f t="shared" si="10"/>
        <v>2</v>
      </c>
      <c r="B122" s="99">
        <v>6</v>
      </c>
      <c r="C122" s="39">
        <f>SUMIFS('Meter Reading_SEMO'!AF$33:AF$260,'Meter Reading_SEMO'!$AE$33:$AE$260,$A122,'Meter Reading_SEMO'!$AD$33:$AD$260,$B122)</f>
        <v>43222</v>
      </c>
      <c r="D122" s="39">
        <f>SUMIFS('Meter Reading_SEMO'!AG$33:AG$260,'Meter Reading_SEMO'!$AE$33:$AE$260,$A122,'Meter Reading_SEMO'!$AD$33:$AD$260,$B122)</f>
        <v>43252</v>
      </c>
      <c r="E122" s="38">
        <f t="shared" ref="E122:E139" si="11">D122-C122</f>
        <v>30</v>
      </c>
      <c r="F122" s="40">
        <f>SUMIFS(HDD_Summary!$J$4:$J$488,HDD_Summary!$D$4:$D$488,"&lt;"&amp;$D122,HDD_Summary!$D$4:$D$488,"&gt;="&amp;$C122)</f>
        <v>0</v>
      </c>
      <c r="G122" s="40">
        <f>SUMIFS(HDD_Summary!$K$4:$K$488,HDD_Summary!$D$4:$D$488,"&lt;"&amp;$D122,HDD_Summary!$D$4:$D$488,"&gt;="&amp;$C122)</f>
        <v>54.624713261648729</v>
      </c>
      <c r="H122" s="105"/>
      <c r="I122" s="5"/>
      <c r="L122" s="38"/>
      <c r="M122" s="38"/>
      <c r="N122" s="38"/>
    </row>
    <row r="123" spans="1:14" customFormat="1" x14ac:dyDescent="0.25">
      <c r="A123" s="99">
        <f t="shared" si="10"/>
        <v>3</v>
      </c>
      <c r="B123" s="99">
        <v>6</v>
      </c>
      <c r="C123" s="39">
        <f>SUMIFS('Meter Reading_SEMO'!AF$33:AF$260,'Meter Reading_SEMO'!$AE$33:$AE$260,$A123,'Meter Reading_SEMO'!$AD$33:$AD$260,$B123)</f>
        <v>43223</v>
      </c>
      <c r="D123" s="39">
        <f>SUMIFS('Meter Reading_SEMO'!AG$33:AG$260,'Meter Reading_SEMO'!$AE$33:$AE$260,$A123,'Meter Reading_SEMO'!$AD$33:$AD$260,$B123)</f>
        <v>43255</v>
      </c>
      <c r="E123" s="38">
        <f t="shared" si="11"/>
        <v>32</v>
      </c>
      <c r="F123" s="40">
        <f>SUMIFS(HDD_Summary!$J$4:$J$488,HDD_Summary!$D$4:$D$488,"&lt;"&amp;$D123,HDD_Summary!$D$4:$D$488,"&gt;="&amp;$C123)</f>
        <v>0</v>
      </c>
      <c r="G123" s="40">
        <f>SUMIFS(HDD_Summary!$K$4:$K$488,HDD_Summary!$D$4:$D$488,"&lt;"&amp;$D123,HDD_Summary!$D$4:$D$488,"&gt;="&amp;$C123)</f>
        <v>52.594086021505362</v>
      </c>
      <c r="H123" s="105"/>
      <c r="I123" s="5"/>
      <c r="L123" s="38"/>
      <c r="M123" s="38"/>
      <c r="N123" s="38"/>
    </row>
    <row r="124" spans="1:14" customFormat="1" x14ac:dyDescent="0.25">
      <c r="A124" s="99">
        <f t="shared" si="10"/>
        <v>4</v>
      </c>
      <c r="B124" s="99">
        <v>6</v>
      </c>
      <c r="C124" s="39">
        <f>SUMIFS('Meter Reading_SEMO'!AF$33:AF$260,'Meter Reading_SEMO'!$AE$33:$AE$260,$A124,'Meter Reading_SEMO'!$AD$33:$AD$260,$B124)</f>
        <v>43224</v>
      </c>
      <c r="D124" s="39">
        <f>SUMIFS('Meter Reading_SEMO'!AG$33:AG$260,'Meter Reading_SEMO'!$AE$33:$AE$260,$A124,'Meter Reading_SEMO'!$AD$33:$AD$260,$B124)</f>
        <v>43256</v>
      </c>
      <c r="E124" s="38">
        <f t="shared" si="11"/>
        <v>32</v>
      </c>
      <c r="F124" s="40">
        <f>SUMIFS(HDD_Summary!$J$4:$J$488,HDD_Summary!$D$4:$D$488,"&lt;"&amp;$D124,HDD_Summary!$D$4:$D$488,"&gt;="&amp;$C124)</f>
        <v>0</v>
      </c>
      <c r="G124" s="40">
        <f>SUMIFS(HDD_Summary!$K$4:$K$488,HDD_Summary!$D$4:$D$488,"&lt;"&amp;$D124,HDD_Summary!$D$4:$D$488,"&gt;="&amp;$C124)</f>
        <v>49.564336917562713</v>
      </c>
      <c r="H124" s="105"/>
      <c r="I124" s="5"/>
      <c r="L124" s="38"/>
      <c r="M124" s="38"/>
      <c r="N124" s="38"/>
    </row>
    <row r="125" spans="1:14" customFormat="1" x14ac:dyDescent="0.25">
      <c r="A125" s="99">
        <f t="shared" si="10"/>
        <v>5</v>
      </c>
      <c r="B125" s="99">
        <v>6</v>
      </c>
      <c r="C125" s="39">
        <f>SUMIFS('Meter Reading_SEMO'!AF$33:AF$260,'Meter Reading_SEMO'!$AE$33:$AE$260,$A125,'Meter Reading_SEMO'!$AD$33:$AD$260,$B125)</f>
        <v>43225</v>
      </c>
      <c r="D125" s="39">
        <f>SUMIFS('Meter Reading_SEMO'!AG$33:AG$260,'Meter Reading_SEMO'!$AE$33:$AE$260,$A125,'Meter Reading_SEMO'!$AD$33:$AD$260,$B125)</f>
        <v>43257</v>
      </c>
      <c r="E125" s="38">
        <f t="shared" si="11"/>
        <v>32</v>
      </c>
      <c r="F125" s="40">
        <f>SUMIFS(HDD_Summary!$J$4:$J$488,HDD_Summary!$D$4:$D$488,"&lt;"&amp;$D125,HDD_Summary!$D$4:$D$488,"&gt;="&amp;$C125)</f>
        <v>0</v>
      </c>
      <c r="G125" s="40">
        <f>SUMIFS(HDD_Summary!$K$4:$K$488,HDD_Summary!$D$4:$D$488,"&lt;"&amp;$D125,HDD_Summary!$D$4:$D$488,"&gt;="&amp;$C125)</f>
        <v>44.086344086021498</v>
      </c>
      <c r="H125" s="105"/>
      <c r="I125" s="5"/>
      <c r="L125" s="38"/>
      <c r="M125" s="38"/>
      <c r="N125" s="38"/>
    </row>
    <row r="126" spans="1:14" customFormat="1" x14ac:dyDescent="0.25">
      <c r="A126" s="99">
        <f t="shared" si="10"/>
        <v>6</v>
      </c>
      <c r="B126" s="99">
        <v>6</v>
      </c>
      <c r="C126" s="39">
        <f>SUMIFS('Meter Reading_SEMO'!AF$33:AF$260,'Meter Reading_SEMO'!$AE$33:$AE$260,$A126,'Meter Reading_SEMO'!$AD$33:$AD$260,$B126)</f>
        <v>43226</v>
      </c>
      <c r="D126" s="39">
        <f>SUMIFS('Meter Reading_SEMO'!AG$33:AG$260,'Meter Reading_SEMO'!$AE$33:$AE$260,$A126,'Meter Reading_SEMO'!$AD$33:$AD$260,$B126)</f>
        <v>43258</v>
      </c>
      <c r="E126" s="38">
        <f t="shared" si="11"/>
        <v>32</v>
      </c>
      <c r="F126" s="40">
        <f>SUMIFS(HDD_Summary!$J$4:$J$488,HDD_Summary!$D$4:$D$488,"&lt;"&amp;$D126,HDD_Summary!$D$4:$D$488,"&gt;="&amp;$C126)</f>
        <v>0</v>
      </c>
      <c r="G126" s="40">
        <f>SUMIFS(HDD_Summary!$K$4:$K$488,HDD_Summary!$D$4:$D$488,"&lt;"&amp;$D126,HDD_Summary!$D$4:$D$488,"&gt;="&amp;$C126)</f>
        <v>39.611702508960569</v>
      </c>
      <c r="H126" s="105"/>
      <c r="I126" s="5"/>
      <c r="L126" s="38"/>
      <c r="M126" s="38"/>
      <c r="N126" s="38"/>
    </row>
    <row r="127" spans="1:14" customFormat="1" x14ac:dyDescent="0.25">
      <c r="A127" s="99">
        <f t="shared" si="10"/>
        <v>7</v>
      </c>
      <c r="B127" s="99">
        <v>6</v>
      </c>
      <c r="C127" s="39">
        <f>SUMIFS('Meter Reading_SEMO'!AF$33:AF$260,'Meter Reading_SEMO'!$AE$33:$AE$260,$A127,'Meter Reading_SEMO'!$AD$33:$AD$260,$B127)</f>
        <v>43229</v>
      </c>
      <c r="D127" s="39">
        <f>SUMIFS('Meter Reading_SEMO'!AG$33:AG$260,'Meter Reading_SEMO'!$AE$33:$AE$260,$A127,'Meter Reading_SEMO'!$AD$33:$AD$260,$B127)</f>
        <v>43259</v>
      </c>
      <c r="E127" s="38">
        <f t="shared" si="11"/>
        <v>30</v>
      </c>
      <c r="F127" s="40">
        <f>SUMIFS(HDD_Summary!$J$4:$J$488,HDD_Summary!$D$4:$D$488,"&lt;"&amp;$D127,HDD_Summary!$D$4:$D$488,"&gt;="&amp;$C127)</f>
        <v>0</v>
      </c>
      <c r="G127" s="40">
        <f>SUMIFS(HDD_Summary!$K$4:$K$488,HDD_Summary!$D$4:$D$488,"&lt;"&amp;$D127,HDD_Summary!$D$4:$D$488,"&gt;="&amp;$C127)</f>
        <v>12.187437275985662</v>
      </c>
      <c r="H127" s="105"/>
      <c r="I127" s="5"/>
      <c r="L127" s="38"/>
      <c r="M127" s="38"/>
      <c r="N127" s="38"/>
    </row>
    <row r="128" spans="1:14" customFormat="1" x14ac:dyDescent="0.25">
      <c r="A128" s="99">
        <f t="shared" si="10"/>
        <v>8</v>
      </c>
      <c r="B128" s="99">
        <v>6</v>
      </c>
      <c r="C128" s="39">
        <f>SUMIFS('Meter Reading_SEMO'!AF$33:AF$260,'Meter Reading_SEMO'!$AE$33:$AE$260,$A128,'Meter Reading_SEMO'!$AD$33:$AD$260,$B128)</f>
        <v>43230</v>
      </c>
      <c r="D128" s="39">
        <f>SUMIFS('Meter Reading_SEMO'!AG$33:AG$260,'Meter Reading_SEMO'!$AE$33:$AE$260,$A128,'Meter Reading_SEMO'!$AD$33:$AD$260,$B128)</f>
        <v>43262</v>
      </c>
      <c r="E128" s="38">
        <f t="shared" si="11"/>
        <v>32</v>
      </c>
      <c r="F128" s="40">
        <f>SUMIFS(HDD_Summary!$J$4:$J$488,HDD_Summary!$D$4:$D$488,"&lt;"&amp;$D128,HDD_Summary!$D$4:$D$488,"&gt;="&amp;$C128)</f>
        <v>0</v>
      </c>
      <c r="G128" s="40">
        <f>SUMIFS(HDD_Summary!$K$4:$K$488,HDD_Summary!$D$4:$D$488,"&lt;"&amp;$D128,HDD_Summary!$D$4:$D$488,"&gt;="&amp;$C128)</f>
        <v>12.187437275985662</v>
      </c>
      <c r="H128" s="105"/>
      <c r="I128" s="5"/>
      <c r="L128" s="38"/>
      <c r="M128" s="38"/>
      <c r="N128" s="38"/>
    </row>
    <row r="129" spans="1:14" customFormat="1" x14ac:dyDescent="0.25">
      <c r="A129" s="99">
        <f t="shared" si="10"/>
        <v>9</v>
      </c>
      <c r="B129" s="99">
        <v>6</v>
      </c>
      <c r="C129" s="39">
        <f>SUMIFS('Meter Reading_SEMO'!AF$33:AF$260,'Meter Reading_SEMO'!$AE$33:$AE$260,$A129,'Meter Reading_SEMO'!$AD$33:$AD$260,$B129)</f>
        <v>43231</v>
      </c>
      <c r="D129" s="39">
        <f>SUMIFS('Meter Reading_SEMO'!AG$33:AG$260,'Meter Reading_SEMO'!$AE$33:$AE$260,$A129,'Meter Reading_SEMO'!$AD$33:$AD$260,$B129)</f>
        <v>43263</v>
      </c>
      <c r="E129" s="38">
        <f t="shared" si="11"/>
        <v>32</v>
      </c>
      <c r="F129" s="40">
        <f>SUMIFS(HDD_Summary!$J$4:$J$488,HDD_Summary!$D$4:$D$488,"&lt;"&amp;$D129,HDD_Summary!$D$4:$D$488,"&gt;="&amp;$C129)</f>
        <v>0</v>
      </c>
      <c r="G129" s="40">
        <f>SUMIFS(HDD_Summary!$K$4:$K$488,HDD_Summary!$D$4:$D$488,"&lt;"&amp;$D129,HDD_Summary!$D$4:$D$488,"&gt;="&amp;$C129)</f>
        <v>8.4212365591397873</v>
      </c>
      <c r="H129" s="105"/>
      <c r="I129" s="5"/>
      <c r="L129" s="38"/>
      <c r="M129" s="38"/>
      <c r="N129" s="38"/>
    </row>
    <row r="130" spans="1:14" customFormat="1" x14ac:dyDescent="0.25">
      <c r="A130" s="99">
        <f t="shared" si="10"/>
        <v>10</v>
      </c>
      <c r="B130" s="99">
        <v>6</v>
      </c>
      <c r="C130" s="39">
        <f>SUMIFS('Meter Reading_SEMO'!AF$33:AF$260,'Meter Reading_SEMO'!$AE$33:$AE$260,$A130,'Meter Reading_SEMO'!$AD$33:$AD$260,$B130)</f>
        <v>43232</v>
      </c>
      <c r="D130" s="39">
        <f>SUMIFS('Meter Reading_SEMO'!AG$33:AG$260,'Meter Reading_SEMO'!$AE$33:$AE$260,$A130,'Meter Reading_SEMO'!$AD$33:$AD$260,$B130)</f>
        <v>43264</v>
      </c>
      <c r="E130" s="38">
        <f t="shared" si="11"/>
        <v>32</v>
      </c>
      <c r="F130" s="40">
        <f>SUMIFS(HDD_Summary!$J$4:$J$488,HDD_Summary!$D$4:$D$488,"&lt;"&amp;$D130,HDD_Summary!$D$4:$D$488,"&gt;="&amp;$C130)</f>
        <v>0</v>
      </c>
      <c r="G130" s="40">
        <f>SUMIFS(HDD_Summary!$K$4:$K$488,HDD_Summary!$D$4:$D$488,"&lt;"&amp;$D130,HDD_Summary!$D$4:$D$488,"&gt;="&amp;$C130)</f>
        <v>8.3883691756272434</v>
      </c>
      <c r="H130" s="105"/>
      <c r="I130" s="5"/>
      <c r="L130" s="38"/>
      <c r="M130" s="38"/>
      <c r="N130" s="38"/>
    </row>
    <row r="131" spans="1:14" customFormat="1" x14ac:dyDescent="0.25">
      <c r="A131" s="99">
        <f t="shared" si="10"/>
        <v>11</v>
      </c>
      <c r="B131" s="99">
        <v>6</v>
      </c>
      <c r="C131" s="39">
        <f>SUMIFS('Meter Reading_SEMO'!AF$33:AF$260,'Meter Reading_SEMO'!$AE$33:$AE$260,$A131,'Meter Reading_SEMO'!$AD$33:$AD$260,$B131)</f>
        <v>43233</v>
      </c>
      <c r="D131" s="39">
        <f>SUMIFS('Meter Reading_SEMO'!AG$33:AG$260,'Meter Reading_SEMO'!$AE$33:$AE$260,$A131,'Meter Reading_SEMO'!$AD$33:$AD$260,$B131)</f>
        <v>43265</v>
      </c>
      <c r="E131" s="38">
        <f t="shared" si="11"/>
        <v>32</v>
      </c>
      <c r="F131" s="40">
        <f>SUMIFS(HDD_Summary!$J$4:$J$488,HDD_Summary!$D$4:$D$488,"&lt;"&amp;$D131,HDD_Summary!$D$4:$D$488,"&gt;="&amp;$C131)</f>
        <v>0</v>
      </c>
      <c r="G131" s="40">
        <f>SUMIFS(HDD_Summary!$K$4:$K$488,HDD_Summary!$D$4:$D$488,"&lt;"&amp;$D131,HDD_Summary!$D$4:$D$488,"&gt;="&amp;$C131)</f>
        <v>8.3883691756272434</v>
      </c>
      <c r="H131" s="105"/>
      <c r="I131" s="5"/>
      <c r="L131" s="38"/>
      <c r="M131" s="38"/>
      <c r="N131" s="38"/>
    </row>
    <row r="132" spans="1:14" customFormat="1" x14ac:dyDescent="0.25">
      <c r="A132" s="99">
        <f t="shared" si="10"/>
        <v>12</v>
      </c>
      <c r="B132" s="99">
        <v>6</v>
      </c>
      <c r="C132" s="39">
        <f>SUMIFS('Meter Reading_SEMO'!AF$33:AF$260,'Meter Reading_SEMO'!$AE$33:$AE$260,$A132,'Meter Reading_SEMO'!$AD$33:$AD$260,$B132)</f>
        <v>43236</v>
      </c>
      <c r="D132" s="39">
        <f>SUMIFS('Meter Reading_SEMO'!AG$33:AG$260,'Meter Reading_SEMO'!$AE$33:$AE$260,$A132,'Meter Reading_SEMO'!$AD$33:$AD$260,$B132)</f>
        <v>43266</v>
      </c>
      <c r="E132" s="38">
        <f t="shared" si="11"/>
        <v>30</v>
      </c>
      <c r="F132" s="40">
        <f>SUMIFS(HDD_Summary!$J$4:$J$488,HDD_Summary!$D$4:$D$488,"&lt;"&amp;$D132,HDD_Summary!$D$4:$D$488,"&gt;="&amp;$C132)</f>
        <v>0</v>
      </c>
      <c r="G132" s="40">
        <f>SUMIFS(HDD_Summary!$K$4:$K$488,HDD_Summary!$D$4:$D$488,"&lt;"&amp;$D132,HDD_Summary!$D$4:$D$488,"&gt;="&amp;$C132)</f>
        <v>8.3883691756272434</v>
      </c>
      <c r="H132" s="105"/>
      <c r="I132" s="5"/>
      <c r="L132" s="38"/>
      <c r="M132" s="38"/>
      <c r="N132" s="38"/>
    </row>
    <row r="133" spans="1:14" customFormat="1" x14ac:dyDescent="0.25">
      <c r="A133" s="99">
        <f t="shared" si="10"/>
        <v>13</v>
      </c>
      <c r="B133" s="99">
        <v>6</v>
      </c>
      <c r="C133" s="39">
        <f>SUMIFS('Meter Reading_SEMO'!AF$33:AF$260,'Meter Reading_SEMO'!$AE$33:$AE$260,$A133,'Meter Reading_SEMO'!$AD$33:$AD$260,$B133)</f>
        <v>43237</v>
      </c>
      <c r="D133" s="39">
        <f>SUMIFS('Meter Reading_SEMO'!AG$33:AG$260,'Meter Reading_SEMO'!$AE$33:$AE$260,$A133,'Meter Reading_SEMO'!$AD$33:$AD$260,$B133)</f>
        <v>43269</v>
      </c>
      <c r="E133" s="38">
        <f t="shared" si="11"/>
        <v>32</v>
      </c>
      <c r="F133" s="40">
        <f>SUMIFS(HDD_Summary!$J$4:$J$488,HDD_Summary!$D$4:$D$488,"&lt;"&amp;$D133,HDD_Summary!$D$4:$D$488,"&gt;="&amp;$C133)</f>
        <v>0</v>
      </c>
      <c r="G133" s="40">
        <f>SUMIFS(HDD_Summary!$K$4:$K$488,HDD_Summary!$D$4:$D$488,"&lt;"&amp;$D133,HDD_Summary!$D$4:$D$488,"&gt;="&amp;$C133)</f>
        <v>8.3883691756272434</v>
      </c>
      <c r="H133" s="105"/>
      <c r="I133" s="5"/>
      <c r="L133" s="38"/>
      <c r="M133" s="38"/>
      <c r="N133" s="38"/>
    </row>
    <row r="134" spans="1:14" customFormat="1" x14ac:dyDescent="0.25">
      <c r="A134" s="99">
        <f t="shared" si="10"/>
        <v>14</v>
      </c>
      <c r="B134" s="99">
        <v>6</v>
      </c>
      <c r="C134" s="39">
        <f>SUMIFS('Meter Reading_SEMO'!AF$33:AF$260,'Meter Reading_SEMO'!$AE$33:$AE$260,$A134,'Meter Reading_SEMO'!$AD$33:$AD$260,$B134)</f>
        <v>43238</v>
      </c>
      <c r="D134" s="39">
        <f>SUMIFS('Meter Reading_SEMO'!AG$33:AG$260,'Meter Reading_SEMO'!$AE$33:$AE$260,$A134,'Meter Reading_SEMO'!$AD$33:$AD$260,$B134)</f>
        <v>43270</v>
      </c>
      <c r="E134" s="38">
        <f t="shared" si="11"/>
        <v>32</v>
      </c>
      <c r="F134" s="40">
        <f>SUMIFS(HDD_Summary!$J$4:$J$488,HDD_Summary!$D$4:$D$488,"&lt;"&amp;$D134,HDD_Summary!$D$4:$D$488,"&gt;="&amp;$C134)</f>
        <v>0</v>
      </c>
      <c r="G134" s="40">
        <f>SUMIFS(HDD_Summary!$K$4:$K$488,HDD_Summary!$D$4:$D$488,"&lt;"&amp;$D134,HDD_Summary!$D$4:$D$488,"&gt;="&amp;$C134)</f>
        <v>8.3883691756272434</v>
      </c>
      <c r="H134" s="105"/>
      <c r="I134" s="5"/>
      <c r="L134" s="38"/>
      <c r="M134" s="38"/>
      <c r="N134" s="38"/>
    </row>
    <row r="135" spans="1:14" customFormat="1" x14ac:dyDescent="0.25">
      <c r="A135" s="99">
        <f t="shared" si="10"/>
        <v>15</v>
      </c>
      <c r="B135" s="99">
        <v>6</v>
      </c>
      <c r="C135" s="39">
        <f>SUMIFS('Meter Reading_SEMO'!AF$33:AF$260,'Meter Reading_SEMO'!$AE$33:$AE$260,$A135,'Meter Reading_SEMO'!$AD$33:$AD$260,$B135)</f>
        <v>43239</v>
      </c>
      <c r="D135" s="39">
        <f>SUMIFS('Meter Reading_SEMO'!AG$33:AG$260,'Meter Reading_SEMO'!$AE$33:$AE$260,$A135,'Meter Reading_SEMO'!$AD$33:$AD$260,$B135)</f>
        <v>43271</v>
      </c>
      <c r="E135" s="38">
        <f t="shared" si="11"/>
        <v>32</v>
      </c>
      <c r="F135" s="40">
        <f>SUMIFS(HDD_Summary!$J$4:$J$488,HDD_Summary!$D$4:$D$488,"&lt;"&amp;$D135,HDD_Summary!$D$4:$D$488,"&gt;="&amp;$C135)</f>
        <v>0</v>
      </c>
      <c r="G135" s="40">
        <f>SUMIFS(HDD_Summary!$K$4:$K$488,HDD_Summary!$D$4:$D$488,"&lt;"&amp;$D135,HDD_Summary!$D$4:$D$488,"&gt;="&amp;$C135)</f>
        <v>5.4689068100358451</v>
      </c>
      <c r="H135" s="105"/>
      <c r="I135" s="5"/>
      <c r="L135" s="38"/>
      <c r="M135" s="38"/>
      <c r="N135" s="38"/>
    </row>
    <row r="136" spans="1:14" customFormat="1" x14ac:dyDescent="0.25">
      <c r="A136" s="99">
        <f t="shared" si="10"/>
        <v>16</v>
      </c>
      <c r="B136" s="99">
        <v>6</v>
      </c>
      <c r="C136" s="39">
        <f>SUMIFS('Meter Reading_SEMO'!AF$33:AF$260,'Meter Reading_SEMO'!$AE$33:$AE$260,$A136,'Meter Reading_SEMO'!$AD$33:$AD$260,$B136)</f>
        <v>43240</v>
      </c>
      <c r="D136" s="39">
        <f>SUMIFS('Meter Reading_SEMO'!AG$33:AG$260,'Meter Reading_SEMO'!$AE$33:$AE$260,$A136,'Meter Reading_SEMO'!$AD$33:$AD$260,$B136)</f>
        <v>43272</v>
      </c>
      <c r="E136" s="38">
        <f t="shared" si="11"/>
        <v>32</v>
      </c>
      <c r="F136" s="40">
        <f>SUMIFS(HDD_Summary!$J$4:$J$488,HDD_Summary!$D$4:$D$488,"&lt;"&amp;$D136,HDD_Summary!$D$4:$D$488,"&gt;="&amp;$C136)</f>
        <v>0</v>
      </c>
      <c r="G136" s="40">
        <f>SUMIFS(HDD_Summary!$K$4:$K$488,HDD_Summary!$D$4:$D$488,"&lt;"&amp;$D136,HDD_Summary!$D$4:$D$488,"&gt;="&amp;$C136)</f>
        <v>5.4689068100358451</v>
      </c>
      <c r="H136" s="105"/>
      <c r="I136" s="5"/>
      <c r="L136" s="38"/>
      <c r="M136" s="38"/>
      <c r="N136" s="38"/>
    </row>
    <row r="137" spans="1:14" customFormat="1" x14ac:dyDescent="0.25">
      <c r="A137" s="99">
        <f t="shared" si="10"/>
        <v>17</v>
      </c>
      <c r="B137" s="99">
        <v>6</v>
      </c>
      <c r="C137" s="39">
        <f>SUMIFS('Meter Reading_SEMO'!AF$33:AF$260,'Meter Reading_SEMO'!$AE$33:$AE$260,$A137,'Meter Reading_SEMO'!$AD$33:$AD$260,$B137)</f>
        <v>43243</v>
      </c>
      <c r="D137" s="39">
        <f>SUMIFS('Meter Reading_SEMO'!AG$33:AG$260,'Meter Reading_SEMO'!$AE$33:$AE$260,$A137,'Meter Reading_SEMO'!$AD$33:$AD$260,$B137)</f>
        <v>43273</v>
      </c>
      <c r="E137" s="38">
        <f t="shared" si="11"/>
        <v>30</v>
      </c>
      <c r="F137" s="40">
        <f>SUMIFS(HDD_Summary!$J$4:$J$488,HDD_Summary!$D$4:$D$488,"&lt;"&amp;$D137,HDD_Summary!$D$4:$D$488,"&gt;="&amp;$C137)</f>
        <v>0</v>
      </c>
      <c r="G137" s="40">
        <f>SUMIFS(HDD_Summary!$K$4:$K$488,HDD_Summary!$D$4:$D$488,"&lt;"&amp;$D137,HDD_Summary!$D$4:$D$488,"&gt;="&amp;$C137)</f>
        <v>3.5889964157706102</v>
      </c>
      <c r="H137" s="105"/>
      <c r="I137" s="5"/>
      <c r="L137" s="38"/>
      <c r="M137" s="38"/>
      <c r="N137" s="38"/>
    </row>
    <row r="138" spans="1:14" customFormat="1" x14ac:dyDescent="0.25">
      <c r="A138" s="99">
        <f t="shared" si="10"/>
        <v>18</v>
      </c>
      <c r="B138" s="99">
        <v>6</v>
      </c>
      <c r="C138" s="39">
        <f>SUMIFS('Meter Reading_SEMO'!AF$33:AF$260,'Meter Reading_SEMO'!$AE$33:$AE$260,$A138,'Meter Reading_SEMO'!$AD$33:$AD$260,$B138)</f>
        <v>43244</v>
      </c>
      <c r="D138" s="39">
        <f>SUMIFS('Meter Reading_SEMO'!AG$33:AG$260,'Meter Reading_SEMO'!$AE$33:$AE$260,$A138,'Meter Reading_SEMO'!$AD$33:$AD$260,$B138)</f>
        <v>43276</v>
      </c>
      <c r="E138" s="38">
        <f t="shared" si="11"/>
        <v>32</v>
      </c>
      <c r="F138" s="40">
        <f>SUMIFS(HDD_Summary!$J$4:$J$488,HDD_Summary!$D$4:$D$488,"&lt;"&amp;$D138,HDD_Summary!$D$4:$D$488,"&gt;="&amp;$C138)</f>
        <v>0</v>
      </c>
      <c r="G138" s="40">
        <f>SUMIFS(HDD_Summary!$K$4:$K$488,HDD_Summary!$D$4:$D$488,"&lt;"&amp;$D138,HDD_Summary!$D$4:$D$488,"&gt;="&amp;$C138)</f>
        <v>3.5889964157706102</v>
      </c>
      <c r="H138" s="105"/>
      <c r="I138" s="5"/>
      <c r="L138" s="38"/>
      <c r="M138" s="38"/>
      <c r="N138" s="38"/>
    </row>
    <row r="139" spans="1:14" customFormat="1" x14ac:dyDescent="0.25">
      <c r="A139" s="99">
        <f t="shared" si="10"/>
        <v>19</v>
      </c>
      <c r="B139" s="99">
        <v>6</v>
      </c>
      <c r="C139" s="39">
        <f>SUMIFS('Meter Reading_SEMO'!AF$33:AF$260,'Meter Reading_SEMO'!$AE$33:$AE$260,$A139,'Meter Reading_SEMO'!$AD$33:$AD$260,$B139)</f>
        <v>43245</v>
      </c>
      <c r="D139" s="39">
        <f>SUMIFS('Meter Reading_SEMO'!AG$33:AG$260,'Meter Reading_SEMO'!$AE$33:$AE$260,$A139,'Meter Reading_SEMO'!$AD$33:$AD$260,$B139)</f>
        <v>43277</v>
      </c>
      <c r="E139" s="38">
        <f t="shared" si="11"/>
        <v>32</v>
      </c>
      <c r="F139" s="40">
        <f>SUMIFS(HDD_Summary!$J$4:$J$488,HDD_Summary!$D$4:$D$488,"&lt;"&amp;$D139,HDD_Summary!$D$4:$D$488,"&gt;="&amp;$C139)</f>
        <v>0</v>
      </c>
      <c r="G139" s="40">
        <f>SUMIFS(HDD_Summary!$K$4:$K$488,HDD_Summary!$D$4:$D$488,"&lt;"&amp;$D139,HDD_Summary!$D$4:$D$488,"&gt;="&amp;$C139)</f>
        <v>3.5889964157706102</v>
      </c>
      <c r="H139" s="105"/>
      <c r="I139" s="5"/>
      <c r="L139" s="38"/>
      <c r="M139" s="38"/>
      <c r="N139" s="38"/>
    </row>
    <row r="140" spans="1:14" customFormat="1" x14ac:dyDescent="0.25">
      <c r="A140" s="99"/>
      <c r="B140" s="99"/>
      <c r="C140" s="39"/>
      <c r="D140" s="39"/>
      <c r="E140" s="38"/>
      <c r="F140" s="98"/>
      <c r="G140" s="40"/>
      <c r="H140" s="105"/>
      <c r="I140" s="5"/>
      <c r="L140" s="38"/>
      <c r="M140" s="38"/>
      <c r="N140" s="38"/>
    </row>
    <row r="141" spans="1:14" customFormat="1" x14ac:dyDescent="0.25">
      <c r="A141" s="99"/>
      <c r="B141" s="99"/>
      <c r="C141" s="39"/>
      <c r="D141" s="39"/>
      <c r="E141" s="38"/>
      <c r="F141" s="98"/>
      <c r="G141" s="40"/>
      <c r="H141" s="105"/>
      <c r="I141" s="5"/>
      <c r="L141" s="38"/>
      <c r="M141" s="38"/>
      <c r="N141" s="38"/>
    </row>
    <row r="142" spans="1:14" customFormat="1" x14ac:dyDescent="0.25">
      <c r="A142" s="99"/>
      <c r="B142" s="99"/>
      <c r="C142" s="39"/>
      <c r="D142" s="39"/>
      <c r="E142" s="38"/>
      <c r="F142" s="98"/>
      <c r="G142" s="40"/>
      <c r="H142" s="105"/>
      <c r="I142" s="5"/>
      <c r="L142" s="38"/>
      <c r="M142" s="38"/>
      <c r="N142" s="38"/>
    </row>
    <row r="143" spans="1:14" customFormat="1" x14ac:dyDescent="0.25">
      <c r="A143" s="126" t="s">
        <v>19</v>
      </c>
      <c r="B143" s="125"/>
      <c r="C143" s="39"/>
      <c r="D143" s="39"/>
      <c r="E143" s="38"/>
      <c r="F143" s="98"/>
      <c r="G143" s="40"/>
      <c r="H143" s="105"/>
      <c r="I143" s="5"/>
      <c r="L143" s="38"/>
      <c r="M143" s="38"/>
      <c r="N143" s="38"/>
    </row>
    <row r="144" spans="1:14" customFormat="1" x14ac:dyDescent="0.25">
      <c r="A144" s="99">
        <f t="shared" ref="A144:A162" si="12">A121</f>
        <v>1</v>
      </c>
      <c r="B144" s="99">
        <v>7</v>
      </c>
      <c r="C144" s="39">
        <f>SUMIFS('Meter Reading_SEMO'!AF$33:AF$260,'Meter Reading_SEMO'!$AE$33:$AE$260,$A144,'Meter Reading_SEMO'!$AD$33:$AD$260,$B144)</f>
        <v>43251</v>
      </c>
      <c r="D144" s="39">
        <f>SUMIFS('Meter Reading_SEMO'!AG$33:AG$260,'Meter Reading_SEMO'!$AE$33:$AE$260,$A144,'Meter Reading_SEMO'!$AD$33:$AD$260,$B144)</f>
        <v>43280</v>
      </c>
      <c r="E144" s="38"/>
      <c r="F144" s="40"/>
      <c r="G144" s="40"/>
      <c r="H144" s="105"/>
      <c r="I144" s="105"/>
      <c r="L144" s="38"/>
      <c r="M144" s="38"/>
      <c r="N144" s="38"/>
    </row>
    <row r="145" spans="1:14" customFormat="1" x14ac:dyDescent="0.25">
      <c r="A145" s="99">
        <f t="shared" si="12"/>
        <v>2</v>
      </c>
      <c r="B145" s="99">
        <v>7</v>
      </c>
      <c r="C145" s="39">
        <v>43282</v>
      </c>
      <c r="D145" s="39">
        <f>SUMIFS('Meter Reading_SEMO'!AG$33:AG$260,'Meter Reading_SEMO'!$AE$33:$AE$260,$A145,'Meter Reading_SEMO'!$AD$33:$AD$260,$B145)</f>
        <v>43283</v>
      </c>
      <c r="E145" s="38">
        <f t="shared" ref="E145:E162" si="13">D145-C145</f>
        <v>1</v>
      </c>
      <c r="F145" s="40">
        <f>SUMIFS(HDD_Summary!$J$4:$J$488,HDD_Summary!$D$4:$D$488,"&lt;"&amp;$D145,HDD_Summary!$D$4:$D$488,"&gt;="&amp;$C145)</f>
        <v>0</v>
      </c>
      <c r="G145" s="40">
        <f>SUMIFS(HDD_Summary!$K$4:$K$488,HDD_Summary!$D$4:$D$488,"&lt;"&amp;$D145,HDD_Summary!$D$4:$D$488,"&gt;="&amp;$C145)</f>
        <v>0</v>
      </c>
      <c r="H145" s="105"/>
      <c r="I145" s="105"/>
      <c r="L145" s="38"/>
      <c r="M145" s="38"/>
      <c r="N145" s="38"/>
    </row>
    <row r="146" spans="1:14" customFormat="1" x14ac:dyDescent="0.25">
      <c r="A146" s="99">
        <f t="shared" si="12"/>
        <v>3</v>
      </c>
      <c r="B146" s="99">
        <v>7</v>
      </c>
      <c r="C146" s="39">
        <f>+C145</f>
        <v>43282</v>
      </c>
      <c r="D146" s="39">
        <f>SUMIFS('Meter Reading_SEMO'!AG$33:AG$260,'Meter Reading_SEMO'!$AE$33:$AE$260,$A146,'Meter Reading_SEMO'!$AD$33:$AD$260,$B146)</f>
        <v>43284</v>
      </c>
      <c r="E146" s="38">
        <f t="shared" si="13"/>
        <v>2</v>
      </c>
      <c r="F146" s="40">
        <f>SUMIFS(HDD_Summary!$J$4:$J$488,HDD_Summary!$D$4:$D$488,"&lt;"&amp;$D146,HDD_Summary!$D$4:$D$488,"&gt;="&amp;$C146)</f>
        <v>0</v>
      </c>
      <c r="G146" s="40">
        <f>SUMIFS(HDD_Summary!$K$4:$K$488,HDD_Summary!$D$4:$D$488,"&lt;"&amp;$D146,HDD_Summary!$D$4:$D$488,"&gt;="&amp;$C146)</f>
        <v>0</v>
      </c>
      <c r="H146" s="105"/>
      <c r="I146" s="105"/>
      <c r="L146" s="38"/>
      <c r="M146" s="38"/>
      <c r="N146" s="38"/>
    </row>
    <row r="147" spans="1:14" customFormat="1" x14ac:dyDescent="0.25">
      <c r="A147" s="99">
        <f t="shared" si="12"/>
        <v>4</v>
      </c>
      <c r="B147" s="99">
        <v>7</v>
      </c>
      <c r="C147" s="39">
        <f t="shared" ref="C147:C162" si="14">+C146</f>
        <v>43282</v>
      </c>
      <c r="D147" s="39">
        <f>SUMIFS('Meter Reading_SEMO'!AG$33:AG$260,'Meter Reading_SEMO'!$AE$33:$AE$260,$A147,'Meter Reading_SEMO'!$AD$33:$AD$260,$B147)</f>
        <v>43286</v>
      </c>
      <c r="E147" s="38">
        <f t="shared" si="13"/>
        <v>4</v>
      </c>
      <c r="F147" s="40">
        <f>SUMIFS(HDD_Summary!$J$4:$J$488,HDD_Summary!$D$4:$D$488,"&lt;"&amp;$D147,HDD_Summary!$D$4:$D$488,"&gt;="&amp;$C147)</f>
        <v>0</v>
      </c>
      <c r="G147" s="40">
        <f>SUMIFS(HDD_Summary!$K$4:$K$488,HDD_Summary!$D$4:$D$488,"&lt;"&amp;$D147,HDD_Summary!$D$4:$D$488,"&gt;="&amp;$C147)</f>
        <v>0</v>
      </c>
      <c r="H147" s="105"/>
      <c r="I147" s="105"/>
      <c r="L147" s="38"/>
      <c r="M147" s="38"/>
      <c r="N147" s="38"/>
    </row>
    <row r="148" spans="1:14" customFormat="1" x14ac:dyDescent="0.25">
      <c r="A148" s="99">
        <f t="shared" si="12"/>
        <v>5</v>
      </c>
      <c r="B148" s="99">
        <v>7</v>
      </c>
      <c r="C148" s="39">
        <f t="shared" si="14"/>
        <v>43282</v>
      </c>
      <c r="D148" s="39">
        <f>SUMIFS('Meter Reading_SEMO'!AG$33:AG$260,'Meter Reading_SEMO'!$AE$33:$AE$260,$A148,'Meter Reading_SEMO'!$AD$33:$AD$260,$B148)</f>
        <v>43287</v>
      </c>
      <c r="E148" s="38">
        <f t="shared" si="13"/>
        <v>5</v>
      </c>
      <c r="F148" s="40">
        <f>SUMIFS(HDD_Summary!$J$4:$J$488,HDD_Summary!$D$4:$D$488,"&lt;"&amp;$D148,HDD_Summary!$D$4:$D$488,"&gt;="&amp;$C148)</f>
        <v>0</v>
      </c>
      <c r="G148" s="40">
        <f>SUMIFS(HDD_Summary!$K$4:$K$488,HDD_Summary!$D$4:$D$488,"&lt;"&amp;$D148,HDD_Summary!$D$4:$D$488,"&gt;="&amp;$C148)</f>
        <v>0</v>
      </c>
      <c r="H148" s="105"/>
      <c r="I148" s="105"/>
      <c r="L148" s="38"/>
      <c r="M148" s="38"/>
      <c r="N148" s="38"/>
    </row>
    <row r="149" spans="1:14" customFormat="1" x14ac:dyDescent="0.25">
      <c r="A149" s="99">
        <f t="shared" si="12"/>
        <v>6</v>
      </c>
      <c r="B149" s="99">
        <v>7</v>
      </c>
      <c r="C149" s="39">
        <f t="shared" si="14"/>
        <v>43282</v>
      </c>
      <c r="D149" s="39">
        <f>SUMIFS('Meter Reading_SEMO'!AG$33:AG$260,'Meter Reading_SEMO'!$AE$33:$AE$260,$A149,'Meter Reading_SEMO'!$AD$33:$AD$260,$B149)</f>
        <v>43290</v>
      </c>
      <c r="E149" s="38">
        <f t="shared" si="13"/>
        <v>8</v>
      </c>
      <c r="F149" s="40">
        <f>SUMIFS(HDD_Summary!$J$4:$J$488,HDD_Summary!$D$4:$D$488,"&lt;"&amp;$D149,HDD_Summary!$D$4:$D$488,"&gt;="&amp;$C149)</f>
        <v>0</v>
      </c>
      <c r="G149" s="40">
        <f>SUMIFS(HDD_Summary!$K$4:$K$488,HDD_Summary!$D$4:$D$488,"&lt;"&amp;$D149,HDD_Summary!$D$4:$D$488,"&gt;="&amp;$C149)</f>
        <v>0</v>
      </c>
      <c r="H149" s="105"/>
      <c r="I149" s="105"/>
      <c r="L149" s="38"/>
      <c r="M149" s="38"/>
      <c r="N149" s="38"/>
    </row>
    <row r="150" spans="1:14" customFormat="1" x14ac:dyDescent="0.25">
      <c r="A150" s="99">
        <f t="shared" si="12"/>
        <v>7</v>
      </c>
      <c r="B150" s="99">
        <v>7</v>
      </c>
      <c r="C150" s="39">
        <f t="shared" si="14"/>
        <v>43282</v>
      </c>
      <c r="D150" s="39">
        <f>SUMIFS('Meter Reading_SEMO'!AG$33:AG$260,'Meter Reading_SEMO'!$AE$33:$AE$260,$A150,'Meter Reading_SEMO'!$AD$33:$AD$260,$B150)</f>
        <v>43291</v>
      </c>
      <c r="E150" s="38">
        <f t="shared" si="13"/>
        <v>9</v>
      </c>
      <c r="F150" s="40">
        <f>SUMIFS(HDD_Summary!$J$4:$J$488,HDD_Summary!$D$4:$D$488,"&lt;"&amp;$D150,HDD_Summary!$D$4:$D$488,"&gt;="&amp;$C150)</f>
        <v>0</v>
      </c>
      <c r="G150" s="40">
        <f>SUMIFS(HDD_Summary!$K$4:$K$488,HDD_Summary!$D$4:$D$488,"&lt;"&amp;$D150,HDD_Summary!$D$4:$D$488,"&gt;="&amp;$C150)</f>
        <v>0</v>
      </c>
      <c r="H150" s="105"/>
      <c r="I150" s="105"/>
      <c r="L150" s="38"/>
      <c r="M150" s="38"/>
      <c r="N150" s="38"/>
    </row>
    <row r="151" spans="1:14" customFormat="1" x14ac:dyDescent="0.25">
      <c r="A151" s="99">
        <f t="shared" si="12"/>
        <v>8</v>
      </c>
      <c r="B151" s="99">
        <v>7</v>
      </c>
      <c r="C151" s="39">
        <f t="shared" si="14"/>
        <v>43282</v>
      </c>
      <c r="D151" s="39">
        <f>SUMIFS('Meter Reading_SEMO'!AG$33:AG$260,'Meter Reading_SEMO'!$AE$33:$AE$260,$A151,'Meter Reading_SEMO'!$AD$33:$AD$260,$B151)</f>
        <v>43292</v>
      </c>
      <c r="E151" s="38">
        <f t="shared" si="13"/>
        <v>10</v>
      </c>
      <c r="F151" s="40">
        <f>SUMIFS(HDD_Summary!$J$4:$J$488,HDD_Summary!$D$4:$D$488,"&lt;"&amp;$D151,HDD_Summary!$D$4:$D$488,"&gt;="&amp;$C151)</f>
        <v>0</v>
      </c>
      <c r="G151" s="40">
        <f>SUMIFS(HDD_Summary!$K$4:$K$488,HDD_Summary!$D$4:$D$488,"&lt;"&amp;$D151,HDD_Summary!$D$4:$D$488,"&gt;="&amp;$C151)</f>
        <v>0</v>
      </c>
      <c r="H151" s="105"/>
      <c r="I151" s="105"/>
      <c r="L151" s="38"/>
      <c r="M151" s="38"/>
      <c r="N151" s="38"/>
    </row>
    <row r="152" spans="1:14" customFormat="1" x14ac:dyDescent="0.25">
      <c r="A152" s="99">
        <f t="shared" si="12"/>
        <v>9</v>
      </c>
      <c r="B152" s="99">
        <v>7</v>
      </c>
      <c r="C152" s="39">
        <f t="shared" si="14"/>
        <v>43282</v>
      </c>
      <c r="D152" s="39">
        <f>SUMIFS('Meter Reading_SEMO'!AG$33:AG$260,'Meter Reading_SEMO'!$AE$33:$AE$260,$A152,'Meter Reading_SEMO'!$AD$33:$AD$260,$B152)</f>
        <v>43293</v>
      </c>
      <c r="E152" s="38">
        <f t="shared" si="13"/>
        <v>11</v>
      </c>
      <c r="F152" s="40">
        <f>SUMIFS(HDD_Summary!$J$4:$J$488,HDD_Summary!$D$4:$D$488,"&lt;"&amp;$D152,HDD_Summary!$D$4:$D$488,"&gt;="&amp;$C152)</f>
        <v>0</v>
      </c>
      <c r="G152" s="40">
        <f>SUMIFS(HDD_Summary!$K$4:$K$488,HDD_Summary!$D$4:$D$488,"&lt;"&amp;$D152,HDD_Summary!$D$4:$D$488,"&gt;="&amp;$C152)</f>
        <v>0</v>
      </c>
      <c r="H152" s="105"/>
      <c r="I152" s="105"/>
      <c r="L152" s="38"/>
      <c r="M152" s="38"/>
      <c r="N152" s="38"/>
    </row>
    <row r="153" spans="1:14" customFormat="1" x14ac:dyDescent="0.25">
      <c r="A153" s="99">
        <f t="shared" si="12"/>
        <v>10</v>
      </c>
      <c r="B153" s="99">
        <v>7</v>
      </c>
      <c r="C153" s="39">
        <f t="shared" si="14"/>
        <v>43282</v>
      </c>
      <c r="D153" s="39">
        <f>SUMIFS('Meter Reading_SEMO'!AG$33:AG$260,'Meter Reading_SEMO'!$AE$33:$AE$260,$A153,'Meter Reading_SEMO'!$AD$33:$AD$260,$B153)</f>
        <v>43294</v>
      </c>
      <c r="E153" s="38">
        <f t="shared" si="13"/>
        <v>12</v>
      </c>
      <c r="F153" s="40">
        <f>SUMIFS(HDD_Summary!$J$4:$J$488,HDD_Summary!$D$4:$D$488,"&lt;"&amp;$D153,HDD_Summary!$D$4:$D$488,"&gt;="&amp;$C153)</f>
        <v>0</v>
      </c>
      <c r="G153" s="40">
        <f>SUMIFS(HDD_Summary!$K$4:$K$488,HDD_Summary!$D$4:$D$488,"&lt;"&amp;$D153,HDD_Summary!$D$4:$D$488,"&gt;="&amp;$C153)</f>
        <v>0</v>
      </c>
      <c r="H153" s="105"/>
      <c r="I153" s="105"/>
      <c r="L153" s="38"/>
      <c r="M153" s="38"/>
      <c r="N153" s="38"/>
    </row>
    <row r="154" spans="1:14" customFormat="1" x14ac:dyDescent="0.25">
      <c r="A154" s="99">
        <f t="shared" si="12"/>
        <v>11</v>
      </c>
      <c r="B154" s="99">
        <v>7</v>
      </c>
      <c r="C154" s="39">
        <f t="shared" si="14"/>
        <v>43282</v>
      </c>
      <c r="D154" s="39">
        <f>SUMIFS('Meter Reading_SEMO'!AG$33:AG$260,'Meter Reading_SEMO'!$AE$33:$AE$260,$A154,'Meter Reading_SEMO'!$AD$33:$AD$260,$B154)</f>
        <v>43297</v>
      </c>
      <c r="E154" s="38">
        <f t="shared" si="13"/>
        <v>15</v>
      </c>
      <c r="F154" s="40">
        <f>SUMIFS(HDD_Summary!$J$4:$J$488,HDD_Summary!$D$4:$D$488,"&lt;"&amp;$D154,HDD_Summary!$D$4:$D$488,"&gt;="&amp;$C154)</f>
        <v>0</v>
      </c>
      <c r="G154" s="40">
        <f>SUMIFS(HDD_Summary!$K$4:$K$488,HDD_Summary!$D$4:$D$488,"&lt;"&amp;$D154,HDD_Summary!$D$4:$D$488,"&gt;="&amp;$C154)</f>
        <v>0</v>
      </c>
      <c r="H154" s="105"/>
      <c r="I154" s="105"/>
      <c r="L154" s="38"/>
      <c r="M154" s="38"/>
      <c r="N154" s="38"/>
    </row>
    <row r="155" spans="1:14" customFormat="1" x14ac:dyDescent="0.25">
      <c r="A155" s="99">
        <f t="shared" si="12"/>
        <v>12</v>
      </c>
      <c r="B155" s="99">
        <v>7</v>
      </c>
      <c r="C155" s="39">
        <f t="shared" si="14"/>
        <v>43282</v>
      </c>
      <c r="D155" s="39">
        <f>SUMIFS('Meter Reading_SEMO'!AG$33:AG$260,'Meter Reading_SEMO'!$AE$33:$AE$260,$A155,'Meter Reading_SEMO'!$AD$33:$AD$260,$B155)</f>
        <v>43298</v>
      </c>
      <c r="E155" s="38">
        <f t="shared" si="13"/>
        <v>16</v>
      </c>
      <c r="F155" s="40">
        <f>SUMIFS(HDD_Summary!$J$4:$J$488,HDD_Summary!$D$4:$D$488,"&lt;"&amp;$D155,HDD_Summary!$D$4:$D$488,"&gt;="&amp;$C155)</f>
        <v>0</v>
      </c>
      <c r="G155" s="40">
        <f>SUMIFS(HDD_Summary!$K$4:$K$488,HDD_Summary!$D$4:$D$488,"&lt;"&amp;$D155,HDD_Summary!$D$4:$D$488,"&gt;="&amp;$C155)</f>
        <v>0</v>
      </c>
      <c r="H155" s="105"/>
      <c r="I155" s="105"/>
      <c r="L155" s="38"/>
      <c r="M155" s="38"/>
      <c r="N155" s="38"/>
    </row>
    <row r="156" spans="1:14" customFormat="1" x14ac:dyDescent="0.25">
      <c r="A156" s="99">
        <f t="shared" si="12"/>
        <v>13</v>
      </c>
      <c r="B156" s="99">
        <v>7</v>
      </c>
      <c r="C156" s="39">
        <f t="shared" si="14"/>
        <v>43282</v>
      </c>
      <c r="D156" s="39">
        <f>SUMIFS('Meter Reading_SEMO'!AG$33:AG$260,'Meter Reading_SEMO'!$AE$33:$AE$260,$A156,'Meter Reading_SEMO'!$AD$33:$AD$260,$B156)</f>
        <v>43299</v>
      </c>
      <c r="E156" s="38">
        <f t="shared" si="13"/>
        <v>17</v>
      </c>
      <c r="F156" s="40">
        <f>SUMIFS(HDD_Summary!$J$4:$J$488,HDD_Summary!$D$4:$D$488,"&lt;"&amp;$D156,HDD_Summary!$D$4:$D$488,"&gt;="&amp;$C156)</f>
        <v>0</v>
      </c>
      <c r="G156" s="40">
        <f>SUMIFS(HDD_Summary!$K$4:$K$488,HDD_Summary!$D$4:$D$488,"&lt;"&amp;$D156,HDD_Summary!$D$4:$D$488,"&gt;="&amp;$C156)</f>
        <v>0</v>
      </c>
      <c r="H156" s="105"/>
      <c r="I156" s="105"/>
      <c r="L156" s="38"/>
      <c r="M156" s="38"/>
      <c r="N156" s="38"/>
    </row>
    <row r="157" spans="1:14" customFormat="1" x14ac:dyDescent="0.25">
      <c r="A157" s="99">
        <f t="shared" si="12"/>
        <v>14</v>
      </c>
      <c r="B157" s="99">
        <v>7</v>
      </c>
      <c r="C157" s="39">
        <f t="shared" si="14"/>
        <v>43282</v>
      </c>
      <c r="D157" s="39">
        <f>SUMIFS('Meter Reading_SEMO'!AG$33:AG$260,'Meter Reading_SEMO'!$AE$33:$AE$260,$A157,'Meter Reading_SEMO'!$AD$33:$AD$260,$B157)</f>
        <v>43300</v>
      </c>
      <c r="E157" s="38">
        <f t="shared" si="13"/>
        <v>18</v>
      </c>
      <c r="F157" s="40">
        <f>SUMIFS(HDD_Summary!$J$4:$J$488,HDD_Summary!$D$4:$D$488,"&lt;"&amp;$D157,HDD_Summary!$D$4:$D$488,"&gt;="&amp;$C157)</f>
        <v>0</v>
      </c>
      <c r="G157" s="40">
        <f>SUMIFS(HDD_Summary!$K$4:$K$488,HDD_Summary!$D$4:$D$488,"&lt;"&amp;$D157,HDD_Summary!$D$4:$D$488,"&gt;="&amp;$C157)</f>
        <v>0</v>
      </c>
      <c r="H157" s="105"/>
      <c r="I157" s="105"/>
      <c r="L157" s="38"/>
      <c r="M157" s="38"/>
      <c r="N157" s="38"/>
    </row>
    <row r="158" spans="1:14" customFormat="1" x14ac:dyDescent="0.25">
      <c r="A158" s="99">
        <f t="shared" si="12"/>
        <v>15</v>
      </c>
      <c r="B158" s="99">
        <v>7</v>
      </c>
      <c r="C158" s="39">
        <f t="shared" si="14"/>
        <v>43282</v>
      </c>
      <c r="D158" s="39">
        <f>SUMIFS('Meter Reading_SEMO'!AG$33:AG$260,'Meter Reading_SEMO'!$AE$33:$AE$260,$A158,'Meter Reading_SEMO'!$AD$33:$AD$260,$B158)</f>
        <v>43301</v>
      </c>
      <c r="E158" s="38">
        <f t="shared" si="13"/>
        <v>19</v>
      </c>
      <c r="F158" s="40">
        <f>SUMIFS(HDD_Summary!$J$4:$J$488,HDD_Summary!$D$4:$D$488,"&lt;"&amp;$D158,HDD_Summary!$D$4:$D$488,"&gt;="&amp;$C158)</f>
        <v>0</v>
      </c>
      <c r="G158" s="40">
        <f>SUMIFS(HDD_Summary!$K$4:$K$488,HDD_Summary!$D$4:$D$488,"&lt;"&amp;$D158,HDD_Summary!$D$4:$D$488,"&gt;="&amp;$C158)</f>
        <v>0</v>
      </c>
      <c r="H158" s="105"/>
      <c r="I158" s="105"/>
      <c r="L158" s="38"/>
      <c r="M158" s="38"/>
      <c r="N158" s="38"/>
    </row>
    <row r="159" spans="1:14" customFormat="1" x14ac:dyDescent="0.25">
      <c r="A159" s="99">
        <f t="shared" si="12"/>
        <v>16</v>
      </c>
      <c r="B159" s="99">
        <v>7</v>
      </c>
      <c r="C159" s="39">
        <f t="shared" si="14"/>
        <v>43282</v>
      </c>
      <c r="D159" s="39">
        <f>SUMIFS('Meter Reading_SEMO'!AG$33:AG$260,'Meter Reading_SEMO'!$AE$33:$AE$260,$A159,'Meter Reading_SEMO'!$AD$33:$AD$260,$B159)</f>
        <v>43304</v>
      </c>
      <c r="E159" s="38">
        <f t="shared" si="13"/>
        <v>22</v>
      </c>
      <c r="F159" s="40">
        <f>SUMIFS(HDD_Summary!$J$4:$J$488,HDD_Summary!$D$4:$D$488,"&lt;"&amp;$D159,HDD_Summary!$D$4:$D$488,"&gt;="&amp;$C159)</f>
        <v>0</v>
      </c>
      <c r="G159" s="40">
        <f>SUMIFS(HDD_Summary!$K$4:$K$488,HDD_Summary!$D$4:$D$488,"&lt;"&amp;$D159,HDD_Summary!$D$4:$D$488,"&gt;="&amp;$C159)</f>
        <v>0</v>
      </c>
      <c r="H159" s="105"/>
      <c r="I159" s="105"/>
      <c r="L159" s="38"/>
      <c r="M159" s="38"/>
      <c r="N159" s="38"/>
    </row>
    <row r="160" spans="1:14" customFormat="1" x14ac:dyDescent="0.25">
      <c r="A160" s="99">
        <f t="shared" si="12"/>
        <v>17</v>
      </c>
      <c r="B160" s="99">
        <v>7</v>
      </c>
      <c r="C160" s="39">
        <f t="shared" si="14"/>
        <v>43282</v>
      </c>
      <c r="D160" s="39">
        <f>SUMIFS('Meter Reading_SEMO'!AG$33:AG$260,'Meter Reading_SEMO'!$AE$33:$AE$260,$A160,'Meter Reading_SEMO'!$AD$33:$AD$260,$B160)</f>
        <v>43305</v>
      </c>
      <c r="E160" s="38">
        <f t="shared" si="13"/>
        <v>23</v>
      </c>
      <c r="F160" s="40">
        <f>SUMIFS(HDD_Summary!$J$4:$J$488,HDD_Summary!$D$4:$D$488,"&lt;"&amp;$D160,HDD_Summary!$D$4:$D$488,"&gt;="&amp;$C160)</f>
        <v>0</v>
      </c>
      <c r="G160" s="40">
        <f>SUMIFS(HDD_Summary!$K$4:$K$488,HDD_Summary!$D$4:$D$488,"&lt;"&amp;$D160,HDD_Summary!$D$4:$D$488,"&gt;="&amp;$C160)</f>
        <v>0</v>
      </c>
      <c r="H160" s="105"/>
      <c r="I160" s="105"/>
      <c r="L160" s="38"/>
      <c r="M160" s="38"/>
      <c r="N160" s="38"/>
    </row>
    <row r="161" spans="1:14" customFormat="1" x14ac:dyDescent="0.25">
      <c r="A161" s="99">
        <f t="shared" si="12"/>
        <v>18</v>
      </c>
      <c r="B161" s="99">
        <v>7</v>
      </c>
      <c r="C161" s="39">
        <f t="shared" si="14"/>
        <v>43282</v>
      </c>
      <c r="D161" s="39">
        <f>SUMIFS('Meter Reading_SEMO'!AG$33:AG$260,'Meter Reading_SEMO'!$AE$33:$AE$260,$A161,'Meter Reading_SEMO'!$AD$33:$AD$260,$B161)</f>
        <v>43306</v>
      </c>
      <c r="E161" s="38">
        <f t="shared" si="13"/>
        <v>24</v>
      </c>
      <c r="F161" s="40">
        <f>SUMIFS(HDD_Summary!$J$4:$J$488,HDD_Summary!$D$4:$D$488,"&lt;"&amp;$D161,HDD_Summary!$D$4:$D$488,"&gt;="&amp;$C161)</f>
        <v>0</v>
      </c>
      <c r="G161" s="40">
        <f>SUMIFS(HDD_Summary!$K$4:$K$488,HDD_Summary!$D$4:$D$488,"&lt;"&amp;$D161,HDD_Summary!$D$4:$D$488,"&gt;="&amp;$C161)</f>
        <v>0</v>
      </c>
      <c r="H161" s="105"/>
      <c r="I161" s="105"/>
      <c r="L161" s="38"/>
      <c r="M161" s="38"/>
      <c r="N161" s="38"/>
    </row>
    <row r="162" spans="1:14" customFormat="1" x14ac:dyDescent="0.25">
      <c r="A162" s="99">
        <f t="shared" si="12"/>
        <v>19</v>
      </c>
      <c r="B162" s="99">
        <v>7</v>
      </c>
      <c r="C162" s="39">
        <f t="shared" si="14"/>
        <v>43282</v>
      </c>
      <c r="D162" s="39">
        <f>SUMIFS('Meter Reading_SEMO'!AG$33:AG$260,'Meter Reading_SEMO'!$AE$33:$AE$260,$A162,'Meter Reading_SEMO'!$AD$33:$AD$260,$B162)</f>
        <v>43307</v>
      </c>
      <c r="E162" s="38">
        <f t="shared" si="13"/>
        <v>25</v>
      </c>
      <c r="F162" s="40">
        <f>SUMIFS(HDD_Summary!$J$4:$J$488,HDD_Summary!$D$4:$D$488,"&lt;"&amp;$D162,HDD_Summary!$D$4:$D$488,"&gt;="&amp;$C162)</f>
        <v>0</v>
      </c>
      <c r="G162" s="40">
        <f>SUMIFS(HDD_Summary!$K$4:$K$488,HDD_Summary!$D$4:$D$488,"&lt;"&amp;$D162,HDD_Summary!$D$4:$D$488,"&gt;="&amp;$C162)</f>
        <v>0</v>
      </c>
      <c r="H162" s="105"/>
      <c r="I162" s="105"/>
      <c r="L162" s="38"/>
      <c r="M162" s="38"/>
      <c r="N162" s="38"/>
    </row>
    <row r="163" spans="1:14" customFormat="1" x14ac:dyDescent="0.25">
      <c r="A163" s="99"/>
      <c r="B163" s="99"/>
      <c r="C163" s="39"/>
      <c r="D163" s="39"/>
      <c r="E163" s="38"/>
      <c r="F163" s="40">
        <f>SUMIFS(HDD_Summary!$J$4:$J$488,HDD_Summary!$D$4:$D$488,"&lt;"&amp;$D163,HDD_Summary!$D$4:$D$488,"&gt;="&amp;$C163)</f>
        <v>0</v>
      </c>
      <c r="G163" s="40">
        <f>SUMIFS(HDD_Summary!$K$4:$K$488,HDD_Summary!$D$4:$D$488,"&lt;"&amp;$D163,HDD_Summary!$D$4:$D$488,"&gt;="&amp;$C163)</f>
        <v>0</v>
      </c>
      <c r="H163" s="105"/>
      <c r="I163" s="5"/>
      <c r="L163" s="38"/>
      <c r="M163" s="38"/>
      <c r="N163" s="38"/>
    </row>
    <row r="164" spans="1:14" customFormat="1" x14ac:dyDescent="0.25">
      <c r="A164" s="99"/>
      <c r="B164" s="99"/>
      <c r="C164" s="39"/>
      <c r="D164" s="39"/>
      <c r="E164" s="38"/>
      <c r="F164" s="98"/>
      <c r="G164" s="40"/>
      <c r="H164" s="105"/>
      <c r="I164" s="5"/>
      <c r="L164" s="38"/>
      <c r="M164" s="38"/>
      <c r="N164" s="38"/>
    </row>
    <row r="165" spans="1:14" customFormat="1" x14ac:dyDescent="0.25">
      <c r="A165" s="99"/>
      <c r="B165" s="99"/>
      <c r="C165" s="39"/>
      <c r="D165" s="39"/>
      <c r="E165" s="38"/>
      <c r="F165" s="98"/>
      <c r="G165" s="40"/>
      <c r="H165" s="105"/>
      <c r="I165" s="5"/>
      <c r="L165" s="38"/>
      <c r="M165" s="38"/>
      <c r="N165" s="38"/>
    </row>
    <row r="166" spans="1:14" customFormat="1" x14ac:dyDescent="0.25">
      <c r="A166" s="126" t="s">
        <v>21</v>
      </c>
      <c r="B166" s="125"/>
      <c r="C166" s="39"/>
      <c r="D166" s="39"/>
      <c r="E166" s="38"/>
      <c r="F166" s="98"/>
      <c r="G166" s="40"/>
      <c r="H166" s="105"/>
      <c r="I166" s="5"/>
      <c r="L166" s="38"/>
      <c r="M166" s="38"/>
      <c r="N166" s="38"/>
    </row>
    <row r="167" spans="1:14" customFormat="1" x14ac:dyDescent="0.25">
      <c r="A167" s="99">
        <f t="shared" ref="A167:A185" si="15">A144</f>
        <v>1</v>
      </c>
      <c r="B167" s="99">
        <v>8</v>
      </c>
      <c r="C167" s="39">
        <f>SUMIFS('Meter Reading_SEMO'!AF$33:AF$260,'Meter Reading_SEMO'!$AE$33:$AE$260,$A167,'Meter Reading_SEMO'!$AD$33:$AD$260,$B167)</f>
        <v>43280</v>
      </c>
      <c r="D167" s="39">
        <f>SUMIFS('Meter Reading_SEMO'!AG$33:AG$260,'Meter Reading_SEMO'!$AE$33:$AE$260,$A167,'Meter Reading_SEMO'!$AD$33:$AD$260,$B167)</f>
        <v>43312</v>
      </c>
      <c r="E167" s="38">
        <f>D167-C167</f>
        <v>32</v>
      </c>
      <c r="F167" s="40">
        <f>SUMIFS(HDD_Summary!$J$4:$J$488,HDD_Summary!$D$4:$D$488,"&lt;"&amp;$D167,HDD_Summary!$D$4:$D$488,"&gt;="&amp;$C167)</f>
        <v>0</v>
      </c>
      <c r="G167" s="40">
        <f>SUMIFS(HDD_Summary!$K$4:$K$488,HDD_Summary!$D$4:$D$488,"&lt;"&amp;$D167,HDD_Summary!$D$4:$D$488,"&gt;="&amp;$C167)</f>
        <v>9.3333333333333712E-2</v>
      </c>
      <c r="H167" s="105">
        <f>'Customer Count by Cycle'!H3</f>
        <v>1672</v>
      </c>
      <c r="I167" s="105">
        <f>'Customer Count by Cycle'!I3</f>
        <v>136</v>
      </c>
      <c r="L167" s="38"/>
      <c r="M167" s="38"/>
      <c r="N167" s="38"/>
    </row>
    <row r="168" spans="1:14" customFormat="1" x14ac:dyDescent="0.25">
      <c r="A168" s="99">
        <f t="shared" si="15"/>
        <v>2</v>
      </c>
      <c r="B168" s="99">
        <v>8</v>
      </c>
      <c r="C168" s="39">
        <f>SUMIFS('Meter Reading_SEMO'!AF$33:AF$260,'Meter Reading_SEMO'!$AE$33:$AE$260,$A168,'Meter Reading_SEMO'!$AD$33:$AD$260,$B168)</f>
        <v>43283</v>
      </c>
      <c r="D168" s="39">
        <f>SUMIFS('Meter Reading_SEMO'!AG$33:AG$260,'Meter Reading_SEMO'!$AE$33:$AE$260,$A168,'Meter Reading_SEMO'!$AD$33:$AD$260,$B168)</f>
        <v>43313</v>
      </c>
      <c r="E168" s="38">
        <f t="shared" ref="E168:E185" si="16">D168-C168</f>
        <v>30</v>
      </c>
      <c r="F168" s="40">
        <f>SUMIFS(HDD_Summary!$J$4:$J$488,HDD_Summary!$D$4:$D$488,"&lt;"&amp;$D168,HDD_Summary!$D$4:$D$488,"&gt;="&amp;$C168)</f>
        <v>0</v>
      </c>
      <c r="G168" s="40">
        <f>SUMIFS(HDD_Summary!$K$4:$K$488,HDD_Summary!$D$4:$D$488,"&lt;"&amp;$D168,HDD_Summary!$D$4:$D$488,"&gt;="&amp;$C168)</f>
        <v>9.3333333333333712E-2</v>
      </c>
      <c r="H168" s="105">
        <f>'Customer Count by Cycle'!H4</f>
        <v>1549</v>
      </c>
      <c r="I168" s="105">
        <f>'Customer Count by Cycle'!I4</f>
        <v>77</v>
      </c>
      <c r="L168" s="38"/>
      <c r="M168" s="38"/>
      <c r="N168" s="38"/>
    </row>
    <row r="169" spans="1:14" customFormat="1" x14ac:dyDescent="0.25">
      <c r="A169" s="99">
        <f t="shared" si="15"/>
        <v>3</v>
      </c>
      <c r="B169" s="99">
        <v>8</v>
      </c>
      <c r="C169" s="39">
        <f>SUMIFS('Meter Reading_SEMO'!AF$33:AF$260,'Meter Reading_SEMO'!$AE$33:$AE$260,$A169,'Meter Reading_SEMO'!$AD$33:$AD$260,$B169)</f>
        <v>43284</v>
      </c>
      <c r="D169" s="39">
        <f>SUMIFS('Meter Reading_SEMO'!AG$33:AG$260,'Meter Reading_SEMO'!$AE$33:$AE$260,$A169,'Meter Reading_SEMO'!$AD$33:$AD$260,$B169)</f>
        <v>43314</v>
      </c>
      <c r="E169" s="38">
        <f t="shared" si="16"/>
        <v>30</v>
      </c>
      <c r="F169" s="40">
        <f>SUMIFS(HDD_Summary!$J$4:$J$488,HDD_Summary!$D$4:$D$488,"&lt;"&amp;$D169,HDD_Summary!$D$4:$D$488,"&gt;="&amp;$C169)</f>
        <v>0</v>
      </c>
      <c r="G169" s="40">
        <f>SUMIFS(HDD_Summary!$K$4:$K$488,HDD_Summary!$D$4:$D$488,"&lt;"&amp;$D169,HDD_Summary!$D$4:$D$488,"&gt;="&amp;$C169)</f>
        <v>9.3333333333333712E-2</v>
      </c>
      <c r="H169" s="105">
        <f>'Customer Count by Cycle'!H5</f>
        <v>1814</v>
      </c>
      <c r="I169" s="105">
        <f>'Customer Count by Cycle'!I5</f>
        <v>227</v>
      </c>
      <c r="L169" s="38"/>
      <c r="M169" s="38"/>
      <c r="N169" s="38"/>
    </row>
    <row r="170" spans="1:14" customFormat="1" x14ac:dyDescent="0.25">
      <c r="A170" s="99">
        <f t="shared" si="15"/>
        <v>4</v>
      </c>
      <c r="B170" s="99">
        <v>8</v>
      </c>
      <c r="C170" s="39">
        <f>SUMIFS('Meter Reading_SEMO'!AF$33:AF$260,'Meter Reading_SEMO'!$AE$33:$AE$260,$A170,'Meter Reading_SEMO'!$AD$33:$AD$260,$B170)</f>
        <v>43286</v>
      </c>
      <c r="D170" s="39">
        <f>SUMIFS('Meter Reading_SEMO'!AG$33:AG$260,'Meter Reading_SEMO'!$AE$33:$AE$260,$A170,'Meter Reading_SEMO'!$AD$33:$AD$260,$B170)</f>
        <v>43315</v>
      </c>
      <c r="E170" s="38">
        <f t="shared" si="16"/>
        <v>29</v>
      </c>
      <c r="F170" s="40">
        <f>SUMIFS(HDD_Summary!$J$4:$J$488,HDD_Summary!$D$4:$D$488,"&lt;"&amp;$D170,HDD_Summary!$D$4:$D$488,"&gt;="&amp;$C170)</f>
        <v>0</v>
      </c>
      <c r="G170" s="40">
        <f>SUMIFS(HDD_Summary!$K$4:$K$488,HDD_Summary!$D$4:$D$488,"&lt;"&amp;$D170,HDD_Summary!$D$4:$D$488,"&gt;="&amp;$C170)</f>
        <v>9.3333333333333712E-2</v>
      </c>
      <c r="H170" s="105">
        <f>'Customer Count by Cycle'!H6</f>
        <v>1085</v>
      </c>
      <c r="I170" s="105">
        <f>'Customer Count by Cycle'!I6</f>
        <v>177</v>
      </c>
      <c r="L170" s="38"/>
      <c r="M170" s="38"/>
      <c r="N170" s="38"/>
    </row>
    <row r="171" spans="1:14" customFormat="1" x14ac:dyDescent="0.25">
      <c r="A171" s="99">
        <f t="shared" si="15"/>
        <v>5</v>
      </c>
      <c r="B171" s="99">
        <v>8</v>
      </c>
      <c r="C171" s="39">
        <f>SUMIFS('Meter Reading_SEMO'!AF$33:AF$260,'Meter Reading_SEMO'!$AE$33:$AE$260,$A171,'Meter Reading_SEMO'!$AD$33:$AD$260,$B171)</f>
        <v>43287</v>
      </c>
      <c r="D171" s="39">
        <f>SUMIFS('Meter Reading_SEMO'!AG$33:AG$260,'Meter Reading_SEMO'!$AE$33:$AE$260,$A171,'Meter Reading_SEMO'!$AD$33:$AD$260,$B171)</f>
        <v>43318</v>
      </c>
      <c r="E171" s="38">
        <f t="shared" si="16"/>
        <v>31</v>
      </c>
      <c r="F171" s="40">
        <f>SUMIFS(HDD_Summary!$J$4:$J$488,HDD_Summary!$D$4:$D$488,"&lt;"&amp;$D171,HDD_Summary!$D$4:$D$488,"&gt;="&amp;$C171)</f>
        <v>0</v>
      </c>
      <c r="G171" s="40">
        <f>SUMIFS(HDD_Summary!$K$4:$K$488,HDD_Summary!$D$4:$D$488,"&lt;"&amp;$D171,HDD_Summary!$D$4:$D$488,"&gt;="&amp;$C171)</f>
        <v>0.94822580645161314</v>
      </c>
      <c r="H171" s="105">
        <f>'Customer Count by Cycle'!H7</f>
        <v>1238</v>
      </c>
      <c r="I171" s="105">
        <f>'Customer Count by Cycle'!I7</f>
        <v>214</v>
      </c>
      <c r="L171" s="38"/>
      <c r="M171" s="38"/>
      <c r="N171" s="38"/>
    </row>
    <row r="172" spans="1:14" customFormat="1" x14ac:dyDescent="0.25">
      <c r="A172" s="99">
        <f t="shared" si="15"/>
        <v>6</v>
      </c>
      <c r="B172" s="99">
        <v>8</v>
      </c>
      <c r="C172" s="39">
        <f>SUMIFS('Meter Reading_SEMO'!AF$33:AF$260,'Meter Reading_SEMO'!$AE$33:$AE$260,$A172,'Meter Reading_SEMO'!$AD$33:$AD$260,$B172)</f>
        <v>43290</v>
      </c>
      <c r="D172" s="39">
        <f>SUMIFS('Meter Reading_SEMO'!AG$33:AG$260,'Meter Reading_SEMO'!$AE$33:$AE$260,$A172,'Meter Reading_SEMO'!$AD$33:$AD$260,$B172)</f>
        <v>43319</v>
      </c>
      <c r="E172" s="38">
        <f t="shared" si="16"/>
        <v>29</v>
      </c>
      <c r="F172" s="40">
        <f>SUMIFS(HDD_Summary!$J$4:$J$488,HDD_Summary!$D$4:$D$488,"&lt;"&amp;$D172,HDD_Summary!$D$4:$D$488,"&gt;="&amp;$C172)</f>
        <v>0</v>
      </c>
      <c r="G172" s="40">
        <f>SUMIFS(HDD_Summary!$K$4:$K$488,HDD_Summary!$D$4:$D$488,"&lt;"&amp;$D172,HDD_Summary!$D$4:$D$488,"&gt;="&amp;$C172)</f>
        <v>0.94822580645161314</v>
      </c>
      <c r="H172" s="105">
        <f>'Customer Count by Cycle'!H8</f>
        <v>1243</v>
      </c>
      <c r="I172" s="105">
        <f>'Customer Count by Cycle'!I8</f>
        <v>126</v>
      </c>
      <c r="L172" s="38"/>
      <c r="M172" s="38"/>
      <c r="N172" s="38"/>
    </row>
    <row r="173" spans="1:14" customFormat="1" x14ac:dyDescent="0.25">
      <c r="A173" s="99">
        <f t="shared" si="15"/>
        <v>7</v>
      </c>
      <c r="B173" s="99">
        <v>8</v>
      </c>
      <c r="C173" s="39">
        <f>SUMIFS('Meter Reading_SEMO'!AF$33:AF$260,'Meter Reading_SEMO'!$AE$33:$AE$260,$A173,'Meter Reading_SEMO'!$AD$33:$AD$260,$B173)</f>
        <v>43291</v>
      </c>
      <c r="D173" s="39">
        <f>SUMIFS('Meter Reading_SEMO'!AG$33:AG$260,'Meter Reading_SEMO'!$AE$33:$AE$260,$A173,'Meter Reading_SEMO'!$AD$33:$AD$260,$B173)</f>
        <v>43320</v>
      </c>
      <c r="E173" s="38">
        <f t="shared" si="16"/>
        <v>29</v>
      </c>
      <c r="F173" s="40">
        <f>SUMIFS(HDD_Summary!$J$4:$J$488,HDD_Summary!$D$4:$D$488,"&lt;"&amp;$D173,HDD_Summary!$D$4:$D$488,"&gt;="&amp;$C173)</f>
        <v>0</v>
      </c>
      <c r="G173" s="40">
        <f>SUMIFS(HDD_Summary!$K$4:$K$488,HDD_Summary!$D$4:$D$488,"&lt;"&amp;$D173,HDD_Summary!$D$4:$D$488,"&gt;="&amp;$C173)</f>
        <v>0.94822580645161314</v>
      </c>
      <c r="H173" s="105">
        <f>'Customer Count by Cycle'!H9</f>
        <v>1444</v>
      </c>
      <c r="I173" s="105">
        <f>'Customer Count by Cycle'!I9</f>
        <v>201</v>
      </c>
      <c r="L173" s="38"/>
      <c r="M173" s="38"/>
      <c r="N173" s="38"/>
    </row>
    <row r="174" spans="1:14" customFormat="1" x14ac:dyDescent="0.25">
      <c r="A174" s="99">
        <f t="shared" si="15"/>
        <v>8</v>
      </c>
      <c r="B174" s="99">
        <v>8</v>
      </c>
      <c r="C174" s="39">
        <f>SUMIFS('Meter Reading_SEMO'!AF$33:AF$260,'Meter Reading_SEMO'!$AE$33:$AE$260,$A174,'Meter Reading_SEMO'!$AD$33:$AD$260,$B174)</f>
        <v>43292</v>
      </c>
      <c r="D174" s="39">
        <f>SUMIFS('Meter Reading_SEMO'!AG$33:AG$260,'Meter Reading_SEMO'!$AE$33:$AE$260,$A174,'Meter Reading_SEMO'!$AD$33:$AD$260,$B174)</f>
        <v>43321</v>
      </c>
      <c r="E174" s="38">
        <f t="shared" si="16"/>
        <v>29</v>
      </c>
      <c r="F174" s="40">
        <f>SUMIFS(HDD_Summary!$J$4:$J$488,HDD_Summary!$D$4:$D$488,"&lt;"&amp;$D174,HDD_Summary!$D$4:$D$488,"&gt;="&amp;$C174)</f>
        <v>0</v>
      </c>
      <c r="G174" s="40">
        <f>SUMIFS(HDD_Summary!$K$4:$K$488,HDD_Summary!$D$4:$D$488,"&lt;"&amp;$D174,HDD_Summary!$D$4:$D$488,"&gt;="&amp;$C174)</f>
        <v>0.94822580645161314</v>
      </c>
      <c r="H174" s="105">
        <f>'Customer Count by Cycle'!H10</f>
        <v>1435</v>
      </c>
      <c r="I174" s="105">
        <f>'Customer Count by Cycle'!I10</f>
        <v>205</v>
      </c>
      <c r="L174" s="38"/>
      <c r="M174" s="38"/>
      <c r="N174" s="38"/>
    </row>
    <row r="175" spans="1:14" customFormat="1" x14ac:dyDescent="0.25">
      <c r="A175" s="99">
        <f t="shared" si="15"/>
        <v>9</v>
      </c>
      <c r="B175" s="99">
        <v>8</v>
      </c>
      <c r="C175" s="39">
        <f>SUMIFS('Meter Reading_SEMO'!AF$33:AF$260,'Meter Reading_SEMO'!$AE$33:$AE$260,$A175,'Meter Reading_SEMO'!$AD$33:$AD$260,$B175)</f>
        <v>43293</v>
      </c>
      <c r="D175" s="39">
        <f>SUMIFS('Meter Reading_SEMO'!AG$33:AG$260,'Meter Reading_SEMO'!$AE$33:$AE$260,$A175,'Meter Reading_SEMO'!$AD$33:$AD$260,$B175)</f>
        <v>43322</v>
      </c>
      <c r="E175" s="38">
        <f t="shared" si="16"/>
        <v>29</v>
      </c>
      <c r="F175" s="40">
        <f>SUMIFS(HDD_Summary!$J$4:$J$488,HDD_Summary!$D$4:$D$488,"&lt;"&amp;$D175,HDD_Summary!$D$4:$D$488,"&gt;="&amp;$C175)</f>
        <v>0</v>
      </c>
      <c r="G175" s="40">
        <f>SUMIFS(HDD_Summary!$K$4:$K$488,HDD_Summary!$D$4:$D$488,"&lt;"&amp;$D175,HDD_Summary!$D$4:$D$488,"&gt;="&amp;$C175)</f>
        <v>0.94822580645161314</v>
      </c>
      <c r="H175" s="105">
        <f>'Customer Count by Cycle'!H11</f>
        <v>1267</v>
      </c>
      <c r="I175" s="105">
        <f>'Customer Count by Cycle'!I11</f>
        <v>187</v>
      </c>
      <c r="L175" s="38"/>
      <c r="M175" s="38"/>
      <c r="N175" s="38"/>
    </row>
    <row r="176" spans="1:14" customFormat="1" x14ac:dyDescent="0.25">
      <c r="A176" s="99">
        <f t="shared" si="15"/>
        <v>10</v>
      </c>
      <c r="B176" s="99">
        <v>8</v>
      </c>
      <c r="C176" s="39">
        <f>SUMIFS('Meter Reading_SEMO'!AF$33:AF$260,'Meter Reading_SEMO'!$AE$33:$AE$260,$A176,'Meter Reading_SEMO'!$AD$33:$AD$260,$B176)</f>
        <v>43294</v>
      </c>
      <c r="D176" s="39">
        <f>SUMIFS('Meter Reading_SEMO'!AG$33:AG$260,'Meter Reading_SEMO'!$AE$33:$AE$260,$A176,'Meter Reading_SEMO'!$AD$33:$AD$260,$B176)</f>
        <v>43325</v>
      </c>
      <c r="E176" s="38">
        <f t="shared" si="16"/>
        <v>31</v>
      </c>
      <c r="F176" s="40">
        <f>SUMIFS(HDD_Summary!$J$4:$J$488,HDD_Summary!$D$4:$D$488,"&lt;"&amp;$D176,HDD_Summary!$D$4:$D$488,"&gt;="&amp;$C176)</f>
        <v>0</v>
      </c>
      <c r="G176" s="40">
        <f>SUMIFS(HDD_Summary!$K$4:$K$488,HDD_Summary!$D$4:$D$488,"&lt;"&amp;$D176,HDD_Summary!$D$4:$D$488,"&gt;="&amp;$C176)</f>
        <v>0.94822580645161314</v>
      </c>
      <c r="H176" s="105">
        <f>'Customer Count by Cycle'!H12</f>
        <v>1587</v>
      </c>
      <c r="I176" s="105">
        <f>'Customer Count by Cycle'!I12</f>
        <v>164</v>
      </c>
      <c r="L176" s="38"/>
      <c r="M176" s="38"/>
      <c r="N176" s="38"/>
    </row>
    <row r="177" spans="1:14" customFormat="1" x14ac:dyDescent="0.25">
      <c r="A177" s="99">
        <f t="shared" si="15"/>
        <v>11</v>
      </c>
      <c r="B177" s="99">
        <v>8</v>
      </c>
      <c r="C177" s="39">
        <f>SUMIFS('Meter Reading_SEMO'!AF$33:AF$260,'Meter Reading_SEMO'!$AE$33:$AE$260,$A177,'Meter Reading_SEMO'!$AD$33:$AD$260,$B177)</f>
        <v>43297</v>
      </c>
      <c r="D177" s="39">
        <f>SUMIFS('Meter Reading_SEMO'!AG$33:AG$260,'Meter Reading_SEMO'!$AE$33:$AE$260,$A177,'Meter Reading_SEMO'!$AD$33:$AD$260,$B177)</f>
        <v>43326</v>
      </c>
      <c r="E177" s="38">
        <f t="shared" si="16"/>
        <v>29</v>
      </c>
      <c r="F177" s="40">
        <f>SUMIFS(HDD_Summary!$J$4:$J$488,HDD_Summary!$D$4:$D$488,"&lt;"&amp;$D177,HDD_Summary!$D$4:$D$488,"&gt;="&amp;$C177)</f>
        <v>0</v>
      </c>
      <c r="G177" s="40">
        <f>SUMIFS(HDD_Summary!$K$4:$K$488,HDD_Summary!$D$4:$D$488,"&lt;"&amp;$D177,HDD_Summary!$D$4:$D$488,"&gt;="&amp;$C177)</f>
        <v>0.94822580645161314</v>
      </c>
      <c r="H177" s="105">
        <f>'Customer Count by Cycle'!H13</f>
        <v>1358</v>
      </c>
      <c r="I177" s="105">
        <f>'Customer Count by Cycle'!I13</f>
        <v>184</v>
      </c>
      <c r="L177" s="38"/>
      <c r="M177" s="38"/>
      <c r="N177" s="38"/>
    </row>
    <row r="178" spans="1:14" customFormat="1" x14ac:dyDescent="0.25">
      <c r="A178" s="99">
        <f t="shared" si="15"/>
        <v>12</v>
      </c>
      <c r="B178" s="99">
        <v>8</v>
      </c>
      <c r="C178" s="39">
        <f>SUMIFS('Meter Reading_SEMO'!AF$33:AF$260,'Meter Reading_SEMO'!$AE$33:$AE$260,$A178,'Meter Reading_SEMO'!$AD$33:$AD$260,$B178)</f>
        <v>43298</v>
      </c>
      <c r="D178" s="39">
        <f>SUMIFS('Meter Reading_SEMO'!AG$33:AG$260,'Meter Reading_SEMO'!$AE$33:$AE$260,$A178,'Meter Reading_SEMO'!$AD$33:$AD$260,$B178)</f>
        <v>43327</v>
      </c>
      <c r="E178" s="38">
        <f t="shared" si="16"/>
        <v>29</v>
      </c>
      <c r="F178" s="40">
        <f>SUMIFS(HDD_Summary!$J$4:$J$488,HDD_Summary!$D$4:$D$488,"&lt;"&amp;$D178,HDD_Summary!$D$4:$D$488,"&gt;="&amp;$C178)</f>
        <v>0</v>
      </c>
      <c r="G178" s="40">
        <f>SUMIFS(HDD_Summary!$K$4:$K$488,HDD_Summary!$D$4:$D$488,"&lt;"&amp;$D178,HDD_Summary!$D$4:$D$488,"&gt;="&amp;$C178)</f>
        <v>0.94822580645161314</v>
      </c>
      <c r="H178" s="105">
        <f>'Customer Count by Cycle'!H14</f>
        <v>1273</v>
      </c>
      <c r="I178" s="105">
        <f>'Customer Count by Cycle'!I14</f>
        <v>151</v>
      </c>
      <c r="L178" s="38"/>
      <c r="M178" s="38"/>
      <c r="N178" s="38"/>
    </row>
    <row r="179" spans="1:14" customFormat="1" x14ac:dyDescent="0.25">
      <c r="A179" s="99">
        <f t="shared" si="15"/>
        <v>13</v>
      </c>
      <c r="B179" s="99">
        <v>8</v>
      </c>
      <c r="C179" s="39">
        <f>SUMIFS('Meter Reading_SEMO'!AF$33:AF$260,'Meter Reading_SEMO'!$AE$33:$AE$260,$A179,'Meter Reading_SEMO'!$AD$33:$AD$260,$B179)</f>
        <v>43299</v>
      </c>
      <c r="D179" s="39">
        <f>SUMIFS('Meter Reading_SEMO'!AG$33:AG$260,'Meter Reading_SEMO'!$AE$33:$AE$260,$A179,'Meter Reading_SEMO'!$AD$33:$AD$260,$B179)</f>
        <v>43328</v>
      </c>
      <c r="E179" s="38">
        <f t="shared" si="16"/>
        <v>29</v>
      </c>
      <c r="F179" s="40">
        <f>SUMIFS(HDD_Summary!$J$4:$J$488,HDD_Summary!$D$4:$D$488,"&lt;"&amp;$D179,HDD_Summary!$D$4:$D$488,"&gt;="&amp;$C179)</f>
        <v>0</v>
      </c>
      <c r="G179" s="40">
        <f>SUMIFS(HDD_Summary!$K$4:$K$488,HDD_Summary!$D$4:$D$488,"&lt;"&amp;$D179,HDD_Summary!$D$4:$D$488,"&gt;="&amp;$C179)</f>
        <v>0.94822580645161314</v>
      </c>
      <c r="H179" s="105">
        <f>'Customer Count by Cycle'!H15</f>
        <v>1558</v>
      </c>
      <c r="I179" s="105">
        <f>'Customer Count by Cycle'!I15</f>
        <v>151</v>
      </c>
      <c r="L179" s="38"/>
      <c r="M179" s="38"/>
      <c r="N179" s="38"/>
    </row>
    <row r="180" spans="1:14" customFormat="1" x14ac:dyDescent="0.25">
      <c r="A180" s="99">
        <f t="shared" si="15"/>
        <v>14</v>
      </c>
      <c r="B180" s="99">
        <v>8</v>
      </c>
      <c r="C180" s="39">
        <f>SUMIFS('Meter Reading_SEMO'!AF$33:AF$260,'Meter Reading_SEMO'!$AE$33:$AE$260,$A180,'Meter Reading_SEMO'!$AD$33:$AD$260,$B180)</f>
        <v>43300</v>
      </c>
      <c r="D180" s="39">
        <f>SUMIFS('Meter Reading_SEMO'!AG$33:AG$260,'Meter Reading_SEMO'!$AE$33:$AE$260,$A180,'Meter Reading_SEMO'!$AD$33:$AD$260,$B180)</f>
        <v>43329</v>
      </c>
      <c r="E180" s="38">
        <f t="shared" si="16"/>
        <v>29</v>
      </c>
      <c r="F180" s="40">
        <f>SUMIFS(HDD_Summary!$J$4:$J$488,HDD_Summary!$D$4:$D$488,"&lt;"&amp;$D180,HDD_Summary!$D$4:$D$488,"&gt;="&amp;$C180)</f>
        <v>0</v>
      </c>
      <c r="G180" s="40">
        <f>SUMIFS(HDD_Summary!$K$4:$K$488,HDD_Summary!$D$4:$D$488,"&lt;"&amp;$D180,HDD_Summary!$D$4:$D$488,"&gt;="&amp;$C180)</f>
        <v>0.94822580645161314</v>
      </c>
      <c r="H180" s="105">
        <f>'Customer Count by Cycle'!H16</f>
        <v>1550</v>
      </c>
      <c r="I180" s="105">
        <f>'Customer Count by Cycle'!I16</f>
        <v>202</v>
      </c>
      <c r="L180" s="38"/>
      <c r="M180" s="38"/>
      <c r="N180" s="38"/>
    </row>
    <row r="181" spans="1:14" customFormat="1" x14ac:dyDescent="0.25">
      <c r="A181" s="99">
        <f t="shared" si="15"/>
        <v>15</v>
      </c>
      <c r="B181" s="99">
        <v>8</v>
      </c>
      <c r="C181" s="39">
        <f>SUMIFS('Meter Reading_SEMO'!AF$33:AF$260,'Meter Reading_SEMO'!$AE$33:$AE$260,$A181,'Meter Reading_SEMO'!$AD$33:$AD$260,$B181)</f>
        <v>43301</v>
      </c>
      <c r="D181" s="39">
        <f>SUMIFS('Meter Reading_SEMO'!AG$33:AG$260,'Meter Reading_SEMO'!$AE$33:$AE$260,$A181,'Meter Reading_SEMO'!$AD$33:$AD$260,$B181)</f>
        <v>43332</v>
      </c>
      <c r="E181" s="38">
        <f t="shared" si="16"/>
        <v>31</v>
      </c>
      <c r="F181" s="40">
        <f>SUMIFS(HDD_Summary!$J$4:$J$488,HDD_Summary!$D$4:$D$488,"&lt;"&amp;$D181,HDD_Summary!$D$4:$D$488,"&gt;="&amp;$C181)</f>
        <v>0</v>
      </c>
      <c r="G181" s="40">
        <f>SUMIFS(HDD_Summary!$K$4:$K$488,HDD_Summary!$D$4:$D$488,"&lt;"&amp;$D181,HDD_Summary!$D$4:$D$488,"&gt;="&amp;$C181)</f>
        <v>0.94822580645161314</v>
      </c>
      <c r="H181" s="105">
        <f>'Customer Count by Cycle'!H17</f>
        <v>1272</v>
      </c>
      <c r="I181" s="105">
        <f>'Customer Count by Cycle'!I17</f>
        <v>133</v>
      </c>
      <c r="L181" s="38"/>
      <c r="M181" s="38"/>
      <c r="N181" s="38"/>
    </row>
    <row r="182" spans="1:14" customFormat="1" x14ac:dyDescent="0.25">
      <c r="A182" s="99">
        <f t="shared" si="15"/>
        <v>16</v>
      </c>
      <c r="B182" s="99">
        <v>8</v>
      </c>
      <c r="C182" s="39">
        <f>SUMIFS('Meter Reading_SEMO'!AF$33:AF$260,'Meter Reading_SEMO'!$AE$33:$AE$260,$A182,'Meter Reading_SEMO'!$AD$33:$AD$260,$B182)</f>
        <v>43304</v>
      </c>
      <c r="D182" s="39">
        <f>SUMIFS('Meter Reading_SEMO'!AG$33:AG$260,'Meter Reading_SEMO'!$AE$33:$AE$260,$A182,'Meter Reading_SEMO'!$AD$33:$AD$260,$B182)</f>
        <v>43333</v>
      </c>
      <c r="E182" s="38">
        <f t="shared" si="16"/>
        <v>29</v>
      </c>
      <c r="F182" s="40">
        <f>SUMIFS(HDD_Summary!$J$4:$J$488,HDD_Summary!$D$4:$D$488,"&lt;"&amp;$D182,HDD_Summary!$D$4:$D$488,"&gt;="&amp;$C182)</f>
        <v>0</v>
      </c>
      <c r="G182" s="40">
        <f>SUMIFS(HDD_Summary!$K$4:$K$488,HDD_Summary!$D$4:$D$488,"&lt;"&amp;$D182,HDD_Summary!$D$4:$D$488,"&gt;="&amp;$C182)</f>
        <v>0.94822580645161314</v>
      </c>
      <c r="H182" s="105">
        <f>'Customer Count by Cycle'!H18</f>
        <v>1495</v>
      </c>
      <c r="I182" s="105">
        <f>'Customer Count by Cycle'!I18</f>
        <v>206</v>
      </c>
      <c r="L182" s="38"/>
      <c r="M182" s="38"/>
      <c r="N182" s="38"/>
    </row>
    <row r="183" spans="1:14" customFormat="1" x14ac:dyDescent="0.25">
      <c r="A183" s="99">
        <f t="shared" si="15"/>
        <v>17</v>
      </c>
      <c r="B183" s="99">
        <v>8</v>
      </c>
      <c r="C183" s="39">
        <f>SUMIFS('Meter Reading_SEMO'!AF$33:AF$260,'Meter Reading_SEMO'!$AE$33:$AE$260,$A183,'Meter Reading_SEMO'!$AD$33:$AD$260,$B183)</f>
        <v>43305</v>
      </c>
      <c r="D183" s="39">
        <f>SUMIFS('Meter Reading_SEMO'!AG$33:AG$260,'Meter Reading_SEMO'!$AE$33:$AE$260,$A183,'Meter Reading_SEMO'!$AD$33:$AD$260,$B183)</f>
        <v>43334</v>
      </c>
      <c r="E183" s="38">
        <f t="shared" si="16"/>
        <v>29</v>
      </c>
      <c r="F183" s="40">
        <f>SUMIFS(HDD_Summary!$J$4:$J$488,HDD_Summary!$D$4:$D$488,"&lt;"&amp;$D183,HDD_Summary!$D$4:$D$488,"&gt;="&amp;$C183)</f>
        <v>0</v>
      </c>
      <c r="G183" s="40">
        <f>SUMIFS(HDD_Summary!$K$4:$K$488,HDD_Summary!$D$4:$D$488,"&lt;"&amp;$D183,HDD_Summary!$D$4:$D$488,"&gt;="&amp;$C183)</f>
        <v>0.94822580645161314</v>
      </c>
      <c r="H183" s="105">
        <f>'Customer Count by Cycle'!H19</f>
        <v>1107</v>
      </c>
      <c r="I183" s="105">
        <f>'Customer Count by Cycle'!I19</f>
        <v>131</v>
      </c>
      <c r="L183" s="38"/>
      <c r="M183" s="38"/>
      <c r="N183" s="38"/>
    </row>
    <row r="184" spans="1:14" customFormat="1" x14ac:dyDescent="0.25">
      <c r="A184" s="99">
        <f t="shared" si="15"/>
        <v>18</v>
      </c>
      <c r="B184" s="99">
        <v>8</v>
      </c>
      <c r="C184" s="39">
        <f>SUMIFS('Meter Reading_SEMO'!AF$33:AF$260,'Meter Reading_SEMO'!$AE$33:$AE$260,$A184,'Meter Reading_SEMO'!$AD$33:$AD$260,$B184)</f>
        <v>43306</v>
      </c>
      <c r="D184" s="39">
        <f>SUMIFS('Meter Reading_SEMO'!AG$33:AG$260,'Meter Reading_SEMO'!$AE$33:$AE$260,$A184,'Meter Reading_SEMO'!$AD$33:$AD$260,$B184)</f>
        <v>43335</v>
      </c>
      <c r="E184" s="38">
        <f t="shared" si="16"/>
        <v>29</v>
      </c>
      <c r="F184" s="40">
        <f>SUMIFS(HDD_Summary!$J$4:$J$488,HDD_Summary!$D$4:$D$488,"&lt;"&amp;$D184,HDD_Summary!$D$4:$D$488,"&gt;="&amp;$C184)</f>
        <v>0</v>
      </c>
      <c r="G184" s="40">
        <f>SUMIFS(HDD_Summary!$K$4:$K$488,HDD_Summary!$D$4:$D$488,"&lt;"&amp;$D184,HDD_Summary!$D$4:$D$488,"&gt;="&amp;$C184)</f>
        <v>0.94822580645161314</v>
      </c>
      <c r="H184" s="105">
        <f>'Customer Count by Cycle'!H20</f>
        <v>1397</v>
      </c>
      <c r="I184" s="105">
        <f>'Customer Count by Cycle'!I20</f>
        <v>214</v>
      </c>
      <c r="L184" s="38"/>
      <c r="M184" s="38"/>
      <c r="N184" s="38"/>
    </row>
    <row r="185" spans="1:14" customFormat="1" x14ac:dyDescent="0.25">
      <c r="A185" s="99">
        <f t="shared" si="15"/>
        <v>19</v>
      </c>
      <c r="B185" s="99">
        <v>8</v>
      </c>
      <c r="C185" s="39">
        <f>SUMIFS('Meter Reading_SEMO'!AF$33:AF$260,'Meter Reading_SEMO'!$AE$33:$AE$260,$A185,'Meter Reading_SEMO'!$AD$33:$AD$260,$B185)</f>
        <v>43307</v>
      </c>
      <c r="D185" s="39">
        <f>SUMIFS('Meter Reading_SEMO'!AG$33:AG$260,'Meter Reading_SEMO'!$AE$33:$AE$260,$A185,'Meter Reading_SEMO'!$AD$33:$AD$260,$B185)</f>
        <v>43336</v>
      </c>
      <c r="E185" s="38">
        <f t="shared" si="16"/>
        <v>29</v>
      </c>
      <c r="F185" s="40">
        <f>SUMIFS(HDD_Summary!$J$4:$J$488,HDD_Summary!$D$4:$D$488,"&lt;"&amp;$D185,HDD_Summary!$D$4:$D$488,"&gt;="&amp;$C185)</f>
        <v>0</v>
      </c>
      <c r="G185" s="40">
        <f>SUMIFS(HDD_Summary!$K$4:$K$488,HDD_Summary!$D$4:$D$488,"&lt;"&amp;$D185,HDD_Summary!$D$4:$D$488,"&gt;="&amp;$C185)</f>
        <v>0.94822580645161314</v>
      </c>
      <c r="H185" s="105">
        <f>'Customer Count by Cycle'!H21</f>
        <v>1855</v>
      </c>
      <c r="I185" s="105">
        <f>'Customer Count by Cycle'!I21</f>
        <v>171</v>
      </c>
      <c r="L185" s="38"/>
      <c r="M185" s="38"/>
      <c r="N185" s="38"/>
    </row>
    <row r="186" spans="1:14" customFormat="1" x14ac:dyDescent="0.25">
      <c r="A186" s="99"/>
      <c r="B186" s="99"/>
      <c r="C186" s="39"/>
      <c r="D186" s="39"/>
      <c r="E186" s="38"/>
      <c r="F186" s="98"/>
      <c r="G186" s="40"/>
      <c r="H186" s="105"/>
      <c r="I186" s="105"/>
      <c r="L186" s="38"/>
      <c r="M186" s="38"/>
      <c r="N186" s="38"/>
    </row>
    <row r="187" spans="1:14" customFormat="1" x14ac:dyDescent="0.25">
      <c r="A187" s="99"/>
      <c r="B187" s="99"/>
      <c r="C187" s="39"/>
      <c r="D187" s="39"/>
      <c r="E187" s="38"/>
      <c r="F187" s="98"/>
      <c r="G187" s="40"/>
      <c r="H187" s="105"/>
      <c r="I187" s="105"/>
      <c r="L187" s="38"/>
      <c r="M187" s="38"/>
      <c r="N187" s="38"/>
    </row>
    <row r="188" spans="1:14" customFormat="1" x14ac:dyDescent="0.25">
      <c r="A188" s="99"/>
      <c r="B188" s="99"/>
      <c r="C188" s="39"/>
      <c r="D188" s="39"/>
      <c r="E188" s="38"/>
      <c r="F188" s="98"/>
      <c r="G188" s="40"/>
      <c r="H188" s="105"/>
      <c r="I188" s="105"/>
      <c r="L188" s="38"/>
      <c r="M188" s="38"/>
      <c r="N188" s="38"/>
    </row>
    <row r="189" spans="1:14" customFormat="1" x14ac:dyDescent="0.25">
      <c r="A189" s="126" t="s">
        <v>472</v>
      </c>
      <c r="B189" s="125"/>
      <c r="C189" s="39"/>
      <c r="D189" s="39"/>
      <c r="E189" s="38"/>
      <c r="F189" s="98"/>
      <c r="G189" s="40"/>
      <c r="H189" s="105"/>
      <c r="I189" s="105"/>
      <c r="L189" s="38"/>
      <c r="M189" s="38"/>
      <c r="N189" s="38"/>
    </row>
    <row r="190" spans="1:14" customFormat="1" x14ac:dyDescent="0.25">
      <c r="A190" s="99">
        <f t="shared" ref="A190:A208" si="17">A167</f>
        <v>1</v>
      </c>
      <c r="B190" s="99">
        <v>9</v>
      </c>
      <c r="C190" s="39">
        <f>SUMIFS('Meter Reading_SEMO'!AF$33:AF$260,'Meter Reading_SEMO'!$AE$33:$AE$260,$A190,'Meter Reading_SEMO'!$AD$33:$AD$260,$B190)</f>
        <v>43312</v>
      </c>
      <c r="D190" s="39">
        <f>SUMIFS('Meter Reading_SEMO'!AG$33:AG$260,'Meter Reading_SEMO'!$AE$33:$AE$260,$A190,'Meter Reading_SEMO'!$AD$33:$AD$260,$B190)</f>
        <v>43342</v>
      </c>
      <c r="E190" s="38">
        <f>D190-C190</f>
        <v>30</v>
      </c>
      <c r="F190" s="40">
        <f>SUMIFS(HDD_Summary!$J$4:$J$488,HDD_Summary!$D$4:$D$488,"&lt;"&amp;$D190,HDD_Summary!$D$4:$D$488,"&gt;="&amp;$C190)</f>
        <v>0</v>
      </c>
      <c r="G190" s="40">
        <f>SUMIFS(HDD_Summary!$K$4:$K$488,HDD_Summary!$D$4:$D$488,"&lt;"&amp;$D190,HDD_Summary!$D$4:$D$488,"&gt;="&amp;$C190)</f>
        <v>0.85489247311827943</v>
      </c>
      <c r="H190" s="105">
        <f>'Customer Count by Cycle'!H25</f>
        <v>1680</v>
      </c>
      <c r="I190" s="105">
        <f>'Customer Count by Cycle'!I25</f>
        <v>136</v>
      </c>
      <c r="L190" s="38"/>
      <c r="M190" s="38"/>
      <c r="N190" s="38"/>
    </row>
    <row r="191" spans="1:14" customFormat="1" x14ac:dyDescent="0.25">
      <c r="A191" s="99">
        <f t="shared" si="17"/>
        <v>2</v>
      </c>
      <c r="B191" s="99">
        <v>9</v>
      </c>
      <c r="C191" s="39">
        <f>SUMIFS('Meter Reading_SEMO'!AF$33:AF$260,'Meter Reading_SEMO'!$AE$33:$AE$260,$A191,'Meter Reading_SEMO'!$AD$33:$AD$260,$B191)</f>
        <v>43313</v>
      </c>
      <c r="D191" s="39">
        <f>SUMIFS('Meter Reading_SEMO'!AG$33:AG$260,'Meter Reading_SEMO'!$AE$33:$AE$260,$A191,'Meter Reading_SEMO'!$AD$33:$AD$260,$B191)</f>
        <v>43343</v>
      </c>
      <c r="E191" s="38">
        <f t="shared" ref="E191:E208" si="18">D191-C191</f>
        <v>30</v>
      </c>
      <c r="F191" s="40">
        <f>SUMIFS(HDD_Summary!$J$4:$J$488,HDD_Summary!$D$4:$D$488,"&lt;"&amp;$D191,HDD_Summary!$D$4:$D$488,"&gt;="&amp;$C191)</f>
        <v>0</v>
      </c>
      <c r="G191" s="40">
        <f>SUMIFS(HDD_Summary!$K$4:$K$488,HDD_Summary!$D$4:$D$488,"&lt;"&amp;$D191,HDD_Summary!$D$4:$D$488,"&gt;="&amp;$C191)</f>
        <v>0.85489247311827943</v>
      </c>
      <c r="H191" s="105">
        <f>'Customer Count by Cycle'!H26</f>
        <v>1544</v>
      </c>
      <c r="I191" s="105">
        <f>'Customer Count by Cycle'!I26</f>
        <v>77</v>
      </c>
      <c r="L191" s="38"/>
      <c r="M191" s="38"/>
      <c r="N191" s="38"/>
    </row>
    <row r="192" spans="1:14" customFormat="1" x14ac:dyDescent="0.25">
      <c r="A192" s="99">
        <f t="shared" si="17"/>
        <v>3</v>
      </c>
      <c r="B192" s="99">
        <v>9</v>
      </c>
      <c r="C192" s="39">
        <f>SUMIFS('Meter Reading_SEMO'!AF$33:AF$260,'Meter Reading_SEMO'!$AE$33:$AE$260,$A192,'Meter Reading_SEMO'!$AD$33:$AD$260,$B192)</f>
        <v>43314</v>
      </c>
      <c r="D192" s="39">
        <f>SUMIFS('Meter Reading_SEMO'!AG$33:AG$260,'Meter Reading_SEMO'!$AE$33:$AE$260,$A192,'Meter Reading_SEMO'!$AD$33:$AD$260,$B192)</f>
        <v>43347</v>
      </c>
      <c r="E192" s="38">
        <f t="shared" si="18"/>
        <v>33</v>
      </c>
      <c r="F192" s="40">
        <f>SUMIFS(HDD_Summary!$J$4:$J$488,HDD_Summary!$D$4:$D$488,"&lt;"&amp;$D192,HDD_Summary!$D$4:$D$488,"&gt;="&amp;$C192)</f>
        <v>0</v>
      </c>
      <c r="G192" s="40">
        <f>SUMIFS(HDD_Summary!$K$4:$K$488,HDD_Summary!$D$4:$D$488,"&lt;"&amp;$D192,HDD_Summary!$D$4:$D$488,"&gt;="&amp;$C192)</f>
        <v>0.85489247311827943</v>
      </c>
      <c r="H192" s="105">
        <f>'Customer Count by Cycle'!H27</f>
        <v>1826</v>
      </c>
      <c r="I192" s="105">
        <f>'Customer Count by Cycle'!I27</f>
        <v>231</v>
      </c>
      <c r="L192" s="38"/>
      <c r="M192" s="38"/>
      <c r="N192" s="38"/>
    </row>
    <row r="193" spans="1:14" customFormat="1" x14ac:dyDescent="0.25">
      <c r="A193" s="99">
        <f t="shared" si="17"/>
        <v>4</v>
      </c>
      <c r="B193" s="99">
        <v>9</v>
      </c>
      <c r="C193" s="39">
        <f>SUMIFS('Meter Reading_SEMO'!AF$33:AF$260,'Meter Reading_SEMO'!$AE$33:$AE$260,$A193,'Meter Reading_SEMO'!$AD$33:$AD$260,$B193)</f>
        <v>43315</v>
      </c>
      <c r="D193" s="39">
        <f>SUMIFS('Meter Reading_SEMO'!AG$33:AG$260,'Meter Reading_SEMO'!$AE$33:$AE$260,$A193,'Meter Reading_SEMO'!$AD$33:$AD$260,$B193)</f>
        <v>43348</v>
      </c>
      <c r="E193" s="38">
        <f t="shared" si="18"/>
        <v>33</v>
      </c>
      <c r="F193" s="40">
        <f>SUMIFS(HDD_Summary!$J$4:$J$488,HDD_Summary!$D$4:$D$488,"&lt;"&amp;$D193,HDD_Summary!$D$4:$D$488,"&gt;="&amp;$C193)</f>
        <v>0</v>
      </c>
      <c r="G193" s="40">
        <f>SUMIFS(HDD_Summary!$K$4:$K$488,HDD_Summary!$D$4:$D$488,"&lt;"&amp;$D193,HDD_Summary!$D$4:$D$488,"&gt;="&amp;$C193)</f>
        <v>0.85489247311827943</v>
      </c>
      <c r="H193" s="105">
        <f>'Customer Count by Cycle'!H28</f>
        <v>1082</v>
      </c>
      <c r="I193" s="105">
        <f>'Customer Count by Cycle'!I28</f>
        <v>173</v>
      </c>
      <c r="L193" s="38"/>
      <c r="M193" s="38"/>
      <c r="N193" s="38"/>
    </row>
    <row r="194" spans="1:14" customFormat="1" x14ac:dyDescent="0.25">
      <c r="A194" s="99">
        <f t="shared" si="17"/>
        <v>5</v>
      </c>
      <c r="B194" s="99">
        <v>9</v>
      </c>
      <c r="C194" s="39">
        <f>SUMIFS('Meter Reading_SEMO'!AF$33:AF$260,'Meter Reading_SEMO'!$AE$33:$AE$260,$A194,'Meter Reading_SEMO'!$AD$33:$AD$260,$B194)</f>
        <v>43318</v>
      </c>
      <c r="D194" s="39">
        <f>SUMIFS('Meter Reading_SEMO'!AG$33:AG$260,'Meter Reading_SEMO'!$AE$33:$AE$260,$A194,'Meter Reading_SEMO'!$AD$33:$AD$260,$B194)</f>
        <v>43349</v>
      </c>
      <c r="E194" s="38">
        <f t="shared" si="18"/>
        <v>31</v>
      </c>
      <c r="F194" s="40">
        <f>SUMIFS(HDD_Summary!$J$4:$J$488,HDD_Summary!$D$4:$D$488,"&lt;"&amp;$D194,HDD_Summary!$D$4:$D$488,"&gt;="&amp;$C194)</f>
        <v>0</v>
      </c>
      <c r="G194" s="40">
        <f>SUMIFS(HDD_Summary!$K$4:$K$488,HDD_Summary!$D$4:$D$488,"&lt;"&amp;$D194,HDD_Summary!$D$4:$D$488,"&gt;="&amp;$C194)</f>
        <v>2.6896296296296298</v>
      </c>
      <c r="H194" s="105">
        <f>'Customer Count by Cycle'!H29</f>
        <v>1237</v>
      </c>
      <c r="I194" s="105">
        <f>'Customer Count by Cycle'!I29</f>
        <v>214</v>
      </c>
      <c r="L194" s="38"/>
      <c r="M194" s="38"/>
      <c r="N194" s="38"/>
    </row>
    <row r="195" spans="1:14" customFormat="1" x14ac:dyDescent="0.25">
      <c r="A195" s="99">
        <f t="shared" si="17"/>
        <v>6</v>
      </c>
      <c r="B195" s="99">
        <v>9</v>
      </c>
      <c r="C195" s="39">
        <f>SUMIFS('Meter Reading_SEMO'!AF$33:AF$260,'Meter Reading_SEMO'!$AE$33:$AE$260,$A195,'Meter Reading_SEMO'!$AD$33:$AD$260,$B195)</f>
        <v>43319</v>
      </c>
      <c r="D195" s="39">
        <f>SUMIFS('Meter Reading_SEMO'!AG$33:AG$260,'Meter Reading_SEMO'!$AE$33:$AE$260,$A195,'Meter Reading_SEMO'!$AD$33:$AD$260,$B195)</f>
        <v>43350</v>
      </c>
      <c r="E195" s="38">
        <f t="shared" si="18"/>
        <v>31</v>
      </c>
      <c r="F195" s="40">
        <f>SUMIFS(HDD_Summary!$J$4:$J$488,HDD_Summary!$D$4:$D$488,"&lt;"&amp;$D195,HDD_Summary!$D$4:$D$488,"&gt;="&amp;$C195)</f>
        <v>0</v>
      </c>
      <c r="G195" s="40">
        <f>SUMIFS(HDD_Summary!$K$4:$K$488,HDD_Summary!$D$4:$D$488,"&lt;"&amp;$D195,HDD_Summary!$D$4:$D$488,"&gt;="&amp;$C195)</f>
        <v>11.59685185185185</v>
      </c>
      <c r="H195" s="105">
        <f>'Customer Count by Cycle'!H30</f>
        <v>1217</v>
      </c>
      <c r="I195" s="105">
        <f>'Customer Count by Cycle'!I30</f>
        <v>127</v>
      </c>
      <c r="L195" s="38"/>
      <c r="M195" s="38"/>
      <c r="N195" s="38"/>
    </row>
    <row r="196" spans="1:14" customFormat="1" x14ac:dyDescent="0.25">
      <c r="A196" s="99">
        <f t="shared" si="17"/>
        <v>7</v>
      </c>
      <c r="B196" s="99">
        <v>9</v>
      </c>
      <c r="C196" s="39">
        <f>SUMIFS('Meter Reading_SEMO'!AF$33:AF$260,'Meter Reading_SEMO'!$AE$33:$AE$260,$A196,'Meter Reading_SEMO'!$AD$33:$AD$260,$B196)</f>
        <v>43320</v>
      </c>
      <c r="D196" s="39">
        <f>SUMIFS('Meter Reading_SEMO'!AG$33:AG$260,'Meter Reading_SEMO'!$AE$33:$AE$260,$A196,'Meter Reading_SEMO'!$AD$33:$AD$260,$B196)</f>
        <v>43353</v>
      </c>
      <c r="E196" s="38">
        <f t="shared" si="18"/>
        <v>33</v>
      </c>
      <c r="F196" s="40">
        <f>SUMIFS(HDD_Summary!$J$4:$J$488,HDD_Summary!$D$4:$D$488,"&lt;"&amp;$D196,HDD_Summary!$D$4:$D$488,"&gt;="&amp;$C196)</f>
        <v>0</v>
      </c>
      <c r="G196" s="40">
        <f>SUMIFS(HDD_Summary!$K$4:$K$488,HDD_Summary!$D$4:$D$488,"&lt;"&amp;$D196,HDD_Summary!$D$4:$D$488,"&gt;="&amp;$C196)</f>
        <v>25.965740740740735</v>
      </c>
      <c r="H196" s="105">
        <f>'Customer Count by Cycle'!H31</f>
        <v>1450</v>
      </c>
      <c r="I196" s="105">
        <f>'Customer Count by Cycle'!I31</f>
        <v>202</v>
      </c>
      <c r="L196" s="38"/>
      <c r="M196" s="38"/>
      <c r="N196" s="38"/>
    </row>
    <row r="197" spans="1:14" customFormat="1" x14ac:dyDescent="0.25">
      <c r="A197" s="99">
        <f t="shared" si="17"/>
        <v>8</v>
      </c>
      <c r="B197" s="99">
        <v>9</v>
      </c>
      <c r="C197" s="39">
        <f>SUMIFS('Meter Reading_SEMO'!AF$33:AF$260,'Meter Reading_SEMO'!$AE$33:$AE$260,$A197,'Meter Reading_SEMO'!$AD$33:$AD$260,$B197)</f>
        <v>43321</v>
      </c>
      <c r="D197" s="39">
        <f>SUMIFS('Meter Reading_SEMO'!AG$33:AG$260,'Meter Reading_SEMO'!$AE$33:$AE$260,$A197,'Meter Reading_SEMO'!$AD$33:$AD$260,$B197)</f>
        <v>43354</v>
      </c>
      <c r="E197" s="38">
        <f t="shared" si="18"/>
        <v>33</v>
      </c>
      <c r="F197" s="40">
        <f>SUMIFS(HDD_Summary!$J$4:$J$488,HDD_Summary!$D$4:$D$488,"&lt;"&amp;$D197,HDD_Summary!$D$4:$D$488,"&gt;="&amp;$C197)</f>
        <v>0</v>
      </c>
      <c r="G197" s="40">
        <f>SUMIFS(HDD_Summary!$K$4:$K$488,HDD_Summary!$D$4:$D$488,"&lt;"&amp;$D197,HDD_Summary!$D$4:$D$488,"&gt;="&amp;$C197)</f>
        <v>26.179999999999993</v>
      </c>
      <c r="H197" s="105">
        <f>'Customer Count by Cycle'!H32</f>
        <v>1427</v>
      </c>
      <c r="I197" s="105">
        <f>'Customer Count by Cycle'!I32</f>
        <v>199</v>
      </c>
      <c r="L197" s="38"/>
      <c r="M197" s="38"/>
      <c r="N197" s="38"/>
    </row>
    <row r="198" spans="1:14" customFormat="1" x14ac:dyDescent="0.25">
      <c r="A198" s="99">
        <f t="shared" si="17"/>
        <v>9</v>
      </c>
      <c r="B198" s="99">
        <v>9</v>
      </c>
      <c r="C198" s="39">
        <f>SUMIFS('Meter Reading_SEMO'!AF$33:AF$260,'Meter Reading_SEMO'!$AE$33:$AE$260,$A198,'Meter Reading_SEMO'!$AD$33:$AD$260,$B198)</f>
        <v>43322</v>
      </c>
      <c r="D198" s="39">
        <f>SUMIFS('Meter Reading_SEMO'!AG$33:AG$260,'Meter Reading_SEMO'!$AE$33:$AE$260,$A198,'Meter Reading_SEMO'!$AD$33:$AD$260,$B198)</f>
        <v>43355</v>
      </c>
      <c r="E198" s="38">
        <f t="shared" si="18"/>
        <v>33</v>
      </c>
      <c r="F198" s="40">
        <f>SUMIFS(HDD_Summary!$J$4:$J$488,HDD_Summary!$D$4:$D$488,"&lt;"&amp;$D198,HDD_Summary!$D$4:$D$488,"&gt;="&amp;$C198)</f>
        <v>0</v>
      </c>
      <c r="G198" s="40">
        <f>SUMIFS(HDD_Summary!$K$4:$K$488,HDD_Summary!$D$4:$D$488,"&lt;"&amp;$D198,HDD_Summary!$D$4:$D$488,"&gt;="&amp;$C198)</f>
        <v>32.889999999999993</v>
      </c>
      <c r="H198" s="105">
        <f>'Customer Count by Cycle'!H33</f>
        <v>1266</v>
      </c>
      <c r="I198" s="105">
        <f>'Customer Count by Cycle'!I33</f>
        <v>184</v>
      </c>
      <c r="L198" s="38"/>
      <c r="M198" s="38"/>
      <c r="N198" s="38"/>
    </row>
    <row r="199" spans="1:14" customFormat="1" x14ac:dyDescent="0.25">
      <c r="A199" s="99">
        <f t="shared" si="17"/>
        <v>10</v>
      </c>
      <c r="B199" s="99">
        <v>9</v>
      </c>
      <c r="C199" s="39">
        <f>SUMIFS('Meter Reading_SEMO'!AF$33:AF$260,'Meter Reading_SEMO'!$AE$33:$AE$260,$A199,'Meter Reading_SEMO'!$AD$33:$AD$260,$B199)</f>
        <v>43325</v>
      </c>
      <c r="D199" s="39">
        <f>SUMIFS('Meter Reading_SEMO'!AG$33:AG$260,'Meter Reading_SEMO'!$AE$33:$AE$260,$A199,'Meter Reading_SEMO'!$AD$33:$AD$260,$B199)</f>
        <v>43356</v>
      </c>
      <c r="E199" s="38">
        <f t="shared" si="18"/>
        <v>31</v>
      </c>
      <c r="F199" s="40">
        <f>SUMIFS(HDD_Summary!$J$4:$J$488,HDD_Summary!$D$4:$D$488,"&lt;"&amp;$D199,HDD_Summary!$D$4:$D$488,"&gt;="&amp;$C199)</f>
        <v>0</v>
      </c>
      <c r="G199" s="40">
        <f>SUMIFS(HDD_Summary!$K$4:$K$488,HDD_Summary!$D$4:$D$488,"&lt;"&amp;$D199,HDD_Summary!$D$4:$D$488,"&gt;="&amp;$C199)</f>
        <v>36.408703703703694</v>
      </c>
      <c r="H199" s="105">
        <f>'Customer Count by Cycle'!H34</f>
        <v>1552</v>
      </c>
      <c r="I199" s="105">
        <f>'Customer Count by Cycle'!I34</f>
        <v>161</v>
      </c>
      <c r="L199" s="38"/>
      <c r="M199" s="38"/>
      <c r="N199" s="38"/>
    </row>
    <row r="200" spans="1:14" customFormat="1" x14ac:dyDescent="0.25">
      <c r="A200" s="99">
        <f t="shared" si="17"/>
        <v>11</v>
      </c>
      <c r="B200" s="99">
        <v>9</v>
      </c>
      <c r="C200" s="39">
        <f>SUMIFS('Meter Reading_SEMO'!AF$33:AF$260,'Meter Reading_SEMO'!$AE$33:$AE$260,$A200,'Meter Reading_SEMO'!$AD$33:$AD$260,$B200)</f>
        <v>43326</v>
      </c>
      <c r="D200" s="39">
        <f>SUMIFS('Meter Reading_SEMO'!AG$33:AG$260,'Meter Reading_SEMO'!$AE$33:$AE$260,$A200,'Meter Reading_SEMO'!$AD$33:$AD$260,$B200)</f>
        <v>43357</v>
      </c>
      <c r="E200" s="38">
        <f t="shared" si="18"/>
        <v>31</v>
      </c>
      <c r="F200" s="40">
        <f>SUMIFS(HDD_Summary!$J$4:$J$488,HDD_Summary!$D$4:$D$488,"&lt;"&amp;$D200,HDD_Summary!$D$4:$D$488,"&gt;="&amp;$C200)</f>
        <v>0</v>
      </c>
      <c r="G200" s="40">
        <f>SUMIFS(HDD_Summary!$K$4:$K$488,HDD_Summary!$D$4:$D$488,"&lt;"&amp;$D200,HDD_Summary!$D$4:$D$488,"&gt;="&amp;$C200)</f>
        <v>36.408703703703694</v>
      </c>
      <c r="H200" s="105">
        <f>'Customer Count by Cycle'!H35</f>
        <v>1350</v>
      </c>
      <c r="I200" s="105">
        <f>'Customer Count by Cycle'!I35</f>
        <v>180</v>
      </c>
      <c r="L200" s="38"/>
      <c r="M200" s="38"/>
      <c r="N200" s="38"/>
    </row>
    <row r="201" spans="1:14" customFormat="1" x14ac:dyDescent="0.25">
      <c r="A201" s="99">
        <f t="shared" si="17"/>
        <v>12</v>
      </c>
      <c r="B201" s="99">
        <v>9</v>
      </c>
      <c r="C201" s="39">
        <f>SUMIFS('Meter Reading_SEMO'!AF$33:AF$260,'Meter Reading_SEMO'!$AE$33:$AE$260,$A201,'Meter Reading_SEMO'!$AD$33:$AD$260,$B201)</f>
        <v>43327</v>
      </c>
      <c r="D201" s="39">
        <f>SUMIFS('Meter Reading_SEMO'!AG$33:AG$260,'Meter Reading_SEMO'!$AE$33:$AE$260,$A201,'Meter Reading_SEMO'!$AD$33:$AD$260,$B201)</f>
        <v>43360</v>
      </c>
      <c r="E201" s="38">
        <f t="shared" si="18"/>
        <v>33</v>
      </c>
      <c r="F201" s="40">
        <f>SUMIFS(HDD_Summary!$J$4:$J$488,HDD_Summary!$D$4:$D$488,"&lt;"&amp;$D201,HDD_Summary!$D$4:$D$488,"&gt;="&amp;$C201)</f>
        <v>0</v>
      </c>
      <c r="G201" s="40">
        <f>SUMIFS(HDD_Summary!$K$4:$K$488,HDD_Summary!$D$4:$D$488,"&lt;"&amp;$D201,HDD_Summary!$D$4:$D$488,"&gt;="&amp;$C201)</f>
        <v>36.408703703703694</v>
      </c>
      <c r="H201" s="105">
        <f>'Customer Count by Cycle'!H36</f>
        <v>1254</v>
      </c>
      <c r="I201" s="105">
        <f>'Customer Count by Cycle'!I36</f>
        <v>147</v>
      </c>
      <c r="L201" s="38"/>
      <c r="M201" s="38"/>
      <c r="N201" s="38"/>
    </row>
    <row r="202" spans="1:14" customFormat="1" x14ac:dyDescent="0.25">
      <c r="A202" s="99">
        <f t="shared" si="17"/>
        <v>13</v>
      </c>
      <c r="B202" s="99">
        <v>9</v>
      </c>
      <c r="C202" s="39">
        <f>SUMIFS('Meter Reading_SEMO'!AF$33:AF$260,'Meter Reading_SEMO'!$AE$33:$AE$260,$A202,'Meter Reading_SEMO'!$AD$33:$AD$260,$B202)</f>
        <v>43328</v>
      </c>
      <c r="D202" s="39">
        <f>SUMIFS('Meter Reading_SEMO'!AG$33:AG$260,'Meter Reading_SEMO'!$AE$33:$AE$260,$A202,'Meter Reading_SEMO'!$AD$33:$AD$260,$B202)</f>
        <v>43361</v>
      </c>
      <c r="E202" s="38">
        <f t="shared" si="18"/>
        <v>33</v>
      </c>
      <c r="F202" s="40">
        <f>SUMIFS(HDD_Summary!$J$4:$J$488,HDD_Summary!$D$4:$D$488,"&lt;"&amp;$D202,HDD_Summary!$D$4:$D$488,"&gt;="&amp;$C202)</f>
        <v>0</v>
      </c>
      <c r="G202" s="40">
        <f>SUMIFS(HDD_Summary!$K$4:$K$488,HDD_Summary!$D$4:$D$488,"&lt;"&amp;$D202,HDD_Summary!$D$4:$D$488,"&gt;="&amp;$C202)</f>
        <v>36.408703703703694</v>
      </c>
      <c r="H202" s="105">
        <f>'Customer Count by Cycle'!H37</f>
        <v>1546</v>
      </c>
      <c r="I202" s="105">
        <f>'Customer Count by Cycle'!I37</f>
        <v>146</v>
      </c>
      <c r="L202" s="38"/>
      <c r="M202" s="38"/>
      <c r="N202" s="38"/>
    </row>
    <row r="203" spans="1:14" customFormat="1" x14ac:dyDescent="0.25">
      <c r="A203" s="99">
        <f t="shared" si="17"/>
        <v>14</v>
      </c>
      <c r="B203" s="99">
        <v>9</v>
      </c>
      <c r="C203" s="39">
        <f>SUMIFS('Meter Reading_SEMO'!AF$33:AF$260,'Meter Reading_SEMO'!$AE$33:$AE$260,$A203,'Meter Reading_SEMO'!$AD$33:$AD$260,$B203)</f>
        <v>43329</v>
      </c>
      <c r="D203" s="39">
        <f>SUMIFS('Meter Reading_SEMO'!AG$33:AG$260,'Meter Reading_SEMO'!$AE$33:$AE$260,$A203,'Meter Reading_SEMO'!$AD$33:$AD$260,$B203)</f>
        <v>43362</v>
      </c>
      <c r="E203" s="38">
        <f t="shared" si="18"/>
        <v>33</v>
      </c>
      <c r="F203" s="40">
        <f>SUMIFS(HDD_Summary!$J$4:$J$488,HDD_Summary!$D$4:$D$488,"&lt;"&amp;$D203,HDD_Summary!$D$4:$D$488,"&gt;="&amp;$C203)</f>
        <v>0</v>
      </c>
      <c r="G203" s="40">
        <f>SUMIFS(HDD_Summary!$K$4:$K$488,HDD_Summary!$D$4:$D$488,"&lt;"&amp;$D203,HDD_Summary!$D$4:$D$488,"&gt;="&amp;$C203)</f>
        <v>36.408703703703694</v>
      </c>
      <c r="H203" s="105">
        <f>'Customer Count by Cycle'!H38</f>
        <v>1553</v>
      </c>
      <c r="I203" s="105">
        <f>'Customer Count by Cycle'!I38</f>
        <v>200</v>
      </c>
      <c r="L203" s="38"/>
      <c r="M203" s="38"/>
      <c r="N203" s="38"/>
    </row>
    <row r="204" spans="1:14" customFormat="1" x14ac:dyDescent="0.25">
      <c r="A204" s="99">
        <f t="shared" si="17"/>
        <v>15</v>
      </c>
      <c r="B204" s="99">
        <v>9</v>
      </c>
      <c r="C204" s="39">
        <f>SUMIFS('Meter Reading_SEMO'!AF$33:AF$260,'Meter Reading_SEMO'!$AE$33:$AE$260,$A204,'Meter Reading_SEMO'!$AD$33:$AD$260,$B204)</f>
        <v>43332</v>
      </c>
      <c r="D204" s="39">
        <f>SUMIFS('Meter Reading_SEMO'!AG$33:AG$260,'Meter Reading_SEMO'!$AE$33:$AE$260,$A204,'Meter Reading_SEMO'!$AD$33:$AD$260,$B204)</f>
        <v>43363</v>
      </c>
      <c r="E204" s="38">
        <f t="shared" si="18"/>
        <v>31</v>
      </c>
      <c r="F204" s="40">
        <f>SUMIFS(HDD_Summary!$J$4:$J$488,HDD_Summary!$D$4:$D$488,"&lt;"&amp;$D204,HDD_Summary!$D$4:$D$488,"&gt;="&amp;$C204)</f>
        <v>0</v>
      </c>
      <c r="G204" s="40">
        <f>SUMIFS(HDD_Summary!$K$4:$K$488,HDD_Summary!$D$4:$D$488,"&lt;"&amp;$D204,HDD_Summary!$D$4:$D$488,"&gt;="&amp;$C204)</f>
        <v>36.408703703703694</v>
      </c>
      <c r="H204" s="105">
        <f>'Customer Count by Cycle'!H39</f>
        <v>1262</v>
      </c>
      <c r="I204" s="105">
        <f>'Customer Count by Cycle'!I39</f>
        <v>131</v>
      </c>
      <c r="L204" s="38"/>
      <c r="M204" s="38"/>
      <c r="N204" s="38"/>
    </row>
    <row r="205" spans="1:14" customFormat="1" x14ac:dyDescent="0.25">
      <c r="A205" s="99">
        <f t="shared" si="17"/>
        <v>16</v>
      </c>
      <c r="B205" s="99">
        <v>9</v>
      </c>
      <c r="C205" s="39">
        <f>SUMIFS('Meter Reading_SEMO'!AF$33:AF$260,'Meter Reading_SEMO'!$AE$33:$AE$260,$A205,'Meter Reading_SEMO'!$AD$33:$AD$260,$B205)</f>
        <v>43333</v>
      </c>
      <c r="D205" s="39">
        <f>SUMIFS('Meter Reading_SEMO'!AG$33:AG$260,'Meter Reading_SEMO'!$AE$33:$AE$260,$A205,'Meter Reading_SEMO'!$AD$33:$AD$260,$B205)</f>
        <v>43364</v>
      </c>
      <c r="E205" s="38">
        <f t="shared" si="18"/>
        <v>31</v>
      </c>
      <c r="F205" s="40">
        <f>SUMIFS(HDD_Summary!$J$4:$J$488,HDD_Summary!$D$4:$D$488,"&lt;"&amp;$D205,HDD_Summary!$D$4:$D$488,"&gt;="&amp;$C205)</f>
        <v>0</v>
      </c>
      <c r="G205" s="40">
        <f>SUMIFS(HDD_Summary!$K$4:$K$488,HDD_Summary!$D$4:$D$488,"&lt;"&amp;$D205,HDD_Summary!$D$4:$D$488,"&gt;="&amp;$C205)</f>
        <v>36.408703703703694</v>
      </c>
      <c r="H205" s="105">
        <f>'Customer Count by Cycle'!H40</f>
        <v>1483</v>
      </c>
      <c r="I205" s="105">
        <f>'Customer Count by Cycle'!I40</f>
        <v>203</v>
      </c>
      <c r="L205" s="38"/>
      <c r="M205" s="38"/>
      <c r="N205" s="38"/>
    </row>
    <row r="206" spans="1:14" customFormat="1" x14ac:dyDescent="0.25">
      <c r="A206" s="99">
        <f t="shared" si="17"/>
        <v>17</v>
      </c>
      <c r="B206" s="99">
        <v>9</v>
      </c>
      <c r="C206" s="39">
        <f>SUMIFS('Meter Reading_SEMO'!AF$33:AF$260,'Meter Reading_SEMO'!$AE$33:$AE$260,$A206,'Meter Reading_SEMO'!$AD$33:$AD$260,$B206)</f>
        <v>43334</v>
      </c>
      <c r="D206" s="39">
        <f>SUMIFS('Meter Reading_SEMO'!AG$33:AG$260,'Meter Reading_SEMO'!$AE$33:$AE$260,$A206,'Meter Reading_SEMO'!$AD$33:$AD$260,$B206)</f>
        <v>43367</v>
      </c>
      <c r="E206" s="38">
        <f t="shared" si="18"/>
        <v>33</v>
      </c>
      <c r="F206" s="40">
        <f>SUMIFS(HDD_Summary!$J$4:$J$488,HDD_Summary!$D$4:$D$488,"&lt;"&amp;$D206,HDD_Summary!$D$4:$D$488,"&gt;="&amp;$C206)</f>
        <v>0</v>
      </c>
      <c r="G206" s="40">
        <f>SUMIFS(HDD_Summary!$K$4:$K$488,HDD_Summary!$D$4:$D$488,"&lt;"&amp;$D206,HDD_Summary!$D$4:$D$488,"&gt;="&amp;$C206)</f>
        <v>36.408703703703694</v>
      </c>
      <c r="H206" s="105">
        <f>'Customer Count by Cycle'!H41</f>
        <v>1103</v>
      </c>
      <c r="I206" s="105">
        <f>'Customer Count by Cycle'!I41</f>
        <v>130</v>
      </c>
      <c r="L206" s="38"/>
      <c r="M206" s="38"/>
      <c r="N206" s="38"/>
    </row>
    <row r="207" spans="1:14" customFormat="1" x14ac:dyDescent="0.25">
      <c r="A207" s="99">
        <f t="shared" si="17"/>
        <v>18</v>
      </c>
      <c r="B207" s="99">
        <v>9</v>
      </c>
      <c r="C207" s="39">
        <f>SUMIFS('Meter Reading_SEMO'!AF$33:AF$260,'Meter Reading_SEMO'!$AE$33:$AE$260,$A207,'Meter Reading_SEMO'!$AD$33:$AD$260,$B207)</f>
        <v>43335</v>
      </c>
      <c r="D207" s="39">
        <f>SUMIFS('Meter Reading_SEMO'!AG$33:AG$260,'Meter Reading_SEMO'!$AE$33:$AE$260,$A207,'Meter Reading_SEMO'!$AD$33:$AD$260,$B207)</f>
        <v>43368</v>
      </c>
      <c r="E207" s="38">
        <f t="shared" si="18"/>
        <v>33</v>
      </c>
      <c r="F207" s="40">
        <f>SUMIFS(HDD_Summary!$J$4:$J$488,HDD_Summary!$D$4:$D$488,"&lt;"&amp;$D207,HDD_Summary!$D$4:$D$488,"&gt;="&amp;$C207)</f>
        <v>0</v>
      </c>
      <c r="G207" s="40">
        <f>SUMIFS(HDD_Summary!$K$4:$K$488,HDD_Summary!$D$4:$D$488,"&lt;"&amp;$D207,HDD_Summary!$D$4:$D$488,"&gt;="&amp;$C207)</f>
        <v>36.408703703703694</v>
      </c>
      <c r="H207" s="105">
        <f>'Customer Count by Cycle'!H42</f>
        <v>1395</v>
      </c>
      <c r="I207" s="105">
        <f>'Customer Count by Cycle'!I42</f>
        <v>212</v>
      </c>
      <c r="L207" s="38"/>
      <c r="M207" s="38"/>
      <c r="N207" s="38"/>
    </row>
    <row r="208" spans="1:14" customFormat="1" x14ac:dyDescent="0.25">
      <c r="A208" s="99">
        <f t="shared" si="17"/>
        <v>19</v>
      </c>
      <c r="B208" s="99">
        <v>9</v>
      </c>
      <c r="C208" s="39">
        <f>SUMIFS('Meter Reading_SEMO'!AF$33:AF$260,'Meter Reading_SEMO'!$AE$33:$AE$260,$A208,'Meter Reading_SEMO'!$AD$33:$AD$260,$B208)</f>
        <v>43336</v>
      </c>
      <c r="D208" s="39">
        <f>SUMIFS('Meter Reading_SEMO'!AG$33:AG$260,'Meter Reading_SEMO'!$AE$33:$AE$260,$A208,'Meter Reading_SEMO'!$AD$33:$AD$260,$B208)</f>
        <v>43369</v>
      </c>
      <c r="E208" s="38">
        <f t="shared" si="18"/>
        <v>33</v>
      </c>
      <c r="F208" s="40">
        <f>SUMIFS(HDD_Summary!$J$4:$J$488,HDD_Summary!$D$4:$D$488,"&lt;"&amp;$D208,HDD_Summary!$D$4:$D$488,"&gt;="&amp;$C208)</f>
        <v>0</v>
      </c>
      <c r="G208" s="40">
        <f>SUMIFS(HDD_Summary!$K$4:$K$488,HDD_Summary!$D$4:$D$488,"&lt;"&amp;$D208,HDD_Summary!$D$4:$D$488,"&gt;="&amp;$C208)</f>
        <v>36.408703703703694</v>
      </c>
      <c r="H208" s="105">
        <f>'Customer Count by Cycle'!H43</f>
        <v>1847</v>
      </c>
      <c r="I208" s="105">
        <f>'Customer Count by Cycle'!I43</f>
        <v>162</v>
      </c>
      <c r="L208" s="38"/>
      <c r="M208" s="38"/>
      <c r="N208" s="38"/>
    </row>
    <row r="209" spans="1:14" customFormat="1" x14ac:dyDescent="0.25">
      <c r="A209" s="99"/>
      <c r="B209" s="99"/>
      <c r="C209" s="39"/>
      <c r="D209" s="39"/>
      <c r="E209" s="38"/>
      <c r="F209" s="98"/>
      <c r="G209" s="40"/>
      <c r="H209" s="105"/>
      <c r="I209" s="105"/>
      <c r="L209" s="38"/>
      <c r="M209" s="38"/>
      <c r="N209" s="38"/>
    </row>
    <row r="210" spans="1:14" customFormat="1" x14ac:dyDescent="0.25">
      <c r="A210" s="99"/>
      <c r="B210" s="99"/>
      <c r="C210" s="39"/>
      <c r="D210" s="39"/>
      <c r="E210" s="38"/>
      <c r="F210" s="98"/>
      <c r="G210" s="40"/>
      <c r="H210" s="105"/>
      <c r="I210" s="105"/>
      <c r="L210" s="38"/>
      <c r="M210" s="38"/>
      <c r="N210" s="38"/>
    </row>
    <row r="211" spans="1:14" customFormat="1" x14ac:dyDescent="0.25">
      <c r="A211" s="99"/>
      <c r="B211" s="99"/>
      <c r="C211" s="39"/>
      <c r="D211" s="39"/>
      <c r="E211" s="38"/>
      <c r="F211" s="98"/>
      <c r="G211" s="40"/>
      <c r="H211" s="105"/>
      <c r="I211" s="105"/>
      <c r="L211" s="38"/>
      <c r="M211" s="38"/>
      <c r="N211" s="38"/>
    </row>
    <row r="212" spans="1:14" customFormat="1" x14ac:dyDescent="0.25">
      <c r="A212" s="126" t="s">
        <v>466</v>
      </c>
      <c r="B212" s="125"/>
      <c r="C212" s="39"/>
      <c r="D212" s="39"/>
      <c r="E212" s="38"/>
      <c r="F212" s="98"/>
      <c r="G212" s="40"/>
      <c r="H212" s="105"/>
      <c r="I212" s="105"/>
      <c r="L212" s="38"/>
      <c r="M212" s="38"/>
      <c r="N212" s="38"/>
    </row>
    <row r="213" spans="1:14" customFormat="1" x14ac:dyDescent="0.25">
      <c r="A213" s="99">
        <f t="shared" ref="A213:A231" si="19">A190</f>
        <v>1</v>
      </c>
      <c r="B213" s="99">
        <v>10</v>
      </c>
      <c r="C213" s="39">
        <f>SUMIFS('Meter Reading_SEMO'!AF$33:AF$260,'Meter Reading_SEMO'!$AE$33:$AE$260,$A213,'Meter Reading_SEMO'!$AD$33:$AD$260,$B213)</f>
        <v>43342</v>
      </c>
      <c r="D213" s="39">
        <f>SUMIFS('Meter Reading_SEMO'!AG$33:AG$260,'Meter Reading_SEMO'!$AE$33:$AE$260,$A213,'Meter Reading_SEMO'!$AD$33:$AD$260,$B213)</f>
        <v>43374</v>
      </c>
      <c r="E213" s="38">
        <f>D213-C213</f>
        <v>32</v>
      </c>
      <c r="F213" s="40">
        <f>SUMIFS(HDD_Summary!$J$4:$J$488,HDD_Summary!$D$4:$D$488,"&lt;"&amp;$D213,HDD_Summary!$D$4:$D$488,"&gt;="&amp;$C213)</f>
        <v>9</v>
      </c>
      <c r="G213" s="40">
        <f>SUMIFS(HDD_Summary!$K$4:$K$488,HDD_Summary!$D$4:$D$488,"&lt;"&amp;$D213,HDD_Summary!$D$4:$D$488,"&gt;="&amp;$C213)</f>
        <v>42.466851851851843</v>
      </c>
      <c r="H213" s="105">
        <f>'Customer Count by Cycle'!H47</f>
        <v>1648</v>
      </c>
      <c r="I213" s="105">
        <f>'Customer Count by Cycle'!I47</f>
        <v>136</v>
      </c>
      <c r="L213" s="38"/>
      <c r="M213" s="38"/>
      <c r="N213" s="38"/>
    </row>
    <row r="214" spans="1:14" customFormat="1" x14ac:dyDescent="0.25">
      <c r="A214" s="99">
        <f t="shared" si="19"/>
        <v>2</v>
      </c>
      <c r="B214" s="99">
        <v>10</v>
      </c>
      <c r="C214" s="39">
        <f>SUMIFS('Meter Reading_SEMO'!AF$33:AF$260,'Meter Reading_SEMO'!$AE$33:$AE$260,$A214,'Meter Reading_SEMO'!$AD$33:$AD$260,$B214)</f>
        <v>43343</v>
      </c>
      <c r="D214" s="39">
        <f>SUMIFS('Meter Reading_SEMO'!AG$33:AG$260,'Meter Reading_SEMO'!$AE$33:$AE$260,$A214,'Meter Reading_SEMO'!$AD$33:$AD$260,$B214)</f>
        <v>43375</v>
      </c>
      <c r="E214" s="38">
        <f t="shared" ref="E214:E231" si="20">D214-C214</f>
        <v>32</v>
      </c>
      <c r="F214" s="40">
        <f>SUMIFS(HDD_Summary!$J$4:$J$488,HDD_Summary!$D$4:$D$488,"&lt;"&amp;$D214,HDD_Summary!$D$4:$D$488,"&gt;="&amp;$C214)</f>
        <v>9</v>
      </c>
      <c r="G214" s="40">
        <f>SUMIFS(HDD_Summary!$K$4:$K$488,HDD_Summary!$D$4:$D$488,"&lt;"&amp;$D214,HDD_Summary!$D$4:$D$488,"&gt;="&amp;$C214)</f>
        <v>48.408733572281953</v>
      </c>
      <c r="H214" s="105">
        <f>'Customer Count by Cycle'!H48</f>
        <v>1541</v>
      </c>
      <c r="I214" s="105">
        <f>'Customer Count by Cycle'!I48</f>
        <v>76</v>
      </c>
      <c r="L214" s="38"/>
      <c r="M214" s="38"/>
      <c r="N214" s="38"/>
    </row>
    <row r="215" spans="1:14" customFormat="1" x14ac:dyDescent="0.25">
      <c r="A215" s="99">
        <f t="shared" si="19"/>
        <v>3</v>
      </c>
      <c r="B215" s="99">
        <v>10</v>
      </c>
      <c r="C215" s="39">
        <f>SUMIFS('Meter Reading_SEMO'!AF$33:AF$260,'Meter Reading_SEMO'!$AE$33:$AE$260,$A215,'Meter Reading_SEMO'!$AD$33:$AD$260,$B215)</f>
        <v>43347</v>
      </c>
      <c r="D215" s="39">
        <f>SUMIFS('Meter Reading_SEMO'!AG$33:AG$260,'Meter Reading_SEMO'!$AE$33:$AE$260,$A215,'Meter Reading_SEMO'!$AD$33:$AD$260,$B215)</f>
        <v>43376</v>
      </c>
      <c r="E215" s="38">
        <f t="shared" si="20"/>
        <v>29</v>
      </c>
      <c r="F215" s="40">
        <f>SUMIFS(HDD_Summary!$J$4:$J$488,HDD_Summary!$D$4:$D$488,"&lt;"&amp;$D215,HDD_Summary!$D$4:$D$488,"&gt;="&amp;$C215)</f>
        <v>9</v>
      </c>
      <c r="G215" s="40">
        <f>SUMIFS(HDD_Summary!$K$4:$K$488,HDD_Summary!$D$4:$D$488,"&lt;"&amp;$D215,HDD_Summary!$D$4:$D$488,"&gt;="&amp;$C215)</f>
        <v>49.992712066905611</v>
      </c>
      <c r="H215" s="105">
        <f>'Customer Count by Cycle'!H49</f>
        <v>1785</v>
      </c>
      <c r="I215" s="105">
        <f>'Customer Count by Cycle'!I49</f>
        <v>229</v>
      </c>
      <c r="L215" s="38"/>
      <c r="M215" s="38"/>
      <c r="N215" s="38"/>
    </row>
    <row r="216" spans="1:14" customFormat="1" x14ac:dyDescent="0.25">
      <c r="A216" s="99">
        <f t="shared" si="19"/>
        <v>4</v>
      </c>
      <c r="B216" s="99">
        <v>10</v>
      </c>
      <c r="C216" s="39">
        <f>SUMIFS('Meter Reading_SEMO'!AF$33:AF$260,'Meter Reading_SEMO'!$AE$33:$AE$260,$A216,'Meter Reading_SEMO'!$AD$33:$AD$260,$B216)</f>
        <v>43348</v>
      </c>
      <c r="D216" s="39">
        <f>SUMIFS('Meter Reading_SEMO'!AG$33:AG$260,'Meter Reading_SEMO'!$AE$33:$AE$260,$A216,'Meter Reading_SEMO'!$AD$33:$AD$260,$B216)</f>
        <v>43377</v>
      </c>
      <c r="E216" s="38">
        <f t="shared" si="20"/>
        <v>29</v>
      </c>
      <c r="F216" s="40">
        <f>SUMIFS(HDD_Summary!$J$4:$J$488,HDD_Summary!$D$4:$D$488,"&lt;"&amp;$D216,HDD_Summary!$D$4:$D$488,"&gt;="&amp;$C216)</f>
        <v>9</v>
      </c>
      <c r="G216" s="40">
        <f>SUMIFS(HDD_Summary!$K$4:$K$488,HDD_Summary!$D$4:$D$488,"&lt;"&amp;$D216,HDD_Summary!$D$4:$D$488,"&gt;="&amp;$C216)</f>
        <v>49.992712066905611</v>
      </c>
      <c r="H216" s="105">
        <f>'Customer Count by Cycle'!H50</f>
        <v>1064</v>
      </c>
      <c r="I216" s="105">
        <f>'Customer Count by Cycle'!I50</f>
        <v>173</v>
      </c>
      <c r="L216" s="38"/>
      <c r="M216" s="38"/>
      <c r="N216" s="38"/>
    </row>
    <row r="217" spans="1:14" customFormat="1" x14ac:dyDescent="0.25">
      <c r="A217" s="99">
        <f t="shared" si="19"/>
        <v>5</v>
      </c>
      <c r="B217" s="99">
        <v>10</v>
      </c>
      <c r="C217" s="39">
        <f>SUMIFS('Meter Reading_SEMO'!AF$33:AF$260,'Meter Reading_SEMO'!$AE$33:$AE$260,$A217,'Meter Reading_SEMO'!$AD$33:$AD$260,$B217)</f>
        <v>43349</v>
      </c>
      <c r="D217" s="39">
        <f>SUMIFS('Meter Reading_SEMO'!AG$33:AG$260,'Meter Reading_SEMO'!$AE$33:$AE$260,$A217,'Meter Reading_SEMO'!$AD$33:$AD$260,$B217)</f>
        <v>43378</v>
      </c>
      <c r="E217" s="38">
        <f t="shared" si="20"/>
        <v>29</v>
      </c>
      <c r="F217" s="40">
        <f>SUMIFS(HDD_Summary!$J$4:$J$488,HDD_Summary!$D$4:$D$488,"&lt;"&amp;$D217,HDD_Summary!$D$4:$D$488,"&gt;="&amp;$C217)</f>
        <v>9</v>
      </c>
      <c r="G217" s="40">
        <f>SUMIFS(HDD_Summary!$K$4:$K$488,HDD_Summary!$D$4:$D$488,"&lt;"&amp;$D217,HDD_Summary!$D$4:$D$488,"&gt;="&amp;$C217)</f>
        <v>47.303082437275982</v>
      </c>
      <c r="H217" s="105">
        <f>'Customer Count by Cycle'!H51</f>
        <v>1227</v>
      </c>
      <c r="I217" s="105">
        <f>'Customer Count by Cycle'!I51</f>
        <v>211</v>
      </c>
      <c r="L217" s="38"/>
      <c r="M217" s="38"/>
      <c r="N217" s="38"/>
    </row>
    <row r="218" spans="1:14" customFormat="1" x14ac:dyDescent="0.25">
      <c r="A218" s="99">
        <f t="shared" si="19"/>
        <v>6</v>
      </c>
      <c r="B218" s="99">
        <v>10</v>
      </c>
      <c r="C218" s="39">
        <f>SUMIFS('Meter Reading_SEMO'!AF$33:AF$260,'Meter Reading_SEMO'!$AE$33:$AE$260,$A218,'Meter Reading_SEMO'!$AD$33:$AD$260,$B218)</f>
        <v>43350</v>
      </c>
      <c r="D218" s="39">
        <f>SUMIFS('Meter Reading_SEMO'!AG$33:AG$260,'Meter Reading_SEMO'!$AE$33:$AE$260,$A218,'Meter Reading_SEMO'!$AD$33:$AD$260,$B218)</f>
        <v>43381</v>
      </c>
      <c r="E218" s="38">
        <f t="shared" si="20"/>
        <v>31</v>
      </c>
      <c r="F218" s="40">
        <f>SUMIFS(HDD_Summary!$J$4:$J$488,HDD_Summary!$D$4:$D$488,"&lt;"&amp;$D218,HDD_Summary!$D$4:$D$488,"&gt;="&amp;$C218)</f>
        <v>9</v>
      </c>
      <c r="G218" s="40">
        <f>SUMIFS(HDD_Summary!$K$4:$K$488,HDD_Summary!$D$4:$D$488,"&lt;"&amp;$D218,HDD_Summary!$D$4:$D$488,"&gt;="&amp;$C218)</f>
        <v>38.395860215053759</v>
      </c>
      <c r="H218" s="105">
        <f>'Customer Count by Cycle'!H52</f>
        <v>1222</v>
      </c>
      <c r="I218" s="105">
        <f>'Customer Count by Cycle'!I52</f>
        <v>128</v>
      </c>
      <c r="L218" s="38"/>
      <c r="M218" s="38"/>
      <c r="N218" s="38"/>
    </row>
    <row r="219" spans="1:14" customFormat="1" x14ac:dyDescent="0.25">
      <c r="A219" s="99">
        <f t="shared" si="19"/>
        <v>7</v>
      </c>
      <c r="B219" s="99">
        <v>10</v>
      </c>
      <c r="C219" s="39">
        <f>SUMIFS('Meter Reading_SEMO'!AF$33:AF$260,'Meter Reading_SEMO'!$AE$33:$AE$260,$A219,'Meter Reading_SEMO'!$AD$33:$AD$260,$B219)</f>
        <v>43353</v>
      </c>
      <c r="D219" s="39">
        <f>SUMIFS('Meter Reading_SEMO'!AG$33:AG$260,'Meter Reading_SEMO'!$AE$33:$AE$260,$A219,'Meter Reading_SEMO'!$AD$33:$AD$260,$B219)</f>
        <v>43382</v>
      </c>
      <c r="E219" s="38">
        <f t="shared" si="20"/>
        <v>29</v>
      </c>
      <c r="F219" s="40">
        <f>SUMIFS(HDD_Summary!$J$4:$J$488,HDD_Summary!$D$4:$D$488,"&lt;"&amp;$D219,HDD_Summary!$D$4:$D$488,"&gt;="&amp;$C219)</f>
        <v>9</v>
      </c>
      <c r="G219" s="40">
        <f>SUMIFS(HDD_Summary!$K$4:$K$488,HDD_Summary!$D$4:$D$488,"&lt;"&amp;$D219,HDD_Summary!$D$4:$D$488,"&gt;="&amp;$C219)</f>
        <v>24.704605734767021</v>
      </c>
      <c r="H219" s="105">
        <f>'Customer Count by Cycle'!H53</f>
        <v>1447</v>
      </c>
      <c r="I219" s="105">
        <f>'Customer Count by Cycle'!I53</f>
        <v>201</v>
      </c>
      <c r="L219" s="38"/>
      <c r="M219" s="38"/>
      <c r="N219" s="38"/>
    </row>
    <row r="220" spans="1:14" customFormat="1" x14ac:dyDescent="0.25">
      <c r="A220" s="99">
        <f t="shared" si="19"/>
        <v>8</v>
      </c>
      <c r="B220" s="99">
        <v>10</v>
      </c>
      <c r="C220" s="39">
        <f>SUMIFS('Meter Reading_SEMO'!AF$33:AF$260,'Meter Reading_SEMO'!$AE$33:$AE$260,$A220,'Meter Reading_SEMO'!$AD$33:$AD$260,$B220)</f>
        <v>43354</v>
      </c>
      <c r="D220" s="39">
        <f>SUMIFS('Meter Reading_SEMO'!AG$33:AG$260,'Meter Reading_SEMO'!$AE$33:$AE$260,$A220,'Meter Reading_SEMO'!$AD$33:$AD$260,$B220)</f>
        <v>43383</v>
      </c>
      <c r="E220" s="38">
        <f t="shared" si="20"/>
        <v>29</v>
      </c>
      <c r="F220" s="40">
        <f>SUMIFS(HDD_Summary!$J$4:$J$488,HDD_Summary!$D$4:$D$488,"&lt;"&amp;$D220,HDD_Summary!$D$4:$D$488,"&gt;="&amp;$C220)</f>
        <v>9</v>
      </c>
      <c r="G220" s="40">
        <f>SUMIFS(HDD_Summary!$K$4:$K$488,HDD_Summary!$D$4:$D$488,"&lt;"&amp;$D220,HDD_Summary!$D$4:$D$488,"&gt;="&amp;$C220)</f>
        <v>24.490346475507764</v>
      </c>
      <c r="H220" s="105">
        <f>'Customer Count by Cycle'!H54</f>
        <v>1428</v>
      </c>
      <c r="I220" s="105">
        <f>'Customer Count by Cycle'!I54</f>
        <v>198</v>
      </c>
      <c r="L220" s="38"/>
      <c r="M220" s="38"/>
      <c r="N220" s="38"/>
    </row>
    <row r="221" spans="1:14" customFormat="1" x14ac:dyDescent="0.25">
      <c r="A221" s="99">
        <f t="shared" si="19"/>
        <v>9</v>
      </c>
      <c r="B221" s="99">
        <v>10</v>
      </c>
      <c r="C221" s="39">
        <f>SUMIFS('Meter Reading_SEMO'!AF$33:AF$260,'Meter Reading_SEMO'!$AE$33:$AE$260,$A221,'Meter Reading_SEMO'!$AD$33:$AD$260,$B221)</f>
        <v>43355</v>
      </c>
      <c r="D221" s="39">
        <f>SUMIFS('Meter Reading_SEMO'!AG$33:AG$260,'Meter Reading_SEMO'!$AE$33:$AE$260,$A221,'Meter Reading_SEMO'!$AD$33:$AD$260,$B221)</f>
        <v>43384</v>
      </c>
      <c r="E221" s="38">
        <f t="shared" si="20"/>
        <v>29</v>
      </c>
      <c r="F221" s="40">
        <f>SUMIFS(HDD_Summary!$J$4:$J$488,HDD_Summary!$D$4:$D$488,"&lt;"&amp;$D221,HDD_Summary!$D$4:$D$488,"&gt;="&amp;$C221)</f>
        <v>9</v>
      </c>
      <c r="G221" s="40">
        <f>SUMIFS(HDD_Summary!$K$4:$K$488,HDD_Summary!$D$4:$D$488,"&lt;"&amp;$D221,HDD_Summary!$D$4:$D$488,"&gt;="&amp;$C221)</f>
        <v>20.283410991636799</v>
      </c>
      <c r="H221" s="105">
        <f>'Customer Count by Cycle'!H55</f>
        <v>1250</v>
      </c>
      <c r="I221" s="105">
        <f>'Customer Count by Cycle'!I55</f>
        <v>182</v>
      </c>
      <c r="L221" s="38"/>
      <c r="M221" s="38"/>
      <c r="N221" s="38"/>
    </row>
    <row r="222" spans="1:14" customFormat="1" x14ac:dyDescent="0.25">
      <c r="A222" s="99">
        <f t="shared" si="19"/>
        <v>10</v>
      </c>
      <c r="B222" s="99">
        <v>10</v>
      </c>
      <c r="C222" s="39">
        <f>SUMIFS('Meter Reading_SEMO'!AF$33:AF$260,'Meter Reading_SEMO'!$AE$33:$AE$260,$A222,'Meter Reading_SEMO'!$AD$33:$AD$260,$B222)</f>
        <v>43356</v>
      </c>
      <c r="D222" s="39">
        <f>SUMIFS('Meter Reading_SEMO'!AG$33:AG$260,'Meter Reading_SEMO'!$AE$33:$AE$260,$A222,'Meter Reading_SEMO'!$AD$33:$AD$260,$B222)</f>
        <v>43385</v>
      </c>
      <c r="E222" s="38">
        <f t="shared" si="20"/>
        <v>29</v>
      </c>
      <c r="F222" s="40">
        <f>SUMIFS(HDD_Summary!$J$4:$J$488,HDD_Summary!$D$4:$D$488,"&lt;"&amp;$D222,HDD_Summary!$D$4:$D$488,"&gt;="&amp;$C222)</f>
        <v>20</v>
      </c>
      <c r="G222" s="40">
        <f>SUMIFS(HDD_Summary!$K$4:$K$488,HDD_Summary!$D$4:$D$488,"&lt;"&amp;$D222,HDD_Summary!$D$4:$D$488,"&gt;="&amp;$C222)</f>
        <v>26.476696535244926</v>
      </c>
      <c r="H222" s="105">
        <f>'Customer Count by Cycle'!H56</f>
        <v>1551</v>
      </c>
      <c r="I222" s="105">
        <f>'Customer Count by Cycle'!I56</f>
        <v>159</v>
      </c>
      <c r="L222" s="38"/>
      <c r="M222" s="38"/>
      <c r="N222" s="38"/>
    </row>
    <row r="223" spans="1:14" customFormat="1" x14ac:dyDescent="0.25">
      <c r="A223" s="99">
        <f t="shared" si="19"/>
        <v>11</v>
      </c>
      <c r="B223" s="99">
        <v>10</v>
      </c>
      <c r="C223" s="39">
        <f>SUMIFS('Meter Reading_SEMO'!AF$33:AF$260,'Meter Reading_SEMO'!$AE$33:$AE$260,$A223,'Meter Reading_SEMO'!$AD$33:$AD$260,$B223)</f>
        <v>43357</v>
      </c>
      <c r="D223" s="39">
        <f>SUMIFS('Meter Reading_SEMO'!AG$33:AG$260,'Meter Reading_SEMO'!$AE$33:$AE$260,$A223,'Meter Reading_SEMO'!$AD$33:$AD$260,$B223)</f>
        <v>43388</v>
      </c>
      <c r="E223" s="38">
        <f t="shared" si="20"/>
        <v>31</v>
      </c>
      <c r="F223" s="40">
        <f>SUMIFS(HDD_Summary!$J$4:$J$488,HDD_Summary!$D$4:$D$488,"&lt;"&amp;$D223,HDD_Summary!$D$4:$D$488,"&gt;="&amp;$C223)</f>
        <v>65</v>
      </c>
      <c r="G223" s="40">
        <f>SUMIFS(HDD_Summary!$K$4:$K$488,HDD_Summary!$D$4:$D$488,"&lt;"&amp;$D223,HDD_Summary!$D$4:$D$488,"&gt;="&amp;$C223)</f>
        <v>42.173847072879333</v>
      </c>
      <c r="H223" s="105">
        <f>'Customer Count by Cycle'!H57</f>
        <v>1347</v>
      </c>
      <c r="I223" s="105">
        <f>'Customer Count by Cycle'!I57</f>
        <v>182</v>
      </c>
      <c r="L223" s="38"/>
      <c r="M223" s="38"/>
      <c r="N223" s="38"/>
    </row>
    <row r="224" spans="1:14" customFormat="1" x14ac:dyDescent="0.25">
      <c r="A224" s="99">
        <f t="shared" si="19"/>
        <v>12</v>
      </c>
      <c r="B224" s="99">
        <v>10</v>
      </c>
      <c r="C224" s="39">
        <f>SUMIFS('Meter Reading_SEMO'!AF$33:AF$260,'Meter Reading_SEMO'!$AE$33:$AE$260,$A224,'Meter Reading_SEMO'!$AD$33:$AD$260,$B224)</f>
        <v>43360</v>
      </c>
      <c r="D224" s="39">
        <f>SUMIFS('Meter Reading_SEMO'!AG$33:AG$260,'Meter Reading_SEMO'!$AE$33:$AE$260,$A224,'Meter Reading_SEMO'!$AD$33:$AD$260,$B224)</f>
        <v>43389</v>
      </c>
      <c r="E224" s="38">
        <f t="shared" si="20"/>
        <v>29</v>
      </c>
      <c r="F224" s="40">
        <f>SUMIFS(HDD_Summary!$J$4:$J$488,HDD_Summary!$D$4:$D$488,"&lt;"&amp;$D224,HDD_Summary!$D$4:$D$488,"&gt;="&amp;$C224)</f>
        <v>80.5</v>
      </c>
      <c r="G224" s="40">
        <f>SUMIFS(HDD_Summary!$K$4:$K$488,HDD_Summary!$D$4:$D$488,"&lt;"&amp;$D224,HDD_Summary!$D$4:$D$488,"&gt;="&amp;$C224)</f>
        <v>49.095083632019119</v>
      </c>
      <c r="H224" s="105">
        <f>'Customer Count by Cycle'!H58</f>
        <v>1247</v>
      </c>
      <c r="I224" s="105">
        <f>'Customer Count by Cycle'!I58</f>
        <v>145</v>
      </c>
      <c r="L224" s="38"/>
      <c r="M224" s="38"/>
      <c r="N224" s="38"/>
    </row>
    <row r="225" spans="1:14" customFormat="1" x14ac:dyDescent="0.25">
      <c r="A225" s="99">
        <f t="shared" si="19"/>
        <v>13</v>
      </c>
      <c r="B225" s="99">
        <v>10</v>
      </c>
      <c r="C225" s="39">
        <f>SUMIFS('Meter Reading_SEMO'!AF$33:AF$260,'Meter Reading_SEMO'!$AE$33:$AE$260,$A225,'Meter Reading_SEMO'!$AD$33:$AD$260,$B225)</f>
        <v>43361</v>
      </c>
      <c r="D225" s="39">
        <f>SUMIFS('Meter Reading_SEMO'!AG$33:AG$260,'Meter Reading_SEMO'!$AE$33:$AE$260,$A225,'Meter Reading_SEMO'!$AD$33:$AD$260,$B225)</f>
        <v>43390</v>
      </c>
      <c r="E225" s="38">
        <f t="shared" si="20"/>
        <v>29</v>
      </c>
      <c r="F225" s="40">
        <f>SUMIFS(HDD_Summary!$J$4:$J$488,HDD_Summary!$D$4:$D$488,"&lt;"&amp;$D225,HDD_Summary!$D$4:$D$488,"&gt;="&amp;$C225)</f>
        <v>101.5</v>
      </c>
      <c r="G225" s="40">
        <f>SUMIFS(HDD_Summary!$K$4:$K$488,HDD_Summary!$D$4:$D$488,"&lt;"&amp;$D225,HDD_Summary!$D$4:$D$488,"&gt;="&amp;$C225)</f>
        <v>62.125567502986861</v>
      </c>
      <c r="H225" s="105">
        <f>'Customer Count by Cycle'!H59</f>
        <v>1554</v>
      </c>
      <c r="I225" s="105">
        <f>'Customer Count by Cycle'!I59</f>
        <v>147</v>
      </c>
      <c r="L225" s="38"/>
      <c r="M225" s="38"/>
      <c r="N225" s="38"/>
    </row>
    <row r="226" spans="1:14" customFormat="1" x14ac:dyDescent="0.25">
      <c r="A226" s="99">
        <f t="shared" si="19"/>
        <v>14</v>
      </c>
      <c r="B226" s="99">
        <v>10</v>
      </c>
      <c r="C226" s="39">
        <f>SUMIFS('Meter Reading_SEMO'!AF$33:AF$260,'Meter Reading_SEMO'!$AE$33:$AE$260,$A226,'Meter Reading_SEMO'!$AD$33:$AD$260,$B226)</f>
        <v>43362</v>
      </c>
      <c r="D226" s="39">
        <f>SUMIFS('Meter Reading_SEMO'!AG$33:AG$260,'Meter Reading_SEMO'!$AE$33:$AE$260,$A226,'Meter Reading_SEMO'!$AD$33:$AD$260,$B226)</f>
        <v>43391</v>
      </c>
      <c r="E226" s="38">
        <f t="shared" si="20"/>
        <v>29</v>
      </c>
      <c r="F226" s="40">
        <f>SUMIFS(HDD_Summary!$J$4:$J$488,HDD_Summary!$D$4:$D$488,"&lt;"&amp;$D226,HDD_Summary!$D$4:$D$488,"&gt;="&amp;$C226)</f>
        <v>115.5</v>
      </c>
      <c r="G226" s="40">
        <f>SUMIFS(HDD_Summary!$K$4:$K$488,HDD_Summary!$D$4:$D$488,"&lt;"&amp;$D226,HDD_Summary!$D$4:$D$488,"&gt;="&amp;$C226)</f>
        <v>76.164187574671445</v>
      </c>
      <c r="H226" s="105">
        <f>'Customer Count by Cycle'!H60</f>
        <v>1554</v>
      </c>
      <c r="I226" s="105">
        <f>'Customer Count by Cycle'!I60</f>
        <v>198</v>
      </c>
      <c r="L226" s="38"/>
      <c r="M226" s="38"/>
      <c r="N226" s="38"/>
    </row>
    <row r="227" spans="1:14" customFormat="1" x14ac:dyDescent="0.25">
      <c r="A227" s="99">
        <f t="shared" si="19"/>
        <v>15</v>
      </c>
      <c r="B227" s="99">
        <v>10</v>
      </c>
      <c r="C227" s="39">
        <f>SUMIFS('Meter Reading_SEMO'!AF$33:AF$260,'Meter Reading_SEMO'!$AE$33:$AE$260,$A227,'Meter Reading_SEMO'!$AD$33:$AD$260,$B227)</f>
        <v>43363</v>
      </c>
      <c r="D227" s="39">
        <f>SUMIFS('Meter Reading_SEMO'!AG$33:AG$260,'Meter Reading_SEMO'!$AE$33:$AE$260,$A227,'Meter Reading_SEMO'!$AD$33:$AD$260,$B227)</f>
        <v>43392</v>
      </c>
      <c r="E227" s="38">
        <f t="shared" si="20"/>
        <v>29</v>
      </c>
      <c r="F227" s="40">
        <f>SUMIFS(HDD_Summary!$J$4:$J$488,HDD_Summary!$D$4:$D$488,"&lt;"&amp;$D227,HDD_Summary!$D$4:$D$488,"&gt;="&amp;$C227)</f>
        <v>130</v>
      </c>
      <c r="G227" s="40">
        <f>SUMIFS(HDD_Summary!$K$4:$K$488,HDD_Summary!$D$4:$D$488,"&lt;"&amp;$D227,HDD_Summary!$D$4:$D$488,"&gt;="&amp;$C227)</f>
        <v>88.390262843488642</v>
      </c>
      <c r="H227" s="105">
        <f>'Customer Count by Cycle'!H61</f>
        <v>1257</v>
      </c>
      <c r="I227" s="105">
        <f>'Customer Count by Cycle'!I61</f>
        <v>131</v>
      </c>
      <c r="L227" s="38"/>
      <c r="M227" s="38"/>
      <c r="N227" s="38"/>
    </row>
    <row r="228" spans="1:14" customFormat="1" x14ac:dyDescent="0.25">
      <c r="A228" s="99">
        <f t="shared" si="19"/>
        <v>16</v>
      </c>
      <c r="B228" s="99">
        <v>10</v>
      </c>
      <c r="C228" s="39">
        <f>SUMIFS('Meter Reading_SEMO'!AF$33:AF$260,'Meter Reading_SEMO'!$AE$33:$AE$260,$A228,'Meter Reading_SEMO'!$AD$33:$AD$260,$B228)</f>
        <v>43364</v>
      </c>
      <c r="D228" s="39">
        <f>SUMIFS('Meter Reading_SEMO'!AG$33:AG$260,'Meter Reading_SEMO'!$AE$33:$AE$260,$A228,'Meter Reading_SEMO'!$AD$33:$AD$260,$B228)</f>
        <v>43395</v>
      </c>
      <c r="E228" s="38">
        <f t="shared" si="20"/>
        <v>31</v>
      </c>
      <c r="F228" s="40">
        <f>SUMIFS(HDD_Summary!$J$4:$J$488,HDD_Summary!$D$4:$D$488,"&lt;"&amp;$D228,HDD_Summary!$D$4:$D$488,"&gt;="&amp;$C228)</f>
        <v>181.5</v>
      </c>
      <c r="G228" s="40">
        <f>SUMIFS(HDD_Summary!$K$4:$K$488,HDD_Summary!$D$4:$D$488,"&lt;"&amp;$D228,HDD_Summary!$D$4:$D$488,"&gt;="&amp;$C228)</f>
        <v>107.80859617682198</v>
      </c>
      <c r="H228" s="105">
        <f>'Customer Count by Cycle'!H62</f>
        <v>1496</v>
      </c>
      <c r="I228" s="105">
        <f>'Customer Count by Cycle'!I62</f>
        <v>203</v>
      </c>
      <c r="L228" s="38"/>
      <c r="M228" s="38"/>
      <c r="N228" s="38"/>
    </row>
    <row r="229" spans="1:14" customFormat="1" x14ac:dyDescent="0.25">
      <c r="A229" s="99">
        <f t="shared" si="19"/>
        <v>17</v>
      </c>
      <c r="B229" s="99">
        <v>10</v>
      </c>
      <c r="C229" s="39">
        <f>SUMIFS('Meter Reading_SEMO'!AF$33:AF$260,'Meter Reading_SEMO'!$AE$33:$AE$260,$A229,'Meter Reading_SEMO'!$AD$33:$AD$260,$B229)</f>
        <v>43367</v>
      </c>
      <c r="D229" s="39">
        <f>SUMIFS('Meter Reading_SEMO'!AG$33:AG$260,'Meter Reading_SEMO'!$AE$33:$AE$260,$A229,'Meter Reading_SEMO'!$AD$33:$AD$260,$B229)</f>
        <v>43396</v>
      </c>
      <c r="E229" s="38">
        <f t="shared" si="20"/>
        <v>29</v>
      </c>
      <c r="F229" s="40">
        <f>SUMIFS(HDD_Summary!$J$4:$J$488,HDD_Summary!$D$4:$D$488,"&lt;"&amp;$D229,HDD_Summary!$D$4:$D$488,"&gt;="&amp;$C229)</f>
        <v>198</v>
      </c>
      <c r="G229" s="40">
        <f>SUMIFS(HDD_Summary!$K$4:$K$488,HDD_Summary!$D$4:$D$488,"&lt;"&amp;$D229,HDD_Summary!$D$4:$D$488,"&gt;="&amp;$C229)</f>
        <v>112.13563918757467</v>
      </c>
      <c r="H229" s="105">
        <f>'Customer Count by Cycle'!H63</f>
        <v>1106</v>
      </c>
      <c r="I229" s="105">
        <f>'Customer Count by Cycle'!I63</f>
        <v>133</v>
      </c>
      <c r="L229" s="38"/>
      <c r="M229" s="38"/>
      <c r="N229" s="38"/>
    </row>
    <row r="230" spans="1:14" customFormat="1" x14ac:dyDescent="0.25">
      <c r="A230" s="99">
        <f t="shared" si="19"/>
        <v>18</v>
      </c>
      <c r="B230" s="99">
        <v>10</v>
      </c>
      <c r="C230" s="39">
        <f>SUMIFS('Meter Reading_SEMO'!AF$33:AF$260,'Meter Reading_SEMO'!$AE$33:$AE$260,$A230,'Meter Reading_SEMO'!$AD$33:$AD$260,$B230)</f>
        <v>43368</v>
      </c>
      <c r="D230" s="39">
        <f>SUMIFS('Meter Reading_SEMO'!AG$33:AG$260,'Meter Reading_SEMO'!$AE$33:$AE$260,$A230,'Meter Reading_SEMO'!$AD$33:$AD$260,$B230)</f>
        <v>43397</v>
      </c>
      <c r="E230" s="38">
        <f t="shared" si="20"/>
        <v>29</v>
      </c>
      <c r="F230" s="40">
        <f>SUMIFS(HDD_Summary!$J$4:$J$488,HDD_Summary!$D$4:$D$488,"&lt;"&amp;$D230,HDD_Summary!$D$4:$D$488,"&gt;="&amp;$C230)</f>
        <v>208.5</v>
      </c>
      <c r="G230" s="40">
        <f>SUMIFS(HDD_Summary!$K$4:$K$488,HDD_Summary!$D$4:$D$488,"&lt;"&amp;$D230,HDD_Summary!$D$4:$D$488,"&gt;="&amp;$C230)</f>
        <v>120.9958183990442</v>
      </c>
      <c r="H230" s="105">
        <f>'Customer Count by Cycle'!H64</f>
        <v>1397</v>
      </c>
      <c r="I230" s="105">
        <f>'Customer Count by Cycle'!I64</f>
        <v>210</v>
      </c>
      <c r="L230" s="38"/>
      <c r="M230" s="38"/>
      <c r="N230" s="38"/>
    </row>
    <row r="231" spans="1:14" customFormat="1" x14ac:dyDescent="0.25">
      <c r="A231" s="99">
        <f t="shared" si="19"/>
        <v>19</v>
      </c>
      <c r="B231" s="99">
        <v>10</v>
      </c>
      <c r="C231" s="39">
        <f>SUMIFS('Meter Reading_SEMO'!AF$33:AF$260,'Meter Reading_SEMO'!$AE$33:$AE$260,$A231,'Meter Reading_SEMO'!$AD$33:$AD$260,$B231)</f>
        <v>43369</v>
      </c>
      <c r="D231" s="39">
        <f>SUMIFS('Meter Reading_SEMO'!AG$33:AG$260,'Meter Reading_SEMO'!$AE$33:$AE$260,$A231,'Meter Reading_SEMO'!$AD$33:$AD$260,$B231)</f>
        <v>43398</v>
      </c>
      <c r="E231" s="38">
        <f t="shared" si="20"/>
        <v>29</v>
      </c>
      <c r="F231" s="40">
        <f>SUMIFS(HDD_Summary!$J$4:$J$488,HDD_Summary!$D$4:$D$488,"&lt;"&amp;$D231,HDD_Summary!$D$4:$D$488,"&gt;="&amp;$C231)</f>
        <v>225</v>
      </c>
      <c r="G231" s="40">
        <f>SUMIFS(HDD_Summary!$K$4:$K$488,HDD_Summary!$D$4:$D$488,"&lt;"&amp;$D231,HDD_Summary!$D$4:$D$488,"&gt;="&amp;$C231)</f>
        <v>136.1585065710872</v>
      </c>
      <c r="H231" s="105">
        <f>'Customer Count by Cycle'!H65</f>
        <v>1855</v>
      </c>
      <c r="I231" s="105">
        <f>'Customer Count by Cycle'!I65</f>
        <v>161</v>
      </c>
      <c r="L231" s="38"/>
      <c r="M231" s="38"/>
      <c r="N231" s="38"/>
    </row>
    <row r="232" spans="1:14" customFormat="1" x14ac:dyDescent="0.25">
      <c r="A232" s="99"/>
      <c r="B232" s="99"/>
      <c r="C232" s="39"/>
      <c r="D232" s="39"/>
      <c r="E232" s="38"/>
      <c r="F232" s="98"/>
      <c r="G232" s="40"/>
      <c r="H232" s="105"/>
      <c r="I232" s="5"/>
      <c r="L232" s="38"/>
      <c r="M232" s="38"/>
      <c r="N232" s="38"/>
    </row>
    <row r="233" spans="1:14" customFormat="1" x14ac:dyDescent="0.25">
      <c r="A233" s="99"/>
      <c r="B233" s="99"/>
      <c r="C233" s="39"/>
      <c r="D233" s="39"/>
      <c r="E233" s="38"/>
      <c r="F233" s="98"/>
      <c r="G233" s="40"/>
      <c r="H233" s="105"/>
      <c r="I233" s="5"/>
      <c r="L233" s="38"/>
      <c r="M233" s="38"/>
      <c r="N233" s="38"/>
    </row>
    <row r="234" spans="1:14" customFormat="1" x14ac:dyDescent="0.25">
      <c r="A234" s="99"/>
      <c r="B234" s="99"/>
      <c r="C234" s="39"/>
      <c r="D234" s="39"/>
      <c r="E234" s="38"/>
      <c r="F234" s="98"/>
      <c r="G234" s="40"/>
      <c r="H234" s="105"/>
      <c r="I234" s="5"/>
      <c r="L234" s="38"/>
      <c r="M234" s="38"/>
      <c r="N234" s="38"/>
    </row>
    <row r="235" spans="1:14" customFormat="1" x14ac:dyDescent="0.25">
      <c r="A235" s="126" t="s">
        <v>465</v>
      </c>
      <c r="B235" s="125"/>
      <c r="C235" s="39"/>
      <c r="D235" s="39"/>
      <c r="E235" s="38"/>
      <c r="F235" s="98"/>
      <c r="G235" s="40"/>
      <c r="H235" s="105"/>
      <c r="I235" s="5"/>
      <c r="L235" s="38"/>
      <c r="M235" s="38"/>
      <c r="N235" s="38"/>
    </row>
    <row r="236" spans="1:14" customFormat="1" x14ac:dyDescent="0.25">
      <c r="A236" s="99">
        <f t="shared" ref="A236:A254" si="21">A213</f>
        <v>1</v>
      </c>
      <c r="B236" s="99">
        <v>11</v>
      </c>
      <c r="C236" s="39">
        <f>SUMIFS('Meter Reading_SEMO'!AF$33:AF$260,'Meter Reading_SEMO'!$AE$33:$AE$260,$A236,'Meter Reading_SEMO'!$AD$33:$AD$260,$B236)</f>
        <v>43374</v>
      </c>
      <c r="D236" s="39">
        <f>SUMIFS('Meter Reading_SEMO'!AG$33:AG$260,'Meter Reading_SEMO'!$AE$33:$AE$260,$A236,'Meter Reading_SEMO'!$AD$33:$AD$260,$B236)</f>
        <v>43402</v>
      </c>
      <c r="E236" s="38">
        <f>D236-C236</f>
        <v>28</v>
      </c>
      <c r="F236" s="40">
        <f>SUMIFS(HDD_Summary!$J$4:$J$488,HDD_Summary!$D$4:$D$488,"&lt;"&amp;$D236,HDD_Summary!$D$4:$D$488,"&gt;="&amp;$C236)</f>
        <v>262.5</v>
      </c>
      <c r="G236" s="40">
        <f>SUMIFS(HDD_Summary!$K$4:$K$488,HDD_Summary!$D$4:$D$488,"&lt;"&amp;$D236,HDD_Summary!$D$4:$D$488,"&gt;="&amp;$C236)</f>
        <v>199.9187992831541</v>
      </c>
      <c r="H236" s="105">
        <f>'Customer Count by Cycle'!H69</f>
        <v>1654</v>
      </c>
      <c r="I236" s="105">
        <f>'Customer Count by Cycle'!I69</f>
        <v>140</v>
      </c>
      <c r="L236" s="38"/>
      <c r="M236" s="38"/>
      <c r="N236" s="38"/>
    </row>
    <row r="237" spans="1:14" customFormat="1" x14ac:dyDescent="0.25">
      <c r="A237" s="99">
        <f t="shared" si="21"/>
        <v>2</v>
      </c>
      <c r="B237" s="99">
        <v>11</v>
      </c>
      <c r="C237" s="39">
        <f>SUMIFS('Meter Reading_SEMO'!AF$33:AF$260,'Meter Reading_SEMO'!$AE$33:$AE$260,$A237,'Meter Reading_SEMO'!$AD$33:$AD$260,$B237)</f>
        <v>43375</v>
      </c>
      <c r="D237" s="39">
        <f>SUMIFS('Meter Reading_SEMO'!AG$33:AG$260,'Meter Reading_SEMO'!$AE$33:$AE$260,$A237,'Meter Reading_SEMO'!$AD$33:$AD$260,$B237)</f>
        <v>43403</v>
      </c>
      <c r="E237" s="38">
        <f t="shared" ref="E237:E254" si="22">D237-C237</f>
        <v>28</v>
      </c>
      <c r="F237" s="40">
        <f>SUMIFS(HDD_Summary!$J$4:$J$488,HDD_Summary!$D$4:$D$488,"&lt;"&amp;$D237,HDD_Summary!$D$4:$D$488,"&gt;="&amp;$C237)</f>
        <v>276.5</v>
      </c>
      <c r="G237" s="40">
        <f>SUMIFS(HDD_Summary!$K$4:$K$488,HDD_Summary!$D$4:$D$488,"&lt;"&amp;$D237,HDD_Summary!$D$4:$D$488,"&gt;="&amp;$C237)</f>
        <v>213.31982078853051</v>
      </c>
      <c r="H237" s="105">
        <f>'Customer Count by Cycle'!H70</f>
        <v>1551</v>
      </c>
      <c r="I237" s="105">
        <f>'Customer Count by Cycle'!I70</f>
        <v>76</v>
      </c>
      <c r="L237" s="38"/>
      <c r="M237" s="38"/>
      <c r="N237" s="38"/>
    </row>
    <row r="238" spans="1:14" customFormat="1" x14ac:dyDescent="0.25">
      <c r="A238" s="99">
        <f t="shared" si="21"/>
        <v>3</v>
      </c>
      <c r="B238" s="99">
        <v>11</v>
      </c>
      <c r="C238" s="39">
        <f>SUMIFS('Meter Reading_SEMO'!AF$33:AF$260,'Meter Reading_SEMO'!$AE$33:$AE$260,$A238,'Meter Reading_SEMO'!$AD$33:$AD$260,$B238)</f>
        <v>43376</v>
      </c>
      <c r="D238" s="39">
        <f>SUMIFS('Meter Reading_SEMO'!AG$33:AG$260,'Meter Reading_SEMO'!$AE$33:$AE$260,$A238,'Meter Reading_SEMO'!$AD$33:$AD$260,$B238)</f>
        <v>43404</v>
      </c>
      <c r="E238" s="38">
        <f t="shared" si="22"/>
        <v>28</v>
      </c>
      <c r="F238" s="40">
        <f>SUMIFS(HDD_Summary!$J$4:$J$488,HDD_Summary!$D$4:$D$488,"&lt;"&amp;$D238,HDD_Summary!$D$4:$D$488,"&gt;="&amp;$C238)</f>
        <v>279.5</v>
      </c>
      <c r="G238" s="40">
        <f>SUMIFS(HDD_Summary!$K$4:$K$488,HDD_Summary!$D$4:$D$488,"&lt;"&amp;$D238,HDD_Summary!$D$4:$D$488,"&gt;="&amp;$C238)</f>
        <v>228.69326164874556</v>
      </c>
      <c r="H238" s="105">
        <f>'Customer Count by Cycle'!H71</f>
        <v>1803</v>
      </c>
      <c r="I238" s="105">
        <f>'Customer Count by Cycle'!I71</f>
        <v>235</v>
      </c>
      <c r="L238" s="38"/>
      <c r="M238" s="38"/>
      <c r="N238" s="38"/>
    </row>
    <row r="239" spans="1:14" customFormat="1" x14ac:dyDescent="0.25">
      <c r="A239" s="99">
        <f t="shared" si="21"/>
        <v>4</v>
      </c>
      <c r="B239" s="99">
        <v>11</v>
      </c>
      <c r="C239" s="39">
        <f>SUMIFS('Meter Reading_SEMO'!AF$33:AF$260,'Meter Reading_SEMO'!$AE$33:$AE$260,$A239,'Meter Reading_SEMO'!$AD$33:$AD$260,$B239)</f>
        <v>43377</v>
      </c>
      <c r="D239" s="39">
        <f>SUMIFS('Meter Reading_SEMO'!AG$33:AG$260,'Meter Reading_SEMO'!$AE$33:$AE$260,$A239,'Meter Reading_SEMO'!$AD$33:$AD$260,$B239)</f>
        <v>43405</v>
      </c>
      <c r="E239" s="38">
        <f t="shared" si="22"/>
        <v>28</v>
      </c>
      <c r="F239" s="40">
        <f>SUMIFS(HDD_Summary!$J$4:$J$488,HDD_Summary!$D$4:$D$488,"&lt;"&amp;$D239,HDD_Summary!$D$4:$D$488,"&gt;="&amp;$C239)</f>
        <v>284</v>
      </c>
      <c r="G239" s="40">
        <f>SUMIFS(HDD_Summary!$K$4:$K$488,HDD_Summary!$D$4:$D$488,"&lt;"&amp;$D239,HDD_Summary!$D$4:$D$488,"&gt;="&amp;$C239)</f>
        <v>249.26618279569897</v>
      </c>
      <c r="H239" s="105">
        <f>'Customer Count by Cycle'!H72</f>
        <v>1085</v>
      </c>
      <c r="I239" s="105">
        <f>'Customer Count by Cycle'!I72</f>
        <v>173</v>
      </c>
      <c r="L239" s="38"/>
      <c r="M239" s="38"/>
      <c r="N239" s="38"/>
    </row>
    <row r="240" spans="1:14" customFormat="1" x14ac:dyDescent="0.25">
      <c r="A240" s="99">
        <f t="shared" si="21"/>
        <v>5</v>
      </c>
      <c r="B240" s="99">
        <v>11</v>
      </c>
      <c r="C240" s="39">
        <f>SUMIFS('Meter Reading_SEMO'!AF$33:AF$260,'Meter Reading_SEMO'!$AE$33:$AE$260,$A240,'Meter Reading_SEMO'!$AD$33:$AD$260,$B240)</f>
        <v>43378</v>
      </c>
      <c r="D240" s="39">
        <f>SUMIFS('Meter Reading_SEMO'!AG$33:AG$260,'Meter Reading_SEMO'!$AE$33:$AE$260,$A240,'Meter Reading_SEMO'!$AD$33:$AD$260,$B240)</f>
        <v>43406</v>
      </c>
      <c r="E240" s="38">
        <f t="shared" si="22"/>
        <v>28</v>
      </c>
      <c r="F240" s="40">
        <f>SUMIFS(HDD_Summary!$J$4:$J$488,HDD_Summary!$D$4:$D$488,"&lt;"&amp;$D240,HDD_Summary!$D$4:$D$488,"&gt;="&amp;$C240)</f>
        <v>302</v>
      </c>
      <c r="G240" s="40">
        <f>SUMIFS(HDD_Summary!$K$4:$K$488,HDD_Summary!$D$4:$D$488,"&lt;"&amp;$D240,HDD_Summary!$D$4:$D$488,"&gt;="&amp;$C240)</f>
        <v>259.60784946236561</v>
      </c>
      <c r="H240" s="105">
        <f>'Customer Count by Cycle'!H73</f>
        <v>1236</v>
      </c>
      <c r="I240" s="105">
        <f>'Customer Count by Cycle'!I73</f>
        <v>213</v>
      </c>
      <c r="L240" s="38"/>
      <c r="M240" s="38"/>
      <c r="N240" s="38"/>
    </row>
    <row r="241" spans="1:14" customFormat="1" x14ac:dyDescent="0.25">
      <c r="A241" s="99">
        <f t="shared" si="21"/>
        <v>6</v>
      </c>
      <c r="B241" s="99">
        <v>11</v>
      </c>
      <c r="C241" s="39">
        <f>SUMIFS('Meter Reading_SEMO'!AF$33:AF$260,'Meter Reading_SEMO'!$AE$33:$AE$260,$A241,'Meter Reading_SEMO'!$AD$33:$AD$260,$B241)</f>
        <v>43381</v>
      </c>
      <c r="D241" s="39">
        <f>SUMIFS('Meter Reading_SEMO'!AG$33:AG$260,'Meter Reading_SEMO'!$AE$33:$AE$260,$A241,'Meter Reading_SEMO'!$AD$33:$AD$260,$B241)</f>
        <v>43409</v>
      </c>
      <c r="E241" s="38">
        <f t="shared" si="22"/>
        <v>28</v>
      </c>
      <c r="F241" s="40">
        <f>SUMIFS(HDD_Summary!$J$4:$J$488,HDD_Summary!$D$4:$D$488,"&lt;"&amp;$D241,HDD_Summary!$D$4:$D$488,"&gt;="&amp;$C241)</f>
        <v>348.5</v>
      </c>
      <c r="G241" s="40">
        <f>SUMIFS(HDD_Summary!$K$4:$K$488,HDD_Summary!$D$4:$D$488,"&lt;"&amp;$D241,HDD_Summary!$D$4:$D$488,"&gt;="&amp;$C241)</f>
        <v>267.81507168458779</v>
      </c>
      <c r="H241" s="105">
        <f>'Customer Count by Cycle'!H74</f>
        <v>1227</v>
      </c>
      <c r="I241" s="105">
        <f>'Customer Count by Cycle'!I74</f>
        <v>128</v>
      </c>
      <c r="L241" s="38"/>
      <c r="M241" s="38"/>
      <c r="N241" s="38"/>
    </row>
    <row r="242" spans="1:14" customFormat="1" x14ac:dyDescent="0.25">
      <c r="A242" s="99">
        <f t="shared" si="21"/>
        <v>7</v>
      </c>
      <c r="B242" s="99">
        <v>11</v>
      </c>
      <c r="C242" s="39">
        <f>SUMIFS('Meter Reading_SEMO'!AF$33:AF$260,'Meter Reading_SEMO'!$AE$33:$AE$260,$A242,'Meter Reading_SEMO'!$AD$33:$AD$260,$B242)</f>
        <v>43382</v>
      </c>
      <c r="D242" s="39">
        <f>SUMIFS('Meter Reading_SEMO'!AG$33:AG$260,'Meter Reading_SEMO'!$AE$33:$AE$260,$A242,'Meter Reading_SEMO'!$AD$33:$AD$260,$B242)</f>
        <v>43410</v>
      </c>
      <c r="E242" s="38">
        <f t="shared" si="22"/>
        <v>28</v>
      </c>
      <c r="F242" s="40">
        <f>SUMIFS(HDD_Summary!$J$4:$J$488,HDD_Summary!$D$4:$D$488,"&lt;"&amp;$D242,HDD_Summary!$D$4:$D$488,"&gt;="&amp;$C242)</f>
        <v>364.5</v>
      </c>
      <c r="G242" s="40">
        <f>SUMIFS(HDD_Summary!$K$4:$K$488,HDD_Summary!$D$4:$D$488,"&lt;"&amp;$D242,HDD_Summary!$D$4:$D$488,"&gt;="&amp;$C242)</f>
        <v>271.33632616487449</v>
      </c>
      <c r="H242" s="105">
        <f>'Customer Count by Cycle'!H75</f>
        <v>1456</v>
      </c>
      <c r="I242" s="105">
        <f>'Customer Count by Cycle'!I75</f>
        <v>206</v>
      </c>
      <c r="L242" s="38"/>
      <c r="M242" s="38"/>
      <c r="N242" s="38"/>
    </row>
    <row r="243" spans="1:14" customFormat="1" x14ac:dyDescent="0.25">
      <c r="A243" s="99">
        <f t="shared" si="21"/>
        <v>8</v>
      </c>
      <c r="B243" s="99">
        <v>11</v>
      </c>
      <c r="C243" s="39">
        <f>SUMIFS('Meter Reading_SEMO'!AF$33:AF$260,'Meter Reading_SEMO'!$AE$33:$AE$260,$A243,'Meter Reading_SEMO'!$AD$33:$AD$260,$B243)</f>
        <v>43383</v>
      </c>
      <c r="D243" s="39">
        <f>SUMIFS('Meter Reading_SEMO'!AG$33:AG$260,'Meter Reading_SEMO'!$AE$33:$AE$260,$A243,'Meter Reading_SEMO'!$AD$33:$AD$260,$B243)</f>
        <v>43411</v>
      </c>
      <c r="E243" s="38">
        <f t="shared" si="22"/>
        <v>28</v>
      </c>
      <c r="F243" s="40">
        <f>SUMIFS(HDD_Summary!$J$4:$J$488,HDD_Summary!$D$4:$D$488,"&lt;"&amp;$D243,HDD_Summary!$D$4:$D$488,"&gt;="&amp;$C243)</f>
        <v>373.5</v>
      </c>
      <c r="G243" s="40">
        <f>SUMIFS(HDD_Summary!$K$4:$K$488,HDD_Summary!$D$4:$D$488,"&lt;"&amp;$D243,HDD_Summary!$D$4:$D$488,"&gt;="&amp;$C243)</f>
        <v>280.37688172043005</v>
      </c>
      <c r="H243" s="105">
        <f>'Customer Count by Cycle'!H76</f>
        <v>1431</v>
      </c>
      <c r="I243" s="105">
        <f>'Customer Count by Cycle'!I76</f>
        <v>199</v>
      </c>
      <c r="L243" s="38"/>
      <c r="M243" s="38"/>
      <c r="N243" s="38"/>
    </row>
    <row r="244" spans="1:14" customFormat="1" x14ac:dyDescent="0.25">
      <c r="A244" s="99">
        <f t="shared" si="21"/>
        <v>9</v>
      </c>
      <c r="B244" s="99">
        <v>11</v>
      </c>
      <c r="C244" s="39">
        <f>SUMIFS('Meter Reading_SEMO'!AF$33:AF$260,'Meter Reading_SEMO'!$AE$33:$AE$260,$A244,'Meter Reading_SEMO'!$AD$33:$AD$260,$B244)</f>
        <v>43384</v>
      </c>
      <c r="D244" s="39">
        <f>SUMIFS('Meter Reading_SEMO'!AG$33:AG$260,'Meter Reading_SEMO'!$AE$33:$AE$260,$A244,'Meter Reading_SEMO'!$AD$33:$AD$260,$B244)</f>
        <v>43412</v>
      </c>
      <c r="E244" s="38">
        <f t="shared" si="22"/>
        <v>28</v>
      </c>
      <c r="F244" s="40">
        <f>SUMIFS(HDD_Summary!$J$4:$J$488,HDD_Summary!$D$4:$D$488,"&lt;"&amp;$D244,HDD_Summary!$D$4:$D$488,"&gt;="&amp;$C244)</f>
        <v>386.5</v>
      </c>
      <c r="G244" s="40">
        <f>SUMIFS(HDD_Summary!$K$4:$K$488,HDD_Summary!$D$4:$D$488,"&lt;"&amp;$D244,HDD_Summary!$D$4:$D$488,"&gt;="&amp;$C244)</f>
        <v>292.60881720430103</v>
      </c>
      <c r="H244" s="105">
        <f>'Customer Count by Cycle'!H77</f>
        <v>1257</v>
      </c>
      <c r="I244" s="105">
        <f>'Customer Count by Cycle'!I77</f>
        <v>184</v>
      </c>
      <c r="L244" s="38"/>
      <c r="M244" s="38"/>
      <c r="N244" s="38"/>
    </row>
    <row r="245" spans="1:14" customFormat="1" x14ac:dyDescent="0.25">
      <c r="A245" s="99">
        <f t="shared" si="21"/>
        <v>10</v>
      </c>
      <c r="B245" s="99">
        <v>11</v>
      </c>
      <c r="C245" s="39">
        <f>SUMIFS('Meter Reading_SEMO'!AF$33:AF$260,'Meter Reading_SEMO'!$AE$33:$AE$260,$A245,'Meter Reading_SEMO'!$AD$33:$AD$260,$B245)</f>
        <v>43385</v>
      </c>
      <c r="D245" s="39">
        <f>SUMIFS('Meter Reading_SEMO'!AG$33:AG$260,'Meter Reading_SEMO'!$AE$33:$AE$260,$A245,'Meter Reading_SEMO'!$AD$33:$AD$260,$B245)</f>
        <v>43413</v>
      </c>
      <c r="E245" s="38">
        <f t="shared" si="22"/>
        <v>28</v>
      </c>
      <c r="F245" s="40">
        <f>SUMIFS(HDD_Summary!$J$4:$J$488,HDD_Summary!$D$4:$D$488,"&lt;"&amp;$D245,HDD_Summary!$D$4:$D$488,"&gt;="&amp;$C245)</f>
        <v>397</v>
      </c>
      <c r="G245" s="40">
        <f>SUMIFS(HDD_Summary!$K$4:$K$488,HDD_Summary!$D$4:$D$488,"&lt;"&amp;$D245,HDD_Summary!$D$4:$D$488,"&gt;="&amp;$C245)</f>
        <v>306.028494623656</v>
      </c>
      <c r="H245" s="105">
        <f>'Customer Count by Cycle'!H78</f>
        <v>1572</v>
      </c>
      <c r="I245" s="105">
        <f>'Customer Count by Cycle'!I78</f>
        <v>163</v>
      </c>
      <c r="L245" s="38"/>
      <c r="M245" s="38"/>
      <c r="N245" s="38"/>
    </row>
    <row r="246" spans="1:14" customFormat="1" x14ac:dyDescent="0.25">
      <c r="A246" s="99">
        <f t="shared" si="21"/>
        <v>11</v>
      </c>
      <c r="B246" s="99">
        <v>11</v>
      </c>
      <c r="C246" s="39">
        <f>SUMIFS('Meter Reading_SEMO'!AF$33:AF$260,'Meter Reading_SEMO'!$AE$33:$AE$260,$A246,'Meter Reading_SEMO'!$AD$33:$AD$260,$B246)</f>
        <v>43388</v>
      </c>
      <c r="D246" s="39">
        <f>SUMIFS('Meter Reading_SEMO'!AG$33:AG$260,'Meter Reading_SEMO'!$AE$33:$AE$260,$A246,'Meter Reading_SEMO'!$AD$33:$AD$260,$B246)</f>
        <v>43416</v>
      </c>
      <c r="E246" s="38">
        <f t="shared" si="22"/>
        <v>28</v>
      </c>
      <c r="F246" s="40">
        <f>SUMIFS(HDD_Summary!$J$4:$J$488,HDD_Summary!$D$4:$D$488,"&lt;"&amp;$D246,HDD_Summary!$D$4:$D$488,"&gt;="&amp;$C246)</f>
        <v>445.5</v>
      </c>
      <c r="G246" s="40">
        <f>SUMIFS(HDD_Summary!$K$4:$K$488,HDD_Summary!$D$4:$D$488,"&lt;"&amp;$D246,HDD_Summary!$D$4:$D$488,"&gt;="&amp;$C246)</f>
        <v>366.65856630824379</v>
      </c>
      <c r="H246" s="105">
        <f>'Customer Count by Cycle'!H79</f>
        <v>1369</v>
      </c>
      <c r="I246" s="105">
        <f>'Customer Count by Cycle'!I79</f>
        <v>184</v>
      </c>
      <c r="L246" s="38"/>
      <c r="M246" s="38"/>
      <c r="N246" s="38"/>
    </row>
    <row r="247" spans="1:14" customFormat="1" x14ac:dyDescent="0.25">
      <c r="A247" s="99">
        <f t="shared" si="21"/>
        <v>12</v>
      </c>
      <c r="B247" s="99">
        <v>11</v>
      </c>
      <c r="C247" s="39">
        <f>SUMIFS('Meter Reading_SEMO'!AF$33:AF$260,'Meter Reading_SEMO'!$AE$33:$AE$260,$A247,'Meter Reading_SEMO'!$AD$33:$AD$260,$B247)</f>
        <v>43389</v>
      </c>
      <c r="D247" s="39">
        <f>SUMIFS('Meter Reading_SEMO'!AG$33:AG$260,'Meter Reading_SEMO'!$AE$33:$AE$260,$A247,'Meter Reading_SEMO'!$AD$33:$AD$260,$B247)</f>
        <v>43417</v>
      </c>
      <c r="E247" s="38">
        <f t="shared" si="22"/>
        <v>28</v>
      </c>
      <c r="F247" s="40">
        <f>SUMIFS(HDD_Summary!$J$4:$J$488,HDD_Summary!$D$4:$D$488,"&lt;"&amp;$D247,HDD_Summary!$D$4:$D$488,"&gt;="&amp;$C247)</f>
        <v>457</v>
      </c>
      <c r="G247" s="40">
        <f>SUMIFS(HDD_Summary!$K$4:$K$488,HDD_Summary!$D$4:$D$488,"&lt;"&amp;$D247,HDD_Summary!$D$4:$D$488,"&gt;="&amp;$C247)</f>
        <v>372.33344086021509</v>
      </c>
      <c r="H247" s="105">
        <f>'Customer Count by Cycle'!H80</f>
        <v>1270</v>
      </c>
      <c r="I247" s="105">
        <f>'Customer Count by Cycle'!I80</f>
        <v>148</v>
      </c>
      <c r="L247" s="38"/>
      <c r="M247" s="38"/>
      <c r="N247" s="38"/>
    </row>
    <row r="248" spans="1:14" customFormat="1" x14ac:dyDescent="0.25">
      <c r="A248" s="99">
        <f t="shared" si="21"/>
        <v>13</v>
      </c>
      <c r="B248" s="99">
        <v>11</v>
      </c>
      <c r="C248" s="39">
        <f>SUMIFS('Meter Reading_SEMO'!AF$33:AF$260,'Meter Reading_SEMO'!$AE$33:$AE$260,$A248,'Meter Reading_SEMO'!$AD$33:$AD$260,$B248)</f>
        <v>43390</v>
      </c>
      <c r="D248" s="39">
        <f>SUMIFS('Meter Reading_SEMO'!AG$33:AG$260,'Meter Reading_SEMO'!$AE$33:$AE$260,$A248,'Meter Reading_SEMO'!$AD$33:$AD$260,$B248)</f>
        <v>43418</v>
      </c>
      <c r="E248" s="38">
        <f t="shared" si="22"/>
        <v>28</v>
      </c>
      <c r="F248" s="40">
        <f>SUMIFS(HDD_Summary!$J$4:$J$488,HDD_Summary!$D$4:$D$488,"&lt;"&amp;$D248,HDD_Summary!$D$4:$D$488,"&gt;="&amp;$C248)</f>
        <v>472.5</v>
      </c>
      <c r="G248" s="40">
        <f>SUMIFS(HDD_Summary!$K$4:$K$488,HDD_Summary!$D$4:$D$488,"&lt;"&amp;$D248,HDD_Summary!$D$4:$D$488,"&gt;="&amp;$C248)</f>
        <v>383.40962365591406</v>
      </c>
      <c r="H248" s="105">
        <f>'Customer Count by Cycle'!H81</f>
        <v>1573</v>
      </c>
      <c r="I248" s="105">
        <f>'Customer Count by Cycle'!I81</f>
        <v>148</v>
      </c>
      <c r="L248" s="38"/>
      <c r="M248" s="38"/>
      <c r="N248" s="38"/>
    </row>
    <row r="249" spans="1:14" customFormat="1" x14ac:dyDescent="0.25">
      <c r="A249" s="99">
        <f t="shared" si="21"/>
        <v>14</v>
      </c>
      <c r="B249" s="99">
        <v>11</v>
      </c>
      <c r="C249" s="39">
        <f>SUMIFS('Meter Reading_SEMO'!AF$33:AF$260,'Meter Reading_SEMO'!$AE$33:$AE$260,$A249,'Meter Reading_SEMO'!$AD$33:$AD$260,$B249)</f>
        <v>43391</v>
      </c>
      <c r="D249" s="39">
        <f>SUMIFS('Meter Reading_SEMO'!AG$33:AG$260,'Meter Reading_SEMO'!$AE$33:$AE$260,$A249,'Meter Reading_SEMO'!$AD$33:$AD$260,$B249)</f>
        <v>43419</v>
      </c>
      <c r="E249" s="38">
        <f t="shared" si="22"/>
        <v>28</v>
      </c>
      <c r="F249" s="40">
        <f>SUMIFS(HDD_Summary!$J$4:$J$488,HDD_Summary!$D$4:$D$488,"&lt;"&amp;$D249,HDD_Summary!$D$4:$D$488,"&gt;="&amp;$C249)</f>
        <v>495</v>
      </c>
      <c r="G249" s="40">
        <f>SUMIFS(HDD_Summary!$K$4:$K$488,HDD_Summary!$D$4:$D$488,"&lt;"&amp;$D249,HDD_Summary!$D$4:$D$488,"&gt;="&amp;$C249)</f>
        <v>395.48544802867389</v>
      </c>
      <c r="H249" s="105">
        <f>'Customer Count by Cycle'!H82</f>
        <v>1561</v>
      </c>
      <c r="I249" s="105">
        <f>'Customer Count by Cycle'!I82</f>
        <v>199</v>
      </c>
      <c r="L249" s="38"/>
      <c r="M249" s="38"/>
      <c r="N249" s="38"/>
    </row>
    <row r="250" spans="1:14" customFormat="1" x14ac:dyDescent="0.25">
      <c r="A250" s="99">
        <f t="shared" si="21"/>
        <v>15</v>
      </c>
      <c r="B250" s="99">
        <v>11</v>
      </c>
      <c r="C250" s="39">
        <f>SUMIFS('Meter Reading_SEMO'!AF$33:AF$260,'Meter Reading_SEMO'!$AE$33:$AE$260,$A250,'Meter Reading_SEMO'!$AD$33:$AD$260,$B250)</f>
        <v>43392</v>
      </c>
      <c r="D250" s="39">
        <f>SUMIFS('Meter Reading_SEMO'!AG$33:AG$260,'Meter Reading_SEMO'!$AE$33:$AE$260,$A250,'Meter Reading_SEMO'!$AD$33:$AD$260,$B250)</f>
        <v>43420</v>
      </c>
      <c r="E250" s="38">
        <f t="shared" si="22"/>
        <v>28</v>
      </c>
      <c r="F250" s="40">
        <f>SUMIFS(HDD_Summary!$J$4:$J$488,HDD_Summary!$D$4:$D$488,"&lt;"&amp;$D250,HDD_Summary!$D$4:$D$488,"&gt;="&amp;$C250)</f>
        <v>513.5</v>
      </c>
      <c r="G250" s="40">
        <f>SUMIFS(HDD_Summary!$K$4:$K$488,HDD_Summary!$D$4:$D$488,"&lt;"&amp;$D250,HDD_Summary!$D$4:$D$488,"&gt;="&amp;$C250)</f>
        <v>401.15437275985664</v>
      </c>
      <c r="H250" s="105">
        <f>'Customer Count by Cycle'!H83</f>
        <v>1270</v>
      </c>
      <c r="I250" s="105">
        <f>'Customer Count by Cycle'!I83</f>
        <v>132</v>
      </c>
      <c r="L250" s="38"/>
      <c r="M250" s="38"/>
      <c r="N250" s="38"/>
    </row>
    <row r="251" spans="1:14" customFormat="1" x14ac:dyDescent="0.25">
      <c r="A251" s="99">
        <f t="shared" si="21"/>
        <v>16</v>
      </c>
      <c r="B251" s="99">
        <v>11</v>
      </c>
      <c r="C251" s="39">
        <f>SUMIFS('Meter Reading_SEMO'!AF$33:AF$260,'Meter Reading_SEMO'!$AE$33:$AE$260,$A251,'Meter Reading_SEMO'!$AD$33:$AD$260,$B251)</f>
        <v>43395</v>
      </c>
      <c r="D251" s="39">
        <f>SUMIFS('Meter Reading_SEMO'!AG$33:AG$260,'Meter Reading_SEMO'!$AE$33:$AE$260,$A251,'Meter Reading_SEMO'!$AD$33:$AD$260,$B251)</f>
        <v>43423</v>
      </c>
      <c r="E251" s="38">
        <f t="shared" si="22"/>
        <v>28</v>
      </c>
      <c r="F251" s="40">
        <f>SUMIFS(HDD_Summary!$J$4:$J$488,HDD_Summary!$D$4:$D$488,"&lt;"&amp;$D251,HDD_Summary!$D$4:$D$488,"&gt;="&amp;$C251)</f>
        <v>528.5</v>
      </c>
      <c r="G251" s="40">
        <f>SUMIFS(HDD_Summary!$K$4:$K$488,HDD_Summary!$D$4:$D$488,"&lt;"&amp;$D251,HDD_Summary!$D$4:$D$488,"&gt;="&amp;$C251)</f>
        <v>430.81937275985661</v>
      </c>
      <c r="H251" s="105">
        <f>'Customer Count by Cycle'!H84</f>
        <v>1529</v>
      </c>
      <c r="I251" s="105">
        <f>'Customer Count by Cycle'!I84</f>
        <v>206</v>
      </c>
      <c r="L251" s="38"/>
      <c r="M251" s="38"/>
      <c r="N251" s="38"/>
    </row>
    <row r="252" spans="1:14" customFormat="1" x14ac:dyDescent="0.25">
      <c r="A252" s="99">
        <f t="shared" si="21"/>
        <v>17</v>
      </c>
      <c r="B252" s="99">
        <v>11</v>
      </c>
      <c r="C252" s="39">
        <f>SUMIFS('Meter Reading_SEMO'!AF$33:AF$260,'Meter Reading_SEMO'!$AE$33:$AE$260,$A252,'Meter Reading_SEMO'!$AD$33:$AD$260,$B252)</f>
        <v>43396</v>
      </c>
      <c r="D252" s="39">
        <f>SUMIFS('Meter Reading_SEMO'!AG$33:AG$260,'Meter Reading_SEMO'!$AE$33:$AE$260,$A252,'Meter Reading_SEMO'!$AD$33:$AD$260,$B252)</f>
        <v>43424</v>
      </c>
      <c r="E252" s="38">
        <f t="shared" si="22"/>
        <v>28</v>
      </c>
      <c r="F252" s="40">
        <f>SUMIFS(HDD_Summary!$J$4:$J$488,HDD_Summary!$D$4:$D$488,"&lt;"&amp;$D252,HDD_Summary!$D$4:$D$488,"&gt;="&amp;$C252)</f>
        <v>540</v>
      </c>
      <c r="G252" s="40">
        <f>SUMIFS(HDD_Summary!$K$4:$K$488,HDD_Summary!$D$4:$D$488,"&lt;"&amp;$D252,HDD_Summary!$D$4:$D$488,"&gt;="&amp;$C252)</f>
        <v>459.69621863799284</v>
      </c>
      <c r="H252" s="105">
        <f>'Customer Count by Cycle'!H85</f>
        <v>1143</v>
      </c>
      <c r="I252" s="105">
        <f>'Customer Count by Cycle'!I85</f>
        <v>135</v>
      </c>
      <c r="L252" s="38"/>
      <c r="M252" s="38"/>
      <c r="N252" s="38"/>
    </row>
    <row r="253" spans="1:14" customFormat="1" x14ac:dyDescent="0.25">
      <c r="A253" s="99">
        <f t="shared" si="21"/>
        <v>18</v>
      </c>
      <c r="B253" s="99">
        <v>11</v>
      </c>
      <c r="C253" s="39">
        <f>SUMIFS('Meter Reading_SEMO'!AF$33:AF$260,'Meter Reading_SEMO'!$AE$33:$AE$260,$A253,'Meter Reading_SEMO'!$AD$33:$AD$260,$B253)</f>
        <v>43397</v>
      </c>
      <c r="D253" s="39">
        <f>SUMIFS('Meter Reading_SEMO'!AG$33:AG$260,'Meter Reading_SEMO'!$AE$33:$AE$260,$A253,'Meter Reading_SEMO'!$AD$33:$AD$260,$B253)</f>
        <v>43425</v>
      </c>
      <c r="E253" s="38">
        <f t="shared" si="22"/>
        <v>28</v>
      </c>
      <c r="F253" s="40">
        <f>SUMIFS(HDD_Summary!$J$4:$J$488,HDD_Summary!$D$4:$D$488,"&lt;"&amp;$D253,HDD_Summary!$D$4:$D$488,"&gt;="&amp;$C253)</f>
        <v>563.5</v>
      </c>
      <c r="G253" s="40">
        <f>SUMIFS(HDD_Summary!$K$4:$K$488,HDD_Summary!$D$4:$D$488,"&lt;"&amp;$D253,HDD_Summary!$D$4:$D$488,"&gt;="&amp;$C253)</f>
        <v>478.95715053763445</v>
      </c>
      <c r="H253" s="105">
        <f>'Customer Count by Cycle'!H86</f>
        <v>1421</v>
      </c>
      <c r="I253" s="105">
        <f>'Customer Count by Cycle'!I86</f>
        <v>213</v>
      </c>
      <c r="L253" s="38"/>
      <c r="M253" s="38"/>
      <c r="N253" s="38"/>
    </row>
    <row r="254" spans="1:14" customFormat="1" x14ac:dyDescent="0.25">
      <c r="A254" s="99">
        <f t="shared" si="21"/>
        <v>19</v>
      </c>
      <c r="B254" s="99">
        <v>11</v>
      </c>
      <c r="C254" s="39">
        <f>SUMIFS('Meter Reading_SEMO'!AF$33:AF$260,'Meter Reading_SEMO'!$AE$33:$AE$260,$A254,'Meter Reading_SEMO'!$AD$33:$AD$260,$B254)</f>
        <v>43398</v>
      </c>
      <c r="D254" s="39">
        <f>SUMIFS('Meter Reading_SEMO'!AG$33:AG$260,'Meter Reading_SEMO'!$AE$33:$AE$260,$A254,'Meter Reading_SEMO'!$AD$33:$AD$260,$B254)</f>
        <v>43430</v>
      </c>
      <c r="E254" s="38">
        <f t="shared" si="22"/>
        <v>32</v>
      </c>
      <c r="F254" s="40">
        <f>SUMIFS(HDD_Summary!$J$4:$J$488,HDD_Summary!$D$4:$D$488,"&lt;"&amp;$D254,HDD_Summary!$D$4:$D$488,"&gt;="&amp;$C254)</f>
        <v>646</v>
      </c>
      <c r="G254" s="40">
        <f>SUMIFS(HDD_Summary!$K$4:$K$488,HDD_Summary!$D$4:$D$488,"&lt;"&amp;$D254,HDD_Summary!$D$4:$D$488,"&gt;="&amp;$C254)</f>
        <v>589.64501792114709</v>
      </c>
      <c r="H254" s="105">
        <f>'Customer Count by Cycle'!H87</f>
        <v>1895</v>
      </c>
      <c r="I254" s="105">
        <f>'Customer Count by Cycle'!I87</f>
        <v>170</v>
      </c>
      <c r="L254" s="38"/>
      <c r="M254" s="38"/>
      <c r="N254" s="38"/>
    </row>
    <row r="255" spans="1:14" customFormat="1" x14ac:dyDescent="0.25">
      <c r="A255" s="99"/>
      <c r="B255" s="99"/>
      <c r="C255" s="39"/>
      <c r="D255" s="39"/>
      <c r="E255" s="38"/>
      <c r="F255" s="98"/>
      <c r="G255" s="40"/>
      <c r="H255" s="105"/>
      <c r="I255" s="5"/>
      <c r="L255" s="38"/>
      <c r="M255" s="38"/>
      <c r="N255" s="38"/>
    </row>
    <row r="256" spans="1:14" customFormat="1" x14ac:dyDescent="0.25">
      <c r="A256" s="99"/>
      <c r="B256" s="99"/>
      <c r="C256" s="39"/>
      <c r="D256" s="39"/>
      <c r="E256" s="38"/>
      <c r="F256" s="98"/>
      <c r="G256" s="40"/>
      <c r="H256" s="105"/>
      <c r="I256" s="5"/>
      <c r="L256" s="38"/>
      <c r="M256" s="38"/>
      <c r="N256" s="38"/>
    </row>
    <row r="257" spans="1:14" customFormat="1" x14ac:dyDescent="0.25">
      <c r="A257" s="99"/>
      <c r="B257" s="99"/>
      <c r="C257" s="39"/>
      <c r="D257" s="39"/>
      <c r="E257" s="38"/>
      <c r="F257" s="98"/>
      <c r="G257" s="40"/>
      <c r="H257" s="105"/>
      <c r="I257" s="5"/>
      <c r="L257" s="38"/>
      <c r="M257" s="38"/>
      <c r="N257" s="38"/>
    </row>
    <row r="258" spans="1:14" customFormat="1" x14ac:dyDescent="0.25">
      <c r="A258" s="126" t="s">
        <v>464</v>
      </c>
      <c r="B258" s="125"/>
      <c r="C258" s="39"/>
      <c r="D258" s="39"/>
      <c r="E258" s="38"/>
      <c r="F258" s="98"/>
      <c r="G258" s="40"/>
      <c r="H258" s="105"/>
      <c r="I258" s="5"/>
      <c r="L258" s="38"/>
      <c r="M258" s="38"/>
      <c r="N258" s="38"/>
    </row>
    <row r="259" spans="1:14" customFormat="1" x14ac:dyDescent="0.25">
      <c r="A259" s="99">
        <f>A236</f>
        <v>1</v>
      </c>
      <c r="B259" s="99">
        <v>12</v>
      </c>
      <c r="C259" s="39">
        <f>SUMIFS('Meter Reading_SEMO'!AF$33:AF$260,'Meter Reading_SEMO'!$AE$33:$AE$260,$A259,'Meter Reading_SEMO'!$AD$33:$AD$260,$B259)</f>
        <v>43402</v>
      </c>
      <c r="D259" s="39">
        <f>SUMIFS('Meter Reading_SEMO'!AG$33:AG$260,'Meter Reading_SEMO'!$AE$33:$AE$260,$A259,'Meter Reading_SEMO'!$AD$33:$AD$260,$B259)</f>
        <v>43432</v>
      </c>
      <c r="E259" s="38">
        <f>D259-C259</f>
        <v>30</v>
      </c>
      <c r="F259" s="40">
        <f>SUMIFS(HDD_Summary!$J$4:$J$488,HDD_Summary!$D$4:$D$488,"&lt;"&amp;$D259,HDD_Summary!$D$4:$D$488,"&gt;="&amp;$C259)</f>
        <v>674</v>
      </c>
      <c r="G259" s="40">
        <f>SUMIFS(HDD_Summary!$K$4:$K$488,HDD_Summary!$D$4:$D$488,"&lt;"&amp;$D259,HDD_Summary!$D$4:$D$488,"&gt;="&amp;$C259)</f>
        <v>557.65879928315428</v>
      </c>
      <c r="H259" s="105">
        <f>'Customer Count by Cycle'!H91</f>
        <v>1674</v>
      </c>
      <c r="I259" s="105">
        <f>'Customer Count by Cycle'!I91</f>
        <v>144</v>
      </c>
      <c r="L259" s="38"/>
      <c r="M259" s="38"/>
      <c r="N259" s="38"/>
    </row>
    <row r="260" spans="1:14" customFormat="1" x14ac:dyDescent="0.25">
      <c r="A260" s="99">
        <f>A237</f>
        <v>2</v>
      </c>
      <c r="B260" s="99">
        <v>12</v>
      </c>
      <c r="C260" s="39">
        <f>SUMIFS('Meter Reading_SEMO'!AF$33:AF$260,'Meter Reading_SEMO'!$AE$33:$AE$260,$A260,'Meter Reading_SEMO'!$AD$33:$AD$260,$B260)</f>
        <v>43403</v>
      </c>
      <c r="D260" s="39">
        <f>SUMIFS('Meter Reading_SEMO'!AG$33:AG$260,'Meter Reading_SEMO'!$AE$33:$AE$260,$A260,'Meter Reading_SEMO'!$AD$33:$AD$260,$B260)</f>
        <v>43433</v>
      </c>
      <c r="E260" s="38">
        <f t="shared" ref="E260:E277" si="23">D260-C260</f>
        <v>30</v>
      </c>
      <c r="F260" s="40">
        <f>SUMIFS(HDD_Summary!$J$4:$J$488,HDD_Summary!$D$4:$D$488,"&lt;"&amp;$D260,HDD_Summary!$D$4:$D$488,"&gt;="&amp;$C260)</f>
        <v>697.5</v>
      </c>
      <c r="G260" s="40">
        <f>SUMIFS(HDD_Summary!$K$4:$K$488,HDD_Summary!$D$4:$D$488,"&lt;"&amp;$D260,HDD_Summary!$D$4:$D$488,"&gt;="&amp;$C260)</f>
        <v>549.91478494623664</v>
      </c>
      <c r="H260" s="105">
        <f>'Customer Count by Cycle'!H92</f>
        <v>1574</v>
      </c>
      <c r="I260" s="105">
        <f>'Customer Count by Cycle'!I92</f>
        <v>77</v>
      </c>
      <c r="L260" s="38"/>
      <c r="M260" s="38"/>
      <c r="N260" s="38"/>
    </row>
    <row r="261" spans="1:14" customFormat="1" x14ac:dyDescent="0.25">
      <c r="A261" s="99">
        <f>A238</f>
        <v>3</v>
      </c>
      <c r="B261" s="99">
        <v>12</v>
      </c>
      <c r="C261" s="39">
        <f>SUMIFS('Meter Reading_SEMO'!AF$33:AF$260,'Meter Reading_SEMO'!$AE$33:$AE$260,$A261,'Meter Reading_SEMO'!$AD$33:$AD$260,$B261)</f>
        <v>43404</v>
      </c>
      <c r="D261" s="39">
        <f>SUMIFS('Meter Reading_SEMO'!AG$33:AG$260,'Meter Reading_SEMO'!$AE$33:$AE$260,$A261,'Meter Reading_SEMO'!$AD$33:$AD$260,$B261)</f>
        <v>43434</v>
      </c>
      <c r="E261" s="38">
        <f t="shared" si="23"/>
        <v>30</v>
      </c>
      <c r="F261" s="40">
        <f>SUMIFS(HDD_Summary!$J$4:$J$488,HDD_Summary!$D$4:$D$488,"&lt;"&amp;$D261,HDD_Summary!$D$4:$D$488,"&gt;="&amp;$C261)</f>
        <v>715</v>
      </c>
      <c r="G261" s="40">
        <f>SUMIFS(HDD_Summary!$K$4:$K$488,HDD_Summary!$D$4:$D$488,"&lt;"&amp;$D261,HDD_Summary!$D$4:$D$488,"&gt;="&amp;$C261)</f>
        <v>546.72069892473121</v>
      </c>
      <c r="H261" s="105">
        <f>'Customer Count by Cycle'!H93</f>
        <v>1826</v>
      </c>
      <c r="I261" s="105">
        <f>'Customer Count by Cycle'!I93</f>
        <v>244</v>
      </c>
      <c r="L261" s="38"/>
      <c r="M261" s="38"/>
      <c r="N261" s="38"/>
    </row>
    <row r="262" spans="1:14" customFormat="1" x14ac:dyDescent="0.25">
      <c r="A262" s="99">
        <f t="shared" ref="A262:A277" si="24">A239</f>
        <v>4</v>
      </c>
      <c r="B262" s="99">
        <v>12</v>
      </c>
      <c r="C262" s="39">
        <f>SUMIFS('Meter Reading_SEMO'!AF$33:AF$260,'Meter Reading_SEMO'!$AE$33:$AE$260,$A262,'Meter Reading_SEMO'!$AD$33:$AD$260,$B262)</f>
        <v>43405</v>
      </c>
      <c r="D262" s="39">
        <f>SUMIFS('Meter Reading_SEMO'!AG$33:AG$260,'Meter Reading_SEMO'!$AE$33:$AE$260,$A262,'Meter Reading_SEMO'!$AD$33:$AD$260,$B262)</f>
        <v>43437</v>
      </c>
      <c r="E262" s="38">
        <f t="shared" si="23"/>
        <v>32</v>
      </c>
      <c r="F262" s="40">
        <f>SUMIFS(HDD_Summary!$J$4:$J$488,HDD_Summary!$D$4:$D$488,"&lt;"&amp;$D262,HDD_Summary!$D$4:$D$488,"&gt;="&amp;$C262)</f>
        <v>739.5</v>
      </c>
      <c r="G262" s="40">
        <f>SUMIFS(HDD_Summary!$K$4:$K$488,HDD_Summary!$D$4:$D$488,"&lt;"&amp;$D262,HDD_Summary!$D$4:$D$488,"&gt;="&amp;$C262)</f>
        <v>591.7848387096775</v>
      </c>
      <c r="H262" s="105">
        <f>'Customer Count by Cycle'!H94</f>
        <v>1107</v>
      </c>
      <c r="I262" s="105">
        <f>'Customer Count by Cycle'!I94</f>
        <v>176</v>
      </c>
      <c r="L262" s="38"/>
      <c r="M262" s="38"/>
      <c r="N262" s="38"/>
    </row>
    <row r="263" spans="1:14" customFormat="1" x14ac:dyDescent="0.25">
      <c r="A263" s="99">
        <f t="shared" si="24"/>
        <v>5</v>
      </c>
      <c r="B263" s="99">
        <v>12</v>
      </c>
      <c r="C263" s="39">
        <f>SUMIFS('Meter Reading_SEMO'!AF$33:AF$260,'Meter Reading_SEMO'!$AE$33:$AE$260,$A263,'Meter Reading_SEMO'!$AD$33:$AD$260,$B263)</f>
        <v>43406</v>
      </c>
      <c r="D263" s="39">
        <f>SUMIFS('Meter Reading_SEMO'!AG$33:AG$260,'Meter Reading_SEMO'!$AE$33:$AE$260,$A263,'Meter Reading_SEMO'!$AD$33:$AD$260,$B263)</f>
        <v>43438</v>
      </c>
      <c r="E263" s="38">
        <f t="shared" si="23"/>
        <v>32</v>
      </c>
      <c r="F263" s="40">
        <f>SUMIFS(HDD_Summary!$J$4:$J$488,HDD_Summary!$D$4:$D$488,"&lt;"&amp;$D263,HDD_Summary!$D$4:$D$488,"&gt;="&amp;$C263)</f>
        <v>747</v>
      </c>
      <c r="G263" s="40">
        <f>SUMIFS(HDD_Summary!$K$4:$K$488,HDD_Summary!$D$4:$D$488,"&lt;"&amp;$D263,HDD_Summary!$D$4:$D$488,"&gt;="&amp;$C263)</f>
        <v>592.27784946236579</v>
      </c>
      <c r="H263" s="105">
        <f>'Customer Count by Cycle'!H95</f>
        <v>1255</v>
      </c>
      <c r="I263" s="105">
        <f>'Customer Count by Cycle'!I95</f>
        <v>217</v>
      </c>
      <c r="L263" s="38"/>
      <c r="M263" s="38"/>
      <c r="N263" s="38"/>
    </row>
    <row r="264" spans="1:14" customFormat="1" x14ac:dyDescent="0.25">
      <c r="A264" s="99">
        <f t="shared" si="24"/>
        <v>6</v>
      </c>
      <c r="B264" s="99">
        <v>12</v>
      </c>
      <c r="C264" s="39">
        <f>SUMIFS('Meter Reading_SEMO'!AF$33:AF$260,'Meter Reading_SEMO'!$AE$33:$AE$260,$A264,'Meter Reading_SEMO'!$AD$33:$AD$260,$B264)</f>
        <v>43409</v>
      </c>
      <c r="D264" s="39">
        <f>SUMIFS('Meter Reading_SEMO'!AG$33:AG$260,'Meter Reading_SEMO'!$AE$33:$AE$260,$A264,'Meter Reading_SEMO'!$AD$33:$AD$260,$B264)</f>
        <v>43439</v>
      </c>
      <c r="E264" s="38">
        <f t="shared" si="23"/>
        <v>30</v>
      </c>
      <c r="F264" s="40">
        <f>SUMIFS(HDD_Summary!$J$4:$J$488,HDD_Summary!$D$4:$D$488,"&lt;"&amp;$D264,HDD_Summary!$D$4:$D$488,"&gt;="&amp;$C264)</f>
        <v>730.5</v>
      </c>
      <c r="G264" s="40">
        <f>SUMIFS(HDD_Summary!$K$4:$K$488,HDD_Summary!$D$4:$D$488,"&lt;"&amp;$D264,HDD_Summary!$D$4:$D$488,"&gt;="&amp;$C264)</f>
        <v>589.26154121863829</v>
      </c>
      <c r="H264" s="105">
        <f>'Customer Count by Cycle'!H96</f>
        <v>1245</v>
      </c>
      <c r="I264" s="105">
        <f>'Customer Count by Cycle'!I96</f>
        <v>136</v>
      </c>
      <c r="L264" s="38"/>
      <c r="M264" s="38"/>
      <c r="N264" s="38"/>
    </row>
    <row r="265" spans="1:14" customFormat="1" x14ac:dyDescent="0.25">
      <c r="A265" s="99">
        <f t="shared" si="24"/>
        <v>7</v>
      </c>
      <c r="B265" s="99">
        <v>12</v>
      </c>
      <c r="C265" s="39">
        <f>SUMIFS('Meter Reading_SEMO'!AF$33:AF$260,'Meter Reading_SEMO'!$AE$33:$AE$260,$A265,'Meter Reading_SEMO'!$AD$33:$AD$260,$B265)</f>
        <v>43410</v>
      </c>
      <c r="D265" s="39">
        <f>SUMIFS('Meter Reading_SEMO'!AG$33:AG$260,'Meter Reading_SEMO'!$AE$33:$AE$260,$A265,'Meter Reading_SEMO'!$AD$33:$AD$260,$B265)</f>
        <v>43440</v>
      </c>
      <c r="E265" s="38">
        <f t="shared" si="23"/>
        <v>30</v>
      </c>
      <c r="F265" s="40">
        <f>SUMIFS(HDD_Summary!$J$4:$J$488,HDD_Summary!$D$4:$D$488,"&lt;"&amp;$D265,HDD_Summary!$D$4:$D$488,"&gt;="&amp;$C265)</f>
        <v>742.5</v>
      </c>
      <c r="G265" s="40">
        <f>SUMIFS(HDD_Summary!$K$4:$K$488,HDD_Summary!$D$4:$D$488,"&lt;"&amp;$D265,HDD_Summary!$D$4:$D$488,"&gt;="&amp;$C265)</f>
        <v>606.37856630824399</v>
      </c>
      <c r="H265" s="105">
        <f>'Customer Count by Cycle'!H97</f>
        <v>1462</v>
      </c>
      <c r="I265" s="105">
        <f>'Customer Count by Cycle'!I97</f>
        <v>209</v>
      </c>
      <c r="L265" s="38"/>
      <c r="M265" s="38"/>
      <c r="N265" s="38"/>
    </row>
    <row r="266" spans="1:14" customFormat="1" x14ac:dyDescent="0.25">
      <c r="A266" s="99">
        <f t="shared" si="24"/>
        <v>8</v>
      </c>
      <c r="B266" s="99">
        <v>12</v>
      </c>
      <c r="C266" s="39">
        <f>SUMIFS('Meter Reading_SEMO'!AF$33:AF$260,'Meter Reading_SEMO'!$AE$33:$AE$260,$A266,'Meter Reading_SEMO'!$AD$33:$AD$260,$B266)</f>
        <v>43411</v>
      </c>
      <c r="D266" s="39">
        <f>SUMIFS('Meter Reading_SEMO'!AG$33:AG$260,'Meter Reading_SEMO'!$AE$33:$AE$260,$A266,'Meter Reading_SEMO'!$AD$33:$AD$260,$B266)</f>
        <v>43441</v>
      </c>
      <c r="E266" s="38">
        <f t="shared" si="23"/>
        <v>30</v>
      </c>
      <c r="F266" s="40">
        <f>SUMIFS(HDD_Summary!$J$4:$J$488,HDD_Summary!$D$4:$D$488,"&lt;"&amp;$D266,HDD_Summary!$D$4:$D$488,"&gt;="&amp;$C266)</f>
        <v>763.5</v>
      </c>
      <c r="G266" s="40">
        <f>SUMIFS(HDD_Summary!$K$4:$K$488,HDD_Summary!$D$4:$D$488,"&lt;"&amp;$D266,HDD_Summary!$D$4:$D$488,"&gt;="&amp;$C266)</f>
        <v>623.64403225806473</v>
      </c>
      <c r="H266" s="105">
        <f>'Customer Count by Cycle'!H98</f>
        <v>1433</v>
      </c>
      <c r="I266" s="105">
        <f>'Customer Count by Cycle'!I98</f>
        <v>204</v>
      </c>
      <c r="L266" s="38"/>
      <c r="M266" s="38"/>
      <c r="N266" s="38"/>
    </row>
    <row r="267" spans="1:14" customFormat="1" x14ac:dyDescent="0.25">
      <c r="A267" s="99">
        <f t="shared" si="24"/>
        <v>9</v>
      </c>
      <c r="B267" s="99">
        <v>12</v>
      </c>
      <c r="C267" s="39">
        <f>SUMIFS('Meter Reading_SEMO'!AF$33:AF$260,'Meter Reading_SEMO'!$AE$33:$AE$260,$A267,'Meter Reading_SEMO'!$AD$33:$AD$260,$B267)</f>
        <v>43412</v>
      </c>
      <c r="D267" s="39">
        <f>SUMIFS('Meter Reading_SEMO'!AG$33:AG$260,'Meter Reading_SEMO'!$AE$33:$AE$260,$A267,'Meter Reading_SEMO'!$AD$33:$AD$260,$B267)</f>
        <v>43444</v>
      </c>
      <c r="E267" s="38">
        <f t="shared" si="23"/>
        <v>32</v>
      </c>
      <c r="F267" s="40">
        <f>SUMIFS(HDD_Summary!$J$4:$J$488,HDD_Summary!$D$4:$D$488,"&lt;"&amp;$D267,HDD_Summary!$D$4:$D$488,"&gt;="&amp;$C267)</f>
        <v>850.5</v>
      </c>
      <c r="G267" s="40">
        <f>SUMIFS(HDD_Summary!$K$4:$K$488,HDD_Summary!$D$4:$D$488,"&lt;"&amp;$D267,HDD_Summary!$D$4:$D$488,"&gt;="&amp;$C267)</f>
        <v>712.72177419354853</v>
      </c>
      <c r="H267" s="105">
        <f>'Customer Count by Cycle'!H99</f>
        <v>1278</v>
      </c>
      <c r="I267" s="105">
        <f>'Customer Count by Cycle'!I99</f>
        <v>184</v>
      </c>
      <c r="L267" s="38"/>
      <c r="M267" s="38"/>
      <c r="N267" s="38"/>
    </row>
    <row r="268" spans="1:14" customFormat="1" x14ac:dyDescent="0.25">
      <c r="A268" s="99">
        <f t="shared" si="24"/>
        <v>10</v>
      </c>
      <c r="B268" s="99">
        <v>12</v>
      </c>
      <c r="C268" s="39">
        <f>SUMIFS('Meter Reading_SEMO'!AF$33:AF$260,'Meter Reading_SEMO'!$AE$33:$AE$260,$A268,'Meter Reading_SEMO'!$AD$33:$AD$260,$B268)</f>
        <v>43413</v>
      </c>
      <c r="D268" s="39">
        <f>SUMIFS('Meter Reading_SEMO'!AG$33:AG$260,'Meter Reading_SEMO'!$AE$33:$AE$260,$A268,'Meter Reading_SEMO'!$AD$33:$AD$260,$B268)</f>
        <v>43445</v>
      </c>
      <c r="E268" s="38">
        <f t="shared" si="23"/>
        <v>32</v>
      </c>
      <c r="F268" s="40">
        <f>SUMIFS(HDD_Summary!$J$4:$J$488,HDD_Summary!$D$4:$D$488,"&lt;"&amp;$D268,HDD_Summary!$D$4:$D$488,"&gt;="&amp;$C268)</f>
        <v>863</v>
      </c>
      <c r="G268" s="40">
        <f>SUMIFS(HDD_Summary!$K$4:$K$488,HDD_Summary!$D$4:$D$488,"&lt;"&amp;$D268,HDD_Summary!$D$4:$D$488,"&gt;="&amp;$C268)</f>
        <v>720.08575268817208</v>
      </c>
      <c r="H268" s="105">
        <f>'Customer Count by Cycle'!H100</f>
        <v>1587</v>
      </c>
      <c r="I268" s="105">
        <f>'Customer Count by Cycle'!I100</f>
        <v>163</v>
      </c>
      <c r="L268" s="38"/>
      <c r="M268" s="38"/>
      <c r="N268" s="38"/>
    </row>
    <row r="269" spans="1:14" customFormat="1" x14ac:dyDescent="0.25">
      <c r="A269" s="99">
        <f t="shared" si="24"/>
        <v>11</v>
      </c>
      <c r="B269" s="99">
        <v>12</v>
      </c>
      <c r="C269" s="39">
        <f>SUMIFS('Meter Reading_SEMO'!AF$33:AF$260,'Meter Reading_SEMO'!$AE$33:$AE$260,$A269,'Meter Reading_SEMO'!$AD$33:$AD$260,$B269)</f>
        <v>43416</v>
      </c>
      <c r="D269" s="39">
        <f>SUMIFS('Meter Reading_SEMO'!AG$33:AG$260,'Meter Reading_SEMO'!$AE$33:$AE$260,$A269,'Meter Reading_SEMO'!$AD$33:$AD$260,$B269)</f>
        <v>43446</v>
      </c>
      <c r="E269" s="38">
        <f t="shared" si="23"/>
        <v>30</v>
      </c>
      <c r="F269" s="40">
        <f>SUMIFS(HDD_Summary!$J$4:$J$488,HDD_Summary!$D$4:$D$488,"&lt;"&amp;$D269,HDD_Summary!$D$4:$D$488,"&gt;="&amp;$C269)</f>
        <v>802</v>
      </c>
      <c r="G269" s="40">
        <f>SUMIFS(HDD_Summary!$K$4:$K$488,HDD_Summary!$D$4:$D$488,"&lt;"&amp;$D269,HDD_Summary!$D$4:$D$488,"&gt;="&amp;$C269)</f>
        <v>666.8979390681003</v>
      </c>
      <c r="H269" s="105">
        <f>'Customer Count by Cycle'!H101</f>
        <v>1387</v>
      </c>
      <c r="I269" s="105">
        <f>'Customer Count by Cycle'!I101</f>
        <v>184</v>
      </c>
      <c r="L269" s="38"/>
      <c r="M269" s="38"/>
      <c r="N269" s="38"/>
    </row>
    <row r="270" spans="1:14" customFormat="1" x14ac:dyDescent="0.25">
      <c r="A270" s="99">
        <f t="shared" si="24"/>
        <v>12</v>
      </c>
      <c r="B270" s="99">
        <v>12</v>
      </c>
      <c r="C270" s="39">
        <f>SUMIFS('Meter Reading_SEMO'!AF$33:AF$260,'Meter Reading_SEMO'!$AE$33:$AE$260,$A270,'Meter Reading_SEMO'!$AD$33:$AD$260,$B270)</f>
        <v>43417</v>
      </c>
      <c r="D270" s="39">
        <f>SUMIFS('Meter Reading_SEMO'!AG$33:AG$260,'Meter Reading_SEMO'!$AE$33:$AE$260,$A270,'Meter Reading_SEMO'!$AD$33:$AD$260,$B270)</f>
        <v>43447</v>
      </c>
      <c r="E270" s="38">
        <f t="shared" si="23"/>
        <v>30</v>
      </c>
      <c r="F270" s="40">
        <f>SUMIFS(HDD_Summary!$J$4:$J$488,HDD_Summary!$D$4:$D$488,"&lt;"&amp;$D270,HDD_Summary!$D$4:$D$488,"&gt;="&amp;$C270)</f>
        <v>792</v>
      </c>
      <c r="G270" s="40">
        <f>SUMIFS(HDD_Summary!$K$4:$K$488,HDD_Summary!$D$4:$D$488,"&lt;"&amp;$D270,HDD_Summary!$D$4:$D$488,"&gt;="&amp;$C270)</f>
        <v>683.44327956989241</v>
      </c>
      <c r="H270" s="105">
        <f>'Customer Count by Cycle'!H102</f>
        <v>1289</v>
      </c>
      <c r="I270" s="105">
        <f>'Customer Count by Cycle'!I102</f>
        <v>148</v>
      </c>
      <c r="L270" s="38"/>
      <c r="M270" s="38"/>
      <c r="N270" s="38"/>
    </row>
    <row r="271" spans="1:14" customFormat="1" x14ac:dyDescent="0.25">
      <c r="A271" s="99">
        <f t="shared" si="24"/>
        <v>13</v>
      </c>
      <c r="B271" s="99">
        <v>12</v>
      </c>
      <c r="C271" s="39">
        <f>SUMIFS('Meter Reading_SEMO'!AF$33:AF$260,'Meter Reading_SEMO'!$AE$33:$AE$260,$A271,'Meter Reading_SEMO'!$AD$33:$AD$260,$B271)</f>
        <v>43418</v>
      </c>
      <c r="D271" s="39">
        <f>SUMIFS('Meter Reading_SEMO'!AG$33:AG$260,'Meter Reading_SEMO'!$AE$33:$AE$260,$A271,'Meter Reading_SEMO'!$AD$33:$AD$260,$B271)</f>
        <v>43448</v>
      </c>
      <c r="E271" s="38">
        <f t="shared" si="23"/>
        <v>30</v>
      </c>
      <c r="F271" s="40">
        <f>SUMIFS(HDD_Summary!$J$4:$J$488,HDD_Summary!$D$4:$D$488,"&lt;"&amp;$D271,HDD_Summary!$D$4:$D$488,"&gt;="&amp;$C271)</f>
        <v>771</v>
      </c>
      <c r="G271" s="40">
        <f>SUMIFS(HDD_Summary!$K$4:$K$488,HDD_Summary!$D$4:$D$488,"&lt;"&amp;$D271,HDD_Summary!$D$4:$D$488,"&gt;="&amp;$C271)</f>
        <v>687.7822580645161</v>
      </c>
      <c r="H271" s="105">
        <f>'Customer Count by Cycle'!H103</f>
        <v>1584</v>
      </c>
      <c r="I271" s="105">
        <f>'Customer Count by Cycle'!I103</f>
        <v>150</v>
      </c>
      <c r="L271" s="38"/>
      <c r="M271" s="38"/>
      <c r="N271" s="38"/>
    </row>
    <row r="272" spans="1:14" customFormat="1" x14ac:dyDescent="0.25">
      <c r="A272" s="99">
        <f t="shared" si="24"/>
        <v>14</v>
      </c>
      <c r="B272" s="99">
        <v>12</v>
      </c>
      <c r="C272" s="39">
        <f>SUMIFS('Meter Reading_SEMO'!AF$33:AF$260,'Meter Reading_SEMO'!$AE$33:$AE$260,$A272,'Meter Reading_SEMO'!$AD$33:$AD$260,$B272)</f>
        <v>43419</v>
      </c>
      <c r="D272" s="39">
        <f>SUMIFS('Meter Reading_SEMO'!AG$33:AG$260,'Meter Reading_SEMO'!$AE$33:$AE$260,$A272,'Meter Reading_SEMO'!$AD$33:$AD$260,$B272)</f>
        <v>43451</v>
      </c>
      <c r="E272" s="38">
        <f t="shared" si="23"/>
        <v>32</v>
      </c>
      <c r="F272" s="40">
        <f>SUMIFS(HDD_Summary!$J$4:$J$488,HDD_Summary!$D$4:$D$488,"&lt;"&amp;$D272,HDD_Summary!$D$4:$D$488,"&gt;="&amp;$C272)</f>
        <v>788.5</v>
      </c>
      <c r="G272" s="40">
        <f>SUMIFS(HDD_Summary!$K$4:$K$488,HDD_Summary!$D$4:$D$488,"&lt;"&amp;$D272,HDD_Summary!$D$4:$D$488,"&gt;="&amp;$C272)</f>
        <v>742.00765232974925</v>
      </c>
      <c r="H272" s="105">
        <f>'Customer Count by Cycle'!H104</f>
        <v>1579</v>
      </c>
      <c r="I272" s="105">
        <f>'Customer Count by Cycle'!I104</f>
        <v>202</v>
      </c>
      <c r="L272" s="38"/>
      <c r="M272" s="38"/>
      <c r="N272" s="38"/>
    </row>
    <row r="273" spans="1:14" customFormat="1" x14ac:dyDescent="0.25">
      <c r="A273" s="99">
        <f t="shared" si="24"/>
        <v>15</v>
      </c>
      <c r="B273" s="99">
        <v>12</v>
      </c>
      <c r="C273" s="39">
        <f>SUMIFS('Meter Reading_SEMO'!AF$33:AF$260,'Meter Reading_SEMO'!$AE$33:$AE$260,$A273,'Meter Reading_SEMO'!$AD$33:$AD$260,$B273)</f>
        <v>43420</v>
      </c>
      <c r="D273" s="39">
        <f>SUMIFS('Meter Reading_SEMO'!AG$33:AG$260,'Meter Reading_SEMO'!$AE$33:$AE$260,$A273,'Meter Reading_SEMO'!$AD$33:$AD$260,$B273)</f>
        <v>43452</v>
      </c>
      <c r="E273" s="38">
        <f t="shared" si="23"/>
        <v>32</v>
      </c>
      <c r="F273" s="40">
        <f>SUMIFS(HDD_Summary!$J$4:$J$488,HDD_Summary!$D$4:$D$488,"&lt;"&amp;$D273,HDD_Summary!$D$4:$D$488,"&gt;="&amp;$C273)</f>
        <v>778</v>
      </c>
      <c r="G273" s="40">
        <f>SUMIFS(HDD_Summary!$K$4:$K$488,HDD_Summary!$D$4:$D$488,"&lt;"&amp;$D273,HDD_Summary!$D$4:$D$488,"&gt;="&amp;$C273)</f>
        <v>746.26749103942677</v>
      </c>
      <c r="H273" s="105">
        <f>'Customer Count by Cycle'!H105</f>
        <v>1293</v>
      </c>
      <c r="I273" s="105">
        <f>'Customer Count by Cycle'!I105</f>
        <v>134</v>
      </c>
      <c r="L273" s="38"/>
      <c r="M273" s="38"/>
      <c r="N273" s="38"/>
    </row>
    <row r="274" spans="1:14" customFormat="1" x14ac:dyDescent="0.25">
      <c r="A274" s="99">
        <f t="shared" si="24"/>
        <v>16</v>
      </c>
      <c r="B274" s="99">
        <v>12</v>
      </c>
      <c r="C274" s="39">
        <f>SUMIFS('Meter Reading_SEMO'!AF$33:AF$260,'Meter Reading_SEMO'!$AE$33:$AE$260,$A274,'Meter Reading_SEMO'!$AD$33:$AD$260,$B274)</f>
        <v>43423</v>
      </c>
      <c r="D274" s="39">
        <f>SUMIFS('Meter Reading_SEMO'!AG$33:AG$260,'Meter Reading_SEMO'!$AE$33:$AE$260,$A274,'Meter Reading_SEMO'!$AD$33:$AD$260,$B274)</f>
        <v>43453</v>
      </c>
      <c r="E274" s="38">
        <f t="shared" si="23"/>
        <v>30</v>
      </c>
      <c r="F274" s="40">
        <f>SUMIFS(HDD_Summary!$J$4:$J$488,HDD_Summary!$D$4:$D$488,"&lt;"&amp;$D274,HDD_Summary!$D$4:$D$488,"&gt;="&amp;$C274)</f>
        <v>736.5</v>
      </c>
      <c r="G274" s="40">
        <f>SUMIFS(HDD_Summary!$K$4:$K$488,HDD_Summary!$D$4:$D$488,"&lt;"&amp;$D274,HDD_Summary!$D$4:$D$488,"&gt;="&amp;$C274)</f>
        <v>714.44872759856651</v>
      </c>
      <c r="H274" s="105">
        <f>'Customer Count by Cycle'!H106</f>
        <v>1547</v>
      </c>
      <c r="I274" s="105">
        <f>'Customer Count by Cycle'!I106</f>
        <v>206</v>
      </c>
      <c r="L274" s="38"/>
      <c r="M274" s="38"/>
      <c r="N274" s="38"/>
    </row>
    <row r="275" spans="1:14" customFormat="1" x14ac:dyDescent="0.25">
      <c r="A275" s="99">
        <f t="shared" si="24"/>
        <v>17</v>
      </c>
      <c r="B275" s="99">
        <v>12</v>
      </c>
      <c r="C275" s="39">
        <f>SUMIFS('Meter Reading_SEMO'!AF$33:AF$260,'Meter Reading_SEMO'!$AE$33:$AE$260,$A275,'Meter Reading_SEMO'!$AD$33:$AD$260,$B275)</f>
        <v>43424</v>
      </c>
      <c r="D275" s="39">
        <f>SUMIFS('Meter Reading_SEMO'!AG$33:AG$260,'Meter Reading_SEMO'!$AE$33:$AE$260,$A275,'Meter Reading_SEMO'!$AD$33:$AD$260,$B275)</f>
        <v>43454</v>
      </c>
      <c r="E275" s="38">
        <f t="shared" si="23"/>
        <v>30</v>
      </c>
      <c r="F275" s="40">
        <f>SUMIFS(HDD_Summary!$J$4:$J$488,HDD_Summary!$D$4:$D$488,"&lt;"&amp;$D275,HDD_Summary!$D$4:$D$488,"&gt;="&amp;$C275)</f>
        <v>731</v>
      </c>
      <c r="G275" s="40">
        <f>SUMIFS(HDD_Summary!$K$4:$K$488,HDD_Summary!$D$4:$D$488,"&lt;"&amp;$D275,HDD_Summary!$D$4:$D$488,"&gt;="&amp;$C275)</f>
        <v>696.93655913978523</v>
      </c>
      <c r="H275" s="105">
        <f>'Customer Count by Cycle'!H107</f>
        <v>1161</v>
      </c>
      <c r="I275" s="105">
        <f>'Customer Count by Cycle'!I107</f>
        <v>136</v>
      </c>
      <c r="L275" s="38"/>
      <c r="M275" s="38"/>
      <c r="N275" s="38"/>
    </row>
    <row r="276" spans="1:14" customFormat="1" x14ac:dyDescent="0.25">
      <c r="A276" s="99">
        <f t="shared" si="24"/>
        <v>18</v>
      </c>
      <c r="B276" s="99">
        <v>12</v>
      </c>
      <c r="C276" s="39">
        <f>SUMIFS('Meter Reading_SEMO'!AF$33:AF$260,'Meter Reading_SEMO'!$AE$33:$AE$260,$A276,'Meter Reading_SEMO'!$AD$33:$AD$260,$B276)</f>
        <v>43425</v>
      </c>
      <c r="D276" s="39">
        <f>SUMIFS('Meter Reading_SEMO'!AG$33:AG$260,'Meter Reading_SEMO'!$AE$33:$AE$260,$A276,'Meter Reading_SEMO'!$AD$33:$AD$260,$B276)</f>
        <v>43455</v>
      </c>
      <c r="E276" s="38">
        <f t="shared" si="23"/>
        <v>30</v>
      </c>
      <c r="F276" s="40">
        <f>SUMIFS(HDD_Summary!$J$4:$J$488,HDD_Summary!$D$4:$D$488,"&lt;"&amp;$D276,HDD_Summary!$D$4:$D$488,"&gt;="&amp;$C276)</f>
        <v>717.5</v>
      </c>
      <c r="G276" s="40">
        <f>SUMIFS(HDD_Summary!$K$4:$K$488,HDD_Summary!$D$4:$D$488,"&lt;"&amp;$D276,HDD_Summary!$D$4:$D$488,"&gt;="&amp;$C276)</f>
        <v>689.11931899641593</v>
      </c>
      <c r="H276" s="105">
        <f>'Customer Count by Cycle'!H108</f>
        <v>1428</v>
      </c>
      <c r="I276" s="105">
        <f>'Customer Count by Cycle'!I108</f>
        <v>215</v>
      </c>
      <c r="L276" s="38"/>
      <c r="M276" s="38"/>
      <c r="N276" s="38"/>
    </row>
    <row r="277" spans="1:14" customFormat="1" x14ac:dyDescent="0.25">
      <c r="A277" s="99">
        <f t="shared" si="24"/>
        <v>19</v>
      </c>
      <c r="B277" s="99">
        <v>12</v>
      </c>
      <c r="C277" s="39">
        <f>SUMIFS('Meter Reading_SEMO'!AF$33:AF$260,'Meter Reading_SEMO'!$AE$33:$AE$260,$A277,'Meter Reading_SEMO'!$AD$33:$AD$260,$B277)</f>
        <v>43430</v>
      </c>
      <c r="D277" s="39">
        <f>SUMIFS('Meter Reading_SEMO'!AG$33:AG$260,'Meter Reading_SEMO'!$AE$33:$AE$260,$A277,'Meter Reading_SEMO'!$AD$33:$AD$260,$B277)</f>
        <v>43460</v>
      </c>
      <c r="E277" s="38">
        <f t="shared" si="23"/>
        <v>30</v>
      </c>
      <c r="F277" s="40">
        <f>SUMIFS(HDD_Summary!$J$4:$J$488,HDD_Summary!$D$4:$D$488,"&lt;"&amp;$D277,HDD_Summary!$D$4:$D$488,"&gt;="&amp;$C277)</f>
        <v>755</v>
      </c>
      <c r="G277" s="40">
        <f>SUMIFS(HDD_Summary!$K$4:$K$488,HDD_Summary!$D$4:$D$488,"&lt;"&amp;$D277,HDD_Summary!$D$4:$D$488,"&gt;="&amp;$C277)</f>
        <v>701.33677419354842</v>
      </c>
      <c r="H277" s="105">
        <f>'Customer Count by Cycle'!H109</f>
        <v>1913</v>
      </c>
      <c r="I277" s="105">
        <f>'Customer Count by Cycle'!I109</f>
        <v>169</v>
      </c>
      <c r="L277" s="38"/>
      <c r="M277" s="38"/>
      <c r="N277" s="38"/>
    </row>
    <row r="278" spans="1:14" customFormat="1" x14ac:dyDescent="0.25">
      <c r="A278" s="99"/>
      <c r="B278" s="99"/>
      <c r="C278" s="38"/>
      <c r="D278" s="38"/>
      <c r="E278" s="38"/>
      <c r="F278" s="99"/>
      <c r="G278" s="38"/>
      <c r="H278" s="41"/>
      <c r="I278" s="5"/>
      <c r="L278" s="38"/>
      <c r="M278" s="38"/>
      <c r="N278" s="38"/>
    </row>
    <row r="279" spans="1:14" customFormat="1" x14ac:dyDescent="0.25">
      <c r="A279" s="99"/>
      <c r="B279" s="99"/>
      <c r="C279" s="38"/>
      <c r="D279" s="38"/>
      <c r="E279" s="38"/>
      <c r="F279" s="98"/>
      <c r="G279" s="41"/>
      <c r="H279" s="41"/>
      <c r="I279" s="5"/>
      <c r="L279" s="38"/>
      <c r="M279" s="38"/>
      <c r="N279" s="38"/>
    </row>
    <row r="280" spans="1:14" customFormat="1" x14ac:dyDescent="0.25">
      <c r="A280" s="99"/>
      <c r="B280" s="99"/>
      <c r="C280" s="38"/>
      <c r="D280" s="38"/>
      <c r="E280" s="38"/>
      <c r="F280" s="99"/>
      <c r="G280" s="38"/>
      <c r="H280" s="41"/>
      <c r="I280" s="5"/>
      <c r="L280" s="38"/>
      <c r="M280" s="38"/>
      <c r="N280" s="38"/>
    </row>
    <row r="281" spans="1:14" customFormat="1" ht="14.45" customHeight="1" x14ac:dyDescent="0.25">
      <c r="A281" s="126" t="s">
        <v>463</v>
      </c>
      <c r="B281" s="125"/>
      <c r="H281" s="5"/>
      <c r="I281" s="5"/>
    </row>
    <row r="282" spans="1:14" x14ac:dyDescent="0.25">
      <c r="A282" s="99">
        <v>1</v>
      </c>
      <c r="B282" s="99">
        <v>1</v>
      </c>
      <c r="C282" s="39">
        <f>SUMIFS('Meter Reading_SEMO'!AF$261:AF$279,'Meter Reading_SEMO'!$AE$261:$AE$279,$A282,'Meter Reading_SEMO'!$AD$261:$AD$279,$B282)</f>
        <v>43432</v>
      </c>
      <c r="D282" s="39">
        <f>SUMIFS('Meter Reading_SEMO'!AG$261:AG$279,'Meter Reading_SEMO'!$AE$261:$AE$279,$A282,'Meter Reading_SEMO'!$AD$261:$AD$279,$B282)</f>
        <v>43461</v>
      </c>
      <c r="E282" s="38">
        <f>D282-C282</f>
        <v>29</v>
      </c>
      <c r="F282" s="40">
        <f>SUMIFS(HDD_Summary!$J$4:$J$488,HDD_Summary!$D$4:$D$488,"&lt;"&amp;$D282,HDD_Summary!$D$4:$D$488,"&gt;="&amp;$C282)</f>
        <v>704.5</v>
      </c>
      <c r="G282" s="40">
        <f>SUMIFS(HDD_Summary!$K$4:$K$488,HDD_Summary!$D$4:$D$488,"&lt;"&amp;$D282,HDD_Summary!$D$4:$D$488,"&gt;="&amp;$C282)</f>
        <v>700.47562724014335</v>
      </c>
      <c r="H282" s="105">
        <f>'Customer Count by Cycle'!H113</f>
        <v>1688</v>
      </c>
      <c r="I282" s="105">
        <f>'Customer Count by Cycle'!I113</f>
        <v>146</v>
      </c>
    </row>
    <row r="283" spans="1:14" x14ac:dyDescent="0.25">
      <c r="A283" s="99">
        <f>A282+1</f>
        <v>2</v>
      </c>
      <c r="B283" s="99">
        <v>1</v>
      </c>
      <c r="C283" s="39">
        <f>SUMIFS('Meter Reading_SEMO'!AF$261:AF$279,'Meter Reading_SEMO'!$AE$261:$AE$279,$A283,'Meter Reading_SEMO'!$AD$261:$AD$279,$B283)</f>
        <v>43433</v>
      </c>
      <c r="D283" s="39">
        <f>SUMIFS('Meter Reading_SEMO'!AG$261:AG$279,'Meter Reading_SEMO'!$AE$261:$AE$279,$A283,'Meter Reading_SEMO'!$AD$261:$AD$279,$B283)</f>
        <v>43462</v>
      </c>
      <c r="E283" s="38">
        <f t="shared" ref="E283:E300" si="25">D283-C283</f>
        <v>29</v>
      </c>
      <c r="F283" s="40">
        <f>SUMIFS(HDD_Summary!$J$4:$J$488,HDD_Summary!$D$4:$D$488,"&lt;"&amp;$D283,HDD_Summary!$D$4:$D$488,"&gt;="&amp;$C283)</f>
        <v>678.5</v>
      </c>
      <c r="G283" s="40">
        <f>SUMIFS(HDD_Summary!$K$4:$K$488,HDD_Summary!$D$4:$D$488,"&lt;"&amp;$D283,HDD_Summary!$D$4:$D$488,"&gt;="&amp;$C283)</f>
        <v>735.26689964157697</v>
      </c>
      <c r="H283" s="105">
        <f>'Customer Count by Cycle'!H114</f>
        <v>1591</v>
      </c>
      <c r="I283" s="105">
        <f>'Customer Count by Cycle'!I114</f>
        <v>77</v>
      </c>
    </row>
    <row r="284" spans="1:14" x14ac:dyDescent="0.25">
      <c r="A284" s="99">
        <f t="shared" ref="A284:A300" si="26">A283+1</f>
        <v>3</v>
      </c>
      <c r="B284" s="99">
        <v>1</v>
      </c>
      <c r="C284" s="39">
        <f>SUMIFS('Meter Reading_SEMO'!AF$261:AF$279,'Meter Reading_SEMO'!$AE$261:$AE$279,$A284,'Meter Reading_SEMO'!$AD$261:$AD$279,$B284)</f>
        <v>43434</v>
      </c>
      <c r="D284" s="39">
        <f>SUMIFS('Meter Reading_SEMO'!AG$261:AG$279,'Meter Reading_SEMO'!$AE$261:$AE$279,$A284,'Meter Reading_SEMO'!$AD$261:$AD$279,$B284)</f>
        <v>43465</v>
      </c>
      <c r="E284" s="38">
        <f t="shared" si="25"/>
        <v>31</v>
      </c>
      <c r="F284" s="40">
        <f>SUMIFS(HDD_Summary!$J$4:$J$488,HDD_Summary!$D$4:$D$488,"&lt;"&amp;$D284,HDD_Summary!$D$4:$D$488,"&gt;="&amp;$C284)</f>
        <v>739.5</v>
      </c>
      <c r="G284" s="40">
        <f>SUMIFS(HDD_Summary!$K$4:$K$488,HDD_Summary!$D$4:$D$488,"&lt;"&amp;$D284,HDD_Summary!$D$4:$D$488,"&gt;="&amp;$C284)</f>
        <v>836.0090501792115</v>
      </c>
      <c r="H284" s="105">
        <f>'Customer Count by Cycle'!H115</f>
        <v>1866</v>
      </c>
      <c r="I284" s="105">
        <f>'Customer Count by Cycle'!I115</f>
        <v>241</v>
      </c>
    </row>
    <row r="285" spans="1:14" x14ac:dyDescent="0.25">
      <c r="A285" s="99">
        <f t="shared" si="26"/>
        <v>4</v>
      </c>
      <c r="B285" s="99">
        <v>1</v>
      </c>
      <c r="C285" s="39">
        <f>SUMIFS('Meter Reading_SEMO'!AF$261:AF$279,'Meter Reading_SEMO'!$AE$261:$AE$279,$A285,'Meter Reading_SEMO'!$AD$261:$AD$279,$B285)</f>
        <v>43437</v>
      </c>
      <c r="D285" s="39">
        <f>SUMIFS('Meter Reading_SEMO'!AG$261:AG$279,'Meter Reading_SEMO'!$AE$261:$AE$279,$A285,'Meter Reading_SEMO'!$AD$261:$AD$279,$B285)</f>
        <v>43467</v>
      </c>
      <c r="E285" s="38">
        <f t="shared" si="25"/>
        <v>30</v>
      </c>
      <c r="F285" s="40">
        <f>SUMIFS(HDD_Summary!$J$4:$J$488,HDD_Summary!$D$4:$D$488,"&lt;"&amp;$D285,HDD_Summary!$D$4:$D$488,"&gt;="&amp;$C285)</f>
        <v>746.5</v>
      </c>
      <c r="G285" s="40">
        <f>SUMIFS(HDD_Summary!$K$4:$K$488,HDD_Summary!$D$4:$D$488,"&lt;"&amp;$D285,HDD_Summary!$D$4:$D$488,"&gt;="&amp;$C285)</f>
        <v>880.59650537634411</v>
      </c>
      <c r="H285" s="105">
        <f>'Customer Count by Cycle'!H116</f>
        <v>1134</v>
      </c>
      <c r="I285" s="105">
        <f>'Customer Count by Cycle'!I116</f>
        <v>176</v>
      </c>
    </row>
    <row r="286" spans="1:14" x14ac:dyDescent="0.25">
      <c r="A286" s="99">
        <f t="shared" si="26"/>
        <v>5</v>
      </c>
      <c r="B286" s="99">
        <v>1</v>
      </c>
      <c r="C286" s="39">
        <f>SUMIFS('Meter Reading_SEMO'!AF$261:AF$279,'Meter Reading_SEMO'!$AE$261:$AE$279,$A286,'Meter Reading_SEMO'!$AD$261:$AD$279,$B286)</f>
        <v>43438</v>
      </c>
      <c r="D286" s="39">
        <f>SUMIFS('Meter Reading_SEMO'!AG$261:AG$279,'Meter Reading_SEMO'!$AE$261:$AE$279,$A286,'Meter Reading_SEMO'!$AD$261:$AD$279,$B286)</f>
        <v>43468</v>
      </c>
      <c r="E286" s="38">
        <f t="shared" si="25"/>
        <v>30</v>
      </c>
      <c r="F286" s="40">
        <f>SUMIFS(HDD_Summary!$J$4:$J$488,HDD_Summary!$D$4:$D$488,"&lt;"&amp;$D286,HDD_Summary!$D$4:$D$488,"&gt;="&amp;$C286)</f>
        <v>748.5</v>
      </c>
      <c r="G286" s="40">
        <f>SUMIFS(HDD_Summary!$K$4:$K$488,HDD_Summary!$D$4:$D$488,"&lt;"&amp;$D286,HDD_Summary!$D$4:$D$488,"&gt;="&amp;$C286)</f>
        <v>919.28473118279567</v>
      </c>
      <c r="H286" s="105">
        <f>'Customer Count by Cycle'!H117</f>
        <v>1262</v>
      </c>
      <c r="I286" s="105">
        <f>'Customer Count by Cycle'!I117</f>
        <v>217</v>
      </c>
    </row>
    <row r="287" spans="1:14" x14ac:dyDescent="0.25">
      <c r="A287" s="99">
        <f t="shared" si="26"/>
        <v>6</v>
      </c>
      <c r="B287" s="99">
        <v>1</v>
      </c>
      <c r="C287" s="39">
        <f>SUMIFS('Meter Reading_SEMO'!AF$261:AF$279,'Meter Reading_SEMO'!$AE$261:$AE$279,$A287,'Meter Reading_SEMO'!$AD$261:$AD$279,$B287)</f>
        <v>43439</v>
      </c>
      <c r="D287" s="39">
        <f>SUMIFS('Meter Reading_SEMO'!AG$261:AG$279,'Meter Reading_SEMO'!$AE$261:$AE$279,$A287,'Meter Reading_SEMO'!$AD$261:$AD$279,$B287)</f>
        <v>43469</v>
      </c>
      <c r="E287" s="38">
        <f t="shared" si="25"/>
        <v>30</v>
      </c>
      <c r="F287" s="40">
        <f>SUMIFS(HDD_Summary!$J$4:$J$488,HDD_Summary!$D$4:$D$488,"&lt;"&amp;$D287,HDD_Summary!$D$4:$D$488,"&gt;="&amp;$C287)</f>
        <v>747</v>
      </c>
      <c r="G287" s="40">
        <f>SUMIFS(HDD_Summary!$K$4:$K$488,HDD_Summary!$D$4:$D$488,"&lt;"&amp;$D287,HDD_Summary!$D$4:$D$488,"&gt;="&amp;$C287)</f>
        <v>951.6329569892473</v>
      </c>
      <c r="H287" s="105">
        <f>'Customer Count by Cycle'!H118</f>
        <v>1258</v>
      </c>
      <c r="I287" s="105">
        <f>'Customer Count by Cycle'!I118</f>
        <v>131</v>
      </c>
    </row>
    <row r="288" spans="1:14" x14ac:dyDescent="0.25">
      <c r="A288" s="99">
        <f t="shared" si="26"/>
        <v>7</v>
      </c>
      <c r="B288" s="99">
        <v>1</v>
      </c>
      <c r="C288" s="39">
        <f>SUMIFS('Meter Reading_SEMO'!AF$261:AF$279,'Meter Reading_SEMO'!$AE$261:$AE$279,$A288,'Meter Reading_SEMO'!$AD$261:$AD$279,$B288)</f>
        <v>43440</v>
      </c>
      <c r="D288" s="39">
        <f>SUMIFS('Meter Reading_SEMO'!AG$261:AG$279,'Meter Reading_SEMO'!$AE$261:$AE$279,$A288,'Meter Reading_SEMO'!$AD$261:$AD$279,$B288)</f>
        <v>43472</v>
      </c>
      <c r="E288" s="38">
        <f t="shared" si="25"/>
        <v>32</v>
      </c>
      <c r="F288" s="40">
        <f>SUMIFS(HDD_Summary!$J$4:$J$488,HDD_Summary!$D$4:$D$488,"&lt;"&amp;$D288,HDD_Summary!$D$4:$D$488,"&gt;="&amp;$C288)</f>
        <v>787.5</v>
      </c>
      <c r="G288" s="40">
        <f>SUMIFS(HDD_Summary!$K$4:$K$488,HDD_Summary!$D$4:$D$488,"&lt;"&amp;$D288,HDD_Summary!$D$4:$D$488,"&gt;="&amp;$C288)</f>
        <v>1048.3129569892471</v>
      </c>
      <c r="H288" s="105">
        <f>'Customer Count by Cycle'!H119</f>
        <v>1481</v>
      </c>
      <c r="I288" s="105">
        <f>'Customer Count by Cycle'!I119</f>
        <v>211</v>
      </c>
    </row>
    <row r="289" spans="1:14" x14ac:dyDescent="0.25">
      <c r="A289" s="99">
        <f t="shared" si="26"/>
        <v>8</v>
      </c>
      <c r="B289" s="99">
        <v>1</v>
      </c>
      <c r="C289" s="39">
        <f>SUMIFS('Meter Reading_SEMO'!AF$261:AF$279,'Meter Reading_SEMO'!$AE$261:$AE$279,$A289,'Meter Reading_SEMO'!$AD$261:$AD$279,$B289)</f>
        <v>43441</v>
      </c>
      <c r="D289" s="39">
        <f>SUMIFS('Meter Reading_SEMO'!AG$261:AG$279,'Meter Reading_SEMO'!$AE$261:$AE$279,$A289,'Meter Reading_SEMO'!$AD$261:$AD$279,$B289)</f>
        <v>43473</v>
      </c>
      <c r="E289" s="38">
        <f t="shared" si="25"/>
        <v>32</v>
      </c>
      <c r="F289" s="40">
        <f>SUMIFS(HDD_Summary!$J$4:$J$488,HDD_Summary!$D$4:$D$488,"&lt;"&amp;$D289,HDD_Summary!$D$4:$D$488,"&gt;="&amp;$C289)</f>
        <v>767</v>
      </c>
      <c r="G289" s="40">
        <f>SUMIFS(HDD_Summary!$K$4:$K$488,HDD_Summary!$D$4:$D$488,"&lt;"&amp;$D289,HDD_Summary!$D$4:$D$488,"&gt;="&amp;$C289)</f>
        <v>1052.8301612903224</v>
      </c>
      <c r="H289" s="105">
        <f>'Customer Count by Cycle'!H120</f>
        <v>1451</v>
      </c>
      <c r="I289" s="105">
        <f>'Customer Count by Cycle'!I120</f>
        <v>210</v>
      </c>
    </row>
    <row r="290" spans="1:14" x14ac:dyDescent="0.25">
      <c r="A290" s="99">
        <f t="shared" si="26"/>
        <v>9</v>
      </c>
      <c r="B290" s="99">
        <v>1</v>
      </c>
      <c r="C290" s="39">
        <f>SUMIFS('Meter Reading_SEMO'!AF$261:AF$279,'Meter Reading_SEMO'!$AE$261:$AE$279,$A290,'Meter Reading_SEMO'!$AD$261:$AD$279,$B290)</f>
        <v>43444</v>
      </c>
      <c r="D290" s="39">
        <f>SUMIFS('Meter Reading_SEMO'!AG$261:AG$279,'Meter Reading_SEMO'!$AE$261:$AE$279,$A290,'Meter Reading_SEMO'!$AD$261:$AD$279,$B290)</f>
        <v>43474</v>
      </c>
      <c r="E290" s="38">
        <f t="shared" si="25"/>
        <v>30</v>
      </c>
      <c r="F290" s="40">
        <f>SUMIFS(HDD_Summary!$J$4:$J$488,HDD_Summary!$D$4:$D$488,"&lt;"&amp;$D290,HDD_Summary!$D$4:$D$488,"&gt;="&amp;$C290)</f>
        <v>682</v>
      </c>
      <c r="G290" s="40">
        <f>SUMIFS(HDD_Summary!$K$4:$K$488,HDD_Summary!$D$4:$D$488,"&lt;"&amp;$D290,HDD_Summary!$D$4:$D$488,"&gt;="&amp;$C290)</f>
        <v>975.86129032258066</v>
      </c>
      <c r="H290" s="105">
        <f>'Customer Count by Cycle'!H121</f>
        <v>1299</v>
      </c>
      <c r="I290" s="105">
        <f>'Customer Count by Cycle'!I121</f>
        <v>186</v>
      </c>
    </row>
    <row r="291" spans="1:14" x14ac:dyDescent="0.25">
      <c r="A291" s="99">
        <f t="shared" si="26"/>
        <v>10</v>
      </c>
      <c r="B291" s="99">
        <v>1</v>
      </c>
      <c r="C291" s="39">
        <f>SUMIFS('Meter Reading_SEMO'!AF$261:AF$279,'Meter Reading_SEMO'!$AE$261:$AE$279,$A291,'Meter Reading_SEMO'!$AD$261:$AD$279,$B291)</f>
        <v>43445</v>
      </c>
      <c r="D291" s="39">
        <f>SUMIFS('Meter Reading_SEMO'!AG$261:AG$279,'Meter Reading_SEMO'!$AE$261:$AE$279,$A291,'Meter Reading_SEMO'!$AD$261:$AD$279,$B291)</f>
        <v>43475</v>
      </c>
      <c r="E291" s="38">
        <f t="shared" si="25"/>
        <v>30</v>
      </c>
      <c r="F291" s="40">
        <f>SUMIFS(HDD_Summary!$J$4:$J$488,HDD_Summary!$D$4:$D$488,"&lt;"&amp;$D291,HDD_Summary!$D$4:$D$488,"&gt;="&amp;$C291)</f>
        <v>675.5</v>
      </c>
      <c r="G291" s="40">
        <f>SUMIFS(HDD_Summary!$K$4:$K$488,HDD_Summary!$D$4:$D$488,"&lt;"&amp;$D291,HDD_Summary!$D$4:$D$488,"&gt;="&amp;$C291)</f>
        <v>971.3839247311829</v>
      </c>
      <c r="H291" s="105">
        <f>'Customer Count by Cycle'!H122</f>
        <v>1599</v>
      </c>
      <c r="I291" s="105">
        <f>'Customer Count by Cycle'!I122</f>
        <v>165</v>
      </c>
    </row>
    <row r="292" spans="1:14" x14ac:dyDescent="0.25">
      <c r="A292" s="99">
        <f t="shared" si="26"/>
        <v>11</v>
      </c>
      <c r="B292" s="99">
        <v>1</v>
      </c>
      <c r="C292" s="39">
        <f>SUMIFS('Meter Reading_SEMO'!AF$261:AF$279,'Meter Reading_SEMO'!$AE$261:$AE$279,$A292,'Meter Reading_SEMO'!$AD$261:$AD$279,$B292)</f>
        <v>43446</v>
      </c>
      <c r="D292" s="39">
        <f>SUMIFS('Meter Reading_SEMO'!AG$261:AG$279,'Meter Reading_SEMO'!$AE$261:$AE$279,$A292,'Meter Reading_SEMO'!$AD$261:$AD$279,$B292)</f>
        <v>43476</v>
      </c>
      <c r="E292" s="38">
        <f t="shared" si="25"/>
        <v>30</v>
      </c>
      <c r="F292" s="40">
        <f>SUMIFS(HDD_Summary!$J$4:$J$488,HDD_Summary!$D$4:$D$488,"&lt;"&amp;$D292,HDD_Summary!$D$4:$D$488,"&gt;="&amp;$C292)</f>
        <v>677</v>
      </c>
      <c r="G292" s="40">
        <f>SUMIFS(HDD_Summary!$K$4:$K$488,HDD_Summary!$D$4:$D$488,"&lt;"&amp;$D292,HDD_Summary!$D$4:$D$488,"&gt;="&amp;$C292)</f>
        <v>964.44543010752693</v>
      </c>
      <c r="H292" s="105">
        <f>'Customer Count by Cycle'!H123</f>
        <v>1382</v>
      </c>
      <c r="I292" s="105">
        <f>'Customer Count by Cycle'!I123</f>
        <v>182</v>
      </c>
    </row>
    <row r="293" spans="1:14" x14ac:dyDescent="0.25">
      <c r="A293" s="99">
        <f t="shared" si="26"/>
        <v>12</v>
      </c>
      <c r="B293" s="99">
        <v>1</v>
      </c>
      <c r="C293" s="39">
        <f>SUMIFS('Meter Reading_SEMO'!AF$261:AF$279,'Meter Reading_SEMO'!$AE$261:$AE$279,$A293,'Meter Reading_SEMO'!$AD$261:$AD$279,$B293)</f>
        <v>43447</v>
      </c>
      <c r="D293" s="39">
        <f>SUMIFS('Meter Reading_SEMO'!AG$261:AG$279,'Meter Reading_SEMO'!$AE$261:$AE$279,$A293,'Meter Reading_SEMO'!$AD$261:$AD$279,$B293)</f>
        <v>43479</v>
      </c>
      <c r="E293" s="38">
        <f t="shared" si="25"/>
        <v>32</v>
      </c>
      <c r="F293" s="40">
        <f>SUMIFS(HDD_Summary!$J$4:$J$488,HDD_Summary!$D$4:$D$488,"&lt;"&amp;$D293,HDD_Summary!$D$4:$D$488,"&gt;="&amp;$C293)</f>
        <v>753</v>
      </c>
      <c r="G293" s="40">
        <f>SUMIFS(HDD_Summary!$K$4:$K$488,HDD_Summary!$D$4:$D$488,"&lt;"&amp;$D293,HDD_Summary!$D$4:$D$488,"&gt;="&amp;$C293)</f>
        <v>1023.9066666666668</v>
      </c>
      <c r="H293" s="105">
        <f>'Customer Count by Cycle'!H124</f>
        <v>1318</v>
      </c>
      <c r="I293" s="105">
        <f>'Customer Count by Cycle'!I124</f>
        <v>152</v>
      </c>
    </row>
    <row r="294" spans="1:14" x14ac:dyDescent="0.25">
      <c r="A294" s="99">
        <f t="shared" si="26"/>
        <v>13</v>
      </c>
      <c r="B294" s="99">
        <v>1</v>
      </c>
      <c r="C294" s="39">
        <f>SUMIFS('Meter Reading_SEMO'!AF$261:AF$279,'Meter Reading_SEMO'!$AE$261:$AE$279,$A294,'Meter Reading_SEMO'!$AD$261:$AD$279,$B294)</f>
        <v>43448</v>
      </c>
      <c r="D294" s="39">
        <f>SUMIFS('Meter Reading_SEMO'!AG$261:AG$279,'Meter Reading_SEMO'!$AE$261:$AE$279,$A294,'Meter Reading_SEMO'!$AD$261:$AD$279,$B294)</f>
        <v>43480</v>
      </c>
      <c r="E294" s="38">
        <f t="shared" si="25"/>
        <v>32</v>
      </c>
      <c r="F294" s="40">
        <f>SUMIFS(HDD_Summary!$J$4:$J$488,HDD_Summary!$D$4:$D$488,"&lt;"&amp;$D294,HDD_Summary!$D$4:$D$488,"&gt;="&amp;$C294)</f>
        <v>769.5</v>
      </c>
      <c r="G294" s="40">
        <f>SUMIFS(HDD_Summary!$K$4:$K$488,HDD_Summary!$D$4:$D$488,"&lt;"&amp;$D294,HDD_Summary!$D$4:$D$488,"&gt;="&amp;$C294)</f>
        <v>1031.8391935483871</v>
      </c>
      <c r="H294" s="105">
        <f>'Customer Count by Cycle'!H125</f>
        <v>1604</v>
      </c>
      <c r="I294" s="105">
        <f>'Customer Count by Cycle'!I125</f>
        <v>151</v>
      </c>
    </row>
    <row r="295" spans="1:14" x14ac:dyDescent="0.25">
      <c r="A295" s="99">
        <f t="shared" si="26"/>
        <v>14</v>
      </c>
      <c r="B295" s="99">
        <v>1</v>
      </c>
      <c r="C295" s="39">
        <f>SUMIFS('Meter Reading_SEMO'!AF$261:AF$279,'Meter Reading_SEMO'!$AE$261:$AE$279,$A295,'Meter Reading_SEMO'!$AD$261:$AD$279,$B295)</f>
        <v>43451</v>
      </c>
      <c r="D295" s="39">
        <f>SUMIFS('Meter Reading_SEMO'!AG$261:AG$279,'Meter Reading_SEMO'!$AE$261:$AE$279,$A295,'Meter Reading_SEMO'!$AD$261:$AD$279,$B295)</f>
        <v>43481</v>
      </c>
      <c r="E295" s="38">
        <f t="shared" si="25"/>
        <v>30</v>
      </c>
      <c r="F295" s="40">
        <f>SUMIFS(HDD_Summary!$J$4:$J$488,HDD_Summary!$D$4:$D$488,"&lt;"&amp;$D295,HDD_Summary!$D$4:$D$488,"&gt;="&amp;$C295)</f>
        <v>744.5</v>
      </c>
      <c r="G295" s="40">
        <f>SUMIFS(HDD_Summary!$K$4:$K$488,HDD_Summary!$D$4:$D$488,"&lt;"&amp;$D295,HDD_Summary!$D$4:$D$488,"&gt;="&amp;$C295)</f>
        <v>986.03559139784943</v>
      </c>
      <c r="H295" s="105">
        <f>'Customer Count by Cycle'!H126</f>
        <v>1593</v>
      </c>
      <c r="I295" s="105">
        <f>'Customer Count by Cycle'!I126</f>
        <v>203</v>
      </c>
    </row>
    <row r="296" spans="1:14" customFormat="1" x14ac:dyDescent="0.25">
      <c r="A296" s="99">
        <f t="shared" si="26"/>
        <v>15</v>
      </c>
      <c r="B296" s="99">
        <v>1</v>
      </c>
      <c r="C296" s="39">
        <f>SUMIFS('Meter Reading_SEMO'!AF$261:AF$279,'Meter Reading_SEMO'!$AE$261:$AE$279,$A296,'Meter Reading_SEMO'!$AD$261:$AD$279,$B296)</f>
        <v>43452</v>
      </c>
      <c r="D296" s="39">
        <f>SUMIFS('Meter Reading_SEMO'!AG$261:AG$279,'Meter Reading_SEMO'!$AE$261:$AE$279,$A296,'Meter Reading_SEMO'!$AD$261:$AD$279,$B296)</f>
        <v>43482</v>
      </c>
      <c r="E296" s="38">
        <f t="shared" si="25"/>
        <v>30</v>
      </c>
      <c r="F296" s="40">
        <f>SUMIFS(HDD_Summary!$J$4:$J$488,HDD_Summary!$D$4:$D$488,"&lt;"&amp;$D296,HDD_Summary!$D$4:$D$488,"&gt;="&amp;$C296)</f>
        <v>749.5</v>
      </c>
      <c r="G296" s="40">
        <f>SUMIFS(HDD_Summary!$K$4:$K$488,HDD_Summary!$D$4:$D$488,"&lt;"&amp;$D296,HDD_Summary!$D$4:$D$488,"&gt;="&amp;$C296)</f>
        <v>1009.946182795699</v>
      </c>
      <c r="H296" s="105">
        <f>'Customer Count by Cycle'!H127</f>
        <v>1302</v>
      </c>
      <c r="I296" s="105">
        <f>'Customer Count by Cycle'!I127</f>
        <v>137</v>
      </c>
      <c r="L296" s="38"/>
      <c r="M296" s="38"/>
      <c r="N296" s="38"/>
    </row>
    <row r="297" spans="1:14" customFormat="1" x14ac:dyDescent="0.25">
      <c r="A297" s="99">
        <f t="shared" si="26"/>
        <v>16</v>
      </c>
      <c r="B297" s="99">
        <v>1</v>
      </c>
      <c r="C297" s="39">
        <f>SUMIFS('Meter Reading_SEMO'!AF$261:AF$279,'Meter Reading_SEMO'!$AE$261:$AE$279,$A297,'Meter Reading_SEMO'!$AD$261:$AD$279,$B297)</f>
        <v>43453</v>
      </c>
      <c r="D297" s="39">
        <f>SUMIFS('Meter Reading_SEMO'!AG$261:AG$279,'Meter Reading_SEMO'!$AE$261:$AE$279,$A297,'Meter Reading_SEMO'!$AD$261:$AD$279,$B297)</f>
        <v>43483</v>
      </c>
      <c r="E297" s="38">
        <f t="shared" si="25"/>
        <v>30</v>
      </c>
      <c r="F297" s="40">
        <f>SUMIFS(HDD_Summary!$J$4:$J$488,HDD_Summary!$D$4:$D$488,"&lt;"&amp;$D297,HDD_Summary!$D$4:$D$488,"&gt;="&amp;$C297)</f>
        <v>745.5</v>
      </c>
      <c r="G297" s="40">
        <f>SUMIFS(HDD_Summary!$K$4:$K$488,HDD_Summary!$D$4:$D$488,"&lt;"&amp;$D297,HDD_Summary!$D$4:$D$488,"&gt;="&amp;$C297)</f>
        <v>1034.7706989247313</v>
      </c>
      <c r="H297" s="105">
        <f>'Customer Count by Cycle'!H128</f>
        <v>1548</v>
      </c>
      <c r="I297" s="105">
        <f>'Customer Count by Cycle'!I128</f>
        <v>207</v>
      </c>
      <c r="L297" s="38"/>
      <c r="M297" s="38"/>
      <c r="N297" s="38"/>
    </row>
    <row r="298" spans="1:14" customFormat="1" x14ac:dyDescent="0.25">
      <c r="A298" s="99">
        <f t="shared" si="26"/>
        <v>17</v>
      </c>
      <c r="B298" s="99">
        <v>1</v>
      </c>
      <c r="C298" s="39">
        <f>SUMIFS('Meter Reading_SEMO'!AF$261:AF$279,'Meter Reading_SEMO'!$AE$261:$AE$279,$A298,'Meter Reading_SEMO'!$AD$261:$AD$279,$B298)</f>
        <v>43454</v>
      </c>
      <c r="D298" s="39">
        <f>SUMIFS('Meter Reading_SEMO'!AG$261:AG$279,'Meter Reading_SEMO'!$AE$261:$AE$279,$A298,'Meter Reading_SEMO'!$AD$261:$AD$279,$B298)</f>
        <v>43486</v>
      </c>
      <c r="E298" s="38">
        <f t="shared" si="25"/>
        <v>32</v>
      </c>
      <c r="F298" s="40">
        <f>SUMIFS(HDD_Summary!$J$4:$J$488,HDD_Summary!$D$4:$D$488,"&lt;"&amp;$D298,HDD_Summary!$D$4:$D$488,"&gt;="&amp;$C298)</f>
        <v>816.5</v>
      </c>
      <c r="G298" s="40">
        <f>SUMIFS(HDD_Summary!$K$4:$K$488,HDD_Summary!$D$4:$D$488,"&lt;"&amp;$D298,HDD_Summary!$D$4:$D$488,"&gt;="&amp;$C298)</f>
        <v>1117.1610752688175</v>
      </c>
      <c r="H298" s="105">
        <f>'Customer Count by Cycle'!H129</f>
        <v>1159</v>
      </c>
      <c r="I298" s="105">
        <f>'Customer Count by Cycle'!I129</f>
        <v>135</v>
      </c>
      <c r="L298" s="38"/>
      <c r="M298" s="38"/>
      <c r="N298" s="38"/>
    </row>
    <row r="299" spans="1:14" customFormat="1" x14ac:dyDescent="0.25">
      <c r="A299" s="99">
        <f t="shared" si="26"/>
        <v>18</v>
      </c>
      <c r="B299" s="99">
        <v>1</v>
      </c>
      <c r="C299" s="39">
        <f>SUMIFS('Meter Reading_SEMO'!AF$261:AF$279,'Meter Reading_SEMO'!$AE$261:$AE$279,$A299,'Meter Reading_SEMO'!$AD$261:$AD$279,$B299)</f>
        <v>43455</v>
      </c>
      <c r="D299" s="39">
        <f>SUMIFS('Meter Reading_SEMO'!AG$261:AG$279,'Meter Reading_SEMO'!$AE$261:$AE$279,$A299,'Meter Reading_SEMO'!$AD$261:$AD$279,$B299)</f>
        <v>43487</v>
      </c>
      <c r="E299" s="38">
        <f t="shared" si="25"/>
        <v>32</v>
      </c>
      <c r="F299" s="40">
        <f>SUMIFS(HDD_Summary!$J$4:$J$488,HDD_Summary!$D$4:$D$488,"&lt;"&amp;$D299,HDD_Summary!$D$4:$D$488,"&gt;="&amp;$C299)</f>
        <v>837</v>
      </c>
      <c r="G299" s="40">
        <f>SUMIFS(HDD_Summary!$K$4:$K$488,HDD_Summary!$D$4:$D$488,"&lt;"&amp;$D299,HDD_Summary!$D$4:$D$488,"&gt;="&amp;$C299)</f>
        <v>1102.4043010752691</v>
      </c>
      <c r="H299" s="105">
        <f>'Customer Count by Cycle'!H130</f>
        <v>1464</v>
      </c>
      <c r="I299" s="105">
        <f>'Customer Count by Cycle'!I130</f>
        <v>217</v>
      </c>
      <c r="L299" s="38"/>
      <c r="M299" s="38"/>
      <c r="N299" s="38"/>
    </row>
    <row r="300" spans="1:14" customFormat="1" x14ac:dyDescent="0.25">
      <c r="A300" s="99">
        <f t="shared" si="26"/>
        <v>19</v>
      </c>
      <c r="B300" s="99">
        <v>1</v>
      </c>
      <c r="C300" s="39">
        <f>SUMIFS('Meter Reading_SEMO'!AF$261:AF$279,'Meter Reading_SEMO'!$AE$261:$AE$279,$A300,'Meter Reading_SEMO'!$AD$261:$AD$279,$B300)</f>
        <v>43460</v>
      </c>
      <c r="D300" s="39">
        <f>SUMIFS('Meter Reading_SEMO'!AG$261:AG$279,'Meter Reading_SEMO'!$AE$261:$AE$279,$A300,'Meter Reading_SEMO'!$AD$261:$AD$279,$B300)</f>
        <v>43488</v>
      </c>
      <c r="E300" s="38">
        <f t="shared" si="25"/>
        <v>28</v>
      </c>
      <c r="F300" s="40">
        <f>SUMIFS(HDD_Summary!$J$4:$J$488,HDD_Summary!$D$4:$D$488,"&lt;"&amp;$D300,HDD_Summary!$D$4:$D$488,"&gt;="&amp;$C300)</f>
        <v>727.5</v>
      </c>
      <c r="G300" s="40">
        <f>SUMIFS(HDD_Summary!$K$4:$K$488,HDD_Summary!$D$4:$D$488,"&lt;"&amp;$D300,HDD_Summary!$D$4:$D$488,"&gt;="&amp;$C300)</f>
        <v>976.02483870967751</v>
      </c>
      <c r="H300" s="105">
        <f>'Customer Count by Cycle'!H131</f>
        <v>1908</v>
      </c>
      <c r="I300" s="105">
        <f>'Customer Count by Cycle'!I131</f>
        <v>171</v>
      </c>
      <c r="L300" s="38"/>
      <c r="M300" s="38"/>
      <c r="N300" s="38"/>
    </row>
    <row r="302" spans="1:14" x14ac:dyDescent="0.25">
      <c r="E302" s="98"/>
      <c r="F302" s="98"/>
      <c r="G302" s="98"/>
      <c r="I302" s="105"/>
      <c r="J302" s="5"/>
    </row>
    <row r="303" spans="1:14" x14ac:dyDescent="0.25">
      <c r="E303" s="98"/>
      <c r="F303" s="98"/>
      <c r="G303" s="98"/>
      <c r="I303" s="105"/>
      <c r="J303" s="5"/>
    </row>
    <row r="304" spans="1:14" x14ac:dyDescent="0.25">
      <c r="H304" s="199"/>
    </row>
    <row r="305" spans="8:8" x14ac:dyDescent="0.25">
      <c r="H305" s="200"/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C251-4BF6-4126-A619-034F82C8B672}">
  <dimension ref="A1:R230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12.7109375" defaultRowHeight="15" x14ac:dyDescent="0.25"/>
  <cols>
    <col min="1" max="2" width="10.140625" style="99" customWidth="1"/>
    <col min="3" max="4" width="12.7109375" style="38"/>
    <col min="5" max="5" width="12.7109375" style="38" customWidth="1"/>
    <col min="6" max="6" width="12.7109375" style="99" customWidth="1"/>
    <col min="7" max="7" width="12.7109375" style="38"/>
    <col min="8" max="8" width="12.7109375" style="38" customWidth="1"/>
    <col min="9" max="10" width="12.7109375" customWidth="1"/>
    <col min="12" max="13" width="12.7109375" style="38"/>
    <col min="14" max="14" width="22.5703125" style="38" bestFit="1" customWidth="1"/>
    <col min="19" max="16384" width="12.7109375" style="38"/>
  </cols>
  <sheetData>
    <row r="1" spans="1:18" x14ac:dyDescent="0.25">
      <c r="A1" s="101"/>
      <c r="B1" s="101"/>
      <c r="C1" s="101"/>
      <c r="D1" s="101"/>
      <c r="E1" s="101"/>
      <c r="F1" s="101"/>
      <c r="G1" s="101"/>
      <c r="H1" s="101" t="s">
        <v>519</v>
      </c>
      <c r="I1" s="101" t="s">
        <v>519</v>
      </c>
    </row>
    <row r="2" spans="1:18" x14ac:dyDescent="0.25">
      <c r="A2" s="106" t="s">
        <v>40</v>
      </c>
      <c r="B2" s="106"/>
      <c r="C2" s="106" t="s">
        <v>41</v>
      </c>
      <c r="D2" s="106" t="s">
        <v>41</v>
      </c>
      <c r="E2" s="106" t="s">
        <v>42</v>
      </c>
      <c r="F2" s="106" t="s">
        <v>44</v>
      </c>
      <c r="G2" s="106" t="s">
        <v>43</v>
      </c>
      <c r="H2" s="106" t="s">
        <v>22</v>
      </c>
      <c r="I2" s="106" t="s">
        <v>462</v>
      </c>
    </row>
    <row r="3" spans="1:18" s="104" customFormat="1" ht="14.45" customHeight="1" x14ac:dyDescent="0.25">
      <c r="A3" s="102" t="s">
        <v>45</v>
      </c>
      <c r="B3" s="102" t="s">
        <v>46</v>
      </c>
      <c r="C3" s="102" t="s">
        <v>47</v>
      </c>
      <c r="D3" s="102" t="s">
        <v>48</v>
      </c>
      <c r="E3" s="102" t="s">
        <v>49</v>
      </c>
      <c r="F3" s="102" t="s">
        <v>51</v>
      </c>
      <c r="G3" s="102" t="s">
        <v>50</v>
      </c>
      <c r="H3" s="102" t="s">
        <v>461</v>
      </c>
      <c r="I3" s="102" t="s">
        <v>461</v>
      </c>
      <c r="J3"/>
      <c r="K3"/>
      <c r="M3" s="38"/>
      <c r="O3"/>
      <c r="P3"/>
      <c r="Q3"/>
      <c r="R3"/>
    </row>
    <row r="4" spans="1:18" customFormat="1" ht="14.45" customHeight="1" x14ac:dyDescent="0.25">
      <c r="A4" s="97"/>
      <c r="B4" s="97"/>
      <c r="H4" s="5"/>
      <c r="I4" s="5"/>
    </row>
    <row r="5" spans="1:18" customFormat="1" ht="14.45" customHeight="1" x14ac:dyDescent="0.25">
      <c r="A5" s="126" t="s">
        <v>463</v>
      </c>
      <c r="B5" s="125"/>
      <c r="H5" s="5"/>
      <c r="I5" s="5"/>
    </row>
    <row r="6" spans="1:18" x14ac:dyDescent="0.25">
      <c r="A6" s="99">
        <v>1</v>
      </c>
      <c r="B6" s="99">
        <v>1</v>
      </c>
      <c r="C6" s="39">
        <f>SUMIFS('Meter Reading_WEMO'!AF$33:AF$260,'Meter Reading_WEMO'!$AE$33:$AE$260,$A6,'Meter Reading_WEMO'!$AD$33:$AD$260,$B6)</f>
        <v>43068</v>
      </c>
      <c r="D6" s="39">
        <f>SUMIFS('Meter Reading_WEMO'!AG$33:AG$260,'Meter Reading_WEMO'!$AE$33:$AE$260,$A6,'Meter Reading_WEMO'!$AD$33:$AD$260,$B6)</f>
        <v>43102</v>
      </c>
      <c r="E6" s="38">
        <f>D6-C6</f>
        <v>34</v>
      </c>
      <c r="F6" s="40">
        <f>SUMIFS(HDD_Summary!$E$4:$E$488,HDD_Summary!$D$4:$D$488,"&lt;"&amp;$D6,HDD_Summary!$D$4:$D$488,"&gt;="&amp;$C6)</f>
        <v>1238.5</v>
      </c>
      <c r="G6" s="40">
        <f>SUMIFS(HDD_Summary!$F$4:$F$488,HDD_Summary!$D$4:$D$488,"&lt;"&amp;$D6,HDD_Summary!$D$4:$D$488,"&gt;="&amp;$C6)</f>
        <v>1209.1127060931899</v>
      </c>
      <c r="H6" s="105"/>
      <c r="I6" s="5"/>
    </row>
    <row r="7" spans="1:18" x14ac:dyDescent="0.25">
      <c r="A7" s="99">
        <f>A6+1</f>
        <v>2</v>
      </c>
      <c r="B7" s="99">
        <v>1</v>
      </c>
      <c r="C7" s="39">
        <f>SUMIFS('Meter Reading_WEMO'!AF$33:AF$260,'Meter Reading_WEMO'!$AE$33:$AE$260,$A7,'Meter Reading_WEMO'!$AD$33:$AD$260,$B7)</f>
        <v>43069</v>
      </c>
      <c r="D7" s="39">
        <f>SUMIFS('Meter Reading_WEMO'!AG$33:AG$260,'Meter Reading_WEMO'!$AE$33:$AE$260,$A7,'Meter Reading_WEMO'!$AD$33:$AD$260,$B7)</f>
        <v>43103</v>
      </c>
      <c r="E7" s="38">
        <f t="shared" ref="E7:E24" si="0">D7-C7</f>
        <v>34</v>
      </c>
      <c r="F7" s="40">
        <f>SUMIFS(HDD_Summary!$E$4:$E$488,HDD_Summary!$D$4:$D$488,"&lt;"&amp;$D7,HDD_Summary!$D$4:$D$488,"&gt;="&amp;$C7)</f>
        <v>1289</v>
      </c>
      <c r="G7" s="40">
        <f>SUMIFS(HDD_Summary!$F$4:$F$488,HDD_Summary!$D$4:$D$488,"&lt;"&amp;$D7,HDD_Summary!$D$4:$D$488,"&gt;="&amp;$C7)</f>
        <v>1253.7717622461171</v>
      </c>
      <c r="H7" s="105"/>
      <c r="I7" s="5"/>
    </row>
    <row r="8" spans="1:18" x14ac:dyDescent="0.25">
      <c r="A8" s="99">
        <f t="shared" ref="A8:A24" si="1">A7+1</f>
        <v>3</v>
      </c>
      <c r="B8" s="99">
        <v>1</v>
      </c>
      <c r="C8" s="39">
        <f>SUMIFS('Meter Reading_WEMO'!AF$33:AF$260,'Meter Reading_WEMO'!$AE$33:$AE$260,$A8,'Meter Reading_WEMO'!$AD$33:$AD$260,$B8)</f>
        <v>43070</v>
      </c>
      <c r="D8" s="39">
        <f>SUMIFS('Meter Reading_WEMO'!AG$33:AG$260,'Meter Reading_WEMO'!$AE$33:$AE$260,$A8,'Meter Reading_WEMO'!$AD$33:$AD$260,$B8)</f>
        <v>43104</v>
      </c>
      <c r="E8" s="38">
        <f t="shared" si="0"/>
        <v>34</v>
      </c>
      <c r="F8" s="40">
        <f>SUMIFS(HDD_Summary!$E$4:$E$488,HDD_Summary!$D$4:$D$488,"&lt;"&amp;$D8,HDD_Summary!$D$4:$D$488,"&gt;="&amp;$C8)</f>
        <v>1323</v>
      </c>
      <c r="G8" s="40">
        <f>SUMIFS(HDD_Summary!$F$4:$F$488,HDD_Summary!$D$4:$D$488,"&lt;"&amp;$D8,HDD_Summary!$D$4:$D$488,"&gt;="&amp;$C8)</f>
        <v>1282.5124551971326</v>
      </c>
      <c r="H8" s="105"/>
      <c r="I8" s="5"/>
    </row>
    <row r="9" spans="1:18" x14ac:dyDescent="0.25">
      <c r="A9" s="99">
        <f t="shared" si="1"/>
        <v>4</v>
      </c>
      <c r="B9" s="99">
        <v>1</v>
      </c>
      <c r="C9" s="39">
        <f>SUMIFS('Meter Reading_WEMO'!AF$33:AF$260,'Meter Reading_WEMO'!$AE$33:$AE$260,$A9,'Meter Reading_WEMO'!$AD$33:$AD$260,$B9)</f>
        <v>43073</v>
      </c>
      <c r="D9" s="39">
        <f>SUMIFS('Meter Reading_WEMO'!AG$33:AG$260,'Meter Reading_WEMO'!$AE$33:$AE$260,$A9,'Meter Reading_WEMO'!$AD$33:$AD$260,$B9)</f>
        <v>43105</v>
      </c>
      <c r="E9" s="38">
        <f t="shared" si="0"/>
        <v>32</v>
      </c>
      <c r="F9" s="40">
        <f>SUMIFS(HDD_Summary!$E$4:$E$488,HDD_Summary!$D$4:$D$488,"&lt;"&amp;$D9,HDD_Summary!$D$4:$D$488,"&gt;="&amp;$C9)</f>
        <v>1309</v>
      </c>
      <c r="G9" s="40">
        <f>SUMIFS(HDD_Summary!$F$4:$F$488,HDD_Summary!$D$4:$D$488,"&lt;"&amp;$D9,HDD_Summary!$D$4:$D$488,"&gt;="&amp;$C9)</f>
        <v>1250.0047849462367</v>
      </c>
      <c r="H9" s="105"/>
      <c r="I9" s="5"/>
    </row>
    <row r="10" spans="1:18" x14ac:dyDescent="0.25">
      <c r="A10" s="99">
        <f t="shared" si="1"/>
        <v>5</v>
      </c>
      <c r="B10" s="99">
        <v>1</v>
      </c>
      <c r="C10" s="39">
        <f>SUMIFS('Meter Reading_WEMO'!AF$33:AF$260,'Meter Reading_WEMO'!$AE$33:$AE$260,$A10,'Meter Reading_WEMO'!$AD$33:$AD$260,$B10)</f>
        <v>43074</v>
      </c>
      <c r="D10" s="39">
        <f>SUMIFS('Meter Reading_WEMO'!AG$33:AG$260,'Meter Reading_WEMO'!$AE$33:$AE$260,$A10,'Meter Reading_WEMO'!$AD$33:$AD$260,$B10)</f>
        <v>43108</v>
      </c>
      <c r="E10" s="38">
        <f t="shared" si="0"/>
        <v>34</v>
      </c>
      <c r="F10" s="40">
        <f>SUMIFS(HDD_Summary!$E$4:$E$488,HDD_Summary!$D$4:$D$488,"&lt;"&amp;$D10,HDD_Summary!$D$4:$D$488,"&gt;="&amp;$C10)</f>
        <v>1469</v>
      </c>
      <c r="G10" s="40">
        <f>SUMIFS(HDD_Summary!$F$4:$F$488,HDD_Summary!$D$4:$D$488,"&lt;"&amp;$D10,HDD_Summary!$D$4:$D$488,"&gt;="&amp;$C10)</f>
        <v>1383.2435842293908</v>
      </c>
      <c r="H10" s="105"/>
      <c r="I10" s="5"/>
    </row>
    <row r="11" spans="1:18" x14ac:dyDescent="0.25">
      <c r="A11" s="99">
        <f t="shared" si="1"/>
        <v>6</v>
      </c>
      <c r="B11" s="99">
        <v>1</v>
      </c>
      <c r="C11" s="39">
        <f>SUMIFS('Meter Reading_WEMO'!AF$33:AF$260,'Meter Reading_WEMO'!$AE$33:$AE$260,$A11,'Meter Reading_WEMO'!$AD$33:$AD$260,$B11)</f>
        <v>43075</v>
      </c>
      <c r="D11" s="39">
        <f>SUMIFS('Meter Reading_WEMO'!AG$33:AG$260,'Meter Reading_WEMO'!$AE$33:$AE$260,$A11,'Meter Reading_WEMO'!$AD$33:$AD$260,$B11)</f>
        <v>43109</v>
      </c>
      <c r="E11" s="38">
        <f t="shared" si="0"/>
        <v>34</v>
      </c>
      <c r="F11" s="40">
        <f>SUMIFS(HDD_Summary!$E$4:$E$488,HDD_Summary!$D$4:$D$488,"&lt;"&amp;$D11,HDD_Summary!$D$4:$D$488,"&gt;="&amp;$C11)</f>
        <v>1486.5</v>
      </c>
      <c r="G11" s="40">
        <f>SUMIFS(HDD_Summary!$F$4:$F$488,HDD_Summary!$D$4:$D$488,"&lt;"&amp;$D11,HDD_Summary!$D$4:$D$488,"&gt;="&amp;$C11)</f>
        <v>1400.5737634408601</v>
      </c>
      <c r="H11" s="105"/>
      <c r="I11" s="5"/>
    </row>
    <row r="12" spans="1:18" x14ac:dyDescent="0.25">
      <c r="A12" s="99">
        <f t="shared" si="1"/>
        <v>7</v>
      </c>
      <c r="B12" s="99">
        <v>1</v>
      </c>
      <c r="C12" s="39">
        <f>SUMIFS('Meter Reading_WEMO'!AF$33:AF$260,'Meter Reading_WEMO'!$AE$33:$AE$260,$A12,'Meter Reading_WEMO'!$AD$33:$AD$260,$B12)</f>
        <v>43076</v>
      </c>
      <c r="D12" s="39">
        <f>SUMIFS('Meter Reading_WEMO'!AG$33:AG$260,'Meter Reading_WEMO'!$AE$33:$AE$260,$A12,'Meter Reading_WEMO'!$AD$33:$AD$260,$B12)</f>
        <v>43110</v>
      </c>
      <c r="E12" s="38">
        <f t="shared" si="0"/>
        <v>34</v>
      </c>
      <c r="F12" s="40">
        <f>SUMIFS(HDD_Summary!$E$4:$E$488,HDD_Summary!$D$4:$D$488,"&lt;"&amp;$D12,HDD_Summary!$D$4:$D$488,"&gt;="&amp;$C12)</f>
        <v>1486</v>
      </c>
      <c r="G12" s="40">
        <f>SUMIFS(HDD_Summary!$F$4:$F$488,HDD_Summary!$D$4:$D$488,"&lt;"&amp;$D12,HDD_Summary!$D$4:$D$488,"&gt;="&amp;$C12)</f>
        <v>1397.6601075268816</v>
      </c>
      <c r="H12" s="105"/>
      <c r="I12" s="5"/>
    </row>
    <row r="13" spans="1:18" x14ac:dyDescent="0.25">
      <c r="A13" s="99">
        <f t="shared" si="1"/>
        <v>8</v>
      </c>
      <c r="B13" s="99">
        <v>1</v>
      </c>
      <c r="C13" s="39">
        <f>SUMIFS('Meter Reading_WEMO'!AF$33:AF$260,'Meter Reading_WEMO'!$AE$33:$AE$260,$A13,'Meter Reading_WEMO'!$AD$33:$AD$260,$B13)</f>
        <v>43077</v>
      </c>
      <c r="D13" s="39">
        <f>SUMIFS('Meter Reading_WEMO'!AG$33:AG$260,'Meter Reading_WEMO'!$AE$33:$AE$260,$A13,'Meter Reading_WEMO'!$AD$33:$AD$260,$B13)</f>
        <v>43111</v>
      </c>
      <c r="E13" s="38">
        <f t="shared" si="0"/>
        <v>34</v>
      </c>
      <c r="F13" s="40">
        <f>SUMIFS(HDD_Summary!$E$4:$E$488,HDD_Summary!$D$4:$D$488,"&lt;"&amp;$D13,HDD_Summary!$D$4:$D$488,"&gt;="&amp;$C13)</f>
        <v>1482</v>
      </c>
      <c r="G13" s="40">
        <f>SUMIFS(HDD_Summary!$F$4:$F$488,HDD_Summary!$D$4:$D$488,"&lt;"&amp;$D13,HDD_Summary!$D$4:$D$488,"&gt;="&amp;$C13)</f>
        <v>1393.956523297491</v>
      </c>
      <c r="H13" s="105"/>
      <c r="I13" s="5"/>
    </row>
    <row r="14" spans="1:18" x14ac:dyDescent="0.25">
      <c r="A14" s="99">
        <f t="shared" si="1"/>
        <v>9</v>
      </c>
      <c r="B14" s="99">
        <v>1</v>
      </c>
      <c r="C14" s="39">
        <f>SUMIFS('Meter Reading_WEMO'!AF$33:AF$260,'Meter Reading_WEMO'!$AE$33:$AE$260,$A14,'Meter Reading_WEMO'!$AD$33:$AD$260,$B14)</f>
        <v>43080</v>
      </c>
      <c r="D14" s="39">
        <f>SUMIFS('Meter Reading_WEMO'!AG$33:AG$260,'Meter Reading_WEMO'!$AE$33:$AE$260,$A14,'Meter Reading_WEMO'!$AD$33:$AD$260,$B14)</f>
        <v>43112</v>
      </c>
      <c r="E14" s="38">
        <f t="shared" si="0"/>
        <v>32</v>
      </c>
      <c r="F14" s="40">
        <f>SUMIFS(HDD_Summary!$E$4:$E$488,HDD_Summary!$D$4:$D$488,"&lt;"&amp;$D14,HDD_Summary!$D$4:$D$488,"&gt;="&amp;$C14)</f>
        <v>1381</v>
      </c>
      <c r="G14" s="40">
        <f>SUMIFS(HDD_Summary!$F$4:$F$488,HDD_Summary!$D$4:$D$488,"&lt;"&amp;$D14,HDD_Summary!$D$4:$D$488,"&gt;="&amp;$C14)</f>
        <v>1300.5776344086019</v>
      </c>
      <c r="H14" s="105"/>
      <c r="I14" s="5"/>
    </row>
    <row r="15" spans="1:18" x14ac:dyDescent="0.25">
      <c r="A15" s="99">
        <f t="shared" si="1"/>
        <v>10</v>
      </c>
      <c r="B15" s="99">
        <v>1</v>
      </c>
      <c r="C15" s="39">
        <f>SUMIFS('Meter Reading_WEMO'!AF$33:AF$260,'Meter Reading_WEMO'!$AE$33:$AE$260,$A15,'Meter Reading_WEMO'!$AD$33:$AD$260,$B15)</f>
        <v>43081</v>
      </c>
      <c r="D15" s="39">
        <f>SUMIFS('Meter Reading_WEMO'!AG$33:AG$260,'Meter Reading_WEMO'!$AE$33:$AE$260,$A15,'Meter Reading_WEMO'!$AD$33:$AD$260,$B15)</f>
        <v>43115</v>
      </c>
      <c r="E15" s="38">
        <f t="shared" si="0"/>
        <v>34</v>
      </c>
      <c r="F15" s="40">
        <f>SUMIFS(HDD_Summary!$E$4:$E$488,HDD_Summary!$D$4:$D$488,"&lt;"&amp;$D15,HDD_Summary!$D$4:$D$488,"&gt;="&amp;$C15)</f>
        <v>1504.5</v>
      </c>
      <c r="G15" s="40">
        <f>SUMIFS(HDD_Summary!$F$4:$F$488,HDD_Summary!$D$4:$D$488,"&lt;"&amp;$D15,HDD_Summary!$D$4:$D$488,"&gt;="&amp;$C15)</f>
        <v>1397.585268817204</v>
      </c>
      <c r="H15" s="105"/>
      <c r="I15" s="5"/>
    </row>
    <row r="16" spans="1:18" x14ac:dyDescent="0.25">
      <c r="A16" s="99">
        <f t="shared" si="1"/>
        <v>11</v>
      </c>
      <c r="B16" s="99">
        <v>1</v>
      </c>
      <c r="C16" s="39">
        <f>SUMIFS('Meter Reading_WEMO'!AF$33:AF$260,'Meter Reading_WEMO'!$AE$33:$AE$260,$A16,'Meter Reading_WEMO'!$AD$33:$AD$260,$B16)</f>
        <v>43082</v>
      </c>
      <c r="D16" s="39">
        <f>SUMIFS('Meter Reading_WEMO'!AG$33:AG$260,'Meter Reading_WEMO'!$AE$33:$AE$260,$A16,'Meter Reading_WEMO'!$AD$33:$AD$260,$B16)</f>
        <v>43116</v>
      </c>
      <c r="E16" s="38">
        <f t="shared" si="0"/>
        <v>34</v>
      </c>
      <c r="F16" s="40">
        <f>SUMIFS(HDD_Summary!$E$4:$E$488,HDD_Summary!$D$4:$D$488,"&lt;"&amp;$D16,HDD_Summary!$D$4:$D$488,"&gt;="&amp;$C16)</f>
        <v>1519.5</v>
      </c>
      <c r="G16" s="40">
        <f>SUMIFS(HDD_Summary!$F$4:$F$488,HDD_Summary!$D$4:$D$488,"&lt;"&amp;$D16,HDD_Summary!$D$4:$D$488,"&gt;="&amp;$C16)</f>
        <v>1405.041774193548</v>
      </c>
      <c r="H16" s="105"/>
      <c r="I16" s="5"/>
    </row>
    <row r="17" spans="1:9" x14ac:dyDescent="0.25">
      <c r="A17" s="99">
        <f t="shared" si="1"/>
        <v>12</v>
      </c>
      <c r="B17" s="99">
        <v>1</v>
      </c>
      <c r="C17" s="39">
        <f>SUMIFS('Meter Reading_WEMO'!AF$33:AF$260,'Meter Reading_WEMO'!$AE$33:$AE$260,$A17,'Meter Reading_WEMO'!$AD$33:$AD$260,$B17)</f>
        <v>43083</v>
      </c>
      <c r="D17" s="39">
        <f>SUMIFS('Meter Reading_WEMO'!AG$33:AG$260,'Meter Reading_WEMO'!$AE$33:$AE$260,$A17,'Meter Reading_WEMO'!$AD$33:$AD$260,$B17)</f>
        <v>43117</v>
      </c>
      <c r="E17" s="38">
        <f t="shared" si="0"/>
        <v>34</v>
      </c>
      <c r="F17" s="40">
        <f>SUMIFS(HDD_Summary!$E$4:$E$488,HDD_Summary!$D$4:$D$488,"&lt;"&amp;$D17,HDD_Summary!$D$4:$D$488,"&gt;="&amp;$C17)</f>
        <v>1542</v>
      </c>
      <c r="G17" s="40">
        <f>SUMIFS(HDD_Summary!$F$4:$F$488,HDD_Summary!$D$4:$D$488,"&lt;"&amp;$D17,HDD_Summary!$D$4:$D$488,"&gt;="&amp;$C17)</f>
        <v>1421.9252329749099</v>
      </c>
      <c r="H17" s="105"/>
      <c r="I17" s="5"/>
    </row>
    <row r="18" spans="1:9" x14ac:dyDescent="0.25">
      <c r="A18" s="99">
        <f t="shared" si="1"/>
        <v>13</v>
      </c>
      <c r="B18" s="99">
        <v>1</v>
      </c>
      <c r="C18" s="39">
        <f>SUMIFS('Meter Reading_WEMO'!AF$33:AF$260,'Meter Reading_WEMO'!$AE$33:$AE$260,$A18,'Meter Reading_WEMO'!$AD$33:$AD$260,$B18)</f>
        <v>43084</v>
      </c>
      <c r="D18" s="39">
        <f>SUMIFS('Meter Reading_WEMO'!AG$33:AG$260,'Meter Reading_WEMO'!$AE$33:$AE$260,$A18,'Meter Reading_WEMO'!$AD$33:$AD$260,$B18)</f>
        <v>43118</v>
      </c>
      <c r="E18" s="38">
        <f t="shared" si="0"/>
        <v>34</v>
      </c>
      <c r="F18" s="40">
        <f>SUMIFS(HDD_Summary!$E$4:$E$488,HDD_Summary!$D$4:$D$488,"&lt;"&amp;$D18,HDD_Summary!$D$4:$D$488,"&gt;="&amp;$C18)</f>
        <v>1580</v>
      </c>
      <c r="G18" s="40">
        <f>SUMIFS(HDD_Summary!$F$4:$F$488,HDD_Summary!$D$4:$D$488,"&lt;"&amp;$D18,HDD_Summary!$D$4:$D$488,"&gt;="&amp;$C18)</f>
        <v>1451.7970250896053</v>
      </c>
      <c r="H18" s="105"/>
      <c r="I18" s="5"/>
    </row>
    <row r="19" spans="1:9" x14ac:dyDescent="0.25">
      <c r="A19" s="99">
        <f t="shared" si="1"/>
        <v>14</v>
      </c>
      <c r="B19" s="99">
        <v>1</v>
      </c>
      <c r="C19" s="39">
        <f>SUMIFS('Meter Reading_WEMO'!AF$33:AF$260,'Meter Reading_WEMO'!$AE$33:$AE$260,$A19,'Meter Reading_WEMO'!$AD$33:$AD$260,$B19)</f>
        <v>43087</v>
      </c>
      <c r="D19" s="39">
        <f>SUMIFS('Meter Reading_WEMO'!AG$33:AG$260,'Meter Reading_WEMO'!$AE$33:$AE$260,$A19,'Meter Reading_WEMO'!$AD$33:$AD$260,$B19)</f>
        <v>43119</v>
      </c>
      <c r="E19" s="38">
        <f t="shared" si="0"/>
        <v>32</v>
      </c>
      <c r="F19" s="40">
        <f>SUMIFS(HDD_Summary!$E$4:$E$488,HDD_Summary!$D$4:$D$488,"&lt;"&amp;$D19,HDD_Summary!$D$4:$D$488,"&gt;="&amp;$C19)</f>
        <v>1549.5</v>
      </c>
      <c r="G19" s="40">
        <f>SUMIFS(HDD_Summary!$F$4:$F$488,HDD_Summary!$D$4:$D$488,"&lt;"&amp;$D19,HDD_Summary!$D$4:$D$488,"&gt;="&amp;$C19)</f>
        <v>1406.1274551971326</v>
      </c>
      <c r="H19" s="105"/>
      <c r="I19" s="5"/>
    </row>
    <row r="20" spans="1:9" x14ac:dyDescent="0.25">
      <c r="A20" s="99">
        <f t="shared" si="1"/>
        <v>15</v>
      </c>
      <c r="B20" s="99">
        <v>1</v>
      </c>
      <c r="C20" s="39">
        <f>SUMIFS('Meter Reading_WEMO'!AF$33:AF$260,'Meter Reading_WEMO'!$AE$33:$AE$260,$A20,'Meter Reading_WEMO'!$AD$33:$AD$260,$B20)</f>
        <v>43088</v>
      </c>
      <c r="D20" s="39">
        <f>SUMIFS('Meter Reading_WEMO'!AG$33:AG$260,'Meter Reading_WEMO'!$AE$33:$AE$260,$A20,'Meter Reading_WEMO'!$AD$33:$AD$260,$B20)</f>
        <v>43122</v>
      </c>
      <c r="E20" s="38">
        <f t="shared" si="0"/>
        <v>34</v>
      </c>
      <c r="F20" s="40">
        <f>SUMIFS(HDD_Summary!$E$4:$E$488,HDD_Summary!$D$4:$D$488,"&lt;"&amp;$D20,HDD_Summary!$D$4:$D$488,"&gt;="&amp;$C20)</f>
        <v>1620</v>
      </c>
      <c r="G20" s="40">
        <f>SUMIFS(HDD_Summary!$F$4:$F$488,HDD_Summary!$D$4:$D$488,"&lt;"&amp;$D20,HDD_Summary!$D$4:$D$488,"&gt;="&amp;$C20)</f>
        <v>1480.1767921146952</v>
      </c>
      <c r="H20" s="105"/>
      <c r="I20" s="5"/>
    </row>
    <row r="21" spans="1:9" x14ac:dyDescent="0.25">
      <c r="A21" s="99">
        <f t="shared" si="1"/>
        <v>16</v>
      </c>
      <c r="B21" s="99">
        <v>1</v>
      </c>
      <c r="C21" s="39">
        <f>SUMIFS('Meter Reading_WEMO'!AF$33:AF$260,'Meter Reading_WEMO'!$AE$33:$AE$260,$A21,'Meter Reading_WEMO'!$AD$33:$AD$260,$B21)</f>
        <v>43089</v>
      </c>
      <c r="D21" s="39">
        <f>SUMIFS('Meter Reading_WEMO'!AG$33:AG$260,'Meter Reading_WEMO'!$AE$33:$AE$260,$A21,'Meter Reading_WEMO'!$AD$33:$AD$260,$B21)</f>
        <v>43123</v>
      </c>
      <c r="E21" s="38">
        <f t="shared" si="0"/>
        <v>34</v>
      </c>
      <c r="F21" s="40">
        <f>SUMIFS(HDD_Summary!$E$4:$E$488,HDD_Summary!$D$4:$D$488,"&lt;"&amp;$D21,HDD_Summary!$D$4:$D$488,"&gt;="&amp;$C21)</f>
        <v>1614.5</v>
      </c>
      <c r="G21" s="40">
        <f>SUMIFS(HDD_Summary!$F$4:$F$488,HDD_Summary!$D$4:$D$488,"&lt;"&amp;$D21,HDD_Summary!$D$4:$D$488,"&gt;="&amp;$C21)</f>
        <v>1472.6503046594978</v>
      </c>
      <c r="H21" s="105"/>
      <c r="I21" s="5"/>
    </row>
    <row r="22" spans="1:9" x14ac:dyDescent="0.25">
      <c r="A22" s="99">
        <f t="shared" si="1"/>
        <v>17</v>
      </c>
      <c r="B22" s="99">
        <v>1</v>
      </c>
      <c r="C22" s="39">
        <f>SUMIFS('Meter Reading_WEMO'!AF$33:AF$260,'Meter Reading_WEMO'!$AE$33:$AE$260,$A22,'Meter Reading_WEMO'!$AD$33:$AD$260,$B22)</f>
        <v>43090</v>
      </c>
      <c r="D22" s="39">
        <f>SUMIFS('Meter Reading_WEMO'!AG$33:AG$260,'Meter Reading_WEMO'!$AE$33:$AE$260,$A22,'Meter Reading_WEMO'!$AD$33:$AD$260,$B22)</f>
        <v>43124</v>
      </c>
      <c r="E22" s="38">
        <f t="shared" si="0"/>
        <v>34</v>
      </c>
      <c r="F22" s="40">
        <f>SUMIFS(HDD_Summary!$E$4:$E$488,HDD_Summary!$D$4:$D$488,"&lt;"&amp;$D22,HDD_Summary!$D$4:$D$488,"&gt;="&amp;$C22)</f>
        <v>1613</v>
      </c>
      <c r="G22" s="40">
        <f>SUMIFS(HDD_Summary!$F$4:$F$488,HDD_Summary!$D$4:$D$488,"&lt;"&amp;$D22,HDD_Summary!$D$4:$D$488,"&gt;="&amp;$C22)</f>
        <v>1472.3138530465949</v>
      </c>
      <c r="H22" s="105"/>
      <c r="I22" s="5"/>
    </row>
    <row r="23" spans="1:9" x14ac:dyDescent="0.25">
      <c r="A23" s="99">
        <f t="shared" si="1"/>
        <v>18</v>
      </c>
      <c r="B23" s="99">
        <v>1</v>
      </c>
      <c r="C23" s="39">
        <f>SUMIFS('Meter Reading_WEMO'!AF$33:AF$260,'Meter Reading_WEMO'!$AE$33:$AE$260,$A23,'Meter Reading_WEMO'!$AD$33:$AD$260,$B23)</f>
        <v>43091</v>
      </c>
      <c r="D23" s="39">
        <f>SUMIFS('Meter Reading_WEMO'!AG$33:AG$260,'Meter Reading_WEMO'!$AE$33:$AE$260,$A23,'Meter Reading_WEMO'!$AD$33:$AD$260,$B23)</f>
        <v>43125</v>
      </c>
      <c r="E23" s="38">
        <f t="shared" si="0"/>
        <v>34</v>
      </c>
      <c r="F23" s="40">
        <f>SUMIFS(HDD_Summary!$E$4:$E$488,HDD_Summary!$D$4:$D$488,"&lt;"&amp;$D23,HDD_Summary!$D$4:$D$488,"&gt;="&amp;$C23)</f>
        <v>1621</v>
      </c>
      <c r="G23" s="40">
        <f>SUMIFS(HDD_Summary!$F$4:$F$488,HDD_Summary!$D$4:$D$488,"&lt;"&amp;$D23,HDD_Summary!$D$4:$D$488,"&gt;="&amp;$C23)</f>
        <v>1476.8609318996414</v>
      </c>
      <c r="H23" s="105"/>
      <c r="I23" s="5"/>
    </row>
    <row r="24" spans="1:9" x14ac:dyDescent="0.25">
      <c r="A24" s="99">
        <f t="shared" si="1"/>
        <v>19</v>
      </c>
      <c r="B24" s="99">
        <v>1</v>
      </c>
      <c r="C24" s="39">
        <f>SUMIFS('Meter Reading_WEMO'!AF$33:AF$260,'Meter Reading_WEMO'!$AE$33:$AE$260,$A24,'Meter Reading_WEMO'!$AD$33:$AD$260,$B24)</f>
        <v>43096</v>
      </c>
      <c r="D24" s="39">
        <f>SUMIFS('Meter Reading_WEMO'!AG$33:AG$260,'Meter Reading_WEMO'!$AE$33:$AE$260,$A24,'Meter Reading_WEMO'!$AD$33:$AD$260,$B24)</f>
        <v>43126</v>
      </c>
      <c r="E24" s="38">
        <f t="shared" si="0"/>
        <v>30</v>
      </c>
      <c r="F24" s="40">
        <f>SUMIFS(HDD_Summary!$E$4:$E$488,HDD_Summary!$D$4:$D$488,"&lt;"&amp;$D24,HDD_Summary!$D$4:$D$488,"&gt;="&amp;$C24)</f>
        <v>1440</v>
      </c>
      <c r="G24" s="40">
        <f>SUMIFS(HDD_Summary!$F$4:$F$488,HDD_Summary!$D$4:$D$488,"&lt;"&amp;$D24,HDD_Summary!$D$4:$D$488,"&gt;="&amp;$C24)</f>
        <v>1307.6155913978494</v>
      </c>
      <c r="H24" s="105"/>
      <c r="I24" s="5"/>
    </row>
    <row r="25" spans="1:9" x14ac:dyDescent="0.25">
      <c r="C25" s="39"/>
      <c r="D25" s="39"/>
      <c r="F25" s="98"/>
      <c r="G25" s="40"/>
      <c r="H25" s="105"/>
      <c r="I25" s="5"/>
    </row>
    <row r="26" spans="1:9" x14ac:dyDescent="0.25">
      <c r="C26" s="39"/>
      <c r="D26" s="39"/>
      <c r="F26" s="98"/>
      <c r="G26" s="40"/>
      <c r="H26" s="105"/>
      <c r="I26" s="5"/>
    </row>
    <row r="27" spans="1:9" x14ac:dyDescent="0.25">
      <c r="C27" s="39"/>
      <c r="D27" s="39"/>
      <c r="F27" s="98"/>
      <c r="G27" s="40"/>
      <c r="H27" s="105"/>
      <c r="I27" s="5"/>
    </row>
    <row r="28" spans="1:9" x14ac:dyDescent="0.25">
      <c r="A28" s="126" t="s">
        <v>467</v>
      </c>
      <c r="B28" s="125"/>
      <c r="C28" s="39"/>
      <c r="D28" s="39"/>
      <c r="F28" s="98"/>
      <c r="G28" s="40"/>
      <c r="H28" s="105"/>
      <c r="I28" s="5"/>
    </row>
    <row r="29" spans="1:9" x14ac:dyDescent="0.25">
      <c r="A29" s="99">
        <f t="shared" ref="A29:A47" si="2">A6</f>
        <v>1</v>
      </c>
      <c r="B29" s="99">
        <v>2</v>
      </c>
      <c r="C29" s="39">
        <f>SUMIFS('Meter Reading_WEMO'!AF$33:AF$260,'Meter Reading_WEMO'!$AE$33:$AE$260,$A29,'Meter Reading_WEMO'!$AD$33:$AD$260,$B29)</f>
        <v>43102</v>
      </c>
      <c r="D29" s="39">
        <f>SUMIFS('Meter Reading_WEMO'!AG$33:AG$260,'Meter Reading_WEMO'!$AE$33:$AE$260,$A29,'Meter Reading_WEMO'!$AD$33:$AD$260,$B29)</f>
        <v>43131</v>
      </c>
      <c r="E29" s="38">
        <f>D29-C29</f>
        <v>29</v>
      </c>
      <c r="F29" s="40">
        <f>SUMIFS(HDD_Summary!$E$4:$E$488,HDD_Summary!$D$4:$D$488,"&lt;"&amp;$D29,HDD_Summary!$D$4:$D$488,"&gt;="&amp;$C29)</f>
        <v>1213</v>
      </c>
      <c r="G29" s="40">
        <f>SUMIFS(HDD_Summary!$F$4:$F$488,HDD_Summary!$D$4:$D$488,"&lt;"&amp;$D29,HDD_Summary!$D$4:$D$488,"&gt;="&amp;$C29)</f>
        <v>1122.1647491039423</v>
      </c>
      <c r="H29" s="105"/>
      <c r="I29" s="5"/>
    </row>
    <row r="30" spans="1:9" x14ac:dyDescent="0.25">
      <c r="A30" s="99">
        <f t="shared" si="2"/>
        <v>2</v>
      </c>
      <c r="B30" s="99">
        <v>2</v>
      </c>
      <c r="C30" s="39">
        <f>SUMIFS('Meter Reading_WEMO'!AF$33:AF$260,'Meter Reading_WEMO'!$AE$33:$AE$260,$A30,'Meter Reading_WEMO'!$AD$33:$AD$260,$B30)</f>
        <v>43103</v>
      </c>
      <c r="D30" s="39">
        <f>SUMIFS('Meter Reading_WEMO'!AG$33:AG$260,'Meter Reading_WEMO'!$AE$33:$AE$260,$A30,'Meter Reading_WEMO'!$AD$33:$AD$260,$B30)</f>
        <v>43132</v>
      </c>
      <c r="E30" s="38">
        <f t="shared" ref="E30:E47" si="3">D30-C30</f>
        <v>29</v>
      </c>
      <c r="F30" s="40">
        <f>SUMIFS(HDD_Summary!$E$4:$E$488,HDD_Summary!$D$4:$D$488,"&lt;"&amp;$D30,HDD_Summary!$D$4:$D$488,"&gt;="&amp;$C30)</f>
        <v>1181</v>
      </c>
      <c r="G30" s="40">
        <f>SUMIFS(HDD_Summary!$F$4:$F$488,HDD_Summary!$D$4:$D$488,"&lt;"&amp;$D30,HDD_Summary!$D$4:$D$488,"&gt;="&amp;$C30)</f>
        <v>1099.9567562724014</v>
      </c>
      <c r="H30" s="105"/>
      <c r="I30" s="5"/>
    </row>
    <row r="31" spans="1:9" x14ac:dyDescent="0.25">
      <c r="A31" s="99">
        <f t="shared" si="2"/>
        <v>3</v>
      </c>
      <c r="B31" s="99">
        <v>2</v>
      </c>
      <c r="C31" s="39">
        <f>SUMIFS('Meter Reading_WEMO'!AF$33:AF$260,'Meter Reading_WEMO'!$AE$33:$AE$260,$A31,'Meter Reading_WEMO'!$AD$33:$AD$260,$B31)</f>
        <v>43104</v>
      </c>
      <c r="D31" s="39">
        <f>SUMIFS('Meter Reading_WEMO'!AG$33:AG$260,'Meter Reading_WEMO'!$AE$33:$AE$260,$A31,'Meter Reading_WEMO'!$AD$33:$AD$260,$B31)</f>
        <v>43133</v>
      </c>
      <c r="E31" s="38">
        <f t="shared" si="3"/>
        <v>29</v>
      </c>
      <c r="F31" s="40">
        <f>SUMIFS(HDD_Summary!$E$4:$E$488,HDD_Summary!$D$4:$D$488,"&lt;"&amp;$D31,HDD_Summary!$D$4:$D$488,"&gt;="&amp;$C31)</f>
        <v>1152.5</v>
      </c>
      <c r="G31" s="40">
        <f>SUMIFS(HDD_Summary!$F$4:$F$488,HDD_Summary!$D$4:$D$488,"&lt;"&amp;$D31,HDD_Summary!$D$4:$D$488,"&gt;="&amp;$C31)</f>
        <v>1078.8850612232286</v>
      </c>
      <c r="H31" s="105"/>
      <c r="I31" s="5"/>
    </row>
    <row r="32" spans="1:9" x14ac:dyDescent="0.25">
      <c r="A32" s="99">
        <f t="shared" si="2"/>
        <v>4</v>
      </c>
      <c r="B32" s="99">
        <v>2</v>
      </c>
      <c r="C32" s="39">
        <f>SUMIFS('Meter Reading_WEMO'!AF$33:AF$260,'Meter Reading_WEMO'!$AE$33:$AE$260,$A32,'Meter Reading_WEMO'!$AD$33:$AD$260,$B32)</f>
        <v>43105</v>
      </c>
      <c r="D32" s="39">
        <f>SUMIFS('Meter Reading_WEMO'!AG$33:AG$260,'Meter Reading_WEMO'!$AE$33:$AE$260,$A32,'Meter Reading_WEMO'!$AD$33:$AD$260,$B32)</f>
        <v>43136</v>
      </c>
      <c r="E32" s="38">
        <f t="shared" si="3"/>
        <v>31</v>
      </c>
      <c r="F32" s="40">
        <f>SUMIFS(HDD_Summary!$E$4:$E$488,HDD_Summary!$D$4:$D$488,"&lt;"&amp;$D32,HDD_Summary!$D$4:$D$488,"&gt;="&amp;$C32)</f>
        <v>1216.5</v>
      </c>
      <c r="G32" s="40">
        <f>SUMIFS(HDD_Summary!$F$4:$F$488,HDD_Summary!$D$4:$D$488,"&lt;"&amp;$D32,HDD_Summary!$D$4:$D$488,"&gt;="&amp;$C32)</f>
        <v>1149.0298783480762</v>
      </c>
      <c r="H32" s="105"/>
      <c r="I32" s="5"/>
    </row>
    <row r="33" spans="1:9" x14ac:dyDescent="0.25">
      <c r="A33" s="99">
        <f t="shared" si="2"/>
        <v>5</v>
      </c>
      <c r="B33" s="99">
        <v>2</v>
      </c>
      <c r="C33" s="39">
        <f>SUMIFS('Meter Reading_WEMO'!AF$33:AF$260,'Meter Reading_WEMO'!$AE$33:$AE$260,$A33,'Meter Reading_WEMO'!$AD$33:$AD$260,$B33)</f>
        <v>43108</v>
      </c>
      <c r="D33" s="39">
        <f>SUMIFS('Meter Reading_WEMO'!AG$33:AG$260,'Meter Reading_WEMO'!$AE$33:$AE$260,$A33,'Meter Reading_WEMO'!$AD$33:$AD$260,$B33)</f>
        <v>43137</v>
      </c>
      <c r="E33" s="38">
        <f t="shared" si="3"/>
        <v>29</v>
      </c>
      <c r="F33" s="40">
        <f>SUMIFS(HDD_Summary!$E$4:$E$488,HDD_Summary!$D$4:$D$488,"&lt;"&amp;$D33,HDD_Summary!$D$4:$D$488,"&gt;="&amp;$C33)</f>
        <v>1093.5</v>
      </c>
      <c r="G33" s="40">
        <f>SUMIFS(HDD_Summary!$F$4:$F$488,HDD_Summary!$D$4:$D$488,"&lt;"&amp;$D33,HDD_Summary!$D$4:$D$488,"&gt;="&amp;$C33)</f>
        <v>1057.1857962109575</v>
      </c>
      <c r="H33" s="105"/>
      <c r="I33" s="5"/>
    </row>
    <row r="34" spans="1:9" x14ac:dyDescent="0.25">
      <c r="A34" s="99">
        <f t="shared" si="2"/>
        <v>6</v>
      </c>
      <c r="B34" s="99">
        <v>2</v>
      </c>
      <c r="C34" s="39">
        <f>SUMIFS('Meter Reading_WEMO'!AF$33:AF$260,'Meter Reading_WEMO'!$AE$33:$AE$260,$A34,'Meter Reading_WEMO'!$AD$33:$AD$260,$B34)</f>
        <v>43109</v>
      </c>
      <c r="D34" s="39">
        <f>SUMIFS('Meter Reading_WEMO'!AG$33:AG$260,'Meter Reading_WEMO'!$AE$33:$AE$260,$A34,'Meter Reading_WEMO'!$AD$33:$AD$260,$B34)</f>
        <v>43138</v>
      </c>
      <c r="E34" s="38">
        <f t="shared" si="3"/>
        <v>29</v>
      </c>
      <c r="F34" s="40">
        <f>SUMIFS(HDD_Summary!$E$4:$E$488,HDD_Summary!$D$4:$D$488,"&lt;"&amp;$D34,HDD_Summary!$D$4:$D$488,"&gt;="&amp;$C34)</f>
        <v>1114</v>
      </c>
      <c r="G34" s="40">
        <f>SUMIFS(HDD_Summary!$F$4:$F$488,HDD_Summary!$D$4:$D$488,"&lt;"&amp;$D34,HDD_Summary!$D$4:$D$488,"&gt;="&amp;$C34)</f>
        <v>1078.6385241096809</v>
      </c>
      <c r="H34" s="105"/>
      <c r="I34" s="5"/>
    </row>
    <row r="35" spans="1:9" x14ac:dyDescent="0.25">
      <c r="A35" s="99">
        <f t="shared" si="2"/>
        <v>7</v>
      </c>
      <c r="B35" s="99">
        <v>2</v>
      </c>
      <c r="C35" s="39">
        <f>SUMIFS('Meter Reading_WEMO'!AF$33:AF$260,'Meter Reading_WEMO'!$AE$33:$AE$260,$A35,'Meter Reading_WEMO'!$AD$33:$AD$260,$B35)</f>
        <v>43110</v>
      </c>
      <c r="D35" s="39">
        <f>SUMIFS('Meter Reading_WEMO'!AG$33:AG$260,'Meter Reading_WEMO'!$AE$33:$AE$260,$A35,'Meter Reading_WEMO'!$AD$33:$AD$260,$B35)</f>
        <v>43139</v>
      </c>
      <c r="E35" s="38">
        <f t="shared" si="3"/>
        <v>29</v>
      </c>
      <c r="F35" s="40">
        <f>SUMIFS(HDD_Summary!$E$4:$E$488,HDD_Summary!$D$4:$D$488,"&lt;"&amp;$D35,HDD_Summary!$D$4:$D$488,"&gt;="&amp;$C35)</f>
        <v>1140.5</v>
      </c>
      <c r="G35" s="40">
        <f>SUMIFS(HDD_Summary!$F$4:$F$488,HDD_Summary!$D$4:$D$488,"&lt;"&amp;$D35,HDD_Summary!$D$4:$D$488,"&gt;="&amp;$C35)</f>
        <v>1111.1127770715257</v>
      </c>
      <c r="H35" s="105"/>
      <c r="I35" s="5"/>
    </row>
    <row r="36" spans="1:9" x14ac:dyDescent="0.25">
      <c r="A36" s="99">
        <f t="shared" si="2"/>
        <v>8</v>
      </c>
      <c r="B36" s="99">
        <v>2</v>
      </c>
      <c r="C36" s="39">
        <f>SUMIFS('Meter Reading_WEMO'!AF$33:AF$260,'Meter Reading_WEMO'!$AE$33:$AE$260,$A36,'Meter Reading_WEMO'!$AD$33:$AD$260,$B36)</f>
        <v>43111</v>
      </c>
      <c r="D36" s="39">
        <f>SUMIFS('Meter Reading_WEMO'!AG$33:AG$260,'Meter Reading_WEMO'!$AE$33:$AE$260,$A36,'Meter Reading_WEMO'!$AD$33:$AD$260,$B36)</f>
        <v>43140</v>
      </c>
      <c r="E36" s="38">
        <f t="shared" si="3"/>
        <v>29</v>
      </c>
      <c r="F36" s="40">
        <f>SUMIFS(HDD_Summary!$E$4:$E$488,HDD_Summary!$D$4:$D$488,"&lt;"&amp;$D36,HDD_Summary!$D$4:$D$488,"&gt;="&amp;$C36)</f>
        <v>1158</v>
      </c>
      <c r="G36" s="40">
        <f>SUMIFS(HDD_Summary!$F$4:$F$488,HDD_Summary!$D$4:$D$488,"&lt;"&amp;$D36,HDD_Summary!$D$4:$D$488,"&gt;="&amp;$C36)</f>
        <v>1125.8792372918765</v>
      </c>
      <c r="H36" s="105"/>
      <c r="I36" s="5"/>
    </row>
    <row r="37" spans="1:9" x14ac:dyDescent="0.25">
      <c r="A37" s="99">
        <f t="shared" si="2"/>
        <v>9</v>
      </c>
      <c r="B37" s="99">
        <v>2</v>
      </c>
      <c r="C37" s="39">
        <f>SUMIFS('Meter Reading_WEMO'!AF$33:AF$260,'Meter Reading_WEMO'!$AE$33:$AE$260,$A37,'Meter Reading_WEMO'!$AD$33:$AD$260,$B37)</f>
        <v>43112</v>
      </c>
      <c r="D37" s="39">
        <f>SUMIFS('Meter Reading_WEMO'!AG$33:AG$260,'Meter Reading_WEMO'!$AE$33:$AE$260,$A37,'Meter Reading_WEMO'!$AD$33:$AD$260,$B37)</f>
        <v>43143</v>
      </c>
      <c r="E37" s="38">
        <f t="shared" si="3"/>
        <v>31</v>
      </c>
      <c r="F37" s="40">
        <f>SUMIFS(HDD_Summary!$E$4:$E$488,HDD_Summary!$D$4:$D$488,"&lt;"&amp;$D37,HDD_Summary!$D$4:$D$488,"&gt;="&amp;$C37)</f>
        <v>1276.5</v>
      </c>
      <c r="G37" s="40">
        <f>SUMIFS(HDD_Summary!$F$4:$F$488,HDD_Summary!$D$4:$D$488,"&lt;"&amp;$D37,HDD_Summary!$D$4:$D$488,"&gt;="&amp;$C37)</f>
        <v>1231.5995545756309</v>
      </c>
      <c r="H37" s="105"/>
      <c r="I37" s="5"/>
    </row>
    <row r="38" spans="1:9" x14ac:dyDescent="0.25">
      <c r="A38" s="99">
        <f t="shared" si="2"/>
        <v>10</v>
      </c>
      <c r="B38" s="99">
        <v>2</v>
      </c>
      <c r="C38" s="39">
        <f>SUMIFS('Meter Reading_WEMO'!AF$33:AF$260,'Meter Reading_WEMO'!$AE$33:$AE$260,$A38,'Meter Reading_WEMO'!$AD$33:$AD$260,$B38)</f>
        <v>43115</v>
      </c>
      <c r="D38" s="39">
        <f>SUMIFS('Meter Reading_WEMO'!AG$33:AG$260,'Meter Reading_WEMO'!$AE$33:$AE$260,$A38,'Meter Reading_WEMO'!$AD$33:$AD$260,$B38)</f>
        <v>43144</v>
      </c>
      <c r="E38" s="38">
        <f t="shared" si="3"/>
        <v>29</v>
      </c>
      <c r="F38" s="40">
        <f>SUMIFS(HDD_Summary!$E$4:$E$488,HDD_Summary!$D$4:$D$488,"&lt;"&amp;$D38,HDD_Summary!$D$4:$D$488,"&gt;="&amp;$C38)</f>
        <v>1174.5</v>
      </c>
      <c r="G38" s="40">
        <f>SUMIFS(HDD_Summary!$F$4:$F$488,HDD_Summary!$D$4:$D$488,"&lt;"&amp;$D38,HDD_Summary!$D$4:$D$488,"&gt;="&amp;$C38)</f>
        <v>1145.9249324646432</v>
      </c>
      <c r="H38" s="105"/>
      <c r="I38" s="5"/>
    </row>
    <row r="39" spans="1:9" x14ac:dyDescent="0.25">
      <c r="A39" s="99">
        <f t="shared" si="2"/>
        <v>11</v>
      </c>
      <c r="B39" s="99">
        <v>2</v>
      </c>
      <c r="C39" s="39">
        <f>SUMIFS('Meter Reading_WEMO'!AF$33:AF$260,'Meter Reading_WEMO'!$AE$33:$AE$260,$A39,'Meter Reading_WEMO'!$AD$33:$AD$260,$B39)</f>
        <v>43116</v>
      </c>
      <c r="D39" s="39">
        <f>SUMIFS('Meter Reading_WEMO'!AG$33:AG$260,'Meter Reading_WEMO'!$AE$33:$AE$260,$A39,'Meter Reading_WEMO'!$AD$33:$AD$260,$B39)</f>
        <v>43145</v>
      </c>
      <c r="E39" s="38">
        <f t="shared" si="3"/>
        <v>29</v>
      </c>
      <c r="F39" s="40">
        <f>SUMIFS(HDD_Summary!$E$4:$E$488,HDD_Summary!$D$4:$D$488,"&lt;"&amp;$D39,HDD_Summary!$D$4:$D$488,"&gt;="&amp;$C39)</f>
        <v>1176.5</v>
      </c>
      <c r="G39" s="40">
        <f>SUMIFS(HDD_Summary!$F$4:$F$488,HDD_Summary!$D$4:$D$488,"&lt;"&amp;$D39,HDD_Summary!$D$4:$D$488,"&gt;="&amp;$C39)</f>
        <v>1148.6206645832233</v>
      </c>
      <c r="H39" s="105"/>
      <c r="I39" s="5"/>
    </row>
    <row r="40" spans="1:9" x14ac:dyDescent="0.25">
      <c r="A40" s="99">
        <f t="shared" si="2"/>
        <v>12</v>
      </c>
      <c r="B40" s="99">
        <v>2</v>
      </c>
      <c r="C40" s="39">
        <f>SUMIFS('Meter Reading_WEMO'!AF$33:AF$260,'Meter Reading_WEMO'!$AE$33:$AE$260,$A40,'Meter Reading_WEMO'!$AD$33:$AD$260,$B40)</f>
        <v>43117</v>
      </c>
      <c r="D40" s="39">
        <f>SUMIFS('Meter Reading_WEMO'!AG$33:AG$260,'Meter Reading_WEMO'!$AE$33:$AE$260,$A40,'Meter Reading_WEMO'!$AD$33:$AD$260,$B40)</f>
        <v>43146</v>
      </c>
      <c r="E40" s="38">
        <f t="shared" si="3"/>
        <v>29</v>
      </c>
      <c r="F40" s="40">
        <f>SUMIFS(HDD_Summary!$E$4:$E$488,HDD_Summary!$D$4:$D$488,"&lt;"&amp;$D40,HDD_Summary!$D$4:$D$488,"&gt;="&amp;$C40)</f>
        <v>1148.5</v>
      </c>
      <c r="G40" s="40">
        <f>SUMIFS(HDD_Summary!$F$4:$F$488,HDD_Summary!$D$4:$D$488,"&lt;"&amp;$D40,HDD_Summary!$D$4:$D$488,"&gt;="&amp;$C40)</f>
        <v>1127.9171511556051</v>
      </c>
      <c r="H40" s="105"/>
      <c r="I40" s="5"/>
    </row>
    <row r="41" spans="1:9" x14ac:dyDescent="0.25">
      <c r="A41" s="99">
        <f t="shared" si="2"/>
        <v>13</v>
      </c>
      <c r="B41" s="99">
        <v>2</v>
      </c>
      <c r="C41" s="39">
        <f>SUMIFS('Meter Reading_WEMO'!AF$33:AF$260,'Meter Reading_WEMO'!$AE$33:$AE$260,$A41,'Meter Reading_WEMO'!$AD$33:$AD$260,$B41)</f>
        <v>43118</v>
      </c>
      <c r="D41" s="39">
        <f>SUMIFS('Meter Reading_WEMO'!AG$33:AG$260,'Meter Reading_WEMO'!$AE$33:$AE$260,$A41,'Meter Reading_WEMO'!$AD$33:$AD$260,$B41)</f>
        <v>43147</v>
      </c>
      <c r="E41" s="38">
        <f t="shared" si="3"/>
        <v>29</v>
      </c>
      <c r="F41" s="40">
        <f>SUMIFS(HDD_Summary!$E$4:$E$488,HDD_Summary!$D$4:$D$488,"&lt;"&amp;$D41,HDD_Summary!$D$4:$D$488,"&gt;="&amp;$C41)</f>
        <v>1106</v>
      </c>
      <c r="G41" s="40">
        <f>SUMIFS(HDD_Summary!$F$4:$F$488,HDD_Summary!$D$4:$D$488,"&lt;"&amp;$D41,HDD_Summary!$D$4:$D$488,"&gt;="&amp;$C41)</f>
        <v>1092.4369594964423</v>
      </c>
      <c r="H41" s="105"/>
      <c r="I41" s="5"/>
    </row>
    <row r="42" spans="1:9" x14ac:dyDescent="0.25">
      <c r="A42" s="99">
        <f t="shared" si="2"/>
        <v>14</v>
      </c>
      <c r="B42" s="99">
        <v>2</v>
      </c>
      <c r="C42" s="39">
        <f>SUMIFS('Meter Reading_WEMO'!AF$33:AF$260,'Meter Reading_WEMO'!$AE$33:$AE$260,$A42,'Meter Reading_WEMO'!$AD$33:$AD$260,$B42)</f>
        <v>43119</v>
      </c>
      <c r="D42" s="39">
        <f>SUMIFS('Meter Reading_WEMO'!AG$33:AG$260,'Meter Reading_WEMO'!$AE$33:$AE$260,$A42,'Meter Reading_WEMO'!$AD$33:$AD$260,$B42)</f>
        <v>43150</v>
      </c>
      <c r="E42" s="38">
        <f t="shared" si="3"/>
        <v>31</v>
      </c>
      <c r="F42" s="40">
        <f>SUMIFS(HDD_Summary!$E$4:$E$488,HDD_Summary!$D$4:$D$488,"&lt;"&amp;$D42,HDD_Summary!$D$4:$D$488,"&gt;="&amp;$C42)</f>
        <v>1146</v>
      </c>
      <c r="G42" s="40">
        <f>SUMIFS(HDD_Summary!$F$4:$F$488,HDD_Summary!$D$4:$D$488,"&lt;"&amp;$D42,HDD_Summary!$D$4:$D$488,"&gt;="&amp;$C42)</f>
        <v>1137.8545428341897</v>
      </c>
      <c r="H42" s="105"/>
      <c r="I42" s="5"/>
    </row>
    <row r="43" spans="1:9" x14ac:dyDescent="0.25">
      <c r="A43" s="99">
        <f t="shared" si="2"/>
        <v>15</v>
      </c>
      <c r="B43" s="99">
        <v>2</v>
      </c>
      <c r="C43" s="39">
        <f>SUMIFS('Meter Reading_WEMO'!AF$33:AF$260,'Meter Reading_WEMO'!$AE$33:$AE$260,$A43,'Meter Reading_WEMO'!$AD$33:$AD$260,$B43)</f>
        <v>43122</v>
      </c>
      <c r="D43" s="39">
        <f>SUMIFS('Meter Reading_WEMO'!AG$33:AG$260,'Meter Reading_WEMO'!$AE$33:$AE$260,$A43,'Meter Reading_WEMO'!$AD$33:$AD$260,$B43)</f>
        <v>43151</v>
      </c>
      <c r="E43" s="38">
        <f t="shared" si="3"/>
        <v>29</v>
      </c>
      <c r="F43" s="40">
        <f>SUMIFS(HDD_Summary!$E$4:$E$488,HDD_Summary!$D$4:$D$488,"&lt;"&amp;$D43,HDD_Summary!$D$4:$D$488,"&gt;="&amp;$C43)</f>
        <v>1076.5</v>
      </c>
      <c r="G43" s="40">
        <f>SUMIFS(HDD_Summary!$F$4:$F$488,HDD_Summary!$D$4:$D$488,"&lt;"&amp;$D43,HDD_Summary!$D$4:$D$488,"&gt;="&amp;$C43)</f>
        <v>1061.6374559475255</v>
      </c>
      <c r="H43" s="105"/>
      <c r="I43" s="5"/>
    </row>
    <row r="44" spans="1:9" x14ac:dyDescent="0.25">
      <c r="A44" s="99">
        <f t="shared" si="2"/>
        <v>16</v>
      </c>
      <c r="B44" s="99">
        <v>2</v>
      </c>
      <c r="C44" s="39">
        <f>SUMIFS('Meter Reading_WEMO'!AF$33:AF$260,'Meter Reading_WEMO'!$AE$33:$AE$260,$A44,'Meter Reading_WEMO'!$AD$33:$AD$260,$B44)</f>
        <v>43123</v>
      </c>
      <c r="D44" s="39">
        <f>SUMIFS('Meter Reading_WEMO'!AG$33:AG$260,'Meter Reading_WEMO'!$AE$33:$AE$260,$A44,'Meter Reading_WEMO'!$AD$33:$AD$260,$B44)</f>
        <v>43152</v>
      </c>
      <c r="E44" s="38">
        <f t="shared" si="3"/>
        <v>29</v>
      </c>
      <c r="F44" s="40">
        <f>SUMIFS(HDD_Summary!$E$4:$E$488,HDD_Summary!$D$4:$D$488,"&lt;"&amp;$D44,HDD_Summary!$D$4:$D$488,"&gt;="&amp;$C44)</f>
        <v>1077</v>
      </c>
      <c r="G44" s="40">
        <f>SUMIFS(HDD_Summary!$F$4:$F$488,HDD_Summary!$D$4:$D$488,"&lt;"&amp;$D44,HDD_Summary!$D$4:$D$488,"&gt;="&amp;$C44)</f>
        <v>1057.3800071949431</v>
      </c>
      <c r="H44" s="105"/>
      <c r="I44" s="5"/>
    </row>
    <row r="45" spans="1:9" x14ac:dyDescent="0.25">
      <c r="A45" s="99">
        <f t="shared" si="2"/>
        <v>17</v>
      </c>
      <c r="B45" s="99">
        <v>2</v>
      </c>
      <c r="C45" s="39">
        <f>SUMIFS('Meter Reading_WEMO'!AF$33:AF$260,'Meter Reading_WEMO'!$AE$33:$AE$260,$A45,'Meter Reading_WEMO'!$AD$33:$AD$260,$B45)</f>
        <v>43124</v>
      </c>
      <c r="D45" s="39">
        <f>SUMIFS('Meter Reading_WEMO'!AG$33:AG$260,'Meter Reading_WEMO'!$AE$33:$AE$260,$A45,'Meter Reading_WEMO'!$AD$33:$AD$260,$B45)</f>
        <v>43153</v>
      </c>
      <c r="E45" s="38">
        <f t="shared" si="3"/>
        <v>29</v>
      </c>
      <c r="F45" s="40">
        <f>SUMIFS(HDD_Summary!$E$4:$E$488,HDD_Summary!$D$4:$D$488,"&lt;"&amp;$D45,HDD_Summary!$D$4:$D$488,"&gt;="&amp;$C45)</f>
        <v>1092</v>
      </c>
      <c r="G45" s="40">
        <f>SUMIFS(HDD_Summary!$F$4:$F$488,HDD_Summary!$D$4:$D$488,"&lt;"&amp;$D45,HDD_Summary!$D$4:$D$488,"&gt;="&amp;$C45)</f>
        <v>1066.9489740364072</v>
      </c>
      <c r="H45" s="105"/>
      <c r="I45" s="5"/>
    </row>
    <row r="46" spans="1:9" x14ac:dyDescent="0.25">
      <c r="A46" s="99">
        <f t="shared" si="2"/>
        <v>18</v>
      </c>
      <c r="B46" s="99">
        <v>2</v>
      </c>
      <c r="C46" s="39">
        <f>SUMIFS('Meter Reading_WEMO'!AF$33:AF$260,'Meter Reading_WEMO'!$AE$33:$AE$260,$A46,'Meter Reading_WEMO'!$AD$33:$AD$260,$B46)</f>
        <v>43125</v>
      </c>
      <c r="D46" s="39">
        <f>SUMIFS('Meter Reading_WEMO'!AG$33:AG$260,'Meter Reading_WEMO'!$AE$33:$AE$260,$A46,'Meter Reading_WEMO'!$AD$33:$AD$260,$B46)</f>
        <v>43154</v>
      </c>
      <c r="E46" s="38">
        <f t="shared" si="3"/>
        <v>29</v>
      </c>
      <c r="F46" s="40">
        <f>SUMIFS(HDD_Summary!$E$4:$E$488,HDD_Summary!$D$4:$D$488,"&lt;"&amp;$D46,HDD_Summary!$D$4:$D$488,"&gt;="&amp;$C46)</f>
        <v>1098.5</v>
      </c>
      <c r="G46" s="40">
        <f>SUMIFS(HDD_Summary!$F$4:$F$488,HDD_Summary!$D$4:$D$488,"&lt;"&amp;$D46,HDD_Summary!$D$4:$D$488,"&gt;="&amp;$C46)</f>
        <v>1070.6452878418702</v>
      </c>
      <c r="H46" s="105"/>
      <c r="I46" s="5"/>
    </row>
    <row r="47" spans="1:9" x14ac:dyDescent="0.25">
      <c r="A47" s="99">
        <f t="shared" si="2"/>
        <v>19</v>
      </c>
      <c r="B47" s="99">
        <v>2</v>
      </c>
      <c r="C47" s="39">
        <f>SUMIFS('Meter Reading_WEMO'!AF$33:AF$260,'Meter Reading_WEMO'!$AE$33:$AE$260,$A47,'Meter Reading_WEMO'!$AD$33:$AD$260,$B47)</f>
        <v>43126</v>
      </c>
      <c r="D47" s="39">
        <f>SUMIFS('Meter Reading_WEMO'!AG$33:AG$260,'Meter Reading_WEMO'!$AE$33:$AE$260,$A47,'Meter Reading_WEMO'!$AD$33:$AD$260,$B47)</f>
        <v>43157</v>
      </c>
      <c r="E47" s="38">
        <f t="shared" si="3"/>
        <v>31</v>
      </c>
      <c r="F47" s="40">
        <f>SUMIFS(HDD_Summary!$E$4:$E$488,HDD_Summary!$D$4:$D$488,"&lt;"&amp;$D47,HDD_Summary!$D$4:$D$488,"&gt;="&amp;$C47)</f>
        <v>1161.5</v>
      </c>
      <c r="G47" s="40">
        <f>SUMIFS(HDD_Summary!$F$4:$F$488,HDD_Summary!$D$4:$D$488,"&lt;"&amp;$D47,HDD_Summary!$D$4:$D$488,"&gt;="&amp;$C47)</f>
        <v>1128.9474143227924</v>
      </c>
      <c r="H47" s="105"/>
      <c r="I47" s="5"/>
    </row>
    <row r="48" spans="1:9" x14ac:dyDescent="0.25">
      <c r="C48" s="39"/>
      <c r="D48" s="39"/>
      <c r="F48" s="98"/>
      <c r="G48" s="40"/>
      <c r="H48" s="105"/>
      <c r="I48" s="5"/>
    </row>
    <row r="49" spans="1:9" x14ac:dyDescent="0.25">
      <c r="C49" s="39"/>
      <c r="D49" s="39"/>
      <c r="F49" s="98"/>
      <c r="G49" s="40"/>
      <c r="H49" s="105"/>
      <c r="I49" s="5"/>
    </row>
    <row r="50" spans="1:9" x14ac:dyDescent="0.25">
      <c r="C50" s="39"/>
      <c r="D50" s="39"/>
      <c r="F50" s="98"/>
      <c r="G50" s="40"/>
      <c r="H50" s="105"/>
      <c r="I50" s="5"/>
    </row>
    <row r="51" spans="1:9" x14ac:dyDescent="0.25">
      <c r="A51" s="126" t="s">
        <v>468</v>
      </c>
      <c r="B51" s="125"/>
      <c r="C51" s="39"/>
      <c r="D51" s="39"/>
      <c r="F51" s="98"/>
      <c r="G51" s="40"/>
      <c r="H51" s="105"/>
      <c r="I51" s="5"/>
    </row>
    <row r="52" spans="1:9" x14ac:dyDescent="0.25">
      <c r="A52" s="99">
        <f t="shared" ref="A52:A70" si="4">A29</f>
        <v>1</v>
      </c>
      <c r="B52" s="99">
        <v>3</v>
      </c>
      <c r="C52" s="39">
        <f>SUMIFS('Meter Reading_WEMO'!AF$33:AF$260,'Meter Reading_WEMO'!$AE$33:$AE$260,$A52,'Meter Reading_WEMO'!$AD$33:$AD$260,$B52)</f>
        <v>43131</v>
      </c>
      <c r="D52" s="39">
        <f>SUMIFS('Meter Reading_WEMO'!AG$33:AG$260,'Meter Reading_WEMO'!$AE$33:$AE$260,$A52,'Meter Reading_WEMO'!$AD$33:$AD$260,$B52)</f>
        <v>43159</v>
      </c>
      <c r="E52" s="38">
        <f>D52-C52</f>
        <v>28</v>
      </c>
      <c r="F52" s="40">
        <f>SUMIFS(HDD_Summary!$E$4:$E$488,HDD_Summary!$D$4:$D$488,"&lt;"&amp;$D52,HDD_Summary!$D$4:$D$488,"&gt;="&amp;$C52)</f>
        <v>1059.5</v>
      </c>
      <c r="G52" s="40">
        <f>SUMIFS(HDD_Summary!$F$4:$F$488,HDD_Summary!$D$4:$D$488,"&lt;"&amp;$D52,HDD_Summary!$D$4:$D$488,"&gt;="&amp;$C52)</f>
        <v>1023.3829471017179</v>
      </c>
      <c r="H52" s="105"/>
      <c r="I52" s="5"/>
    </row>
    <row r="53" spans="1:9" x14ac:dyDescent="0.25">
      <c r="A53" s="99">
        <f t="shared" si="4"/>
        <v>2</v>
      </c>
      <c r="B53" s="99">
        <v>3</v>
      </c>
      <c r="C53" s="39">
        <f>SUMIFS('Meter Reading_WEMO'!AF$33:AF$260,'Meter Reading_WEMO'!$AE$33:$AE$260,$A53,'Meter Reading_WEMO'!$AD$33:$AD$260,$B53)</f>
        <v>43132</v>
      </c>
      <c r="D53" s="39">
        <f>SUMIFS('Meter Reading_WEMO'!AG$33:AG$260,'Meter Reading_WEMO'!$AE$33:$AE$260,$A53,'Meter Reading_WEMO'!$AD$33:$AD$260,$B53)</f>
        <v>43161</v>
      </c>
      <c r="E53" s="38">
        <f t="shared" ref="E53:E70" si="5">D53-C53</f>
        <v>29</v>
      </c>
      <c r="F53" s="40">
        <f>SUMIFS(HDD_Summary!$E$4:$E$488,HDD_Summary!$D$4:$D$488,"&lt;"&amp;$D53,HDD_Summary!$D$4:$D$488,"&gt;="&amp;$C53)</f>
        <v>1059.5</v>
      </c>
      <c r="G53" s="40">
        <f>SUMIFS(HDD_Summary!$F$4:$F$488,HDD_Summary!$D$4:$D$488,"&lt;"&amp;$D53,HDD_Summary!$D$4:$D$488,"&gt;="&amp;$C53)</f>
        <v>1008.2375763193671</v>
      </c>
      <c r="H53" s="105"/>
      <c r="I53" s="5"/>
    </row>
    <row r="54" spans="1:9" x14ac:dyDescent="0.25">
      <c r="A54" s="99">
        <f t="shared" si="4"/>
        <v>3</v>
      </c>
      <c r="B54" s="99">
        <v>3</v>
      </c>
      <c r="C54" s="39">
        <f>SUMIFS('Meter Reading_WEMO'!AF$33:AF$260,'Meter Reading_WEMO'!$AE$33:$AE$260,$A54,'Meter Reading_WEMO'!$AD$33:$AD$260,$B54)</f>
        <v>43133</v>
      </c>
      <c r="D54" s="39">
        <f>SUMIFS('Meter Reading_WEMO'!AG$33:AG$260,'Meter Reading_WEMO'!$AE$33:$AE$260,$A54,'Meter Reading_WEMO'!$AD$33:$AD$260,$B54)</f>
        <v>43162</v>
      </c>
      <c r="E54" s="38">
        <f t="shared" si="5"/>
        <v>29</v>
      </c>
      <c r="F54" s="40">
        <f>SUMIFS(HDD_Summary!$E$4:$E$488,HDD_Summary!$D$4:$D$488,"&lt;"&amp;$D54,HDD_Summary!$D$4:$D$488,"&gt;="&amp;$C54)</f>
        <v>1053.5</v>
      </c>
      <c r="G54" s="40">
        <f>SUMIFS(HDD_Summary!$F$4:$F$488,HDD_Summary!$D$4:$D$488,"&lt;"&amp;$D54,HDD_Summary!$D$4:$D$488,"&gt;="&amp;$C54)</f>
        <v>1003.4237337341312</v>
      </c>
      <c r="H54" s="105"/>
      <c r="I54" s="5"/>
    </row>
    <row r="55" spans="1:9" x14ac:dyDescent="0.25">
      <c r="A55" s="99">
        <f t="shared" si="4"/>
        <v>4</v>
      </c>
      <c r="B55" s="99">
        <v>3</v>
      </c>
      <c r="C55" s="39">
        <f>SUMIFS('Meter Reading_WEMO'!AF$33:AF$260,'Meter Reading_WEMO'!$AE$33:$AE$260,$A55,'Meter Reading_WEMO'!$AD$33:$AD$260,$B55)</f>
        <v>43136</v>
      </c>
      <c r="D55" s="39">
        <f>SUMIFS('Meter Reading_WEMO'!AG$33:AG$260,'Meter Reading_WEMO'!$AE$33:$AE$260,$A55,'Meter Reading_WEMO'!$AD$33:$AD$260,$B55)</f>
        <v>43165</v>
      </c>
      <c r="E55" s="38">
        <f t="shared" si="5"/>
        <v>29</v>
      </c>
      <c r="F55" s="40">
        <f>SUMIFS(HDD_Summary!$E$4:$E$488,HDD_Summary!$D$4:$D$488,"&lt;"&amp;$D55,HDD_Summary!$D$4:$D$488,"&gt;="&amp;$C55)</f>
        <v>998</v>
      </c>
      <c r="G55" s="40">
        <f>SUMIFS(HDD_Summary!$F$4:$F$488,HDD_Summary!$D$4:$D$488,"&lt;"&amp;$D55,HDD_Summary!$D$4:$D$488,"&gt;="&amp;$C55)</f>
        <v>920.27647253562156</v>
      </c>
      <c r="H55" s="105"/>
      <c r="I55" s="5"/>
    </row>
    <row r="56" spans="1:9" x14ac:dyDescent="0.25">
      <c r="A56" s="99">
        <f t="shared" si="4"/>
        <v>5</v>
      </c>
      <c r="B56" s="99">
        <v>3</v>
      </c>
      <c r="C56" s="39">
        <f>SUMIFS('Meter Reading_WEMO'!AF$33:AF$260,'Meter Reading_WEMO'!$AE$33:$AE$260,$A56,'Meter Reading_WEMO'!$AD$33:$AD$260,$B56)</f>
        <v>43137</v>
      </c>
      <c r="D56" s="39">
        <f>SUMIFS('Meter Reading_WEMO'!AG$33:AG$260,'Meter Reading_WEMO'!$AE$33:$AE$260,$A56,'Meter Reading_WEMO'!$AD$33:$AD$260,$B56)</f>
        <v>43166</v>
      </c>
      <c r="E56" s="38">
        <f t="shared" si="5"/>
        <v>29</v>
      </c>
      <c r="F56" s="40">
        <f>SUMIFS(HDD_Summary!$E$4:$E$488,HDD_Summary!$D$4:$D$488,"&lt;"&amp;$D56,HDD_Summary!$D$4:$D$488,"&gt;="&amp;$C56)</f>
        <v>970</v>
      </c>
      <c r="G56" s="40">
        <f>SUMIFS(HDD_Summary!$F$4:$F$488,HDD_Summary!$D$4:$D$488,"&lt;"&amp;$D56,HDD_Summary!$D$4:$D$488,"&gt;="&amp;$C56)</f>
        <v>887.54723926055397</v>
      </c>
      <c r="H56" s="105"/>
      <c r="I56" s="5"/>
    </row>
    <row r="57" spans="1:9" x14ac:dyDescent="0.25">
      <c r="A57" s="99">
        <f t="shared" si="4"/>
        <v>6</v>
      </c>
      <c r="B57" s="99">
        <v>3</v>
      </c>
      <c r="C57" s="39">
        <f>SUMIFS('Meter Reading_WEMO'!AF$33:AF$260,'Meter Reading_WEMO'!$AE$33:$AE$260,$A57,'Meter Reading_WEMO'!$AD$33:$AD$260,$B57)</f>
        <v>43138</v>
      </c>
      <c r="D57" s="39">
        <f>SUMIFS('Meter Reading_WEMO'!AG$33:AG$260,'Meter Reading_WEMO'!$AE$33:$AE$260,$A57,'Meter Reading_WEMO'!$AD$33:$AD$260,$B57)</f>
        <v>43167</v>
      </c>
      <c r="E57" s="38">
        <f t="shared" si="5"/>
        <v>29</v>
      </c>
      <c r="F57" s="40">
        <f>SUMIFS(HDD_Summary!$E$4:$E$488,HDD_Summary!$D$4:$D$488,"&lt;"&amp;$D57,HDD_Summary!$D$4:$D$488,"&gt;="&amp;$C57)</f>
        <v>947.5</v>
      </c>
      <c r="G57" s="40">
        <f>SUMIFS(HDD_Summary!$F$4:$F$488,HDD_Summary!$D$4:$D$488,"&lt;"&amp;$D57,HDD_Summary!$D$4:$D$488,"&gt;="&amp;$C57)</f>
        <v>870.65284469516394</v>
      </c>
      <c r="H57" s="105"/>
      <c r="I57" s="5"/>
    </row>
    <row r="58" spans="1:9" x14ac:dyDescent="0.25">
      <c r="A58" s="99">
        <f t="shared" si="4"/>
        <v>7</v>
      </c>
      <c r="B58" s="99">
        <v>3</v>
      </c>
      <c r="C58" s="39">
        <f>SUMIFS('Meter Reading_WEMO'!AF$33:AF$260,'Meter Reading_WEMO'!$AE$33:$AE$260,$A58,'Meter Reading_WEMO'!$AD$33:$AD$260,$B58)</f>
        <v>43139</v>
      </c>
      <c r="D58" s="39">
        <f>SUMIFS('Meter Reading_WEMO'!AG$33:AG$260,'Meter Reading_WEMO'!$AE$33:$AE$260,$A58,'Meter Reading_WEMO'!$AD$33:$AD$260,$B58)</f>
        <v>43168</v>
      </c>
      <c r="E58" s="38">
        <f t="shared" si="5"/>
        <v>29</v>
      </c>
      <c r="F58" s="40">
        <f>SUMIFS(HDD_Summary!$E$4:$E$488,HDD_Summary!$D$4:$D$488,"&lt;"&amp;$D58,HDD_Summary!$D$4:$D$488,"&gt;="&amp;$C58)</f>
        <v>928.5</v>
      </c>
      <c r="G58" s="40">
        <f>SUMIFS(HDD_Summary!$F$4:$F$488,HDD_Summary!$D$4:$D$488,"&lt;"&amp;$D58,HDD_Summary!$D$4:$D$488,"&gt;="&amp;$C58)</f>
        <v>859.03934318555014</v>
      </c>
      <c r="H58" s="105"/>
      <c r="I58" s="5"/>
    </row>
    <row r="59" spans="1:9" x14ac:dyDescent="0.25">
      <c r="A59" s="99">
        <f t="shared" si="4"/>
        <v>8</v>
      </c>
      <c r="B59" s="99">
        <v>3</v>
      </c>
      <c r="C59" s="39">
        <f>SUMIFS('Meter Reading_WEMO'!AF$33:AF$260,'Meter Reading_WEMO'!$AE$33:$AE$260,$A59,'Meter Reading_WEMO'!$AD$33:$AD$260,$B59)</f>
        <v>43140</v>
      </c>
      <c r="D59" s="39">
        <f>SUMIFS('Meter Reading_WEMO'!AG$33:AG$260,'Meter Reading_WEMO'!$AE$33:$AE$260,$A59,'Meter Reading_WEMO'!$AD$33:$AD$260,$B59)</f>
        <v>43169</v>
      </c>
      <c r="E59" s="38">
        <f t="shared" si="5"/>
        <v>29</v>
      </c>
      <c r="F59" s="40">
        <f>SUMIFS(HDD_Summary!$E$4:$E$488,HDD_Summary!$D$4:$D$488,"&lt;"&amp;$D59,HDD_Summary!$D$4:$D$488,"&gt;="&amp;$C59)</f>
        <v>915.5</v>
      </c>
      <c r="G59" s="40">
        <f>SUMIFS(HDD_Summary!$F$4:$F$488,HDD_Summary!$D$4:$D$488,"&lt;"&amp;$D59,HDD_Summary!$D$4:$D$488,"&gt;="&amp;$C59)</f>
        <v>855.59573242756494</v>
      </c>
      <c r="H59" s="105"/>
      <c r="I59" s="5"/>
    </row>
    <row r="60" spans="1:9" x14ac:dyDescent="0.25">
      <c r="A60" s="99">
        <f t="shared" si="4"/>
        <v>9</v>
      </c>
      <c r="B60" s="99">
        <v>3</v>
      </c>
      <c r="C60" s="39">
        <f>SUMIFS('Meter Reading_WEMO'!AF$33:AF$260,'Meter Reading_WEMO'!$AE$33:$AE$260,$A60,'Meter Reading_WEMO'!$AD$33:$AD$260,$B60)</f>
        <v>43143</v>
      </c>
      <c r="D60" s="39">
        <f>SUMIFS('Meter Reading_WEMO'!AG$33:AG$260,'Meter Reading_WEMO'!$AE$33:$AE$260,$A60,'Meter Reading_WEMO'!$AD$33:$AD$260,$B60)</f>
        <v>43172</v>
      </c>
      <c r="E60" s="38">
        <f t="shared" si="5"/>
        <v>29</v>
      </c>
      <c r="F60" s="40">
        <f>SUMIFS(HDD_Summary!$E$4:$E$488,HDD_Summary!$D$4:$D$488,"&lt;"&amp;$D60,HDD_Summary!$D$4:$D$488,"&gt;="&amp;$C60)</f>
        <v>867.5</v>
      </c>
      <c r="G60" s="40">
        <f>SUMIFS(HDD_Summary!$F$4:$F$488,HDD_Summary!$D$4:$D$488,"&lt;"&amp;$D60,HDD_Summary!$D$4:$D$488,"&gt;="&amp;$C60)</f>
        <v>824.65726102194685</v>
      </c>
      <c r="H60" s="105"/>
      <c r="I60" s="5"/>
    </row>
    <row r="61" spans="1:9" x14ac:dyDescent="0.25">
      <c r="A61" s="99">
        <f t="shared" si="4"/>
        <v>10</v>
      </c>
      <c r="B61" s="99">
        <v>3</v>
      </c>
      <c r="C61" s="39">
        <f>SUMIFS('Meter Reading_WEMO'!AF$33:AF$260,'Meter Reading_WEMO'!$AE$33:$AE$260,$A61,'Meter Reading_WEMO'!$AD$33:$AD$260,$B61)</f>
        <v>43144</v>
      </c>
      <c r="D61" s="39">
        <f>SUMIFS('Meter Reading_WEMO'!AG$33:AG$260,'Meter Reading_WEMO'!$AE$33:$AE$260,$A61,'Meter Reading_WEMO'!$AD$33:$AD$260,$B61)</f>
        <v>43173</v>
      </c>
      <c r="E61" s="38">
        <f t="shared" si="5"/>
        <v>29</v>
      </c>
      <c r="F61" s="40">
        <f>SUMIFS(HDD_Summary!$E$4:$E$488,HDD_Summary!$D$4:$D$488,"&lt;"&amp;$D61,HDD_Summary!$D$4:$D$488,"&gt;="&amp;$C61)</f>
        <v>848</v>
      </c>
      <c r="G61" s="40">
        <f>SUMIFS(HDD_Summary!$F$4:$F$488,HDD_Summary!$D$4:$D$488,"&lt;"&amp;$D61,HDD_Summary!$D$4:$D$488,"&gt;="&amp;$C61)</f>
        <v>812.56057488920669</v>
      </c>
      <c r="H61" s="105"/>
      <c r="I61" s="5"/>
    </row>
    <row r="62" spans="1:9" x14ac:dyDescent="0.25">
      <c r="A62" s="99">
        <f t="shared" si="4"/>
        <v>11</v>
      </c>
      <c r="B62" s="99">
        <v>3</v>
      </c>
      <c r="C62" s="39">
        <f>SUMIFS('Meter Reading_WEMO'!AF$33:AF$260,'Meter Reading_WEMO'!$AE$33:$AE$260,$A62,'Meter Reading_WEMO'!$AD$33:$AD$260,$B62)</f>
        <v>43145</v>
      </c>
      <c r="D62" s="39">
        <f>SUMIFS('Meter Reading_WEMO'!AG$33:AG$260,'Meter Reading_WEMO'!$AE$33:$AE$260,$A62,'Meter Reading_WEMO'!$AD$33:$AD$260,$B62)</f>
        <v>43174</v>
      </c>
      <c r="E62" s="38">
        <f t="shared" si="5"/>
        <v>29</v>
      </c>
      <c r="F62" s="40">
        <f>SUMIFS(HDD_Summary!$E$4:$E$488,HDD_Summary!$D$4:$D$488,"&lt;"&amp;$D62,HDD_Summary!$D$4:$D$488,"&gt;="&amp;$C62)</f>
        <v>832</v>
      </c>
      <c r="G62" s="40">
        <f>SUMIFS(HDD_Summary!$F$4:$F$488,HDD_Summary!$D$4:$D$488,"&lt;"&amp;$D62,HDD_Summary!$D$4:$D$488,"&gt;="&amp;$C62)</f>
        <v>805.47194572452622</v>
      </c>
      <c r="H62" s="105"/>
      <c r="I62" s="5"/>
    </row>
    <row r="63" spans="1:9" x14ac:dyDescent="0.25">
      <c r="A63" s="99">
        <f t="shared" si="4"/>
        <v>12</v>
      </c>
      <c r="B63" s="99">
        <v>3</v>
      </c>
      <c r="C63" s="39">
        <f>SUMIFS('Meter Reading_WEMO'!AF$33:AF$260,'Meter Reading_WEMO'!$AE$33:$AE$260,$A63,'Meter Reading_WEMO'!$AD$33:$AD$260,$B63)</f>
        <v>43146</v>
      </c>
      <c r="D63" s="39">
        <f>SUMIFS('Meter Reading_WEMO'!AG$33:AG$260,'Meter Reading_WEMO'!$AE$33:$AE$260,$A63,'Meter Reading_WEMO'!$AD$33:$AD$260,$B63)</f>
        <v>43175</v>
      </c>
      <c r="E63" s="38">
        <f t="shared" si="5"/>
        <v>29</v>
      </c>
      <c r="F63" s="40">
        <f>SUMIFS(HDD_Summary!$E$4:$E$488,HDD_Summary!$D$4:$D$488,"&lt;"&amp;$D63,HDD_Summary!$D$4:$D$488,"&gt;="&amp;$C63)</f>
        <v>822.5</v>
      </c>
      <c r="G63" s="40">
        <f>SUMIFS(HDD_Summary!$F$4:$F$488,HDD_Summary!$D$4:$D$488,"&lt;"&amp;$D63,HDD_Summary!$D$4:$D$488,"&gt;="&amp;$C63)</f>
        <v>790.97680323816576</v>
      </c>
      <c r="H63" s="105"/>
      <c r="I63" s="5"/>
    </row>
    <row r="64" spans="1:9" x14ac:dyDescent="0.25">
      <c r="A64" s="99">
        <f t="shared" si="4"/>
        <v>13</v>
      </c>
      <c r="B64" s="99">
        <v>3</v>
      </c>
      <c r="C64" s="39">
        <f>SUMIFS('Meter Reading_WEMO'!AF$33:AF$260,'Meter Reading_WEMO'!$AE$33:$AE$260,$A64,'Meter Reading_WEMO'!$AD$33:$AD$260,$B64)</f>
        <v>43147</v>
      </c>
      <c r="D64" s="39">
        <f>SUMIFS('Meter Reading_WEMO'!AG$33:AG$260,'Meter Reading_WEMO'!$AE$33:$AE$260,$A64,'Meter Reading_WEMO'!$AD$33:$AD$260,$B64)</f>
        <v>43176</v>
      </c>
      <c r="E64" s="38">
        <f t="shared" si="5"/>
        <v>29</v>
      </c>
      <c r="F64" s="40">
        <f>SUMIFS(HDD_Summary!$E$4:$E$488,HDD_Summary!$D$4:$D$488,"&lt;"&amp;$D64,HDD_Summary!$D$4:$D$488,"&gt;="&amp;$C64)</f>
        <v>820.5</v>
      </c>
      <c r="G64" s="40">
        <f>SUMIFS(HDD_Summary!$F$4:$F$488,HDD_Summary!$D$4:$D$488,"&lt;"&amp;$D64,HDD_Summary!$D$4:$D$488,"&gt;="&amp;$C64)</f>
        <v>772.17875116973005</v>
      </c>
      <c r="H64" s="105"/>
      <c r="I64" s="5"/>
    </row>
    <row r="65" spans="1:9" x14ac:dyDescent="0.25">
      <c r="A65" s="99">
        <f t="shared" si="4"/>
        <v>14</v>
      </c>
      <c r="B65" s="99">
        <v>3</v>
      </c>
      <c r="C65" s="39">
        <f>SUMIFS('Meter Reading_WEMO'!AF$33:AF$260,'Meter Reading_WEMO'!$AE$33:$AE$260,$A65,'Meter Reading_WEMO'!$AD$33:$AD$260,$B65)</f>
        <v>43150</v>
      </c>
      <c r="D65" s="39">
        <f>SUMIFS('Meter Reading_WEMO'!AG$33:AG$260,'Meter Reading_WEMO'!$AE$33:$AE$260,$A65,'Meter Reading_WEMO'!$AD$33:$AD$260,$B65)</f>
        <v>43179</v>
      </c>
      <c r="E65" s="38">
        <f t="shared" si="5"/>
        <v>29</v>
      </c>
      <c r="F65" s="40">
        <f>SUMIFS(HDD_Summary!$E$4:$E$488,HDD_Summary!$D$4:$D$488,"&lt;"&amp;$D65,HDD_Summary!$D$4:$D$488,"&gt;="&amp;$C65)</f>
        <v>812.5</v>
      </c>
      <c r="G65" s="40">
        <f>SUMIFS(HDD_Summary!$F$4:$F$488,HDD_Summary!$D$4:$D$488,"&lt;"&amp;$D65,HDD_Summary!$D$4:$D$488,"&gt;="&amp;$C65)</f>
        <v>770.98699220474259</v>
      </c>
      <c r="H65" s="105"/>
      <c r="I65" s="5"/>
    </row>
    <row r="66" spans="1:9" x14ac:dyDescent="0.25">
      <c r="A66" s="99">
        <f t="shared" si="4"/>
        <v>15</v>
      </c>
      <c r="B66" s="99">
        <v>3</v>
      </c>
      <c r="C66" s="39">
        <f>SUMIFS('Meter Reading_WEMO'!AF$33:AF$260,'Meter Reading_WEMO'!$AE$33:$AE$260,$A66,'Meter Reading_WEMO'!$AD$33:$AD$260,$B66)</f>
        <v>43151</v>
      </c>
      <c r="D66" s="39">
        <f>SUMIFS('Meter Reading_WEMO'!AG$33:AG$260,'Meter Reading_WEMO'!$AE$33:$AE$260,$A66,'Meter Reading_WEMO'!$AD$33:$AD$260,$B66)</f>
        <v>43180</v>
      </c>
      <c r="E66" s="38">
        <f t="shared" si="5"/>
        <v>29</v>
      </c>
      <c r="F66" s="40">
        <f>SUMIFS(HDD_Summary!$E$4:$E$488,HDD_Summary!$D$4:$D$488,"&lt;"&amp;$D66,HDD_Summary!$D$4:$D$488,"&gt;="&amp;$C66)</f>
        <v>814</v>
      </c>
      <c r="G66" s="40">
        <f>SUMIFS(HDD_Summary!$F$4:$F$488,HDD_Summary!$D$4:$D$488,"&lt;"&amp;$D66,HDD_Summary!$D$4:$D$488,"&gt;="&amp;$C66)</f>
        <v>763.95735866129917</v>
      </c>
      <c r="H66" s="105"/>
      <c r="I66" s="5"/>
    </row>
    <row r="67" spans="1:9" x14ac:dyDescent="0.25">
      <c r="A67" s="99">
        <f t="shared" si="4"/>
        <v>16</v>
      </c>
      <c r="B67" s="99">
        <v>3</v>
      </c>
      <c r="C67" s="39">
        <f>SUMIFS('Meter Reading_WEMO'!AF$33:AF$260,'Meter Reading_WEMO'!$AE$33:$AE$260,$A67,'Meter Reading_WEMO'!$AD$33:$AD$260,$B67)</f>
        <v>43152</v>
      </c>
      <c r="D67" s="39">
        <f>SUMIFS('Meter Reading_WEMO'!AG$33:AG$260,'Meter Reading_WEMO'!$AE$33:$AE$260,$A67,'Meter Reading_WEMO'!$AD$33:$AD$260,$B67)</f>
        <v>43181</v>
      </c>
      <c r="E67" s="38">
        <f t="shared" si="5"/>
        <v>29</v>
      </c>
      <c r="F67" s="40">
        <f>SUMIFS(HDD_Summary!$E$4:$E$488,HDD_Summary!$D$4:$D$488,"&lt;"&amp;$D67,HDD_Summary!$D$4:$D$488,"&gt;="&amp;$C67)</f>
        <v>830</v>
      </c>
      <c r="G67" s="40">
        <f>SUMIFS(HDD_Summary!$F$4:$F$488,HDD_Summary!$D$4:$D$488,"&lt;"&amp;$D67,HDD_Summary!$D$4:$D$488,"&gt;="&amp;$C67)</f>
        <v>787.62581099811086</v>
      </c>
      <c r="H67" s="105"/>
      <c r="I67" s="5"/>
    </row>
    <row r="68" spans="1:9" x14ac:dyDescent="0.25">
      <c r="A68" s="99">
        <f t="shared" si="4"/>
        <v>17</v>
      </c>
      <c r="B68" s="99">
        <v>3</v>
      </c>
      <c r="C68" s="39">
        <f>SUMIFS('Meter Reading_WEMO'!AF$33:AF$260,'Meter Reading_WEMO'!$AE$33:$AE$260,$A68,'Meter Reading_WEMO'!$AD$33:$AD$260,$B68)</f>
        <v>43153</v>
      </c>
      <c r="D68" s="39">
        <f>SUMIFS('Meter Reading_WEMO'!AG$33:AG$260,'Meter Reading_WEMO'!$AE$33:$AE$260,$A68,'Meter Reading_WEMO'!$AD$33:$AD$260,$B68)</f>
        <v>43182</v>
      </c>
      <c r="E68" s="38">
        <f t="shared" si="5"/>
        <v>29</v>
      </c>
      <c r="F68" s="40">
        <f>SUMIFS(HDD_Summary!$E$4:$E$488,HDD_Summary!$D$4:$D$488,"&lt;"&amp;$D68,HDD_Summary!$D$4:$D$488,"&gt;="&amp;$C68)</f>
        <v>817.5</v>
      </c>
      <c r="G68" s="40">
        <f>SUMIFS(HDD_Summary!$F$4:$F$488,HDD_Summary!$D$4:$D$488,"&lt;"&amp;$D68,HDD_Summary!$D$4:$D$488,"&gt;="&amp;$C68)</f>
        <v>774.52340329643175</v>
      </c>
      <c r="H68" s="105"/>
      <c r="I68" s="5"/>
    </row>
    <row r="69" spans="1:9" x14ac:dyDescent="0.25">
      <c r="A69" s="99">
        <f t="shared" si="4"/>
        <v>18</v>
      </c>
      <c r="B69" s="99">
        <v>3</v>
      </c>
      <c r="C69" s="39">
        <f>SUMIFS('Meter Reading_WEMO'!AF$33:AF$260,'Meter Reading_WEMO'!$AE$33:$AE$260,$A69,'Meter Reading_WEMO'!$AD$33:$AD$260,$B69)</f>
        <v>43154</v>
      </c>
      <c r="D69" s="39">
        <f>SUMIFS('Meter Reading_WEMO'!AG$33:AG$260,'Meter Reading_WEMO'!$AE$33:$AE$260,$A69,'Meter Reading_WEMO'!$AD$33:$AD$260,$B69)</f>
        <v>43183</v>
      </c>
      <c r="E69" s="38">
        <f t="shared" si="5"/>
        <v>29</v>
      </c>
      <c r="F69" s="40">
        <f>SUMIFS(HDD_Summary!$E$4:$E$488,HDD_Summary!$D$4:$D$488,"&lt;"&amp;$D69,HDD_Summary!$D$4:$D$488,"&gt;="&amp;$C69)</f>
        <v>800</v>
      </c>
      <c r="G69" s="40">
        <f>SUMIFS(HDD_Summary!$F$4:$F$488,HDD_Summary!$D$4:$D$488,"&lt;"&amp;$D69,HDD_Summary!$D$4:$D$488,"&gt;="&amp;$C69)</f>
        <v>756.92070956265354</v>
      </c>
      <c r="H69" s="105"/>
      <c r="I69" s="5"/>
    </row>
    <row r="70" spans="1:9" x14ac:dyDescent="0.25">
      <c r="A70" s="99">
        <f t="shared" si="4"/>
        <v>19</v>
      </c>
      <c r="B70" s="99">
        <v>3</v>
      </c>
      <c r="C70" s="39">
        <f>SUMIFS('Meter Reading_WEMO'!AF$33:AF$260,'Meter Reading_WEMO'!$AE$33:$AE$260,$A70,'Meter Reading_WEMO'!$AD$33:$AD$260,$B70)</f>
        <v>43157</v>
      </c>
      <c r="D70" s="39">
        <f>SUMIFS('Meter Reading_WEMO'!AG$33:AG$260,'Meter Reading_WEMO'!$AE$33:$AE$260,$A70,'Meter Reading_WEMO'!$AD$33:$AD$260,$B70)</f>
        <v>43186</v>
      </c>
      <c r="E70" s="38">
        <f t="shared" si="5"/>
        <v>29</v>
      </c>
      <c r="F70" s="40">
        <f>SUMIFS(HDD_Summary!$E$4:$E$488,HDD_Summary!$D$4:$D$488,"&lt;"&amp;$D70,HDD_Summary!$D$4:$D$488,"&gt;="&amp;$C70)</f>
        <v>783</v>
      </c>
      <c r="G70" s="40">
        <f>SUMIFS(HDD_Summary!$F$4:$F$488,HDD_Summary!$D$4:$D$488,"&lt;"&amp;$D70,HDD_Summary!$D$4:$D$488,"&gt;="&amp;$C70)</f>
        <v>735.68728657944439</v>
      </c>
      <c r="H70" s="105"/>
      <c r="I70" s="5"/>
    </row>
    <row r="71" spans="1:9" x14ac:dyDescent="0.25">
      <c r="C71" s="39"/>
      <c r="D71" s="39"/>
      <c r="F71" s="98"/>
      <c r="G71" s="40"/>
      <c r="H71" s="105"/>
      <c r="I71" s="5"/>
    </row>
    <row r="72" spans="1:9" x14ac:dyDescent="0.25">
      <c r="C72" s="39"/>
      <c r="D72" s="39"/>
      <c r="F72" s="98"/>
      <c r="G72" s="40"/>
      <c r="H72" s="105"/>
      <c r="I72" s="5"/>
    </row>
    <row r="73" spans="1:9" x14ac:dyDescent="0.25">
      <c r="C73" s="39"/>
      <c r="D73" s="39"/>
      <c r="F73" s="98"/>
      <c r="G73" s="40"/>
      <c r="H73" s="105"/>
      <c r="I73" s="5"/>
    </row>
    <row r="74" spans="1:9" x14ac:dyDescent="0.25">
      <c r="A74" s="126" t="s">
        <v>469</v>
      </c>
      <c r="B74" s="125"/>
      <c r="C74" s="39"/>
      <c r="D74" s="39"/>
      <c r="F74" s="98"/>
      <c r="G74" s="40"/>
      <c r="H74" s="105"/>
      <c r="I74" s="5"/>
    </row>
    <row r="75" spans="1:9" x14ac:dyDescent="0.25">
      <c r="A75" s="99">
        <f t="shared" ref="A75:A93" si="6">A52</f>
        <v>1</v>
      </c>
      <c r="B75" s="99">
        <v>4</v>
      </c>
      <c r="C75" s="39">
        <f>SUMIFS('Meter Reading_WEMO'!AF$33:AF$260,'Meter Reading_WEMO'!$AE$33:$AE$260,$A75,'Meter Reading_WEMO'!$AD$33:$AD$260,$B75)</f>
        <v>43159</v>
      </c>
      <c r="D75" s="39">
        <f>SUMIFS('Meter Reading_WEMO'!AG$33:AG$260,'Meter Reading_WEMO'!$AE$33:$AE$260,$A75,'Meter Reading_WEMO'!$AD$33:$AD$260,$B75)</f>
        <v>43188</v>
      </c>
      <c r="E75" s="38">
        <f>D75-C75</f>
        <v>29</v>
      </c>
      <c r="F75" s="40">
        <f>SUMIFS(HDD_Summary!$E$4:$E$488,HDD_Summary!$D$4:$D$488,"&lt;"&amp;$D75,HDD_Summary!$D$4:$D$488,"&gt;="&amp;$C75)</f>
        <v>787</v>
      </c>
      <c r="G75" s="40">
        <f>SUMIFS(HDD_Summary!$F$4:$F$488,HDD_Summary!$D$4:$D$488,"&lt;"&amp;$D75,HDD_Summary!$D$4:$D$488,"&gt;="&amp;$C75)</f>
        <v>728.27101903349387</v>
      </c>
      <c r="H75" s="105"/>
      <c r="I75" s="5"/>
    </row>
    <row r="76" spans="1:9" x14ac:dyDescent="0.25">
      <c r="A76" s="99">
        <f t="shared" si="6"/>
        <v>2</v>
      </c>
      <c r="B76" s="99">
        <v>4</v>
      </c>
      <c r="C76" s="39">
        <f>SUMIFS('Meter Reading_WEMO'!AF$33:AF$260,'Meter Reading_WEMO'!$AE$33:$AE$260,$A76,'Meter Reading_WEMO'!$AD$33:$AD$260,$B76)</f>
        <v>43161</v>
      </c>
      <c r="D76" s="39">
        <f>SUMIFS('Meter Reading_WEMO'!AG$33:AG$260,'Meter Reading_WEMO'!$AE$33:$AE$260,$A76,'Meter Reading_WEMO'!$AD$33:$AD$260,$B76)</f>
        <v>43192</v>
      </c>
      <c r="E76" s="38">
        <f t="shared" ref="E76:E93" si="7">D76-C76</f>
        <v>31</v>
      </c>
      <c r="F76" s="40">
        <f>SUMIFS(HDD_Summary!$E$4:$E$488,HDD_Summary!$D$4:$D$488,"&lt;"&amp;$D76,HDD_Summary!$D$4:$D$488,"&gt;="&amp;$C76)</f>
        <v>842.5</v>
      </c>
      <c r="G76" s="40">
        <f>SUMIFS(HDD_Summary!$F$4:$F$488,HDD_Summary!$D$4:$D$488,"&lt;"&amp;$D76,HDD_Summary!$D$4:$D$488,"&gt;="&amp;$C76)</f>
        <v>762.32094817286691</v>
      </c>
      <c r="H76" s="105"/>
      <c r="I76" s="5"/>
    </row>
    <row r="77" spans="1:9" x14ac:dyDescent="0.25">
      <c r="A77" s="99">
        <f t="shared" si="6"/>
        <v>3</v>
      </c>
      <c r="B77" s="99">
        <v>4</v>
      </c>
      <c r="C77" s="39">
        <f>SUMIFS('Meter Reading_WEMO'!AF$33:AF$260,'Meter Reading_WEMO'!$AE$33:$AE$260,$A77,'Meter Reading_WEMO'!$AD$33:$AD$260,$B77)</f>
        <v>43162</v>
      </c>
      <c r="D77" s="39">
        <f>SUMIFS('Meter Reading_WEMO'!AG$33:AG$260,'Meter Reading_WEMO'!$AE$33:$AE$260,$A77,'Meter Reading_WEMO'!$AD$33:$AD$260,$B77)</f>
        <v>43193</v>
      </c>
      <c r="E77" s="38">
        <f t="shared" si="7"/>
        <v>31</v>
      </c>
      <c r="F77" s="40">
        <f>SUMIFS(HDD_Summary!$E$4:$E$488,HDD_Summary!$D$4:$D$488,"&lt;"&amp;$D77,HDD_Summary!$D$4:$D$488,"&gt;="&amp;$C77)</f>
        <v>862.5</v>
      </c>
      <c r="G77" s="40">
        <f>SUMIFS(HDD_Summary!$F$4:$F$488,HDD_Summary!$D$4:$D$488,"&lt;"&amp;$D77,HDD_Summary!$D$4:$D$488,"&gt;="&amp;$C77)</f>
        <v>768.2083854488526</v>
      </c>
      <c r="H77" s="105"/>
      <c r="I77" s="5"/>
    </row>
    <row r="78" spans="1:9" x14ac:dyDescent="0.25">
      <c r="A78" s="99">
        <f t="shared" si="6"/>
        <v>4</v>
      </c>
      <c r="B78" s="99">
        <v>4</v>
      </c>
      <c r="C78" s="39">
        <f>SUMIFS('Meter Reading_WEMO'!AF$33:AF$260,'Meter Reading_WEMO'!$AE$33:$AE$260,$A78,'Meter Reading_WEMO'!$AD$33:$AD$260,$B78)</f>
        <v>43165</v>
      </c>
      <c r="D78" s="39">
        <f>SUMIFS('Meter Reading_WEMO'!AG$33:AG$260,'Meter Reading_WEMO'!$AE$33:$AE$260,$A78,'Meter Reading_WEMO'!$AD$33:$AD$260,$B78)</f>
        <v>43194</v>
      </c>
      <c r="E78" s="38">
        <f t="shared" si="7"/>
        <v>29</v>
      </c>
      <c r="F78" s="40">
        <f>SUMIFS(HDD_Summary!$E$4:$E$488,HDD_Summary!$D$4:$D$488,"&lt;"&amp;$D78,HDD_Summary!$D$4:$D$488,"&gt;="&amp;$C78)</f>
        <v>841</v>
      </c>
      <c r="G78" s="40">
        <f>SUMIFS(HDD_Summary!$F$4:$F$488,HDD_Summary!$D$4:$D$488,"&lt;"&amp;$D78,HDD_Summary!$D$4:$D$488,"&gt;="&amp;$C78)</f>
        <v>762.36330264079413</v>
      </c>
      <c r="H78" s="105"/>
      <c r="I78" s="5"/>
    </row>
    <row r="79" spans="1:9" x14ac:dyDescent="0.25">
      <c r="A79" s="99">
        <f t="shared" si="6"/>
        <v>5</v>
      </c>
      <c r="B79" s="99">
        <v>4</v>
      </c>
      <c r="C79" s="39">
        <f>SUMIFS('Meter Reading_WEMO'!AF$33:AF$260,'Meter Reading_WEMO'!$AE$33:$AE$260,$A79,'Meter Reading_WEMO'!$AD$33:$AD$260,$B79)</f>
        <v>43166</v>
      </c>
      <c r="D79" s="39">
        <f>SUMIFS('Meter Reading_WEMO'!AG$33:AG$260,'Meter Reading_WEMO'!$AE$33:$AE$260,$A79,'Meter Reading_WEMO'!$AD$33:$AD$260,$B79)</f>
        <v>43195</v>
      </c>
      <c r="E79" s="38">
        <f t="shared" si="7"/>
        <v>29</v>
      </c>
      <c r="F79" s="40">
        <f>SUMIFS(HDD_Summary!$E$4:$E$488,HDD_Summary!$D$4:$D$488,"&lt;"&amp;$D79,HDD_Summary!$D$4:$D$488,"&gt;="&amp;$C79)</f>
        <v>852.5</v>
      </c>
      <c r="G79" s="40">
        <f>SUMIFS(HDD_Summary!$F$4:$F$488,HDD_Summary!$D$4:$D$488,"&lt;"&amp;$D79,HDD_Summary!$D$4:$D$488,"&gt;="&amp;$C79)</f>
        <v>765.04046512585978</v>
      </c>
      <c r="H79" s="105"/>
      <c r="I79" s="5"/>
    </row>
    <row r="80" spans="1:9" x14ac:dyDescent="0.25">
      <c r="A80" s="99">
        <f t="shared" si="6"/>
        <v>6</v>
      </c>
      <c r="B80" s="99">
        <v>4</v>
      </c>
      <c r="C80" s="39">
        <f>SUMIFS('Meter Reading_WEMO'!AF$33:AF$260,'Meter Reading_WEMO'!$AE$33:$AE$260,$A80,'Meter Reading_WEMO'!$AD$33:$AD$260,$B80)</f>
        <v>43167</v>
      </c>
      <c r="D80" s="39">
        <f>SUMIFS('Meter Reading_WEMO'!AG$33:AG$260,'Meter Reading_WEMO'!$AE$33:$AE$260,$A80,'Meter Reading_WEMO'!$AD$33:$AD$260,$B80)</f>
        <v>43196</v>
      </c>
      <c r="E80" s="38">
        <f t="shared" si="7"/>
        <v>29</v>
      </c>
      <c r="F80" s="40">
        <f>SUMIFS(HDD_Summary!$E$4:$E$488,HDD_Summary!$D$4:$D$488,"&lt;"&amp;$D80,HDD_Summary!$D$4:$D$488,"&gt;="&amp;$C80)</f>
        <v>856</v>
      </c>
      <c r="G80" s="40">
        <f>SUMIFS(HDD_Summary!$F$4:$F$488,HDD_Summary!$D$4:$D$488,"&lt;"&amp;$D80,HDD_Summary!$D$4:$D$488,"&gt;="&amp;$C80)</f>
        <v>747.37244242574036</v>
      </c>
      <c r="H80" s="105"/>
      <c r="I80" s="5"/>
    </row>
    <row r="81" spans="1:9" x14ac:dyDescent="0.25">
      <c r="A81" s="99">
        <f t="shared" si="6"/>
        <v>7</v>
      </c>
      <c r="B81" s="99">
        <v>4</v>
      </c>
      <c r="C81" s="39">
        <f>SUMIFS('Meter Reading_WEMO'!AF$33:AF$260,'Meter Reading_WEMO'!$AE$33:$AE$260,$A81,'Meter Reading_WEMO'!$AD$33:$AD$260,$B81)</f>
        <v>43168</v>
      </c>
      <c r="D81" s="39">
        <f>SUMIFS('Meter Reading_WEMO'!AG$33:AG$260,'Meter Reading_WEMO'!$AE$33:$AE$260,$A81,'Meter Reading_WEMO'!$AD$33:$AD$260,$B81)</f>
        <v>43199</v>
      </c>
      <c r="E81" s="38">
        <f t="shared" si="7"/>
        <v>31</v>
      </c>
      <c r="F81" s="40">
        <f>SUMIFS(HDD_Summary!$E$4:$E$488,HDD_Summary!$D$4:$D$488,"&lt;"&amp;$D81,HDD_Summary!$D$4:$D$488,"&gt;="&amp;$C81)</f>
        <v>913.5</v>
      </c>
      <c r="G81" s="40">
        <f>SUMIFS(HDD_Summary!$F$4:$F$488,HDD_Summary!$D$4:$D$488,"&lt;"&amp;$D81,HDD_Summary!$D$4:$D$488,"&gt;="&amp;$C81)</f>
        <v>760.59451654101269</v>
      </c>
      <c r="H81" s="105"/>
      <c r="I81" s="5"/>
    </row>
    <row r="82" spans="1:9" x14ac:dyDescent="0.25">
      <c r="A82" s="99">
        <f t="shared" si="6"/>
        <v>8</v>
      </c>
      <c r="B82" s="99">
        <v>4</v>
      </c>
      <c r="C82" s="39">
        <f>SUMIFS('Meter Reading_WEMO'!AF$33:AF$260,'Meter Reading_WEMO'!$AE$33:$AE$260,$A82,'Meter Reading_WEMO'!$AD$33:$AD$260,$B82)</f>
        <v>43169</v>
      </c>
      <c r="D82" s="39">
        <f>SUMIFS('Meter Reading_WEMO'!AG$33:AG$260,'Meter Reading_WEMO'!$AE$33:$AE$260,$A82,'Meter Reading_WEMO'!$AD$33:$AD$260,$B82)</f>
        <v>43200</v>
      </c>
      <c r="E82" s="38">
        <f t="shared" si="7"/>
        <v>31</v>
      </c>
      <c r="F82" s="40">
        <f>SUMIFS(HDD_Summary!$E$4:$E$488,HDD_Summary!$D$4:$D$488,"&lt;"&amp;$D82,HDD_Summary!$D$4:$D$488,"&gt;="&amp;$C82)</f>
        <v>911</v>
      </c>
      <c r="G82" s="40">
        <f>SUMIFS(HDD_Summary!$F$4:$F$488,HDD_Summary!$D$4:$D$488,"&lt;"&amp;$D82,HDD_Summary!$D$4:$D$488,"&gt;="&amp;$C82)</f>
        <v>737.21335764017635</v>
      </c>
      <c r="H82" s="105"/>
      <c r="I82" s="5"/>
    </row>
    <row r="83" spans="1:9" x14ac:dyDescent="0.25">
      <c r="A83" s="99">
        <f t="shared" si="6"/>
        <v>9</v>
      </c>
      <c r="B83" s="99">
        <v>4</v>
      </c>
      <c r="C83" s="39">
        <f>SUMIFS('Meter Reading_WEMO'!AF$33:AF$260,'Meter Reading_WEMO'!$AE$33:$AE$260,$A83,'Meter Reading_WEMO'!$AD$33:$AD$260,$B83)</f>
        <v>43172</v>
      </c>
      <c r="D83" s="39">
        <f>SUMIFS('Meter Reading_WEMO'!AG$33:AG$260,'Meter Reading_WEMO'!$AE$33:$AE$260,$A83,'Meter Reading_WEMO'!$AD$33:$AD$260,$B83)</f>
        <v>43201</v>
      </c>
      <c r="E83" s="38">
        <f t="shared" si="7"/>
        <v>29</v>
      </c>
      <c r="F83" s="40">
        <f>SUMIFS(HDD_Summary!$E$4:$E$488,HDD_Summary!$D$4:$D$488,"&lt;"&amp;$D83,HDD_Summary!$D$4:$D$488,"&gt;="&amp;$C83)</f>
        <v>854</v>
      </c>
      <c r="G83" s="40">
        <f>SUMIFS(HDD_Summary!$F$4:$F$488,HDD_Summary!$D$4:$D$488,"&lt;"&amp;$D83,HDD_Summary!$D$4:$D$488,"&gt;="&amp;$C83)</f>
        <v>658.05667305236273</v>
      </c>
      <c r="H83" s="105"/>
      <c r="I83" s="5"/>
    </row>
    <row r="84" spans="1:9" x14ac:dyDescent="0.25">
      <c r="A84" s="99">
        <f t="shared" si="6"/>
        <v>10</v>
      </c>
      <c r="B84" s="99">
        <v>4</v>
      </c>
      <c r="C84" s="39">
        <f>SUMIFS('Meter Reading_WEMO'!AF$33:AF$260,'Meter Reading_WEMO'!$AE$33:$AE$260,$A84,'Meter Reading_WEMO'!$AD$33:$AD$260,$B84)</f>
        <v>43173</v>
      </c>
      <c r="D84" s="39">
        <f>SUMIFS('Meter Reading_WEMO'!AG$33:AG$260,'Meter Reading_WEMO'!$AE$33:$AE$260,$A84,'Meter Reading_WEMO'!$AD$33:$AD$260,$B84)</f>
        <v>43202</v>
      </c>
      <c r="E84" s="38">
        <f t="shared" si="7"/>
        <v>29</v>
      </c>
      <c r="F84" s="40">
        <f>SUMIFS(HDD_Summary!$E$4:$E$488,HDD_Summary!$D$4:$D$488,"&lt;"&amp;$D84,HDD_Summary!$D$4:$D$488,"&gt;="&amp;$C84)</f>
        <v>848.5</v>
      </c>
      <c r="G84" s="40">
        <f>SUMIFS(HDD_Summary!$F$4:$F$488,HDD_Summary!$D$4:$D$488,"&lt;"&amp;$D84,HDD_Summary!$D$4:$D$488,"&gt;="&amp;$C84)</f>
        <v>644.09023338689087</v>
      </c>
      <c r="H84" s="105"/>
      <c r="I84" s="5"/>
    </row>
    <row r="85" spans="1:9" x14ac:dyDescent="0.25">
      <c r="A85" s="99">
        <f t="shared" si="6"/>
        <v>11</v>
      </c>
      <c r="B85" s="99">
        <v>4</v>
      </c>
      <c r="C85" s="39">
        <f>SUMIFS('Meter Reading_WEMO'!AF$33:AF$260,'Meter Reading_WEMO'!$AE$33:$AE$260,$A85,'Meter Reading_WEMO'!$AD$33:$AD$260,$B85)</f>
        <v>43174</v>
      </c>
      <c r="D85" s="39">
        <f>SUMIFS('Meter Reading_WEMO'!AG$33:AG$260,'Meter Reading_WEMO'!$AE$33:$AE$260,$A85,'Meter Reading_WEMO'!$AD$33:$AD$260,$B85)</f>
        <v>43203</v>
      </c>
      <c r="E85" s="38">
        <f t="shared" si="7"/>
        <v>29</v>
      </c>
      <c r="F85" s="40">
        <f>SUMIFS(HDD_Summary!$E$4:$E$488,HDD_Summary!$D$4:$D$488,"&lt;"&amp;$D85,HDD_Summary!$D$4:$D$488,"&gt;="&amp;$C85)</f>
        <v>822</v>
      </c>
      <c r="G85" s="40">
        <f>SUMIFS(HDD_Summary!$F$4:$F$488,HDD_Summary!$D$4:$D$488,"&lt;"&amp;$D85,HDD_Summary!$D$4:$D$488,"&gt;="&amp;$C85)</f>
        <v>607.36869196226257</v>
      </c>
      <c r="H85" s="105"/>
      <c r="I85" s="5"/>
    </row>
    <row r="86" spans="1:9" x14ac:dyDescent="0.25">
      <c r="A86" s="99">
        <f t="shared" si="6"/>
        <v>12</v>
      </c>
      <c r="B86" s="99">
        <v>4</v>
      </c>
      <c r="C86" s="39">
        <f>SUMIFS('Meter Reading_WEMO'!AF$33:AF$260,'Meter Reading_WEMO'!$AE$33:$AE$260,$A86,'Meter Reading_WEMO'!$AD$33:$AD$260,$B86)</f>
        <v>43175</v>
      </c>
      <c r="D86" s="39">
        <f>SUMIFS('Meter Reading_WEMO'!AG$33:AG$260,'Meter Reading_WEMO'!$AE$33:$AE$260,$A86,'Meter Reading_WEMO'!$AD$33:$AD$260,$B86)</f>
        <v>43206</v>
      </c>
      <c r="E86" s="38">
        <f t="shared" si="7"/>
        <v>31</v>
      </c>
      <c r="F86" s="40">
        <f>SUMIFS(HDD_Summary!$E$4:$E$488,HDD_Summary!$D$4:$D$488,"&lt;"&amp;$D86,HDD_Summary!$D$4:$D$488,"&gt;="&amp;$C86)</f>
        <v>808.5</v>
      </c>
      <c r="G86" s="40">
        <f>SUMIFS(HDD_Summary!$F$4:$F$488,HDD_Summary!$D$4:$D$488,"&lt;"&amp;$D86,HDD_Summary!$D$4:$D$488,"&gt;="&amp;$C86)</f>
        <v>593.79741956082887</v>
      </c>
      <c r="H86" s="105"/>
      <c r="I86" s="5"/>
    </row>
    <row r="87" spans="1:9" x14ac:dyDescent="0.25">
      <c r="A87" s="99">
        <f t="shared" si="6"/>
        <v>13</v>
      </c>
      <c r="B87" s="99">
        <v>4</v>
      </c>
      <c r="C87" s="39">
        <f>SUMIFS('Meter Reading_WEMO'!AF$33:AF$260,'Meter Reading_WEMO'!$AE$33:$AE$260,$A87,'Meter Reading_WEMO'!$AD$33:$AD$260,$B87)</f>
        <v>43176</v>
      </c>
      <c r="D87" s="39">
        <f>SUMIFS('Meter Reading_WEMO'!AG$33:AG$260,'Meter Reading_WEMO'!$AE$33:$AE$260,$A87,'Meter Reading_WEMO'!$AD$33:$AD$260,$B87)</f>
        <v>43207</v>
      </c>
      <c r="E87" s="38">
        <f t="shared" si="7"/>
        <v>31</v>
      </c>
      <c r="F87" s="40">
        <f>SUMIFS(HDD_Summary!$E$4:$E$488,HDD_Summary!$D$4:$D$488,"&lt;"&amp;$D87,HDD_Summary!$D$4:$D$488,"&gt;="&amp;$C87)</f>
        <v>824.5</v>
      </c>
      <c r="G87" s="40">
        <f>SUMIFS(HDD_Summary!$F$4:$F$488,HDD_Summary!$D$4:$D$488,"&lt;"&amp;$D87,HDD_Summary!$D$4:$D$488,"&gt;="&amp;$C87)</f>
        <v>611.90546615581104</v>
      </c>
      <c r="H87" s="105"/>
      <c r="I87" s="5"/>
    </row>
    <row r="88" spans="1:9" x14ac:dyDescent="0.25">
      <c r="A88" s="99">
        <f t="shared" si="6"/>
        <v>14</v>
      </c>
      <c r="B88" s="99">
        <v>4</v>
      </c>
      <c r="C88" s="39">
        <f>SUMIFS('Meter Reading_WEMO'!AF$33:AF$260,'Meter Reading_WEMO'!$AE$33:$AE$260,$A88,'Meter Reading_WEMO'!$AD$33:$AD$260,$B88)</f>
        <v>43179</v>
      </c>
      <c r="D88" s="39">
        <f>SUMIFS('Meter Reading_WEMO'!AG$33:AG$260,'Meter Reading_WEMO'!$AE$33:$AE$260,$A88,'Meter Reading_WEMO'!$AD$33:$AD$260,$B88)</f>
        <v>43208</v>
      </c>
      <c r="E88" s="38">
        <f t="shared" si="7"/>
        <v>29</v>
      </c>
      <c r="F88" s="40">
        <f>SUMIFS(HDD_Summary!$E$4:$E$488,HDD_Summary!$D$4:$D$488,"&lt;"&amp;$D88,HDD_Summary!$D$4:$D$488,"&gt;="&amp;$C88)</f>
        <v>768</v>
      </c>
      <c r="G88" s="40">
        <f>SUMIFS(HDD_Summary!$F$4:$F$488,HDD_Summary!$D$4:$D$488,"&lt;"&amp;$D88,HDD_Summary!$D$4:$D$488,"&gt;="&amp;$C88)</f>
        <v>540.42457607217887</v>
      </c>
      <c r="H88" s="105"/>
      <c r="I88" s="5"/>
    </row>
    <row r="89" spans="1:9" x14ac:dyDescent="0.25">
      <c r="A89" s="99">
        <f t="shared" si="6"/>
        <v>15</v>
      </c>
      <c r="B89" s="99">
        <v>4</v>
      </c>
      <c r="C89" s="39">
        <f>SUMIFS('Meter Reading_WEMO'!AF$33:AF$260,'Meter Reading_WEMO'!$AE$33:$AE$260,$A89,'Meter Reading_WEMO'!$AD$33:$AD$260,$B89)</f>
        <v>43180</v>
      </c>
      <c r="D89" s="39">
        <f>SUMIFS('Meter Reading_WEMO'!AG$33:AG$260,'Meter Reading_WEMO'!$AE$33:$AE$260,$A89,'Meter Reading_WEMO'!$AD$33:$AD$260,$B89)</f>
        <v>43209</v>
      </c>
      <c r="E89" s="38">
        <f t="shared" si="7"/>
        <v>29</v>
      </c>
      <c r="F89" s="40">
        <f>SUMIFS(HDD_Summary!$E$4:$E$488,HDD_Summary!$D$4:$D$488,"&lt;"&amp;$D89,HDD_Summary!$D$4:$D$488,"&gt;="&amp;$C89)</f>
        <v>769</v>
      </c>
      <c r="G89" s="40">
        <f>SUMIFS(HDD_Summary!$F$4:$F$488,HDD_Summary!$D$4:$D$488,"&lt;"&amp;$D89,HDD_Summary!$D$4:$D$488,"&gt;="&amp;$C89)</f>
        <v>540.26948049272858</v>
      </c>
      <c r="H89" s="105"/>
      <c r="I89" s="5"/>
    </row>
    <row r="90" spans="1:9" x14ac:dyDescent="0.25">
      <c r="A90" s="99">
        <f t="shared" si="6"/>
        <v>16</v>
      </c>
      <c r="B90" s="99">
        <v>4</v>
      </c>
      <c r="C90" s="39">
        <f>SUMIFS('Meter Reading_WEMO'!AF$33:AF$260,'Meter Reading_WEMO'!$AE$33:$AE$260,$A90,'Meter Reading_WEMO'!$AD$33:$AD$260,$B90)</f>
        <v>43181</v>
      </c>
      <c r="D90" s="39">
        <f>SUMIFS('Meter Reading_WEMO'!AG$33:AG$260,'Meter Reading_WEMO'!$AE$33:$AE$260,$A90,'Meter Reading_WEMO'!$AD$33:$AD$260,$B90)</f>
        <v>43210</v>
      </c>
      <c r="E90" s="38">
        <f t="shared" si="7"/>
        <v>29</v>
      </c>
      <c r="F90" s="40">
        <f>SUMIFS(HDD_Summary!$E$4:$E$488,HDD_Summary!$D$4:$D$488,"&lt;"&amp;$D90,HDD_Summary!$D$4:$D$488,"&gt;="&amp;$C90)</f>
        <v>768</v>
      </c>
      <c r="G90" s="40">
        <f>SUMIFS(HDD_Summary!$F$4:$F$488,HDD_Summary!$D$4:$D$488,"&lt;"&amp;$D90,HDD_Summary!$D$4:$D$488,"&gt;="&amp;$C90)</f>
        <v>522.49430128125903</v>
      </c>
      <c r="H90" s="105"/>
      <c r="I90" s="5"/>
    </row>
    <row r="91" spans="1:9" x14ac:dyDescent="0.25">
      <c r="A91" s="99">
        <f t="shared" si="6"/>
        <v>17</v>
      </c>
      <c r="B91" s="99">
        <v>4</v>
      </c>
      <c r="C91" s="39">
        <f>SUMIFS('Meter Reading_WEMO'!AF$33:AF$260,'Meter Reading_WEMO'!$AE$33:$AE$260,$A91,'Meter Reading_WEMO'!$AD$33:$AD$260,$B91)</f>
        <v>43182</v>
      </c>
      <c r="D91" s="39">
        <f>SUMIFS('Meter Reading_WEMO'!AG$33:AG$260,'Meter Reading_WEMO'!$AE$33:$AE$260,$A91,'Meter Reading_WEMO'!$AD$33:$AD$260,$B91)</f>
        <v>43213</v>
      </c>
      <c r="E91" s="38">
        <f t="shared" si="7"/>
        <v>31</v>
      </c>
      <c r="F91" s="40">
        <f>SUMIFS(HDD_Summary!$E$4:$E$488,HDD_Summary!$D$4:$D$488,"&lt;"&amp;$D91,HDD_Summary!$D$4:$D$488,"&gt;="&amp;$C91)</f>
        <v>793.5</v>
      </c>
      <c r="G91" s="40">
        <f>SUMIFS(HDD_Summary!$F$4:$F$488,HDD_Summary!$D$4:$D$488,"&lt;"&amp;$D91,HDD_Summary!$D$4:$D$488,"&gt;="&amp;$C91)</f>
        <v>534.36643987146215</v>
      </c>
      <c r="H91" s="105"/>
      <c r="I91" s="5"/>
    </row>
    <row r="92" spans="1:9" x14ac:dyDescent="0.25">
      <c r="A92" s="99">
        <f t="shared" si="6"/>
        <v>18</v>
      </c>
      <c r="B92" s="99">
        <v>4</v>
      </c>
      <c r="C92" s="39">
        <f>SUMIFS('Meter Reading_WEMO'!AF$33:AF$260,'Meter Reading_WEMO'!$AE$33:$AE$260,$A92,'Meter Reading_WEMO'!$AD$33:$AD$260,$B92)</f>
        <v>43183</v>
      </c>
      <c r="D92" s="39">
        <f>SUMIFS('Meter Reading_WEMO'!AG$33:AG$260,'Meter Reading_WEMO'!$AE$33:$AE$260,$A92,'Meter Reading_WEMO'!$AD$33:$AD$260,$B92)</f>
        <v>43214</v>
      </c>
      <c r="E92" s="38">
        <f t="shared" si="7"/>
        <v>31</v>
      </c>
      <c r="F92" s="40">
        <f>SUMIFS(HDD_Summary!$E$4:$E$488,HDD_Summary!$D$4:$D$488,"&lt;"&amp;$D92,HDD_Summary!$D$4:$D$488,"&gt;="&amp;$C92)</f>
        <v>776</v>
      </c>
      <c r="G92" s="40">
        <f>SUMIFS(HDD_Summary!$F$4:$F$488,HDD_Summary!$D$4:$D$488,"&lt;"&amp;$D92,HDD_Summary!$D$4:$D$488,"&gt;="&amp;$C92)</f>
        <v>516.00395480575116</v>
      </c>
      <c r="H92" s="105"/>
      <c r="I92" s="5"/>
    </row>
    <row r="93" spans="1:9" x14ac:dyDescent="0.25">
      <c r="A93" s="99">
        <f t="shared" si="6"/>
        <v>19</v>
      </c>
      <c r="B93" s="99">
        <v>4</v>
      </c>
      <c r="C93" s="39">
        <f>SUMIFS('Meter Reading_WEMO'!AF$33:AF$260,'Meter Reading_WEMO'!$AE$33:$AE$260,$A93,'Meter Reading_WEMO'!$AD$33:$AD$260,$B93)</f>
        <v>43186</v>
      </c>
      <c r="D93" s="39">
        <f>SUMIFS('Meter Reading_WEMO'!AG$33:AG$260,'Meter Reading_WEMO'!$AE$33:$AE$260,$A93,'Meter Reading_WEMO'!$AD$33:$AD$260,$B93)</f>
        <v>43215</v>
      </c>
      <c r="E93" s="38">
        <f t="shared" si="7"/>
        <v>29</v>
      </c>
      <c r="F93" s="40">
        <f>SUMIFS(HDD_Summary!$E$4:$E$488,HDD_Summary!$D$4:$D$488,"&lt;"&amp;$D93,HDD_Summary!$D$4:$D$488,"&gt;="&amp;$C93)</f>
        <v>705</v>
      </c>
      <c r="G93" s="40">
        <f>SUMIFS(HDD_Summary!$F$4:$F$488,HDD_Summary!$D$4:$D$488,"&lt;"&amp;$D93,HDD_Summary!$D$4:$D$488,"&gt;="&amp;$C93)</f>
        <v>450.49451654101256</v>
      </c>
      <c r="H93" s="105"/>
      <c r="I93" s="5"/>
    </row>
    <row r="94" spans="1:9" x14ac:dyDescent="0.25">
      <c r="C94" s="39"/>
      <c r="D94" s="39"/>
      <c r="F94" s="98"/>
      <c r="G94" s="40"/>
      <c r="H94" s="105"/>
      <c r="I94" s="5"/>
    </row>
    <row r="95" spans="1:9" x14ac:dyDescent="0.25">
      <c r="C95" s="39"/>
      <c r="D95" s="39"/>
      <c r="F95" s="98"/>
      <c r="G95" s="40"/>
      <c r="H95" s="105"/>
      <c r="I95" s="5"/>
    </row>
    <row r="96" spans="1:9" x14ac:dyDescent="0.25">
      <c r="C96" s="39"/>
      <c r="D96" s="39"/>
      <c r="F96" s="98"/>
      <c r="G96" s="40"/>
      <c r="H96" s="105"/>
      <c r="I96" s="5"/>
    </row>
    <row r="97" spans="1:9" x14ac:dyDescent="0.25">
      <c r="A97" s="126" t="s">
        <v>470</v>
      </c>
      <c r="B97" s="125"/>
      <c r="C97" s="39"/>
      <c r="D97" s="39"/>
      <c r="F97" s="98"/>
      <c r="G97" s="40"/>
      <c r="H97" s="105"/>
      <c r="I97" s="5"/>
    </row>
    <row r="98" spans="1:9" x14ac:dyDescent="0.25">
      <c r="A98" s="99">
        <f t="shared" ref="A98:A116" si="8">A75</f>
        <v>1</v>
      </c>
      <c r="B98" s="99">
        <v>5</v>
      </c>
      <c r="C98" s="39">
        <f>SUMIFS('Meter Reading_WEMO'!AF$33:AF$260,'Meter Reading_WEMO'!$AE$33:$AE$260,$A98,'Meter Reading_WEMO'!$AD$33:$AD$260,$B98)</f>
        <v>43188</v>
      </c>
      <c r="D98" s="39">
        <f>SUMIFS('Meter Reading_WEMO'!AG$33:AG$260,'Meter Reading_WEMO'!$AE$33:$AE$260,$A98,'Meter Reading_WEMO'!$AD$33:$AD$260,$B98)</f>
        <v>43219</v>
      </c>
      <c r="E98" s="38">
        <f>D98-C98</f>
        <v>31</v>
      </c>
      <c r="F98" s="40">
        <f>SUMIFS(HDD_Summary!$E$4:$E$488,HDD_Summary!$D$4:$D$488,"&lt;"&amp;$D98,HDD_Summary!$D$4:$D$488,"&gt;="&amp;$C98)</f>
        <v>695.5</v>
      </c>
      <c r="G98" s="40">
        <f>SUMIFS(HDD_Summary!$F$4:$F$488,HDD_Summary!$D$4:$D$488,"&lt;"&amp;$D98,HDD_Summary!$D$4:$D$488,"&gt;="&amp;$C98)</f>
        <v>433.49568738928025</v>
      </c>
      <c r="H98" s="105"/>
      <c r="I98" s="5"/>
    </row>
    <row r="99" spans="1:9" x14ac:dyDescent="0.25">
      <c r="A99" s="99">
        <f t="shared" si="8"/>
        <v>2</v>
      </c>
      <c r="B99" s="99">
        <v>5</v>
      </c>
      <c r="C99" s="39">
        <f>SUMIFS('Meter Reading_WEMO'!AF$33:AF$260,'Meter Reading_WEMO'!$AE$33:$AE$260,$A99,'Meter Reading_WEMO'!$AD$33:$AD$260,$B99)</f>
        <v>43192</v>
      </c>
      <c r="D99" s="39">
        <f>SUMIFS('Meter Reading_WEMO'!AG$33:AG$260,'Meter Reading_WEMO'!$AE$33:$AE$260,$A99,'Meter Reading_WEMO'!$AD$33:$AD$260,$B99)</f>
        <v>43222</v>
      </c>
      <c r="E99" s="38">
        <f t="shared" ref="E99:E116" si="9">D99-C99</f>
        <v>30</v>
      </c>
      <c r="F99" s="40">
        <f>SUMIFS(HDD_Summary!$E$4:$E$488,HDD_Summary!$D$4:$D$488,"&lt;"&amp;$D99,HDD_Summary!$D$4:$D$488,"&gt;="&amp;$C99)</f>
        <v>627.5</v>
      </c>
      <c r="G99" s="40">
        <f>SUMIFS(HDD_Summary!$F$4:$F$488,HDD_Summary!$D$4:$D$488,"&lt;"&amp;$D99,HDD_Summary!$D$4:$D$488,"&gt;="&amp;$C99)</f>
        <v>412.72818996415771</v>
      </c>
      <c r="H99" s="105"/>
      <c r="I99" s="5"/>
    </row>
    <row r="100" spans="1:9" x14ac:dyDescent="0.25">
      <c r="A100" s="99">
        <f t="shared" si="8"/>
        <v>3</v>
      </c>
      <c r="B100" s="99">
        <v>5</v>
      </c>
      <c r="C100" s="39">
        <f>SUMIFS('Meter Reading_WEMO'!AF$33:AF$260,'Meter Reading_WEMO'!$AE$33:$AE$260,$A100,'Meter Reading_WEMO'!$AD$33:$AD$260,$B100)</f>
        <v>43193</v>
      </c>
      <c r="D100" s="39">
        <f>SUMIFS('Meter Reading_WEMO'!AG$33:AG$260,'Meter Reading_WEMO'!$AE$33:$AE$260,$A100,'Meter Reading_WEMO'!$AD$33:$AD$260,$B100)</f>
        <v>43223</v>
      </c>
      <c r="E100" s="38">
        <f t="shared" si="9"/>
        <v>30</v>
      </c>
      <c r="F100" s="40">
        <f>SUMIFS(HDD_Summary!$E$4:$E$488,HDD_Summary!$D$4:$D$488,"&lt;"&amp;$D100,HDD_Summary!$D$4:$D$488,"&gt;="&amp;$C100)</f>
        <v>580</v>
      </c>
      <c r="G100" s="40">
        <f>SUMIFS(HDD_Summary!$F$4:$F$488,HDD_Summary!$D$4:$D$488,"&lt;"&amp;$D100,HDD_Summary!$D$4:$D$488,"&gt;="&amp;$C100)</f>
        <v>379.6104121863799</v>
      </c>
      <c r="H100" s="105"/>
      <c r="I100" s="5"/>
    </row>
    <row r="101" spans="1:9" x14ac:dyDescent="0.25">
      <c r="A101" s="99">
        <f t="shared" si="8"/>
        <v>4</v>
      </c>
      <c r="B101" s="99">
        <v>5</v>
      </c>
      <c r="C101" s="39">
        <f>SUMIFS('Meter Reading_WEMO'!AF$33:AF$260,'Meter Reading_WEMO'!$AE$33:$AE$260,$A101,'Meter Reading_WEMO'!$AD$33:$AD$260,$B101)</f>
        <v>43194</v>
      </c>
      <c r="D101" s="39">
        <f>SUMIFS('Meter Reading_WEMO'!AG$33:AG$260,'Meter Reading_WEMO'!$AE$33:$AE$260,$A101,'Meter Reading_WEMO'!$AD$33:$AD$260,$B101)</f>
        <v>43224</v>
      </c>
      <c r="E101" s="38">
        <f t="shared" si="9"/>
        <v>30</v>
      </c>
      <c r="F101" s="40">
        <f>SUMIFS(HDD_Summary!$E$4:$E$488,HDD_Summary!$D$4:$D$488,"&lt;"&amp;$D101,HDD_Summary!$D$4:$D$488,"&gt;="&amp;$C101)</f>
        <v>535.5</v>
      </c>
      <c r="G101" s="40">
        <f>SUMIFS(HDD_Summary!$F$4:$F$488,HDD_Summary!$D$4:$D$488,"&lt;"&amp;$D101,HDD_Summary!$D$4:$D$488,"&gt;="&amp;$C101)</f>
        <v>351.33804659498207</v>
      </c>
      <c r="H101" s="105"/>
      <c r="I101" s="5"/>
    </row>
    <row r="102" spans="1:9" x14ac:dyDescent="0.25">
      <c r="A102" s="99">
        <f t="shared" si="8"/>
        <v>5</v>
      </c>
      <c r="B102" s="99">
        <v>5</v>
      </c>
      <c r="C102" s="39">
        <f>SUMIFS('Meter Reading_WEMO'!AF$33:AF$260,'Meter Reading_WEMO'!$AE$33:$AE$260,$A102,'Meter Reading_WEMO'!$AD$33:$AD$260,$B102)</f>
        <v>43195</v>
      </c>
      <c r="D102" s="39">
        <f>SUMIFS('Meter Reading_WEMO'!AG$33:AG$260,'Meter Reading_WEMO'!$AE$33:$AE$260,$A102,'Meter Reading_WEMO'!$AD$33:$AD$260,$B102)</f>
        <v>43225</v>
      </c>
      <c r="E102" s="38">
        <f t="shared" si="9"/>
        <v>30</v>
      </c>
      <c r="F102" s="40">
        <f>SUMIFS(HDD_Summary!$E$4:$E$488,HDD_Summary!$D$4:$D$488,"&lt;"&amp;$D102,HDD_Summary!$D$4:$D$488,"&gt;="&amp;$C102)</f>
        <v>498.5</v>
      </c>
      <c r="G102" s="40">
        <f>SUMIFS(HDD_Summary!$F$4:$F$488,HDD_Summary!$D$4:$D$488,"&lt;"&amp;$D102,HDD_Summary!$D$4:$D$488,"&gt;="&amp;$C102)</f>
        <v>343.18369772998813</v>
      </c>
      <c r="H102" s="105"/>
      <c r="I102" s="5"/>
    </row>
    <row r="103" spans="1:9" x14ac:dyDescent="0.25">
      <c r="A103" s="99">
        <f t="shared" si="8"/>
        <v>6</v>
      </c>
      <c r="B103" s="99">
        <v>5</v>
      </c>
      <c r="C103" s="39">
        <f>SUMIFS('Meter Reading_WEMO'!AF$33:AF$260,'Meter Reading_WEMO'!$AE$33:$AE$260,$A103,'Meter Reading_WEMO'!$AD$33:$AD$260,$B103)</f>
        <v>43196</v>
      </c>
      <c r="D103" s="39">
        <f>SUMIFS('Meter Reading_WEMO'!AG$33:AG$260,'Meter Reading_WEMO'!$AE$33:$AE$260,$A103,'Meter Reading_WEMO'!$AD$33:$AD$260,$B103)</f>
        <v>43226</v>
      </c>
      <c r="E103" s="38">
        <f t="shared" si="9"/>
        <v>30</v>
      </c>
      <c r="F103" s="40">
        <f>SUMIFS(HDD_Summary!$E$4:$E$488,HDD_Summary!$D$4:$D$488,"&lt;"&amp;$D103,HDD_Summary!$D$4:$D$488,"&gt;="&amp;$C103)</f>
        <v>462.5</v>
      </c>
      <c r="G103" s="40">
        <f>SUMIFS(HDD_Summary!$F$4:$F$488,HDD_Summary!$D$4:$D$488,"&lt;"&amp;$D103,HDD_Summary!$D$4:$D$488,"&gt;="&amp;$C103)</f>
        <v>341.93937275985672</v>
      </c>
      <c r="H103" s="105"/>
      <c r="I103" s="5"/>
    </row>
    <row r="104" spans="1:9" x14ac:dyDescent="0.25">
      <c r="A104" s="99">
        <f t="shared" si="8"/>
        <v>7</v>
      </c>
      <c r="B104" s="99">
        <v>5</v>
      </c>
      <c r="C104" s="39">
        <f>SUMIFS('Meter Reading_WEMO'!AF$33:AF$260,'Meter Reading_WEMO'!$AE$33:$AE$260,$A104,'Meter Reading_WEMO'!$AD$33:$AD$260,$B104)</f>
        <v>43199</v>
      </c>
      <c r="D104" s="39">
        <f>SUMIFS('Meter Reading_WEMO'!AG$33:AG$260,'Meter Reading_WEMO'!$AE$33:$AE$260,$A104,'Meter Reading_WEMO'!$AD$33:$AD$260,$B104)</f>
        <v>43229</v>
      </c>
      <c r="E104" s="38">
        <f t="shared" si="9"/>
        <v>30</v>
      </c>
      <c r="F104" s="40">
        <f>SUMIFS(HDD_Summary!$E$4:$E$488,HDD_Summary!$D$4:$D$488,"&lt;"&amp;$D104,HDD_Summary!$D$4:$D$488,"&gt;="&amp;$C104)</f>
        <v>366.5</v>
      </c>
      <c r="G104" s="40">
        <f>SUMIFS(HDD_Summary!$F$4:$F$488,HDD_Summary!$D$4:$D$488,"&lt;"&amp;$D104,HDD_Summary!$D$4:$D$488,"&gt;="&amp;$C104)</f>
        <v>309.78882317801674</v>
      </c>
      <c r="H104" s="105"/>
      <c r="I104" s="5"/>
    </row>
    <row r="105" spans="1:9" x14ac:dyDescent="0.25">
      <c r="A105" s="99">
        <f t="shared" si="8"/>
        <v>8</v>
      </c>
      <c r="B105" s="99">
        <v>5</v>
      </c>
      <c r="C105" s="39">
        <f>SUMIFS('Meter Reading_WEMO'!AF$33:AF$260,'Meter Reading_WEMO'!$AE$33:$AE$260,$A105,'Meter Reading_WEMO'!$AD$33:$AD$260,$B105)</f>
        <v>43200</v>
      </c>
      <c r="D105" s="39">
        <f>SUMIFS('Meter Reading_WEMO'!AG$33:AG$260,'Meter Reading_WEMO'!$AE$33:$AE$260,$A105,'Meter Reading_WEMO'!$AD$33:$AD$260,$B105)</f>
        <v>43230</v>
      </c>
      <c r="E105" s="38">
        <f t="shared" si="9"/>
        <v>30</v>
      </c>
      <c r="F105" s="40">
        <f>SUMIFS(HDD_Summary!$E$4:$E$488,HDD_Summary!$D$4:$D$488,"&lt;"&amp;$D105,HDD_Summary!$D$4:$D$488,"&gt;="&amp;$C105)</f>
        <v>333</v>
      </c>
      <c r="G105" s="40">
        <f>SUMIFS(HDD_Summary!$F$4:$F$488,HDD_Summary!$D$4:$D$488,"&lt;"&amp;$D105,HDD_Summary!$D$4:$D$488,"&gt;="&amp;$C105)</f>
        <v>294.39078853046595</v>
      </c>
      <c r="H105" s="105"/>
      <c r="I105" s="5"/>
    </row>
    <row r="106" spans="1:9" x14ac:dyDescent="0.25">
      <c r="A106" s="99">
        <f t="shared" si="8"/>
        <v>9</v>
      </c>
      <c r="B106" s="99">
        <v>5</v>
      </c>
      <c r="C106" s="39">
        <f>SUMIFS('Meter Reading_WEMO'!AF$33:AF$260,'Meter Reading_WEMO'!$AE$33:$AE$260,$A106,'Meter Reading_WEMO'!$AD$33:$AD$260,$B106)</f>
        <v>43201</v>
      </c>
      <c r="D106" s="39">
        <f>SUMIFS('Meter Reading_WEMO'!AG$33:AG$260,'Meter Reading_WEMO'!$AE$33:$AE$260,$A106,'Meter Reading_WEMO'!$AD$33:$AD$260,$B106)</f>
        <v>43231</v>
      </c>
      <c r="E106" s="38">
        <f t="shared" si="9"/>
        <v>30</v>
      </c>
      <c r="F106" s="40">
        <f>SUMIFS(HDD_Summary!$E$4:$E$488,HDD_Summary!$D$4:$D$488,"&lt;"&amp;$D106,HDD_Summary!$D$4:$D$488,"&gt;="&amp;$C106)</f>
        <v>301</v>
      </c>
      <c r="G106" s="40">
        <f>SUMIFS(HDD_Summary!$F$4:$F$488,HDD_Summary!$D$4:$D$488,"&lt;"&amp;$D106,HDD_Summary!$D$4:$D$488,"&gt;="&amp;$C106)</f>
        <v>283.40399641577062</v>
      </c>
      <c r="H106" s="105"/>
      <c r="I106" s="5"/>
    </row>
    <row r="107" spans="1:9" x14ac:dyDescent="0.25">
      <c r="A107" s="99">
        <f t="shared" si="8"/>
        <v>10</v>
      </c>
      <c r="B107" s="99">
        <v>5</v>
      </c>
      <c r="C107" s="39">
        <f>SUMIFS('Meter Reading_WEMO'!AF$33:AF$260,'Meter Reading_WEMO'!$AE$33:$AE$260,$A107,'Meter Reading_WEMO'!$AD$33:$AD$260,$B107)</f>
        <v>43202</v>
      </c>
      <c r="D107" s="39">
        <f>SUMIFS('Meter Reading_WEMO'!AG$33:AG$260,'Meter Reading_WEMO'!$AE$33:$AE$260,$A107,'Meter Reading_WEMO'!$AD$33:$AD$260,$B107)</f>
        <v>43232</v>
      </c>
      <c r="E107" s="38">
        <f t="shared" si="9"/>
        <v>30</v>
      </c>
      <c r="F107" s="40">
        <f>SUMIFS(HDD_Summary!$E$4:$E$488,HDD_Summary!$D$4:$D$488,"&lt;"&amp;$D107,HDD_Summary!$D$4:$D$488,"&gt;="&amp;$C107)</f>
        <v>278</v>
      </c>
      <c r="G107" s="40">
        <f>SUMIFS(HDD_Summary!$F$4:$F$488,HDD_Summary!$D$4:$D$488,"&lt;"&amp;$D107,HDD_Summary!$D$4:$D$488,"&gt;="&amp;$C107)</f>
        <v>271.86694145758668</v>
      </c>
      <c r="H107" s="105"/>
      <c r="I107" s="5"/>
    </row>
    <row r="108" spans="1:9" x14ac:dyDescent="0.25">
      <c r="A108" s="99">
        <f t="shared" si="8"/>
        <v>11</v>
      </c>
      <c r="B108" s="99">
        <v>5</v>
      </c>
      <c r="C108" s="39">
        <f>SUMIFS('Meter Reading_WEMO'!AF$33:AF$260,'Meter Reading_WEMO'!$AE$33:$AE$260,$A108,'Meter Reading_WEMO'!$AD$33:$AD$260,$B108)</f>
        <v>43203</v>
      </c>
      <c r="D108" s="39">
        <f>SUMIFS('Meter Reading_WEMO'!AG$33:AG$260,'Meter Reading_WEMO'!$AE$33:$AE$260,$A108,'Meter Reading_WEMO'!$AD$33:$AD$260,$B108)</f>
        <v>43233</v>
      </c>
      <c r="E108" s="38">
        <f t="shared" si="9"/>
        <v>30</v>
      </c>
      <c r="F108" s="40">
        <f>SUMIFS(HDD_Summary!$E$4:$E$488,HDD_Summary!$D$4:$D$488,"&lt;"&amp;$D108,HDD_Summary!$D$4:$D$488,"&gt;="&amp;$C108)</f>
        <v>271.5</v>
      </c>
      <c r="G108" s="40">
        <f>SUMIFS(HDD_Summary!$F$4:$F$488,HDD_Summary!$D$4:$D$488,"&lt;"&amp;$D108,HDD_Summary!$D$4:$D$488,"&gt;="&amp;$C108)</f>
        <v>278.2278673835126</v>
      </c>
      <c r="H108" s="105"/>
      <c r="I108" s="5"/>
    </row>
    <row r="109" spans="1:9" x14ac:dyDescent="0.25">
      <c r="A109" s="99">
        <f t="shared" si="8"/>
        <v>12</v>
      </c>
      <c r="B109" s="99">
        <v>5</v>
      </c>
      <c r="C109" s="39">
        <f>SUMIFS('Meter Reading_WEMO'!AF$33:AF$260,'Meter Reading_WEMO'!$AE$33:$AE$260,$A109,'Meter Reading_WEMO'!$AD$33:$AD$260,$B109)</f>
        <v>43206</v>
      </c>
      <c r="D109" s="39">
        <f>SUMIFS('Meter Reading_WEMO'!AG$33:AG$260,'Meter Reading_WEMO'!$AE$33:$AE$260,$A109,'Meter Reading_WEMO'!$AD$33:$AD$260,$B109)</f>
        <v>43236</v>
      </c>
      <c r="E109" s="38">
        <f t="shared" si="9"/>
        <v>30</v>
      </c>
      <c r="F109" s="40">
        <f>SUMIFS(HDD_Summary!$E$4:$E$488,HDD_Summary!$D$4:$D$488,"&lt;"&amp;$D109,HDD_Summary!$D$4:$D$488,"&gt;="&amp;$C109)</f>
        <v>259.5</v>
      </c>
      <c r="G109" s="40">
        <f>SUMIFS(HDD_Summary!$F$4:$F$488,HDD_Summary!$D$4:$D$488,"&lt;"&amp;$D109,HDD_Summary!$D$4:$D$488,"&gt;="&amp;$C109)</f>
        <v>281.86172043010754</v>
      </c>
      <c r="H109" s="105"/>
      <c r="I109" s="5"/>
    </row>
    <row r="110" spans="1:9" x14ac:dyDescent="0.25">
      <c r="A110" s="99">
        <f t="shared" si="8"/>
        <v>13</v>
      </c>
      <c r="B110" s="99">
        <v>5</v>
      </c>
      <c r="C110" s="39">
        <f>SUMIFS('Meter Reading_WEMO'!AF$33:AF$260,'Meter Reading_WEMO'!$AE$33:$AE$260,$A110,'Meter Reading_WEMO'!$AD$33:$AD$260,$B110)</f>
        <v>43207</v>
      </c>
      <c r="D110" s="39">
        <f>SUMIFS('Meter Reading_WEMO'!AG$33:AG$260,'Meter Reading_WEMO'!$AE$33:$AE$260,$A110,'Meter Reading_WEMO'!$AD$33:$AD$260,$B110)</f>
        <v>43237</v>
      </c>
      <c r="E110" s="38">
        <f t="shared" si="9"/>
        <v>30</v>
      </c>
      <c r="F110" s="40">
        <f>SUMIFS(HDD_Summary!$E$4:$E$488,HDD_Summary!$D$4:$D$488,"&lt;"&amp;$D110,HDD_Summary!$D$4:$D$488,"&gt;="&amp;$C110)</f>
        <v>224.5</v>
      </c>
      <c r="G110" s="40">
        <f>SUMIFS(HDD_Summary!$F$4:$F$488,HDD_Summary!$D$4:$D$488,"&lt;"&amp;$D110,HDD_Summary!$D$4:$D$488,"&gt;="&amp;$C110)</f>
        <v>265.80840501792119</v>
      </c>
      <c r="H110" s="105"/>
      <c r="I110" s="5"/>
    </row>
    <row r="111" spans="1:9" x14ac:dyDescent="0.25">
      <c r="A111" s="99">
        <f t="shared" si="8"/>
        <v>14</v>
      </c>
      <c r="B111" s="99">
        <v>5</v>
      </c>
      <c r="C111" s="39">
        <f>SUMIFS('Meter Reading_WEMO'!AF$33:AF$260,'Meter Reading_WEMO'!$AE$33:$AE$260,$A111,'Meter Reading_WEMO'!$AD$33:$AD$260,$B111)</f>
        <v>43208</v>
      </c>
      <c r="D111" s="39">
        <f>SUMIFS('Meter Reading_WEMO'!AG$33:AG$260,'Meter Reading_WEMO'!$AE$33:$AE$260,$A111,'Meter Reading_WEMO'!$AD$33:$AD$260,$B111)</f>
        <v>43238</v>
      </c>
      <c r="E111" s="38">
        <f t="shared" si="9"/>
        <v>30</v>
      </c>
      <c r="F111" s="40">
        <f>SUMIFS(HDD_Summary!$E$4:$E$488,HDD_Summary!$D$4:$D$488,"&lt;"&amp;$D111,HDD_Summary!$D$4:$D$488,"&gt;="&amp;$C111)</f>
        <v>194</v>
      </c>
      <c r="G111" s="40">
        <f>SUMIFS(HDD_Summary!$F$4:$F$488,HDD_Summary!$D$4:$D$488,"&lt;"&amp;$D111,HDD_Summary!$D$4:$D$488,"&gt;="&amp;$C111)</f>
        <v>250.30746714456393</v>
      </c>
      <c r="H111" s="105"/>
      <c r="I111" s="5"/>
    </row>
    <row r="112" spans="1:9" x14ac:dyDescent="0.25">
      <c r="A112" s="99">
        <f t="shared" si="8"/>
        <v>15</v>
      </c>
      <c r="B112" s="99">
        <v>5</v>
      </c>
      <c r="C112" s="39">
        <f>SUMIFS('Meter Reading_WEMO'!AF$33:AF$260,'Meter Reading_WEMO'!$AE$33:$AE$260,$A112,'Meter Reading_WEMO'!$AD$33:$AD$260,$B112)</f>
        <v>43209</v>
      </c>
      <c r="D112" s="39">
        <f>SUMIFS('Meter Reading_WEMO'!AG$33:AG$260,'Meter Reading_WEMO'!$AE$33:$AE$260,$A112,'Meter Reading_WEMO'!$AD$33:$AD$260,$B112)</f>
        <v>43239</v>
      </c>
      <c r="E112" s="38">
        <f t="shared" si="9"/>
        <v>30</v>
      </c>
      <c r="F112" s="40">
        <f>SUMIFS(HDD_Summary!$E$4:$E$488,HDD_Summary!$D$4:$D$488,"&lt;"&amp;$D112,HDD_Summary!$D$4:$D$488,"&gt;="&amp;$C112)</f>
        <v>169</v>
      </c>
      <c r="G112" s="40">
        <f>SUMIFS(HDD_Summary!$F$4:$F$488,HDD_Summary!$D$4:$D$488,"&lt;"&amp;$D112,HDD_Summary!$D$4:$D$488,"&gt;="&amp;$C112)</f>
        <v>234.02593189964156</v>
      </c>
      <c r="H112" s="105"/>
      <c r="I112" s="5"/>
    </row>
    <row r="113" spans="1:9" x14ac:dyDescent="0.25">
      <c r="A113" s="99">
        <f t="shared" si="8"/>
        <v>16</v>
      </c>
      <c r="B113" s="99">
        <v>5</v>
      </c>
      <c r="C113" s="39">
        <f>SUMIFS('Meter Reading_WEMO'!AF$33:AF$260,'Meter Reading_WEMO'!$AE$33:$AE$260,$A113,'Meter Reading_WEMO'!$AD$33:$AD$260,$B113)</f>
        <v>43210</v>
      </c>
      <c r="D113" s="39">
        <f>SUMIFS('Meter Reading_WEMO'!AG$33:AG$260,'Meter Reading_WEMO'!$AE$33:$AE$260,$A113,'Meter Reading_WEMO'!$AD$33:$AD$260,$B113)</f>
        <v>43240</v>
      </c>
      <c r="E113" s="38">
        <f t="shared" si="9"/>
        <v>30</v>
      </c>
      <c r="F113" s="40">
        <f>SUMIFS(HDD_Summary!$E$4:$E$488,HDD_Summary!$D$4:$D$488,"&lt;"&amp;$D113,HDD_Summary!$D$4:$D$488,"&gt;="&amp;$C113)</f>
        <v>139</v>
      </c>
      <c r="G113" s="40">
        <f>SUMIFS(HDD_Summary!$F$4:$F$488,HDD_Summary!$D$4:$D$488,"&lt;"&amp;$D113,HDD_Summary!$D$4:$D$488,"&gt;="&amp;$C113)</f>
        <v>227.90394265232973</v>
      </c>
      <c r="H113" s="105"/>
      <c r="I113" s="5"/>
    </row>
    <row r="114" spans="1:9" x14ac:dyDescent="0.25">
      <c r="A114" s="99">
        <f t="shared" si="8"/>
        <v>17</v>
      </c>
      <c r="B114" s="99">
        <v>5</v>
      </c>
      <c r="C114" s="39">
        <f>SUMIFS('Meter Reading_WEMO'!AF$33:AF$260,'Meter Reading_WEMO'!$AE$33:$AE$260,$A114,'Meter Reading_WEMO'!$AD$33:$AD$260,$B114)</f>
        <v>43213</v>
      </c>
      <c r="D114" s="39">
        <f>SUMIFS('Meter Reading_WEMO'!AG$33:AG$260,'Meter Reading_WEMO'!$AE$33:$AE$260,$A114,'Meter Reading_WEMO'!$AD$33:$AD$260,$B114)</f>
        <v>43243</v>
      </c>
      <c r="E114" s="38">
        <f t="shared" si="9"/>
        <v>30</v>
      </c>
      <c r="F114" s="40">
        <f>SUMIFS(HDD_Summary!$E$4:$E$488,HDD_Summary!$D$4:$D$488,"&lt;"&amp;$D114,HDD_Summary!$D$4:$D$488,"&gt;="&amp;$C114)</f>
        <v>86.5</v>
      </c>
      <c r="G114" s="40">
        <f>SUMIFS(HDD_Summary!$F$4:$F$488,HDD_Summary!$D$4:$D$488,"&lt;"&amp;$D114,HDD_Summary!$D$4:$D$488,"&gt;="&amp;$C114)</f>
        <v>208.26578255675028</v>
      </c>
      <c r="H114" s="105"/>
      <c r="I114" s="5"/>
    </row>
    <row r="115" spans="1:9" x14ac:dyDescent="0.25">
      <c r="A115" s="99">
        <f t="shared" si="8"/>
        <v>18</v>
      </c>
      <c r="B115" s="99">
        <v>5</v>
      </c>
      <c r="C115" s="39">
        <f>SUMIFS('Meter Reading_WEMO'!AF$33:AF$260,'Meter Reading_WEMO'!$AE$33:$AE$260,$A115,'Meter Reading_WEMO'!$AD$33:$AD$260,$B115)</f>
        <v>43214</v>
      </c>
      <c r="D115" s="39">
        <f>SUMIFS('Meter Reading_WEMO'!AG$33:AG$260,'Meter Reading_WEMO'!$AE$33:$AE$260,$A115,'Meter Reading_WEMO'!$AD$33:$AD$260,$B115)</f>
        <v>43244</v>
      </c>
      <c r="E115" s="38">
        <f t="shared" si="9"/>
        <v>30</v>
      </c>
      <c r="F115" s="40">
        <f>SUMIFS(HDD_Summary!$E$4:$E$488,HDD_Summary!$D$4:$D$488,"&lt;"&amp;$D115,HDD_Summary!$D$4:$D$488,"&gt;="&amp;$C115)</f>
        <v>78</v>
      </c>
      <c r="G115" s="40">
        <f>SUMIFS(HDD_Summary!$F$4:$F$488,HDD_Summary!$D$4:$D$488,"&lt;"&amp;$D115,HDD_Summary!$D$4:$D$488,"&gt;="&amp;$C115)</f>
        <v>207.22520310633212</v>
      </c>
      <c r="H115" s="105"/>
      <c r="I115" s="5"/>
    </row>
    <row r="116" spans="1:9" x14ac:dyDescent="0.25">
      <c r="A116" s="99">
        <f t="shared" si="8"/>
        <v>19</v>
      </c>
      <c r="B116" s="99">
        <v>5</v>
      </c>
      <c r="C116" s="39">
        <f>SUMIFS('Meter Reading_WEMO'!AF$33:AF$260,'Meter Reading_WEMO'!$AE$33:$AE$260,$A116,'Meter Reading_WEMO'!$AD$33:$AD$260,$B116)</f>
        <v>43215</v>
      </c>
      <c r="D116" s="39">
        <f>SUMIFS('Meter Reading_WEMO'!AG$33:AG$260,'Meter Reading_WEMO'!$AE$33:$AE$260,$A116,'Meter Reading_WEMO'!$AD$33:$AD$260,$B116)</f>
        <v>43245</v>
      </c>
      <c r="E116" s="38">
        <f t="shared" si="9"/>
        <v>30</v>
      </c>
      <c r="F116" s="40">
        <f>SUMIFS(HDD_Summary!$E$4:$E$488,HDD_Summary!$D$4:$D$488,"&lt;"&amp;$D116,HDD_Summary!$D$4:$D$488,"&gt;="&amp;$C116)</f>
        <v>68.5</v>
      </c>
      <c r="G116" s="40">
        <f>SUMIFS(HDD_Summary!$F$4:$F$488,HDD_Summary!$D$4:$D$488,"&lt;"&amp;$D116,HDD_Summary!$D$4:$D$488,"&gt;="&amp;$C116)</f>
        <v>201.82353643966545</v>
      </c>
      <c r="H116" s="105"/>
      <c r="I116" s="5"/>
    </row>
    <row r="117" spans="1:9" x14ac:dyDescent="0.25">
      <c r="C117" s="39"/>
      <c r="D117" s="39"/>
      <c r="F117" s="98"/>
      <c r="G117" s="40"/>
      <c r="H117" s="105"/>
      <c r="I117" s="5"/>
    </row>
    <row r="118" spans="1:9" x14ac:dyDescent="0.25">
      <c r="C118" s="39"/>
      <c r="D118" s="39"/>
      <c r="F118" s="98"/>
      <c r="G118" s="40"/>
      <c r="H118" s="105"/>
      <c r="I118" s="5"/>
    </row>
    <row r="119" spans="1:9" x14ac:dyDescent="0.25">
      <c r="C119" s="39"/>
      <c r="D119" s="39"/>
      <c r="F119" s="98"/>
      <c r="G119" s="40"/>
      <c r="H119" s="105"/>
      <c r="I119" s="5"/>
    </row>
    <row r="120" spans="1:9" x14ac:dyDescent="0.25">
      <c r="A120" s="126" t="s">
        <v>471</v>
      </c>
      <c r="B120" s="125"/>
      <c r="C120" s="39"/>
      <c r="D120" s="39"/>
      <c r="F120" s="98"/>
      <c r="G120" s="40"/>
      <c r="H120" s="105"/>
      <c r="I120" s="5"/>
    </row>
    <row r="121" spans="1:9" x14ac:dyDescent="0.25">
      <c r="A121" s="99">
        <f t="shared" ref="A121:A139" si="10">A98</f>
        <v>1</v>
      </c>
      <c r="B121" s="99">
        <v>6</v>
      </c>
      <c r="C121" s="39">
        <f>SUMIFS('Meter Reading_WEMO'!AF$33:AF$260,'Meter Reading_WEMO'!$AE$33:$AE$260,$A121,'Meter Reading_WEMO'!$AD$33:$AD$260,$B121)</f>
        <v>43219</v>
      </c>
      <c r="D121" s="39">
        <f>SUMIFS('Meter Reading_WEMO'!AG$33:AG$260,'Meter Reading_WEMO'!$AE$33:$AE$260,$A121,'Meter Reading_WEMO'!$AD$33:$AD$260,$B121)</f>
        <v>43251</v>
      </c>
      <c r="E121" s="38">
        <f>D121-C121</f>
        <v>32</v>
      </c>
      <c r="F121" s="40">
        <f>SUMIFS(HDD_Summary!$E$4:$E$488,HDD_Summary!$D$4:$D$488,"&lt;"&amp;$D121,HDD_Summary!$D$4:$D$488,"&gt;="&amp;$C121)</f>
        <v>27.5</v>
      </c>
      <c r="G121" s="40">
        <f>SUMIFS(HDD_Summary!$F$4:$F$488,HDD_Summary!$D$4:$D$488,"&lt;"&amp;$D121,HDD_Summary!$D$4:$D$488,"&gt;="&amp;$C121)</f>
        <v>180.09446236559137</v>
      </c>
      <c r="H121" s="105"/>
      <c r="I121" s="5"/>
    </row>
    <row r="122" spans="1:9" x14ac:dyDescent="0.25">
      <c r="A122" s="99">
        <f t="shared" si="10"/>
        <v>2</v>
      </c>
      <c r="B122" s="99">
        <v>6</v>
      </c>
      <c r="C122" s="39">
        <f>SUMIFS('Meter Reading_WEMO'!AF$33:AF$260,'Meter Reading_WEMO'!$AE$33:$AE$260,$A122,'Meter Reading_WEMO'!$AD$33:$AD$260,$B122)</f>
        <v>43222</v>
      </c>
      <c r="D122" s="39">
        <f>SUMIFS('Meter Reading_WEMO'!AG$33:AG$260,'Meter Reading_WEMO'!$AE$33:$AE$260,$A122,'Meter Reading_WEMO'!$AD$33:$AD$260,$B122)</f>
        <v>43252</v>
      </c>
      <c r="E122" s="38">
        <f t="shared" ref="E122:E139" si="11">D122-C122</f>
        <v>30</v>
      </c>
      <c r="F122" s="40">
        <f>SUMIFS(HDD_Summary!$E$4:$E$488,HDD_Summary!$D$4:$D$488,"&lt;"&amp;$D122,HDD_Summary!$D$4:$D$488,"&gt;="&amp;$C122)</f>
        <v>1</v>
      </c>
      <c r="G122" s="40">
        <f>SUMIFS(HDD_Summary!$F$4:$F$488,HDD_Summary!$D$4:$D$488,"&lt;"&amp;$D122,HDD_Summary!$D$4:$D$488,"&gt;="&amp;$C122)</f>
        <v>143.44318996415768</v>
      </c>
      <c r="H122" s="105"/>
      <c r="I122" s="5"/>
    </row>
    <row r="123" spans="1:9" x14ac:dyDescent="0.25">
      <c r="A123" s="99">
        <f t="shared" si="10"/>
        <v>3</v>
      </c>
      <c r="B123" s="99">
        <v>6</v>
      </c>
      <c r="C123" s="39">
        <f>SUMIFS('Meter Reading_WEMO'!AF$33:AF$260,'Meter Reading_WEMO'!$AE$33:$AE$260,$A123,'Meter Reading_WEMO'!$AD$33:$AD$260,$B123)</f>
        <v>43223</v>
      </c>
      <c r="D123" s="39">
        <f>SUMIFS('Meter Reading_WEMO'!AG$33:AG$260,'Meter Reading_WEMO'!$AE$33:$AE$260,$A123,'Meter Reading_WEMO'!$AD$33:$AD$260,$B123)</f>
        <v>43255</v>
      </c>
      <c r="E123" s="38">
        <f t="shared" si="11"/>
        <v>32</v>
      </c>
      <c r="F123" s="40">
        <f>SUMIFS(HDD_Summary!$E$4:$E$488,HDD_Summary!$D$4:$D$488,"&lt;"&amp;$D123,HDD_Summary!$D$4:$D$488,"&gt;="&amp;$C123)</f>
        <v>1</v>
      </c>
      <c r="G123" s="40">
        <f>SUMIFS(HDD_Summary!$F$4:$F$488,HDD_Summary!$D$4:$D$488,"&lt;"&amp;$D123,HDD_Summary!$D$4:$D$488,"&gt;="&amp;$C123)</f>
        <v>143.35485663082434</v>
      </c>
      <c r="H123" s="105"/>
      <c r="I123" s="5"/>
    </row>
    <row r="124" spans="1:9" x14ac:dyDescent="0.25">
      <c r="A124" s="99">
        <f t="shared" si="10"/>
        <v>4</v>
      </c>
      <c r="B124" s="99">
        <v>6</v>
      </c>
      <c r="C124" s="39">
        <f>SUMIFS('Meter Reading_WEMO'!AF$33:AF$260,'Meter Reading_WEMO'!$AE$33:$AE$260,$A124,'Meter Reading_WEMO'!$AD$33:$AD$260,$B124)</f>
        <v>43224</v>
      </c>
      <c r="D124" s="39">
        <f>SUMIFS('Meter Reading_WEMO'!AG$33:AG$260,'Meter Reading_WEMO'!$AE$33:$AE$260,$A124,'Meter Reading_WEMO'!$AD$33:$AD$260,$B124)</f>
        <v>43256</v>
      </c>
      <c r="E124" s="38">
        <f t="shared" si="11"/>
        <v>32</v>
      </c>
      <c r="F124" s="40">
        <f>SUMIFS(HDD_Summary!$E$4:$E$488,HDD_Summary!$D$4:$D$488,"&lt;"&amp;$D124,HDD_Summary!$D$4:$D$488,"&gt;="&amp;$C124)</f>
        <v>1</v>
      </c>
      <c r="G124" s="40">
        <f>SUMIFS(HDD_Summary!$F$4:$F$488,HDD_Summary!$D$4:$D$488,"&lt;"&amp;$D124,HDD_Summary!$D$4:$D$488,"&gt;="&amp;$C124)</f>
        <v>144.04111111111109</v>
      </c>
      <c r="H124" s="105"/>
      <c r="I124" s="5"/>
    </row>
    <row r="125" spans="1:9" x14ac:dyDescent="0.25">
      <c r="A125" s="99">
        <f t="shared" si="10"/>
        <v>5</v>
      </c>
      <c r="B125" s="99">
        <v>6</v>
      </c>
      <c r="C125" s="39">
        <f>SUMIFS('Meter Reading_WEMO'!AF$33:AF$260,'Meter Reading_WEMO'!$AE$33:$AE$260,$A125,'Meter Reading_WEMO'!$AD$33:$AD$260,$B125)</f>
        <v>43225</v>
      </c>
      <c r="D125" s="39">
        <f>SUMIFS('Meter Reading_WEMO'!AG$33:AG$260,'Meter Reading_WEMO'!$AE$33:$AE$260,$A125,'Meter Reading_WEMO'!$AD$33:$AD$260,$B125)</f>
        <v>43257</v>
      </c>
      <c r="E125" s="38">
        <f t="shared" si="11"/>
        <v>32</v>
      </c>
      <c r="F125" s="40">
        <f>SUMIFS(HDD_Summary!$E$4:$E$488,HDD_Summary!$D$4:$D$488,"&lt;"&amp;$D125,HDD_Summary!$D$4:$D$488,"&gt;="&amp;$C125)</f>
        <v>1</v>
      </c>
      <c r="G125" s="40">
        <f>SUMIFS(HDD_Summary!$F$4:$F$488,HDD_Summary!$D$4:$D$488,"&lt;"&amp;$D125,HDD_Summary!$D$4:$D$488,"&gt;="&amp;$C125)</f>
        <v>133.55021505376342</v>
      </c>
      <c r="H125" s="105"/>
      <c r="I125" s="5"/>
    </row>
    <row r="126" spans="1:9" x14ac:dyDescent="0.25">
      <c r="A126" s="99">
        <f t="shared" si="10"/>
        <v>6</v>
      </c>
      <c r="B126" s="99">
        <v>6</v>
      </c>
      <c r="C126" s="39">
        <f>SUMIFS('Meter Reading_WEMO'!AF$33:AF$260,'Meter Reading_WEMO'!$AE$33:$AE$260,$A126,'Meter Reading_WEMO'!$AD$33:$AD$260,$B126)</f>
        <v>43226</v>
      </c>
      <c r="D126" s="39">
        <f>SUMIFS('Meter Reading_WEMO'!AG$33:AG$260,'Meter Reading_WEMO'!$AE$33:$AE$260,$A126,'Meter Reading_WEMO'!$AD$33:$AD$260,$B126)</f>
        <v>43258</v>
      </c>
      <c r="E126" s="38">
        <f t="shared" si="11"/>
        <v>32</v>
      </c>
      <c r="F126" s="40">
        <f>SUMIFS(HDD_Summary!$E$4:$E$488,HDD_Summary!$D$4:$D$488,"&lt;"&amp;$D126,HDD_Summary!$D$4:$D$488,"&gt;="&amp;$C126)</f>
        <v>0</v>
      </c>
      <c r="G126" s="40">
        <f>SUMIFS(HDD_Summary!$F$4:$F$488,HDD_Summary!$D$4:$D$488,"&lt;"&amp;$D126,HDD_Summary!$D$4:$D$488,"&gt;="&amp;$C126)</f>
        <v>112.3489605734767</v>
      </c>
      <c r="H126" s="105"/>
      <c r="I126" s="5"/>
    </row>
    <row r="127" spans="1:9" x14ac:dyDescent="0.25">
      <c r="A127" s="99">
        <f t="shared" si="10"/>
        <v>7</v>
      </c>
      <c r="B127" s="99">
        <v>6</v>
      </c>
      <c r="C127" s="39">
        <f>SUMIFS('Meter Reading_WEMO'!AF$33:AF$260,'Meter Reading_WEMO'!$AE$33:$AE$260,$A127,'Meter Reading_WEMO'!$AD$33:$AD$260,$B127)</f>
        <v>43229</v>
      </c>
      <c r="D127" s="39">
        <f>SUMIFS('Meter Reading_WEMO'!AG$33:AG$260,'Meter Reading_WEMO'!$AE$33:$AE$260,$A127,'Meter Reading_WEMO'!$AD$33:$AD$260,$B127)</f>
        <v>43259</v>
      </c>
      <c r="E127" s="38">
        <f t="shared" si="11"/>
        <v>30</v>
      </c>
      <c r="F127" s="40">
        <f>SUMIFS(HDD_Summary!$E$4:$E$488,HDD_Summary!$D$4:$D$488,"&lt;"&amp;$D127,HDD_Summary!$D$4:$D$488,"&gt;="&amp;$C127)</f>
        <v>0</v>
      </c>
      <c r="G127" s="40">
        <f>SUMIFS(HDD_Summary!$F$4:$F$488,HDD_Summary!$D$4:$D$488,"&lt;"&amp;$D127,HDD_Summary!$D$4:$D$488,"&gt;="&amp;$C127)</f>
        <v>79.648548387096767</v>
      </c>
      <c r="H127" s="105"/>
      <c r="I127" s="5"/>
    </row>
    <row r="128" spans="1:9" x14ac:dyDescent="0.25">
      <c r="A128" s="99">
        <f t="shared" si="10"/>
        <v>8</v>
      </c>
      <c r="B128" s="99">
        <v>6</v>
      </c>
      <c r="C128" s="39">
        <f>SUMIFS('Meter Reading_WEMO'!AF$33:AF$260,'Meter Reading_WEMO'!$AE$33:$AE$260,$A128,'Meter Reading_WEMO'!$AD$33:$AD$260,$B128)</f>
        <v>43230</v>
      </c>
      <c r="D128" s="39">
        <f>SUMIFS('Meter Reading_WEMO'!AG$33:AG$260,'Meter Reading_WEMO'!$AE$33:$AE$260,$A128,'Meter Reading_WEMO'!$AD$33:$AD$260,$B128)</f>
        <v>43262</v>
      </c>
      <c r="E128" s="38">
        <f t="shared" si="11"/>
        <v>32</v>
      </c>
      <c r="F128" s="40">
        <f>SUMIFS(HDD_Summary!$E$4:$E$488,HDD_Summary!$D$4:$D$488,"&lt;"&amp;$D128,HDD_Summary!$D$4:$D$488,"&gt;="&amp;$C128)</f>
        <v>0</v>
      </c>
      <c r="G128" s="40">
        <f>SUMIFS(HDD_Summary!$F$4:$F$488,HDD_Summary!$D$4:$D$488,"&lt;"&amp;$D128,HDD_Summary!$D$4:$D$488,"&gt;="&amp;$C128)</f>
        <v>74.993064516129024</v>
      </c>
      <c r="H128" s="105"/>
      <c r="I128" s="5"/>
    </row>
    <row r="129" spans="1:9" x14ac:dyDescent="0.25">
      <c r="A129" s="99">
        <f t="shared" si="10"/>
        <v>9</v>
      </c>
      <c r="B129" s="99">
        <v>6</v>
      </c>
      <c r="C129" s="39">
        <f>SUMIFS('Meter Reading_WEMO'!AF$33:AF$260,'Meter Reading_WEMO'!$AE$33:$AE$260,$A129,'Meter Reading_WEMO'!$AD$33:$AD$260,$B129)</f>
        <v>43231</v>
      </c>
      <c r="D129" s="39">
        <f>SUMIFS('Meter Reading_WEMO'!AG$33:AG$260,'Meter Reading_WEMO'!$AE$33:$AE$260,$A129,'Meter Reading_WEMO'!$AD$33:$AD$260,$B129)</f>
        <v>43263</v>
      </c>
      <c r="E129" s="38">
        <f t="shared" si="11"/>
        <v>32</v>
      </c>
      <c r="F129" s="40">
        <f>SUMIFS(HDD_Summary!$E$4:$E$488,HDD_Summary!$D$4:$D$488,"&lt;"&amp;$D129,HDD_Summary!$D$4:$D$488,"&gt;="&amp;$C129)</f>
        <v>0</v>
      </c>
      <c r="G129" s="40">
        <f>SUMIFS(HDD_Summary!$F$4:$F$488,HDD_Summary!$D$4:$D$488,"&lt;"&amp;$D129,HDD_Summary!$D$4:$D$488,"&gt;="&amp;$C129)</f>
        <v>66.79152329749104</v>
      </c>
      <c r="H129" s="105"/>
      <c r="I129" s="5"/>
    </row>
    <row r="130" spans="1:9" x14ac:dyDescent="0.25">
      <c r="A130" s="99">
        <f t="shared" si="10"/>
        <v>10</v>
      </c>
      <c r="B130" s="99">
        <v>6</v>
      </c>
      <c r="C130" s="39">
        <f>SUMIFS('Meter Reading_WEMO'!AF$33:AF$260,'Meter Reading_WEMO'!$AE$33:$AE$260,$A130,'Meter Reading_WEMO'!$AD$33:$AD$260,$B130)</f>
        <v>43232</v>
      </c>
      <c r="D130" s="39">
        <f>SUMIFS('Meter Reading_WEMO'!AG$33:AG$260,'Meter Reading_WEMO'!$AE$33:$AE$260,$A130,'Meter Reading_WEMO'!$AD$33:$AD$260,$B130)</f>
        <v>43264</v>
      </c>
      <c r="E130" s="38">
        <f t="shared" si="11"/>
        <v>32</v>
      </c>
      <c r="F130" s="40">
        <f>SUMIFS(HDD_Summary!$E$4:$E$488,HDD_Summary!$D$4:$D$488,"&lt;"&amp;$D130,HDD_Summary!$D$4:$D$488,"&gt;="&amp;$C130)</f>
        <v>0</v>
      </c>
      <c r="G130" s="40">
        <f>SUMIFS(HDD_Summary!$F$4:$F$488,HDD_Summary!$D$4:$D$488,"&lt;"&amp;$D130,HDD_Summary!$D$4:$D$488,"&gt;="&amp;$C130)</f>
        <v>62.882652329749106</v>
      </c>
      <c r="H130" s="105"/>
      <c r="I130" s="5"/>
    </row>
    <row r="131" spans="1:9" x14ac:dyDescent="0.25">
      <c r="A131" s="99">
        <f t="shared" si="10"/>
        <v>11</v>
      </c>
      <c r="B131" s="99">
        <v>6</v>
      </c>
      <c r="C131" s="39">
        <f>SUMIFS('Meter Reading_WEMO'!AF$33:AF$260,'Meter Reading_WEMO'!$AE$33:$AE$260,$A131,'Meter Reading_WEMO'!$AD$33:$AD$260,$B131)</f>
        <v>43233</v>
      </c>
      <c r="D131" s="39">
        <f>SUMIFS('Meter Reading_WEMO'!AG$33:AG$260,'Meter Reading_WEMO'!$AE$33:$AE$260,$A131,'Meter Reading_WEMO'!$AD$33:$AD$260,$B131)</f>
        <v>43265</v>
      </c>
      <c r="E131" s="38">
        <f t="shared" si="11"/>
        <v>32</v>
      </c>
      <c r="F131" s="40">
        <f>SUMIFS(HDD_Summary!$E$4:$E$488,HDD_Summary!$D$4:$D$488,"&lt;"&amp;$D131,HDD_Summary!$D$4:$D$488,"&gt;="&amp;$C131)</f>
        <v>0</v>
      </c>
      <c r="G131" s="40">
        <f>SUMIFS(HDD_Summary!$F$4:$F$488,HDD_Summary!$D$4:$D$488,"&lt;"&amp;$D131,HDD_Summary!$D$4:$D$488,"&gt;="&amp;$C131)</f>
        <v>55.452652329749107</v>
      </c>
      <c r="H131" s="105"/>
      <c r="I131" s="5"/>
    </row>
    <row r="132" spans="1:9" x14ac:dyDescent="0.25">
      <c r="A132" s="99">
        <f t="shared" si="10"/>
        <v>12</v>
      </c>
      <c r="B132" s="99">
        <v>6</v>
      </c>
      <c r="C132" s="39">
        <f>SUMIFS('Meter Reading_WEMO'!AF$33:AF$260,'Meter Reading_WEMO'!$AE$33:$AE$260,$A132,'Meter Reading_WEMO'!$AD$33:$AD$260,$B132)</f>
        <v>43236</v>
      </c>
      <c r="D132" s="39">
        <f>SUMIFS('Meter Reading_WEMO'!AG$33:AG$260,'Meter Reading_WEMO'!$AE$33:$AE$260,$A132,'Meter Reading_WEMO'!$AD$33:$AD$260,$B132)</f>
        <v>43266</v>
      </c>
      <c r="E132" s="38">
        <f t="shared" si="11"/>
        <v>30</v>
      </c>
      <c r="F132" s="40">
        <f>SUMIFS(HDD_Summary!$E$4:$E$488,HDD_Summary!$D$4:$D$488,"&lt;"&amp;$D132,HDD_Summary!$D$4:$D$488,"&gt;="&amp;$C132)</f>
        <v>0</v>
      </c>
      <c r="G132" s="40">
        <f>SUMIFS(HDD_Summary!$F$4:$F$488,HDD_Summary!$D$4:$D$488,"&lt;"&amp;$D132,HDD_Summary!$D$4:$D$488,"&gt;="&amp;$C132)</f>
        <v>45.424910394265233</v>
      </c>
      <c r="H132" s="105"/>
      <c r="I132" s="5"/>
    </row>
    <row r="133" spans="1:9" x14ac:dyDescent="0.25">
      <c r="A133" s="99">
        <f t="shared" si="10"/>
        <v>13</v>
      </c>
      <c r="B133" s="99">
        <v>6</v>
      </c>
      <c r="C133" s="39">
        <f>SUMIFS('Meter Reading_WEMO'!AF$33:AF$260,'Meter Reading_WEMO'!$AE$33:$AE$260,$A133,'Meter Reading_WEMO'!$AD$33:$AD$260,$B133)</f>
        <v>43237</v>
      </c>
      <c r="D133" s="39">
        <f>SUMIFS('Meter Reading_WEMO'!AG$33:AG$260,'Meter Reading_WEMO'!$AE$33:$AE$260,$A133,'Meter Reading_WEMO'!$AD$33:$AD$260,$B133)</f>
        <v>43269</v>
      </c>
      <c r="E133" s="38">
        <f t="shared" si="11"/>
        <v>32</v>
      </c>
      <c r="F133" s="40">
        <f>SUMIFS(HDD_Summary!$E$4:$E$488,HDD_Summary!$D$4:$D$488,"&lt;"&amp;$D133,HDD_Summary!$D$4:$D$488,"&gt;="&amp;$C133)</f>
        <v>0</v>
      </c>
      <c r="G133" s="40">
        <f>SUMIFS(HDD_Summary!$F$4:$F$488,HDD_Summary!$D$4:$D$488,"&lt;"&amp;$D133,HDD_Summary!$D$4:$D$488,"&gt;="&amp;$C133)</f>
        <v>40.160448028673834</v>
      </c>
      <c r="H133" s="105"/>
      <c r="I133" s="5"/>
    </row>
    <row r="134" spans="1:9" x14ac:dyDescent="0.25">
      <c r="A134" s="99">
        <f t="shared" si="10"/>
        <v>14</v>
      </c>
      <c r="B134" s="99">
        <v>6</v>
      </c>
      <c r="C134" s="39">
        <f>SUMIFS('Meter Reading_WEMO'!AF$33:AF$260,'Meter Reading_WEMO'!$AE$33:$AE$260,$A134,'Meter Reading_WEMO'!$AD$33:$AD$260,$B134)</f>
        <v>43238</v>
      </c>
      <c r="D134" s="39">
        <f>SUMIFS('Meter Reading_WEMO'!AG$33:AG$260,'Meter Reading_WEMO'!$AE$33:$AE$260,$A134,'Meter Reading_WEMO'!$AD$33:$AD$260,$B134)</f>
        <v>43270</v>
      </c>
      <c r="E134" s="38">
        <f t="shared" si="11"/>
        <v>32</v>
      </c>
      <c r="F134" s="40">
        <f>SUMIFS(HDD_Summary!$E$4:$E$488,HDD_Summary!$D$4:$D$488,"&lt;"&amp;$D134,HDD_Summary!$D$4:$D$488,"&gt;="&amp;$C134)</f>
        <v>0</v>
      </c>
      <c r="G134" s="40">
        <f>SUMIFS(HDD_Summary!$F$4:$F$488,HDD_Summary!$D$4:$D$488,"&lt;"&amp;$D134,HDD_Summary!$D$4:$D$488,"&gt;="&amp;$C134)</f>
        <v>37.675878136200716</v>
      </c>
      <c r="H134" s="105"/>
      <c r="I134" s="5"/>
    </row>
    <row r="135" spans="1:9" x14ac:dyDescent="0.25">
      <c r="A135" s="99">
        <f t="shared" si="10"/>
        <v>15</v>
      </c>
      <c r="B135" s="99">
        <v>6</v>
      </c>
      <c r="C135" s="39">
        <f>SUMIFS('Meter Reading_WEMO'!AF$33:AF$260,'Meter Reading_WEMO'!$AE$33:$AE$260,$A135,'Meter Reading_WEMO'!$AD$33:$AD$260,$B135)</f>
        <v>43239</v>
      </c>
      <c r="D135" s="39">
        <f>SUMIFS('Meter Reading_WEMO'!AG$33:AG$260,'Meter Reading_WEMO'!$AE$33:$AE$260,$A135,'Meter Reading_WEMO'!$AD$33:$AD$260,$B135)</f>
        <v>43271</v>
      </c>
      <c r="E135" s="38">
        <f t="shared" si="11"/>
        <v>32</v>
      </c>
      <c r="F135" s="40">
        <f>SUMIFS(HDD_Summary!$E$4:$E$488,HDD_Summary!$D$4:$D$488,"&lt;"&amp;$D135,HDD_Summary!$D$4:$D$488,"&gt;="&amp;$C135)</f>
        <v>0</v>
      </c>
      <c r="G135" s="40">
        <f>SUMIFS(HDD_Summary!$F$4:$F$488,HDD_Summary!$D$4:$D$488,"&lt;"&amp;$D135,HDD_Summary!$D$4:$D$488,"&gt;="&amp;$C135)</f>
        <v>37.675878136200716</v>
      </c>
      <c r="H135" s="105"/>
      <c r="I135" s="5"/>
    </row>
    <row r="136" spans="1:9" x14ac:dyDescent="0.25">
      <c r="A136" s="99">
        <f t="shared" si="10"/>
        <v>16</v>
      </c>
      <c r="B136" s="99">
        <v>6</v>
      </c>
      <c r="C136" s="39">
        <f>SUMIFS('Meter Reading_WEMO'!AF$33:AF$260,'Meter Reading_WEMO'!$AE$33:$AE$260,$A136,'Meter Reading_WEMO'!$AD$33:$AD$260,$B136)</f>
        <v>43240</v>
      </c>
      <c r="D136" s="39">
        <f>SUMIFS('Meter Reading_WEMO'!AG$33:AG$260,'Meter Reading_WEMO'!$AE$33:$AE$260,$A136,'Meter Reading_WEMO'!$AD$33:$AD$260,$B136)</f>
        <v>43272</v>
      </c>
      <c r="E136" s="38">
        <f t="shared" si="11"/>
        <v>32</v>
      </c>
      <c r="F136" s="40">
        <f>SUMIFS(HDD_Summary!$E$4:$E$488,HDD_Summary!$D$4:$D$488,"&lt;"&amp;$D136,HDD_Summary!$D$4:$D$488,"&gt;="&amp;$C136)</f>
        <v>0</v>
      </c>
      <c r="G136" s="40">
        <f>SUMIFS(HDD_Summary!$F$4:$F$488,HDD_Summary!$D$4:$D$488,"&lt;"&amp;$D136,HDD_Summary!$D$4:$D$488,"&gt;="&amp;$C136)</f>
        <v>26.65897849462365</v>
      </c>
      <c r="H136" s="105"/>
      <c r="I136" s="5"/>
    </row>
    <row r="137" spans="1:9" x14ac:dyDescent="0.25">
      <c r="A137" s="99">
        <f t="shared" si="10"/>
        <v>17</v>
      </c>
      <c r="B137" s="99">
        <v>6</v>
      </c>
      <c r="C137" s="39">
        <f>SUMIFS('Meter Reading_WEMO'!AF$33:AF$260,'Meter Reading_WEMO'!$AE$33:$AE$260,$A137,'Meter Reading_WEMO'!$AD$33:$AD$260,$B137)</f>
        <v>43243</v>
      </c>
      <c r="D137" s="39">
        <f>SUMIFS('Meter Reading_WEMO'!AG$33:AG$260,'Meter Reading_WEMO'!$AE$33:$AE$260,$A137,'Meter Reading_WEMO'!$AD$33:$AD$260,$B137)</f>
        <v>43273</v>
      </c>
      <c r="E137" s="38">
        <f t="shared" si="11"/>
        <v>30</v>
      </c>
      <c r="F137" s="40">
        <f>SUMIFS(HDD_Summary!$E$4:$E$488,HDD_Summary!$D$4:$D$488,"&lt;"&amp;$D137,HDD_Summary!$D$4:$D$488,"&gt;="&amp;$C137)</f>
        <v>0</v>
      </c>
      <c r="G137" s="40">
        <f>SUMIFS(HDD_Summary!$F$4:$F$488,HDD_Summary!$D$4:$D$488,"&lt;"&amp;$D137,HDD_Summary!$D$4:$D$488,"&gt;="&amp;$C137)</f>
        <v>9.6613978494623645</v>
      </c>
      <c r="H137" s="105"/>
      <c r="I137" s="5"/>
    </row>
    <row r="138" spans="1:9" x14ac:dyDescent="0.25">
      <c r="A138" s="99">
        <f t="shared" si="10"/>
        <v>18</v>
      </c>
      <c r="B138" s="99">
        <v>6</v>
      </c>
      <c r="C138" s="39">
        <f>SUMIFS('Meter Reading_WEMO'!AF$33:AF$260,'Meter Reading_WEMO'!$AE$33:$AE$260,$A138,'Meter Reading_WEMO'!$AD$33:$AD$260,$B138)</f>
        <v>43244</v>
      </c>
      <c r="D138" s="39">
        <f>SUMIFS('Meter Reading_WEMO'!AG$33:AG$260,'Meter Reading_WEMO'!$AE$33:$AE$260,$A138,'Meter Reading_WEMO'!$AD$33:$AD$260,$B138)</f>
        <v>43276</v>
      </c>
      <c r="E138" s="38">
        <f t="shared" si="11"/>
        <v>32</v>
      </c>
      <c r="F138" s="40">
        <f>SUMIFS(HDD_Summary!$E$4:$E$488,HDD_Summary!$D$4:$D$488,"&lt;"&amp;$D138,HDD_Summary!$D$4:$D$488,"&gt;="&amp;$C138)</f>
        <v>0.5</v>
      </c>
      <c r="G138" s="40">
        <f>SUMIFS(HDD_Summary!$F$4:$F$488,HDD_Summary!$D$4:$D$488,"&lt;"&amp;$D138,HDD_Summary!$D$4:$D$488,"&gt;="&amp;$C138)</f>
        <v>18.875878136200711</v>
      </c>
      <c r="H138" s="105"/>
      <c r="I138" s="5"/>
    </row>
    <row r="139" spans="1:9" x14ac:dyDescent="0.25">
      <c r="A139" s="99">
        <f t="shared" si="10"/>
        <v>19</v>
      </c>
      <c r="B139" s="99">
        <v>6</v>
      </c>
      <c r="C139" s="39">
        <f>SUMIFS('Meter Reading_WEMO'!AF$33:AF$260,'Meter Reading_WEMO'!$AE$33:$AE$260,$A139,'Meter Reading_WEMO'!$AD$33:$AD$260,$B139)</f>
        <v>43245</v>
      </c>
      <c r="D139" s="39">
        <f>SUMIFS('Meter Reading_WEMO'!AG$33:AG$260,'Meter Reading_WEMO'!$AE$33:$AE$260,$A139,'Meter Reading_WEMO'!$AD$33:$AD$260,$B139)</f>
        <v>43277</v>
      </c>
      <c r="E139" s="38">
        <f t="shared" si="11"/>
        <v>32</v>
      </c>
      <c r="F139" s="40">
        <f>SUMIFS(HDD_Summary!$E$4:$E$488,HDD_Summary!$D$4:$D$488,"&lt;"&amp;$D139,HDD_Summary!$D$4:$D$488,"&gt;="&amp;$C139)</f>
        <v>0.5</v>
      </c>
      <c r="G139" s="40">
        <f>SUMIFS(HDD_Summary!$F$4:$F$488,HDD_Summary!$D$4:$D$488,"&lt;"&amp;$D139,HDD_Summary!$D$4:$D$488,"&gt;="&amp;$C139)</f>
        <v>18.875878136200711</v>
      </c>
      <c r="H139" s="105"/>
      <c r="I139" s="5"/>
    </row>
    <row r="140" spans="1:9" x14ac:dyDescent="0.25">
      <c r="C140" s="39"/>
      <c r="D140" s="39"/>
      <c r="F140" s="98"/>
      <c r="G140" s="40"/>
      <c r="H140" s="105"/>
      <c r="I140" s="5"/>
    </row>
    <row r="141" spans="1:9" x14ac:dyDescent="0.25">
      <c r="C141" s="39"/>
      <c r="D141" s="39"/>
      <c r="F141" s="98"/>
      <c r="G141" s="40"/>
      <c r="H141" s="105"/>
      <c r="I141" s="5"/>
    </row>
    <row r="142" spans="1:9" x14ac:dyDescent="0.25">
      <c r="C142" s="39"/>
      <c r="D142" s="39"/>
      <c r="F142" s="98"/>
      <c r="G142" s="40"/>
      <c r="H142" s="105"/>
      <c r="I142" s="5"/>
    </row>
    <row r="143" spans="1:9" x14ac:dyDescent="0.25">
      <c r="A143" s="126" t="s">
        <v>19</v>
      </c>
      <c r="B143" s="125"/>
      <c r="C143" s="39"/>
      <c r="D143" s="39"/>
      <c r="F143" s="98"/>
      <c r="G143" s="40"/>
      <c r="H143" s="105"/>
      <c r="I143" s="5"/>
    </row>
    <row r="144" spans="1:9" x14ac:dyDescent="0.25">
      <c r="A144" s="99">
        <f t="shared" ref="A144:A162" si="12">A121</f>
        <v>1</v>
      </c>
      <c r="B144" s="99">
        <v>7</v>
      </c>
      <c r="C144" s="39">
        <f>SUMIFS('Meter Reading_WEMO'!AF$33:AF$260,'Meter Reading_WEMO'!$AE$33:$AE$260,$A144,'Meter Reading_WEMO'!$AD$33:$AD$260,$B144)</f>
        <v>43251</v>
      </c>
      <c r="D144" s="39">
        <f>SUMIFS('Meter Reading_WEMO'!AG$33:AG$260,'Meter Reading_WEMO'!$AE$33:$AE$260,$A144,'Meter Reading_WEMO'!$AD$33:$AD$260,$B144)</f>
        <v>43280</v>
      </c>
      <c r="F144" s="98"/>
      <c r="G144" s="40"/>
      <c r="H144" s="105"/>
      <c r="I144" s="105"/>
    </row>
    <row r="145" spans="1:9" x14ac:dyDescent="0.25">
      <c r="A145" s="99">
        <f t="shared" si="12"/>
        <v>2</v>
      </c>
      <c r="B145" s="99">
        <v>7</v>
      </c>
      <c r="C145" s="39">
        <v>43282</v>
      </c>
      <c r="D145" s="39">
        <f>SUMIFS('Meter Reading_WEMO'!AG$33:AG$260,'Meter Reading_WEMO'!$AE$33:$AE$260,$A145,'Meter Reading_WEMO'!$AD$33:$AD$260,$B145)</f>
        <v>43283</v>
      </c>
      <c r="E145" s="38">
        <f t="shared" ref="E145:E162" si="13">D145-C145</f>
        <v>1</v>
      </c>
      <c r="F145" s="40">
        <f>SUMIFS(HDD_Summary!$E$4:$E$488,HDD_Summary!$D$4:$D$488,"&lt;"&amp;$D145,HDD_Summary!$D$4:$D$488,"&gt;="&amp;$C145)</f>
        <v>0</v>
      </c>
      <c r="G145" s="40">
        <f>SUMIFS(HDD_Summary!$F$4:$F$488,HDD_Summary!$D$4:$D$488,"&lt;"&amp;$D145,HDD_Summary!$D$4:$D$488,"&gt;="&amp;$C145)</f>
        <v>0</v>
      </c>
      <c r="H145" s="105"/>
      <c r="I145" s="105"/>
    </row>
    <row r="146" spans="1:9" x14ac:dyDescent="0.25">
      <c r="A146" s="99">
        <f t="shared" si="12"/>
        <v>3</v>
      </c>
      <c r="B146" s="99">
        <v>7</v>
      </c>
      <c r="C146" s="39">
        <f>+C145</f>
        <v>43282</v>
      </c>
      <c r="D146" s="39">
        <f>SUMIFS('Meter Reading_WEMO'!AG$33:AG$260,'Meter Reading_WEMO'!$AE$33:$AE$260,$A146,'Meter Reading_WEMO'!$AD$33:$AD$260,$B146)</f>
        <v>43284</v>
      </c>
      <c r="E146" s="38">
        <f t="shared" si="13"/>
        <v>2</v>
      </c>
      <c r="F146" s="40">
        <f>SUMIFS(HDD_Summary!$E$4:$E$488,HDD_Summary!$D$4:$D$488,"&lt;"&amp;$D146,HDD_Summary!$D$4:$D$488,"&gt;="&amp;$C146)</f>
        <v>0</v>
      </c>
      <c r="G146" s="40">
        <f>SUMIFS(HDD_Summary!$F$4:$F$488,HDD_Summary!$D$4:$D$488,"&lt;"&amp;$D146,HDD_Summary!$D$4:$D$488,"&gt;="&amp;$C146)</f>
        <v>0</v>
      </c>
      <c r="H146" s="105"/>
      <c r="I146" s="105"/>
    </row>
    <row r="147" spans="1:9" x14ac:dyDescent="0.25">
      <c r="A147" s="99">
        <f t="shared" si="12"/>
        <v>4</v>
      </c>
      <c r="B147" s="99">
        <v>7</v>
      </c>
      <c r="C147" s="39">
        <f t="shared" ref="C147:C162" si="14">+C146</f>
        <v>43282</v>
      </c>
      <c r="D147" s="39">
        <f>SUMIFS('Meter Reading_WEMO'!AG$33:AG$260,'Meter Reading_WEMO'!$AE$33:$AE$260,$A147,'Meter Reading_WEMO'!$AD$33:$AD$260,$B147)</f>
        <v>43286</v>
      </c>
      <c r="E147" s="38">
        <f t="shared" si="13"/>
        <v>4</v>
      </c>
      <c r="F147" s="40">
        <f>SUMIFS(HDD_Summary!$E$4:$E$488,HDD_Summary!$D$4:$D$488,"&lt;"&amp;$D147,HDD_Summary!$D$4:$D$488,"&gt;="&amp;$C147)</f>
        <v>0</v>
      </c>
      <c r="G147" s="40">
        <f>SUMIFS(HDD_Summary!$F$4:$F$488,HDD_Summary!$D$4:$D$488,"&lt;"&amp;$D147,HDD_Summary!$D$4:$D$488,"&gt;="&amp;$C147)</f>
        <v>0</v>
      </c>
      <c r="H147" s="105"/>
      <c r="I147" s="105"/>
    </row>
    <row r="148" spans="1:9" x14ac:dyDescent="0.25">
      <c r="A148" s="99">
        <f t="shared" si="12"/>
        <v>5</v>
      </c>
      <c r="B148" s="99">
        <v>7</v>
      </c>
      <c r="C148" s="39">
        <f t="shared" si="14"/>
        <v>43282</v>
      </c>
      <c r="D148" s="39">
        <f>SUMIFS('Meter Reading_WEMO'!AG$33:AG$260,'Meter Reading_WEMO'!$AE$33:$AE$260,$A148,'Meter Reading_WEMO'!$AD$33:$AD$260,$B148)</f>
        <v>43287</v>
      </c>
      <c r="E148" s="38">
        <f t="shared" si="13"/>
        <v>5</v>
      </c>
      <c r="F148" s="40">
        <f>SUMIFS(HDD_Summary!$E$4:$E$488,HDD_Summary!$D$4:$D$488,"&lt;"&amp;$D148,HDD_Summary!$D$4:$D$488,"&gt;="&amp;$C148)</f>
        <v>0</v>
      </c>
      <c r="G148" s="40">
        <f>SUMIFS(HDD_Summary!$F$4:$F$488,HDD_Summary!$D$4:$D$488,"&lt;"&amp;$D148,HDD_Summary!$D$4:$D$488,"&gt;="&amp;$C148)</f>
        <v>0</v>
      </c>
      <c r="H148" s="105"/>
      <c r="I148" s="105"/>
    </row>
    <row r="149" spans="1:9" x14ac:dyDescent="0.25">
      <c r="A149" s="99">
        <f t="shared" si="12"/>
        <v>6</v>
      </c>
      <c r="B149" s="99">
        <v>7</v>
      </c>
      <c r="C149" s="39">
        <f t="shared" si="14"/>
        <v>43282</v>
      </c>
      <c r="D149" s="39">
        <f>SUMIFS('Meter Reading_WEMO'!AG$33:AG$260,'Meter Reading_WEMO'!$AE$33:$AE$260,$A149,'Meter Reading_WEMO'!$AD$33:$AD$260,$B149)</f>
        <v>43290</v>
      </c>
      <c r="E149" s="38">
        <f t="shared" si="13"/>
        <v>8</v>
      </c>
      <c r="F149" s="40">
        <f>SUMIFS(HDD_Summary!$E$4:$E$488,HDD_Summary!$D$4:$D$488,"&lt;"&amp;$D149,HDD_Summary!$D$4:$D$488,"&gt;="&amp;$C149)</f>
        <v>0</v>
      </c>
      <c r="G149" s="40">
        <f>SUMIFS(HDD_Summary!$F$4:$F$488,HDD_Summary!$D$4:$D$488,"&lt;"&amp;$D149,HDD_Summary!$D$4:$D$488,"&gt;="&amp;$C149)</f>
        <v>0</v>
      </c>
      <c r="H149" s="105"/>
      <c r="I149" s="105"/>
    </row>
    <row r="150" spans="1:9" x14ac:dyDescent="0.25">
      <c r="A150" s="99">
        <f t="shared" si="12"/>
        <v>7</v>
      </c>
      <c r="B150" s="99">
        <v>7</v>
      </c>
      <c r="C150" s="39">
        <f t="shared" si="14"/>
        <v>43282</v>
      </c>
      <c r="D150" s="39">
        <f>SUMIFS('Meter Reading_WEMO'!AG$33:AG$260,'Meter Reading_WEMO'!$AE$33:$AE$260,$A150,'Meter Reading_WEMO'!$AD$33:$AD$260,$B150)</f>
        <v>43291</v>
      </c>
      <c r="E150" s="38">
        <f t="shared" si="13"/>
        <v>9</v>
      </c>
      <c r="F150" s="40">
        <f>SUMIFS(HDD_Summary!$E$4:$E$488,HDD_Summary!$D$4:$D$488,"&lt;"&amp;$D150,HDD_Summary!$D$4:$D$488,"&gt;="&amp;$C150)</f>
        <v>0</v>
      </c>
      <c r="G150" s="40">
        <f>SUMIFS(HDD_Summary!$F$4:$F$488,HDD_Summary!$D$4:$D$488,"&lt;"&amp;$D150,HDD_Summary!$D$4:$D$488,"&gt;="&amp;$C150)</f>
        <v>0</v>
      </c>
      <c r="H150" s="105"/>
      <c r="I150" s="105"/>
    </row>
    <row r="151" spans="1:9" x14ac:dyDescent="0.25">
      <c r="A151" s="99">
        <f t="shared" si="12"/>
        <v>8</v>
      </c>
      <c r="B151" s="99">
        <v>7</v>
      </c>
      <c r="C151" s="39">
        <f t="shared" si="14"/>
        <v>43282</v>
      </c>
      <c r="D151" s="39">
        <f>SUMIFS('Meter Reading_WEMO'!AG$33:AG$260,'Meter Reading_WEMO'!$AE$33:$AE$260,$A151,'Meter Reading_WEMO'!$AD$33:$AD$260,$B151)</f>
        <v>43292</v>
      </c>
      <c r="E151" s="38">
        <f t="shared" si="13"/>
        <v>10</v>
      </c>
      <c r="F151" s="40">
        <f>SUMIFS(HDD_Summary!$E$4:$E$488,HDD_Summary!$D$4:$D$488,"&lt;"&amp;$D151,HDD_Summary!$D$4:$D$488,"&gt;="&amp;$C151)</f>
        <v>0</v>
      </c>
      <c r="G151" s="40">
        <f>SUMIFS(HDD_Summary!$F$4:$F$488,HDD_Summary!$D$4:$D$488,"&lt;"&amp;$D151,HDD_Summary!$D$4:$D$488,"&gt;="&amp;$C151)</f>
        <v>0</v>
      </c>
      <c r="H151" s="105"/>
      <c r="I151" s="105"/>
    </row>
    <row r="152" spans="1:9" x14ac:dyDescent="0.25">
      <c r="A152" s="99">
        <f t="shared" si="12"/>
        <v>9</v>
      </c>
      <c r="B152" s="99">
        <v>7</v>
      </c>
      <c r="C152" s="39">
        <f t="shared" si="14"/>
        <v>43282</v>
      </c>
      <c r="D152" s="39">
        <f>SUMIFS('Meter Reading_WEMO'!AG$33:AG$260,'Meter Reading_WEMO'!$AE$33:$AE$260,$A152,'Meter Reading_WEMO'!$AD$33:$AD$260,$B152)</f>
        <v>43293</v>
      </c>
      <c r="E152" s="38">
        <f t="shared" si="13"/>
        <v>11</v>
      </c>
      <c r="F152" s="40">
        <f>SUMIFS(HDD_Summary!$E$4:$E$488,HDD_Summary!$D$4:$D$488,"&lt;"&amp;$D152,HDD_Summary!$D$4:$D$488,"&gt;="&amp;$C152)</f>
        <v>0</v>
      </c>
      <c r="G152" s="40">
        <f>SUMIFS(HDD_Summary!$F$4:$F$488,HDD_Summary!$D$4:$D$488,"&lt;"&amp;$D152,HDD_Summary!$D$4:$D$488,"&gt;="&amp;$C152)</f>
        <v>0</v>
      </c>
      <c r="H152" s="105"/>
      <c r="I152" s="105"/>
    </row>
    <row r="153" spans="1:9" x14ac:dyDescent="0.25">
      <c r="A153" s="99">
        <f t="shared" si="12"/>
        <v>10</v>
      </c>
      <c r="B153" s="99">
        <v>7</v>
      </c>
      <c r="C153" s="39">
        <f t="shared" si="14"/>
        <v>43282</v>
      </c>
      <c r="D153" s="39">
        <f>SUMIFS('Meter Reading_WEMO'!AG$33:AG$260,'Meter Reading_WEMO'!$AE$33:$AE$260,$A153,'Meter Reading_WEMO'!$AD$33:$AD$260,$B153)</f>
        <v>43294</v>
      </c>
      <c r="E153" s="38">
        <f t="shared" si="13"/>
        <v>12</v>
      </c>
      <c r="F153" s="40">
        <f>SUMIFS(HDD_Summary!$E$4:$E$488,HDD_Summary!$D$4:$D$488,"&lt;"&amp;$D153,HDD_Summary!$D$4:$D$488,"&gt;="&amp;$C153)</f>
        <v>0</v>
      </c>
      <c r="G153" s="40">
        <f>SUMIFS(HDD_Summary!$F$4:$F$488,HDD_Summary!$D$4:$D$488,"&lt;"&amp;$D153,HDD_Summary!$D$4:$D$488,"&gt;="&amp;$C153)</f>
        <v>0</v>
      </c>
      <c r="H153" s="105"/>
      <c r="I153" s="105"/>
    </row>
    <row r="154" spans="1:9" x14ac:dyDescent="0.25">
      <c r="A154" s="99">
        <f t="shared" si="12"/>
        <v>11</v>
      </c>
      <c r="B154" s="99">
        <v>7</v>
      </c>
      <c r="C154" s="39">
        <f t="shared" si="14"/>
        <v>43282</v>
      </c>
      <c r="D154" s="39">
        <f>SUMIFS('Meter Reading_WEMO'!AG$33:AG$260,'Meter Reading_WEMO'!$AE$33:$AE$260,$A154,'Meter Reading_WEMO'!$AD$33:$AD$260,$B154)</f>
        <v>43297</v>
      </c>
      <c r="E154" s="38">
        <f t="shared" si="13"/>
        <v>15</v>
      </c>
      <c r="F154" s="40">
        <f>SUMIFS(HDD_Summary!$E$4:$E$488,HDD_Summary!$D$4:$D$488,"&lt;"&amp;$D154,HDD_Summary!$D$4:$D$488,"&gt;="&amp;$C154)</f>
        <v>0</v>
      </c>
      <c r="G154" s="40">
        <f>SUMIFS(HDD_Summary!$F$4:$F$488,HDD_Summary!$D$4:$D$488,"&lt;"&amp;$D154,HDD_Summary!$D$4:$D$488,"&gt;="&amp;$C154)</f>
        <v>0</v>
      </c>
      <c r="H154" s="105"/>
      <c r="I154" s="105"/>
    </row>
    <row r="155" spans="1:9" x14ac:dyDescent="0.25">
      <c r="A155" s="99">
        <f t="shared" si="12"/>
        <v>12</v>
      </c>
      <c r="B155" s="99">
        <v>7</v>
      </c>
      <c r="C155" s="39">
        <f t="shared" si="14"/>
        <v>43282</v>
      </c>
      <c r="D155" s="39">
        <f>SUMIFS('Meter Reading_WEMO'!AG$33:AG$260,'Meter Reading_WEMO'!$AE$33:$AE$260,$A155,'Meter Reading_WEMO'!$AD$33:$AD$260,$B155)</f>
        <v>43298</v>
      </c>
      <c r="E155" s="38">
        <f t="shared" si="13"/>
        <v>16</v>
      </c>
      <c r="F155" s="40">
        <f>SUMIFS(HDD_Summary!$E$4:$E$488,HDD_Summary!$D$4:$D$488,"&lt;"&amp;$D155,HDD_Summary!$D$4:$D$488,"&gt;="&amp;$C155)</f>
        <v>0</v>
      </c>
      <c r="G155" s="40">
        <f>SUMIFS(HDD_Summary!$F$4:$F$488,HDD_Summary!$D$4:$D$488,"&lt;"&amp;$D155,HDD_Summary!$D$4:$D$488,"&gt;="&amp;$C155)</f>
        <v>0</v>
      </c>
      <c r="H155" s="105"/>
      <c r="I155" s="105"/>
    </row>
    <row r="156" spans="1:9" x14ac:dyDescent="0.25">
      <c r="A156" s="99">
        <f t="shared" si="12"/>
        <v>13</v>
      </c>
      <c r="B156" s="99">
        <v>7</v>
      </c>
      <c r="C156" s="39">
        <f t="shared" si="14"/>
        <v>43282</v>
      </c>
      <c r="D156" s="39">
        <f>SUMIFS('Meter Reading_WEMO'!AG$33:AG$260,'Meter Reading_WEMO'!$AE$33:$AE$260,$A156,'Meter Reading_WEMO'!$AD$33:$AD$260,$B156)</f>
        <v>43299</v>
      </c>
      <c r="E156" s="38">
        <f t="shared" si="13"/>
        <v>17</v>
      </c>
      <c r="F156" s="40">
        <f>SUMIFS(HDD_Summary!$E$4:$E$488,HDD_Summary!$D$4:$D$488,"&lt;"&amp;$D156,HDD_Summary!$D$4:$D$488,"&gt;="&amp;$C156)</f>
        <v>0</v>
      </c>
      <c r="G156" s="40">
        <f>SUMIFS(HDD_Summary!$F$4:$F$488,HDD_Summary!$D$4:$D$488,"&lt;"&amp;$D156,HDD_Summary!$D$4:$D$488,"&gt;="&amp;$C156)</f>
        <v>0</v>
      </c>
      <c r="H156" s="105"/>
      <c r="I156" s="105"/>
    </row>
    <row r="157" spans="1:9" x14ac:dyDescent="0.25">
      <c r="A157" s="99">
        <f t="shared" si="12"/>
        <v>14</v>
      </c>
      <c r="B157" s="99">
        <v>7</v>
      </c>
      <c r="C157" s="39">
        <f t="shared" si="14"/>
        <v>43282</v>
      </c>
      <c r="D157" s="39">
        <f>SUMIFS('Meter Reading_WEMO'!AG$33:AG$260,'Meter Reading_WEMO'!$AE$33:$AE$260,$A157,'Meter Reading_WEMO'!$AD$33:$AD$260,$B157)</f>
        <v>43300</v>
      </c>
      <c r="E157" s="38">
        <f t="shared" si="13"/>
        <v>18</v>
      </c>
      <c r="F157" s="40">
        <f>SUMIFS(HDD_Summary!$E$4:$E$488,HDD_Summary!$D$4:$D$488,"&lt;"&amp;$D157,HDD_Summary!$D$4:$D$488,"&gt;="&amp;$C157)</f>
        <v>0</v>
      </c>
      <c r="G157" s="40">
        <f>SUMIFS(HDD_Summary!$F$4:$F$488,HDD_Summary!$D$4:$D$488,"&lt;"&amp;$D157,HDD_Summary!$D$4:$D$488,"&gt;="&amp;$C157)</f>
        <v>0</v>
      </c>
      <c r="H157" s="105"/>
      <c r="I157" s="105"/>
    </row>
    <row r="158" spans="1:9" x14ac:dyDescent="0.25">
      <c r="A158" s="99">
        <f t="shared" si="12"/>
        <v>15</v>
      </c>
      <c r="B158" s="99">
        <v>7</v>
      </c>
      <c r="C158" s="39">
        <f t="shared" si="14"/>
        <v>43282</v>
      </c>
      <c r="D158" s="39">
        <f>SUMIFS('Meter Reading_WEMO'!AG$33:AG$260,'Meter Reading_WEMO'!$AE$33:$AE$260,$A158,'Meter Reading_WEMO'!$AD$33:$AD$260,$B158)</f>
        <v>43301</v>
      </c>
      <c r="E158" s="38">
        <f t="shared" si="13"/>
        <v>19</v>
      </c>
      <c r="F158" s="40">
        <f>SUMIFS(HDD_Summary!$E$4:$E$488,HDD_Summary!$D$4:$D$488,"&lt;"&amp;$D158,HDD_Summary!$D$4:$D$488,"&gt;="&amp;$C158)</f>
        <v>0</v>
      </c>
      <c r="G158" s="40">
        <f>SUMIFS(HDD_Summary!$F$4:$F$488,HDD_Summary!$D$4:$D$488,"&lt;"&amp;$D158,HDD_Summary!$D$4:$D$488,"&gt;="&amp;$C158)</f>
        <v>0</v>
      </c>
      <c r="H158" s="105"/>
      <c r="I158" s="105"/>
    </row>
    <row r="159" spans="1:9" x14ac:dyDescent="0.25">
      <c r="A159" s="99">
        <f t="shared" si="12"/>
        <v>16</v>
      </c>
      <c r="B159" s="99">
        <v>7</v>
      </c>
      <c r="C159" s="39">
        <f t="shared" si="14"/>
        <v>43282</v>
      </c>
      <c r="D159" s="39">
        <f>SUMIFS('Meter Reading_WEMO'!AG$33:AG$260,'Meter Reading_WEMO'!$AE$33:$AE$260,$A159,'Meter Reading_WEMO'!$AD$33:$AD$260,$B159)</f>
        <v>43304</v>
      </c>
      <c r="E159" s="38">
        <f t="shared" si="13"/>
        <v>22</v>
      </c>
      <c r="F159" s="40">
        <f>SUMIFS(HDD_Summary!$E$4:$E$488,HDD_Summary!$D$4:$D$488,"&lt;"&amp;$D159,HDD_Summary!$D$4:$D$488,"&gt;="&amp;$C159)</f>
        <v>0</v>
      </c>
      <c r="G159" s="40">
        <f>SUMIFS(HDD_Summary!$F$4:$F$488,HDD_Summary!$D$4:$D$488,"&lt;"&amp;$D159,HDD_Summary!$D$4:$D$488,"&gt;="&amp;$C159)</f>
        <v>0</v>
      </c>
      <c r="H159" s="105"/>
      <c r="I159" s="105"/>
    </row>
    <row r="160" spans="1:9" x14ac:dyDescent="0.25">
      <c r="A160" s="99">
        <f t="shared" si="12"/>
        <v>17</v>
      </c>
      <c r="B160" s="99">
        <v>7</v>
      </c>
      <c r="C160" s="39">
        <f t="shared" si="14"/>
        <v>43282</v>
      </c>
      <c r="D160" s="39">
        <f>SUMIFS('Meter Reading_WEMO'!AG$33:AG$260,'Meter Reading_WEMO'!$AE$33:$AE$260,$A160,'Meter Reading_WEMO'!$AD$33:$AD$260,$B160)</f>
        <v>43305</v>
      </c>
      <c r="E160" s="38">
        <f t="shared" si="13"/>
        <v>23</v>
      </c>
      <c r="F160" s="40">
        <f>SUMIFS(HDD_Summary!$E$4:$E$488,HDD_Summary!$D$4:$D$488,"&lt;"&amp;$D160,HDD_Summary!$D$4:$D$488,"&gt;="&amp;$C160)</f>
        <v>0</v>
      </c>
      <c r="G160" s="40">
        <f>SUMIFS(HDD_Summary!$F$4:$F$488,HDD_Summary!$D$4:$D$488,"&lt;"&amp;$D160,HDD_Summary!$D$4:$D$488,"&gt;="&amp;$C160)</f>
        <v>0</v>
      </c>
      <c r="H160" s="105"/>
      <c r="I160" s="105"/>
    </row>
    <row r="161" spans="1:9" x14ac:dyDescent="0.25">
      <c r="A161" s="99">
        <f t="shared" si="12"/>
        <v>18</v>
      </c>
      <c r="B161" s="99">
        <v>7</v>
      </c>
      <c r="C161" s="39">
        <f t="shared" si="14"/>
        <v>43282</v>
      </c>
      <c r="D161" s="39">
        <f>SUMIFS('Meter Reading_WEMO'!AG$33:AG$260,'Meter Reading_WEMO'!$AE$33:$AE$260,$A161,'Meter Reading_WEMO'!$AD$33:$AD$260,$B161)</f>
        <v>43306</v>
      </c>
      <c r="E161" s="38">
        <f t="shared" si="13"/>
        <v>24</v>
      </c>
      <c r="F161" s="40">
        <f>SUMIFS(HDD_Summary!$E$4:$E$488,HDD_Summary!$D$4:$D$488,"&lt;"&amp;$D161,HDD_Summary!$D$4:$D$488,"&gt;="&amp;$C161)</f>
        <v>0</v>
      </c>
      <c r="G161" s="40">
        <f>SUMIFS(HDD_Summary!$F$4:$F$488,HDD_Summary!$D$4:$D$488,"&lt;"&amp;$D161,HDD_Summary!$D$4:$D$488,"&gt;="&amp;$C161)</f>
        <v>0</v>
      </c>
      <c r="H161" s="105"/>
      <c r="I161" s="105"/>
    </row>
    <row r="162" spans="1:9" x14ac:dyDescent="0.25">
      <c r="A162" s="99">
        <f t="shared" si="12"/>
        <v>19</v>
      </c>
      <c r="B162" s="99">
        <v>7</v>
      </c>
      <c r="C162" s="39">
        <f t="shared" si="14"/>
        <v>43282</v>
      </c>
      <c r="D162" s="39">
        <f>SUMIFS('Meter Reading_WEMO'!AG$33:AG$260,'Meter Reading_WEMO'!$AE$33:$AE$260,$A162,'Meter Reading_WEMO'!$AD$33:$AD$260,$B162)</f>
        <v>43307</v>
      </c>
      <c r="E162" s="38">
        <f t="shared" si="13"/>
        <v>25</v>
      </c>
      <c r="F162" s="40">
        <f>SUMIFS(HDD_Summary!$E$4:$E$488,HDD_Summary!$D$4:$D$488,"&lt;"&amp;$D162,HDD_Summary!$D$4:$D$488,"&gt;="&amp;$C162)</f>
        <v>0</v>
      </c>
      <c r="G162" s="40">
        <f>SUMIFS(HDD_Summary!$F$4:$F$488,HDD_Summary!$D$4:$D$488,"&lt;"&amp;$D162,HDD_Summary!$D$4:$D$488,"&gt;="&amp;$C162)</f>
        <v>0</v>
      </c>
      <c r="H162" s="105"/>
      <c r="I162" s="105"/>
    </row>
    <row r="163" spans="1:9" x14ac:dyDescent="0.25">
      <c r="C163" s="39"/>
      <c r="D163" s="39"/>
      <c r="F163" s="40">
        <f>SUMIFS(HDD_Summary!$E$4:$E$488,HDD_Summary!$D$4:$D$488,"&lt;"&amp;$D163,HDD_Summary!$D$4:$D$488,"&gt;="&amp;$C163)</f>
        <v>0</v>
      </c>
      <c r="G163" s="40">
        <f>SUMIFS(HDD_Summary!$F$4:$F$488,HDD_Summary!$D$4:$D$488,"&lt;"&amp;$D163,HDD_Summary!$D$4:$D$488,"&gt;="&amp;$C163)</f>
        <v>0</v>
      </c>
      <c r="H163" s="105"/>
      <c r="I163" s="5"/>
    </row>
    <row r="164" spans="1:9" x14ac:dyDescent="0.25">
      <c r="C164" s="39"/>
      <c r="D164" s="39"/>
      <c r="F164" s="98"/>
      <c r="G164" s="40"/>
      <c r="H164" s="105"/>
      <c r="I164" s="5"/>
    </row>
    <row r="165" spans="1:9" x14ac:dyDescent="0.25">
      <c r="C165" s="39"/>
      <c r="D165" s="39"/>
      <c r="F165" s="98"/>
      <c r="G165" s="40"/>
      <c r="H165" s="105"/>
      <c r="I165" s="5"/>
    </row>
    <row r="166" spans="1:9" x14ac:dyDescent="0.25">
      <c r="A166" s="126" t="s">
        <v>21</v>
      </c>
      <c r="B166" s="125"/>
      <c r="C166" s="39"/>
      <c r="D166" s="39"/>
      <c r="F166" s="98"/>
      <c r="G166" s="40"/>
      <c r="H166" s="105"/>
      <c r="I166" s="5"/>
    </row>
    <row r="167" spans="1:9" x14ac:dyDescent="0.25">
      <c r="A167" s="99">
        <f t="shared" ref="A167:A185" si="15">A144</f>
        <v>1</v>
      </c>
      <c r="B167" s="99">
        <v>8</v>
      </c>
      <c r="C167" s="39">
        <f>SUMIFS('Meter Reading_WEMO'!AF$33:AF$260,'Meter Reading_WEMO'!$AE$33:$AE$260,$A167,'Meter Reading_WEMO'!$AD$33:$AD$260,$B167)</f>
        <v>43280</v>
      </c>
      <c r="D167" s="39">
        <f>SUMIFS('Meter Reading_WEMO'!AG$33:AG$260,'Meter Reading_WEMO'!$AE$33:$AE$260,$A167,'Meter Reading_WEMO'!$AD$33:$AD$260,$B167)</f>
        <v>43312</v>
      </c>
      <c r="E167" s="38">
        <f>D167-C167</f>
        <v>32</v>
      </c>
      <c r="F167" s="40">
        <f>SUMIFS(HDD_Summary!$E$4:$E$488,HDD_Summary!$D$4:$D$488,"&lt;"&amp;$D167,HDD_Summary!$D$4:$D$488,"&gt;="&amp;$C167)</f>
        <v>2</v>
      </c>
      <c r="G167" s="40">
        <f>SUMIFS(HDD_Summary!$F$4:$F$488,HDD_Summary!$D$4:$D$488,"&lt;"&amp;$D167,HDD_Summary!$D$4:$D$488,"&gt;="&amp;$C167)</f>
        <v>1.9386200716845867</v>
      </c>
      <c r="H167" s="105">
        <f>SUM('Customer Count by Cycle'!F3:F3)</f>
        <v>151</v>
      </c>
      <c r="I167" s="105">
        <f>SUM('Customer Count by Cycle'!G3:G3)</f>
        <v>91</v>
      </c>
    </row>
    <row r="168" spans="1:9" x14ac:dyDescent="0.25">
      <c r="A168" s="99">
        <f t="shared" si="15"/>
        <v>2</v>
      </c>
      <c r="B168" s="99">
        <v>8</v>
      </c>
      <c r="C168" s="39">
        <f>SUMIFS('Meter Reading_WEMO'!AF$33:AF$260,'Meter Reading_WEMO'!$AE$33:$AE$260,$A168,'Meter Reading_WEMO'!$AD$33:$AD$260,$B168)</f>
        <v>43283</v>
      </c>
      <c r="D168" s="39">
        <f>SUMIFS('Meter Reading_WEMO'!AG$33:AG$260,'Meter Reading_WEMO'!$AE$33:$AE$260,$A168,'Meter Reading_WEMO'!$AD$33:$AD$260,$B168)</f>
        <v>43313</v>
      </c>
      <c r="E168" s="38">
        <f t="shared" ref="E168:E185" si="16">D168-C168</f>
        <v>30</v>
      </c>
      <c r="F168" s="40">
        <f>SUMIFS(HDD_Summary!$E$4:$E$488,HDD_Summary!$D$4:$D$488,"&lt;"&amp;$D168,HDD_Summary!$D$4:$D$488,"&gt;="&amp;$C168)</f>
        <v>2</v>
      </c>
      <c r="G168" s="40">
        <f>SUMIFS(HDD_Summary!$F$4:$F$488,HDD_Summary!$D$4:$D$488,"&lt;"&amp;$D168,HDD_Summary!$D$4:$D$488,"&gt;="&amp;$C168)</f>
        <v>1.9386200716845867</v>
      </c>
      <c r="H168" s="105">
        <f>SUM('Customer Count by Cycle'!F4:F4)</f>
        <v>165</v>
      </c>
      <c r="I168" s="105">
        <f>SUM('Customer Count by Cycle'!G4:G4)</f>
        <v>24</v>
      </c>
    </row>
    <row r="169" spans="1:9" x14ac:dyDescent="0.25">
      <c r="A169" s="99">
        <f t="shared" si="15"/>
        <v>3</v>
      </c>
      <c r="B169" s="99">
        <v>8</v>
      </c>
      <c r="C169" s="39">
        <f>SUMIFS('Meter Reading_WEMO'!AF$33:AF$260,'Meter Reading_WEMO'!$AE$33:$AE$260,$A169,'Meter Reading_WEMO'!$AD$33:$AD$260,$B169)</f>
        <v>43284</v>
      </c>
      <c r="D169" s="39">
        <f>SUMIFS('Meter Reading_WEMO'!AG$33:AG$260,'Meter Reading_WEMO'!$AE$33:$AE$260,$A169,'Meter Reading_WEMO'!$AD$33:$AD$260,$B169)</f>
        <v>43314</v>
      </c>
      <c r="E169" s="38">
        <f t="shared" si="16"/>
        <v>30</v>
      </c>
      <c r="F169" s="40">
        <f>SUMIFS(HDD_Summary!$E$4:$E$488,HDD_Summary!$D$4:$D$488,"&lt;"&amp;$D169,HDD_Summary!$D$4:$D$488,"&gt;="&amp;$C169)</f>
        <v>2</v>
      </c>
      <c r="G169" s="40">
        <f>SUMIFS(HDD_Summary!$F$4:$F$488,HDD_Summary!$D$4:$D$488,"&lt;"&amp;$D169,HDD_Summary!$D$4:$D$488,"&gt;="&amp;$C169)</f>
        <v>1.9386200716845867</v>
      </c>
      <c r="H169" s="105">
        <f>SUM('Customer Count by Cycle'!F5:F5)</f>
        <v>215</v>
      </c>
      <c r="I169" s="105">
        <f>SUM('Customer Count by Cycle'!G5:G5)</f>
        <v>8</v>
      </c>
    </row>
    <row r="170" spans="1:9" x14ac:dyDescent="0.25">
      <c r="A170" s="99">
        <f t="shared" si="15"/>
        <v>4</v>
      </c>
      <c r="B170" s="99">
        <v>8</v>
      </c>
      <c r="C170" s="39">
        <f>SUMIFS('Meter Reading_WEMO'!AF$33:AF$260,'Meter Reading_WEMO'!$AE$33:$AE$260,$A170,'Meter Reading_WEMO'!$AD$33:$AD$260,$B170)</f>
        <v>43286</v>
      </c>
      <c r="D170" s="39">
        <f>SUMIFS('Meter Reading_WEMO'!AG$33:AG$260,'Meter Reading_WEMO'!$AE$33:$AE$260,$A170,'Meter Reading_WEMO'!$AD$33:$AD$260,$B170)</f>
        <v>43315</v>
      </c>
      <c r="E170" s="38">
        <f t="shared" si="16"/>
        <v>29</v>
      </c>
      <c r="F170" s="40">
        <f>SUMIFS(HDD_Summary!$E$4:$E$488,HDD_Summary!$D$4:$D$488,"&lt;"&amp;$D170,HDD_Summary!$D$4:$D$488,"&gt;="&amp;$C170)</f>
        <v>2</v>
      </c>
      <c r="G170" s="40">
        <f>SUMIFS(HDD_Summary!$F$4:$F$488,HDD_Summary!$D$4:$D$488,"&lt;"&amp;$D170,HDD_Summary!$D$4:$D$488,"&gt;="&amp;$C170)</f>
        <v>1.9386200716845867</v>
      </c>
      <c r="H170" s="105">
        <f>SUM('Customer Count by Cycle'!F6:F6)</f>
        <v>282</v>
      </c>
      <c r="I170" s="105">
        <f>SUM('Customer Count by Cycle'!G6:G6)</f>
        <v>20</v>
      </c>
    </row>
    <row r="171" spans="1:9" x14ac:dyDescent="0.25">
      <c r="A171" s="99">
        <f t="shared" si="15"/>
        <v>5</v>
      </c>
      <c r="B171" s="99">
        <v>8</v>
      </c>
      <c r="C171" s="39">
        <f>SUMIFS('Meter Reading_WEMO'!AF$33:AF$260,'Meter Reading_WEMO'!$AE$33:$AE$260,$A171,'Meter Reading_WEMO'!$AD$33:$AD$260,$B171)</f>
        <v>43287</v>
      </c>
      <c r="D171" s="39">
        <f>SUMIFS('Meter Reading_WEMO'!AG$33:AG$260,'Meter Reading_WEMO'!$AE$33:$AE$260,$A171,'Meter Reading_WEMO'!$AD$33:$AD$260,$B171)</f>
        <v>43318</v>
      </c>
      <c r="E171" s="38">
        <f t="shared" si="16"/>
        <v>31</v>
      </c>
      <c r="F171" s="40">
        <f>SUMIFS(HDD_Summary!$E$4:$E$488,HDD_Summary!$D$4:$D$488,"&lt;"&amp;$D171,HDD_Summary!$D$4:$D$488,"&gt;="&amp;$C171)</f>
        <v>2</v>
      </c>
      <c r="G171" s="40">
        <f>SUMIFS(HDD_Summary!$F$4:$F$488,HDD_Summary!$D$4:$D$488,"&lt;"&amp;$D171,HDD_Summary!$D$4:$D$488,"&gt;="&amp;$C171)</f>
        <v>6.8073297491039355</v>
      </c>
      <c r="H171" s="105">
        <f>SUM('Customer Count by Cycle'!F7:F7)</f>
        <v>161</v>
      </c>
      <c r="I171" s="105">
        <f>SUM('Customer Count by Cycle'!G7:G7)</f>
        <v>16</v>
      </c>
    </row>
    <row r="172" spans="1:9" x14ac:dyDescent="0.25">
      <c r="A172" s="99">
        <f t="shared" si="15"/>
        <v>6</v>
      </c>
      <c r="B172" s="99">
        <v>8</v>
      </c>
      <c r="C172" s="39">
        <f>SUMIFS('Meter Reading_WEMO'!AF$33:AF$260,'Meter Reading_WEMO'!$AE$33:$AE$260,$A172,'Meter Reading_WEMO'!$AD$33:$AD$260,$B172)</f>
        <v>43290</v>
      </c>
      <c r="D172" s="39">
        <f>SUMIFS('Meter Reading_WEMO'!AG$33:AG$260,'Meter Reading_WEMO'!$AE$33:$AE$260,$A172,'Meter Reading_WEMO'!$AD$33:$AD$260,$B172)</f>
        <v>43319</v>
      </c>
      <c r="E172" s="38">
        <f t="shared" si="16"/>
        <v>29</v>
      </c>
      <c r="F172" s="40">
        <f>SUMIFS(HDD_Summary!$E$4:$E$488,HDD_Summary!$D$4:$D$488,"&lt;"&amp;$D172,HDD_Summary!$D$4:$D$488,"&gt;="&amp;$C172)</f>
        <v>2</v>
      </c>
      <c r="G172" s="40">
        <f>SUMIFS(HDD_Summary!$F$4:$F$488,HDD_Summary!$D$4:$D$488,"&lt;"&amp;$D172,HDD_Summary!$D$4:$D$488,"&gt;="&amp;$C172)</f>
        <v>8.3380286738351153</v>
      </c>
      <c r="H172" s="105">
        <f>SUM('Customer Count by Cycle'!F8:F8)</f>
        <v>209</v>
      </c>
      <c r="I172" s="105">
        <f>SUM('Customer Count by Cycle'!G8:G8)</f>
        <v>51</v>
      </c>
    </row>
    <row r="173" spans="1:9" x14ac:dyDescent="0.25">
      <c r="A173" s="99">
        <f t="shared" si="15"/>
        <v>7</v>
      </c>
      <c r="B173" s="99">
        <v>8</v>
      </c>
      <c r="C173" s="39">
        <f>SUMIFS('Meter Reading_WEMO'!AF$33:AF$260,'Meter Reading_WEMO'!$AE$33:$AE$260,$A173,'Meter Reading_WEMO'!$AD$33:$AD$260,$B173)</f>
        <v>43291</v>
      </c>
      <c r="D173" s="39">
        <f>SUMIFS('Meter Reading_WEMO'!AG$33:AG$260,'Meter Reading_WEMO'!$AE$33:$AE$260,$A173,'Meter Reading_WEMO'!$AD$33:$AD$260,$B173)</f>
        <v>43320</v>
      </c>
      <c r="E173" s="38">
        <f t="shared" si="16"/>
        <v>29</v>
      </c>
      <c r="F173" s="40">
        <f>SUMIFS(HDD_Summary!$E$4:$E$488,HDD_Summary!$D$4:$D$488,"&lt;"&amp;$D173,HDD_Summary!$D$4:$D$488,"&gt;="&amp;$C173)</f>
        <v>2</v>
      </c>
      <c r="G173" s="40">
        <f>SUMIFS(HDD_Summary!$F$4:$F$488,HDD_Summary!$D$4:$D$488,"&lt;"&amp;$D173,HDD_Summary!$D$4:$D$488,"&gt;="&amp;$C173)</f>
        <v>8.3380286738351153</v>
      </c>
      <c r="H173" s="105">
        <f>SUM('Customer Count by Cycle'!F9:F9)</f>
        <v>110</v>
      </c>
      <c r="I173" s="105">
        <f>SUM('Customer Count by Cycle'!G9:G9)</f>
        <v>15</v>
      </c>
    </row>
    <row r="174" spans="1:9" x14ac:dyDescent="0.25">
      <c r="A174" s="99">
        <f t="shared" si="15"/>
        <v>8</v>
      </c>
      <c r="B174" s="99">
        <v>8</v>
      </c>
      <c r="C174" s="39">
        <f>SUMIFS('Meter Reading_WEMO'!AF$33:AF$260,'Meter Reading_WEMO'!$AE$33:$AE$260,$A174,'Meter Reading_WEMO'!$AD$33:$AD$260,$B174)</f>
        <v>43292</v>
      </c>
      <c r="D174" s="39">
        <f>SUMIFS('Meter Reading_WEMO'!AG$33:AG$260,'Meter Reading_WEMO'!$AE$33:$AE$260,$A174,'Meter Reading_WEMO'!$AD$33:$AD$260,$B174)</f>
        <v>43321</v>
      </c>
      <c r="E174" s="38">
        <f t="shared" si="16"/>
        <v>29</v>
      </c>
      <c r="F174" s="40">
        <f>SUMIFS(HDD_Summary!$E$4:$E$488,HDD_Summary!$D$4:$D$488,"&lt;"&amp;$D174,HDD_Summary!$D$4:$D$488,"&gt;="&amp;$C174)</f>
        <v>2</v>
      </c>
      <c r="G174" s="40">
        <f>SUMIFS(HDD_Summary!$F$4:$F$488,HDD_Summary!$D$4:$D$488,"&lt;"&amp;$D174,HDD_Summary!$D$4:$D$488,"&gt;="&amp;$C174)</f>
        <v>8.3380286738351153</v>
      </c>
      <c r="H174" s="105">
        <f>SUM('Customer Count by Cycle'!F10:F10)</f>
        <v>203</v>
      </c>
      <c r="I174" s="105">
        <f>SUM('Customer Count by Cycle'!G10:G10)</f>
        <v>38</v>
      </c>
    </row>
    <row r="175" spans="1:9" x14ac:dyDescent="0.25">
      <c r="A175" s="99">
        <f t="shared" si="15"/>
        <v>9</v>
      </c>
      <c r="B175" s="99">
        <v>8</v>
      </c>
      <c r="C175" s="39">
        <f>SUMIFS('Meter Reading_WEMO'!AF$33:AF$260,'Meter Reading_WEMO'!$AE$33:$AE$260,$A175,'Meter Reading_WEMO'!$AD$33:$AD$260,$B175)</f>
        <v>43293</v>
      </c>
      <c r="D175" s="39">
        <f>SUMIFS('Meter Reading_WEMO'!AG$33:AG$260,'Meter Reading_WEMO'!$AE$33:$AE$260,$A175,'Meter Reading_WEMO'!$AD$33:$AD$260,$B175)</f>
        <v>43322</v>
      </c>
      <c r="E175" s="38">
        <f t="shared" si="16"/>
        <v>29</v>
      </c>
      <c r="F175" s="40">
        <f>SUMIFS(HDD_Summary!$E$4:$E$488,HDD_Summary!$D$4:$D$488,"&lt;"&amp;$D175,HDD_Summary!$D$4:$D$488,"&gt;="&amp;$C175)</f>
        <v>2</v>
      </c>
      <c r="G175" s="40">
        <f>SUMIFS(HDD_Summary!$F$4:$F$488,HDD_Summary!$D$4:$D$488,"&lt;"&amp;$D175,HDD_Summary!$D$4:$D$488,"&gt;="&amp;$C175)</f>
        <v>8.3380286738351153</v>
      </c>
      <c r="H175" s="105">
        <f>SUM('Customer Count by Cycle'!F11:F11)</f>
        <v>177</v>
      </c>
      <c r="I175" s="105">
        <f>SUM('Customer Count by Cycle'!G11:G11)</f>
        <v>14</v>
      </c>
    </row>
    <row r="176" spans="1:9" x14ac:dyDescent="0.25">
      <c r="A176" s="99">
        <f t="shared" si="15"/>
        <v>10</v>
      </c>
      <c r="B176" s="99">
        <v>8</v>
      </c>
      <c r="C176" s="39">
        <f>SUMIFS('Meter Reading_WEMO'!AF$33:AF$260,'Meter Reading_WEMO'!$AE$33:$AE$260,$A176,'Meter Reading_WEMO'!$AD$33:$AD$260,$B176)</f>
        <v>43294</v>
      </c>
      <c r="D176" s="39">
        <f>SUMIFS('Meter Reading_WEMO'!AG$33:AG$260,'Meter Reading_WEMO'!$AE$33:$AE$260,$A176,'Meter Reading_WEMO'!$AD$33:$AD$260,$B176)</f>
        <v>43325</v>
      </c>
      <c r="E176" s="38">
        <f t="shared" si="16"/>
        <v>31</v>
      </c>
      <c r="F176" s="40">
        <f>SUMIFS(HDD_Summary!$E$4:$E$488,HDD_Summary!$D$4:$D$488,"&lt;"&amp;$D176,HDD_Summary!$D$4:$D$488,"&gt;="&amp;$C176)</f>
        <v>2</v>
      </c>
      <c r="G176" s="40">
        <f>SUMIFS(HDD_Summary!$F$4:$F$488,HDD_Summary!$D$4:$D$488,"&lt;"&amp;$D176,HDD_Summary!$D$4:$D$488,"&gt;="&amp;$C176)</f>
        <v>8.3380286738351153</v>
      </c>
      <c r="H176" s="105">
        <f>SUM('Customer Count by Cycle'!F12:F12)</f>
        <v>93</v>
      </c>
      <c r="I176" s="105">
        <f>SUM('Customer Count by Cycle'!G12:G12)</f>
        <v>43</v>
      </c>
    </row>
    <row r="177" spans="1:9" x14ac:dyDescent="0.25">
      <c r="A177" s="99">
        <f t="shared" si="15"/>
        <v>11</v>
      </c>
      <c r="B177" s="99">
        <v>8</v>
      </c>
      <c r="C177" s="39">
        <f>SUMIFS('Meter Reading_WEMO'!AF$33:AF$260,'Meter Reading_WEMO'!$AE$33:$AE$260,$A177,'Meter Reading_WEMO'!$AD$33:$AD$260,$B177)</f>
        <v>43297</v>
      </c>
      <c r="D177" s="39">
        <f>SUMIFS('Meter Reading_WEMO'!AG$33:AG$260,'Meter Reading_WEMO'!$AE$33:$AE$260,$A177,'Meter Reading_WEMO'!$AD$33:$AD$260,$B177)</f>
        <v>43326</v>
      </c>
      <c r="E177" s="38">
        <f t="shared" si="16"/>
        <v>29</v>
      </c>
      <c r="F177" s="40">
        <f>SUMIFS(HDD_Summary!$E$4:$E$488,HDD_Summary!$D$4:$D$488,"&lt;"&amp;$D177,HDD_Summary!$D$4:$D$488,"&gt;="&amp;$C177)</f>
        <v>2</v>
      </c>
      <c r="G177" s="40">
        <f>SUMIFS(HDD_Summary!$F$4:$F$488,HDD_Summary!$D$4:$D$488,"&lt;"&amp;$D177,HDD_Summary!$D$4:$D$488,"&gt;="&amp;$C177)</f>
        <v>8.3380286738351153</v>
      </c>
      <c r="H177" s="105">
        <f>SUM('Customer Count by Cycle'!F13:F13)</f>
        <v>204</v>
      </c>
      <c r="I177" s="105">
        <f>SUM('Customer Count by Cycle'!G13:G13)</f>
        <v>20</v>
      </c>
    </row>
    <row r="178" spans="1:9" x14ac:dyDescent="0.25">
      <c r="A178" s="99">
        <f t="shared" si="15"/>
        <v>12</v>
      </c>
      <c r="B178" s="99">
        <v>8</v>
      </c>
      <c r="C178" s="39">
        <f>SUMIFS('Meter Reading_WEMO'!AF$33:AF$260,'Meter Reading_WEMO'!$AE$33:$AE$260,$A178,'Meter Reading_WEMO'!$AD$33:$AD$260,$B178)</f>
        <v>43298</v>
      </c>
      <c r="D178" s="39">
        <f>SUMIFS('Meter Reading_WEMO'!AG$33:AG$260,'Meter Reading_WEMO'!$AE$33:$AE$260,$A178,'Meter Reading_WEMO'!$AD$33:$AD$260,$B178)</f>
        <v>43327</v>
      </c>
      <c r="E178" s="38">
        <f t="shared" si="16"/>
        <v>29</v>
      </c>
      <c r="F178" s="40">
        <f>SUMIFS(HDD_Summary!$E$4:$E$488,HDD_Summary!$D$4:$D$488,"&lt;"&amp;$D178,HDD_Summary!$D$4:$D$488,"&gt;="&amp;$C178)</f>
        <v>2</v>
      </c>
      <c r="G178" s="40">
        <f>SUMIFS(HDD_Summary!$F$4:$F$488,HDD_Summary!$D$4:$D$488,"&lt;"&amp;$D178,HDD_Summary!$D$4:$D$488,"&gt;="&amp;$C178)</f>
        <v>8.3380286738351153</v>
      </c>
      <c r="H178" s="105">
        <f>SUM('Customer Count by Cycle'!F14:F14)</f>
        <v>144</v>
      </c>
      <c r="I178" s="105">
        <f>SUM('Customer Count by Cycle'!G14:G14)</f>
        <v>24</v>
      </c>
    </row>
    <row r="179" spans="1:9" x14ac:dyDescent="0.25">
      <c r="A179" s="99">
        <f t="shared" si="15"/>
        <v>13</v>
      </c>
      <c r="B179" s="99">
        <v>8</v>
      </c>
      <c r="C179" s="39">
        <f>SUMIFS('Meter Reading_WEMO'!AF$33:AF$260,'Meter Reading_WEMO'!$AE$33:$AE$260,$A179,'Meter Reading_WEMO'!$AD$33:$AD$260,$B179)</f>
        <v>43299</v>
      </c>
      <c r="D179" s="39">
        <f>SUMIFS('Meter Reading_WEMO'!AG$33:AG$260,'Meter Reading_WEMO'!$AE$33:$AE$260,$A179,'Meter Reading_WEMO'!$AD$33:$AD$260,$B179)</f>
        <v>43328</v>
      </c>
      <c r="E179" s="38">
        <f t="shared" si="16"/>
        <v>29</v>
      </c>
      <c r="F179" s="40">
        <f>SUMIFS(HDD_Summary!$E$4:$E$488,HDD_Summary!$D$4:$D$488,"&lt;"&amp;$D179,HDD_Summary!$D$4:$D$488,"&gt;="&amp;$C179)</f>
        <v>2</v>
      </c>
      <c r="G179" s="40">
        <f>SUMIFS(HDD_Summary!$F$4:$F$488,HDD_Summary!$D$4:$D$488,"&lt;"&amp;$D179,HDD_Summary!$D$4:$D$488,"&gt;="&amp;$C179)</f>
        <v>8.3380286738351153</v>
      </c>
      <c r="H179" s="105">
        <f>SUM('Customer Count by Cycle'!F15:F15)</f>
        <v>58</v>
      </c>
      <c r="I179" s="105">
        <f>SUM('Customer Count by Cycle'!G15:G15)</f>
        <v>8</v>
      </c>
    </row>
    <row r="180" spans="1:9" x14ac:dyDescent="0.25">
      <c r="A180" s="99">
        <f t="shared" si="15"/>
        <v>14</v>
      </c>
      <c r="B180" s="99">
        <v>8</v>
      </c>
      <c r="C180" s="39">
        <f>SUMIFS('Meter Reading_WEMO'!AF$33:AF$260,'Meter Reading_WEMO'!$AE$33:$AE$260,$A180,'Meter Reading_WEMO'!$AD$33:$AD$260,$B180)</f>
        <v>43300</v>
      </c>
      <c r="D180" s="39">
        <f>SUMIFS('Meter Reading_WEMO'!AG$33:AG$260,'Meter Reading_WEMO'!$AE$33:$AE$260,$A180,'Meter Reading_WEMO'!$AD$33:$AD$260,$B180)</f>
        <v>43329</v>
      </c>
      <c r="E180" s="38">
        <f t="shared" si="16"/>
        <v>29</v>
      </c>
      <c r="F180" s="40">
        <f>SUMIFS(HDD_Summary!$E$4:$E$488,HDD_Summary!$D$4:$D$488,"&lt;"&amp;$D180,HDD_Summary!$D$4:$D$488,"&gt;="&amp;$C180)</f>
        <v>2</v>
      </c>
      <c r="G180" s="40">
        <f>SUMIFS(HDD_Summary!$F$4:$F$488,HDD_Summary!$D$4:$D$488,"&lt;"&amp;$D180,HDD_Summary!$D$4:$D$488,"&gt;="&amp;$C180)</f>
        <v>8.3380286738351153</v>
      </c>
      <c r="H180" s="105">
        <f>SUM('Customer Count by Cycle'!F16:F16)</f>
        <v>135</v>
      </c>
      <c r="I180" s="105">
        <f>SUM('Customer Count by Cycle'!G16:G16)</f>
        <v>38</v>
      </c>
    </row>
    <row r="181" spans="1:9" x14ac:dyDescent="0.25">
      <c r="A181" s="99">
        <f t="shared" si="15"/>
        <v>15</v>
      </c>
      <c r="B181" s="99">
        <v>8</v>
      </c>
      <c r="C181" s="39">
        <f>SUMIFS('Meter Reading_WEMO'!AF$33:AF$260,'Meter Reading_WEMO'!$AE$33:$AE$260,$A181,'Meter Reading_WEMO'!$AD$33:$AD$260,$B181)</f>
        <v>43301</v>
      </c>
      <c r="D181" s="39">
        <f>SUMIFS('Meter Reading_WEMO'!AG$33:AG$260,'Meter Reading_WEMO'!$AE$33:$AE$260,$A181,'Meter Reading_WEMO'!$AD$33:$AD$260,$B181)</f>
        <v>43332</v>
      </c>
      <c r="E181" s="38">
        <f t="shared" si="16"/>
        <v>31</v>
      </c>
      <c r="F181" s="40">
        <f>SUMIFS(HDD_Summary!$E$4:$E$488,HDD_Summary!$D$4:$D$488,"&lt;"&amp;$D181,HDD_Summary!$D$4:$D$488,"&gt;="&amp;$C181)</f>
        <v>2</v>
      </c>
      <c r="G181" s="40">
        <f>SUMIFS(HDD_Summary!$F$4:$F$488,HDD_Summary!$D$4:$D$488,"&lt;"&amp;$D181,HDD_Summary!$D$4:$D$488,"&gt;="&amp;$C181)</f>
        <v>8.3380286738351153</v>
      </c>
      <c r="H181" s="105">
        <f>SUM('Customer Count by Cycle'!F17:F17)</f>
        <v>177</v>
      </c>
      <c r="I181" s="105">
        <f>SUM('Customer Count by Cycle'!G17:G17)</f>
        <v>24</v>
      </c>
    </row>
    <row r="182" spans="1:9" x14ac:dyDescent="0.25">
      <c r="A182" s="99">
        <f t="shared" si="15"/>
        <v>16</v>
      </c>
      <c r="B182" s="99">
        <v>8</v>
      </c>
      <c r="C182" s="39">
        <f>SUMIFS('Meter Reading_WEMO'!AF$33:AF$260,'Meter Reading_WEMO'!$AE$33:$AE$260,$A182,'Meter Reading_WEMO'!$AD$33:$AD$260,$B182)</f>
        <v>43304</v>
      </c>
      <c r="D182" s="39">
        <f>SUMIFS('Meter Reading_WEMO'!AG$33:AG$260,'Meter Reading_WEMO'!$AE$33:$AE$260,$A182,'Meter Reading_WEMO'!$AD$33:$AD$260,$B182)</f>
        <v>43333</v>
      </c>
      <c r="E182" s="38">
        <f t="shared" si="16"/>
        <v>29</v>
      </c>
      <c r="F182" s="40">
        <f>SUMIFS(HDD_Summary!$E$4:$E$488,HDD_Summary!$D$4:$D$488,"&lt;"&amp;$D182,HDD_Summary!$D$4:$D$488,"&gt;="&amp;$C182)</f>
        <v>2</v>
      </c>
      <c r="G182" s="40">
        <f>SUMIFS(HDD_Summary!$F$4:$F$488,HDD_Summary!$D$4:$D$488,"&lt;"&amp;$D182,HDD_Summary!$D$4:$D$488,"&gt;="&amp;$C182)</f>
        <v>8.3380286738351153</v>
      </c>
      <c r="H182" s="105">
        <f>SUM('Customer Count by Cycle'!F18:F18)</f>
        <v>192</v>
      </c>
      <c r="I182" s="105">
        <f>SUM('Customer Count by Cycle'!G18:G18)</f>
        <v>11</v>
      </c>
    </row>
    <row r="183" spans="1:9" x14ac:dyDescent="0.25">
      <c r="A183" s="99">
        <f t="shared" si="15"/>
        <v>17</v>
      </c>
      <c r="B183" s="99">
        <v>8</v>
      </c>
      <c r="C183" s="39">
        <f>SUMIFS('Meter Reading_WEMO'!AF$33:AF$260,'Meter Reading_WEMO'!$AE$33:$AE$260,$A183,'Meter Reading_WEMO'!$AD$33:$AD$260,$B183)</f>
        <v>43305</v>
      </c>
      <c r="D183" s="39">
        <f>SUMIFS('Meter Reading_WEMO'!AG$33:AG$260,'Meter Reading_WEMO'!$AE$33:$AE$260,$A183,'Meter Reading_WEMO'!$AD$33:$AD$260,$B183)</f>
        <v>43334</v>
      </c>
      <c r="E183" s="38">
        <f t="shared" si="16"/>
        <v>29</v>
      </c>
      <c r="F183" s="40">
        <f>SUMIFS(HDD_Summary!$E$4:$E$488,HDD_Summary!$D$4:$D$488,"&lt;"&amp;$D183,HDD_Summary!$D$4:$D$488,"&gt;="&amp;$C183)</f>
        <v>2</v>
      </c>
      <c r="G183" s="40">
        <f>SUMIFS(HDD_Summary!$F$4:$F$488,HDD_Summary!$D$4:$D$488,"&lt;"&amp;$D183,HDD_Summary!$D$4:$D$488,"&gt;="&amp;$C183)</f>
        <v>8.3380286738351153</v>
      </c>
      <c r="H183" s="105">
        <f>SUM('Customer Count by Cycle'!F19:F19)</f>
        <v>84</v>
      </c>
      <c r="I183" s="105">
        <f>SUM('Customer Count by Cycle'!G19:G19)</f>
        <v>6</v>
      </c>
    </row>
    <row r="184" spans="1:9" x14ac:dyDescent="0.25">
      <c r="A184" s="99">
        <f t="shared" si="15"/>
        <v>18</v>
      </c>
      <c r="B184" s="99">
        <v>8</v>
      </c>
      <c r="C184" s="39">
        <f>SUMIFS('Meter Reading_WEMO'!AF$33:AF$260,'Meter Reading_WEMO'!$AE$33:$AE$260,$A184,'Meter Reading_WEMO'!$AD$33:$AD$260,$B184)</f>
        <v>43306</v>
      </c>
      <c r="D184" s="39">
        <f>SUMIFS('Meter Reading_WEMO'!AG$33:AG$260,'Meter Reading_WEMO'!$AE$33:$AE$260,$A184,'Meter Reading_WEMO'!$AD$33:$AD$260,$B184)</f>
        <v>43335</v>
      </c>
      <c r="E184" s="38">
        <f t="shared" si="16"/>
        <v>29</v>
      </c>
      <c r="F184" s="40">
        <f>SUMIFS(HDD_Summary!$E$4:$E$488,HDD_Summary!$D$4:$D$488,"&lt;"&amp;$D184,HDD_Summary!$D$4:$D$488,"&gt;="&amp;$C184)</f>
        <v>2</v>
      </c>
      <c r="G184" s="40">
        <f>SUMIFS(HDD_Summary!$F$4:$F$488,HDD_Summary!$D$4:$D$488,"&lt;"&amp;$D184,HDD_Summary!$D$4:$D$488,"&gt;="&amp;$C184)</f>
        <v>8.3380286738351153</v>
      </c>
      <c r="H184" s="105">
        <f>SUM('Customer Count by Cycle'!F20:F20)</f>
        <v>217</v>
      </c>
      <c r="I184" s="105">
        <f>SUM('Customer Count by Cycle'!G20:G20)</f>
        <v>25</v>
      </c>
    </row>
    <row r="185" spans="1:9" x14ac:dyDescent="0.25">
      <c r="A185" s="99">
        <f t="shared" si="15"/>
        <v>19</v>
      </c>
      <c r="B185" s="99">
        <v>8</v>
      </c>
      <c r="C185" s="39">
        <f>SUMIFS('Meter Reading_WEMO'!AF$33:AF$260,'Meter Reading_WEMO'!$AE$33:$AE$260,$A185,'Meter Reading_WEMO'!$AD$33:$AD$260,$B185)</f>
        <v>43307</v>
      </c>
      <c r="D185" s="39">
        <f>SUMIFS('Meter Reading_WEMO'!AG$33:AG$260,'Meter Reading_WEMO'!$AE$33:$AE$260,$A185,'Meter Reading_WEMO'!$AD$33:$AD$260,$B185)</f>
        <v>43336</v>
      </c>
      <c r="E185" s="38">
        <f t="shared" si="16"/>
        <v>29</v>
      </c>
      <c r="F185" s="40">
        <f>SUMIFS(HDD_Summary!$E$4:$E$488,HDD_Summary!$D$4:$D$488,"&lt;"&amp;$D185,HDD_Summary!$D$4:$D$488,"&gt;="&amp;$C185)</f>
        <v>2</v>
      </c>
      <c r="G185" s="40">
        <f>SUMIFS(HDD_Summary!$F$4:$F$488,HDD_Summary!$D$4:$D$488,"&lt;"&amp;$D185,HDD_Summary!$D$4:$D$488,"&gt;="&amp;$C185)</f>
        <v>8.3805017921146838</v>
      </c>
      <c r="H185" s="105">
        <f>SUM('Customer Count by Cycle'!F21:F21)</f>
        <v>228</v>
      </c>
      <c r="I185" s="105">
        <f>SUM('Customer Count by Cycle'!G21:G21)</f>
        <v>49</v>
      </c>
    </row>
    <row r="186" spans="1:9" x14ac:dyDescent="0.25">
      <c r="C186" s="39"/>
      <c r="D186" s="39"/>
      <c r="F186" s="98"/>
      <c r="G186" s="40"/>
      <c r="H186" s="105"/>
      <c r="I186" s="105"/>
    </row>
    <row r="187" spans="1:9" x14ac:dyDescent="0.25">
      <c r="C187" s="39"/>
      <c r="D187" s="39"/>
      <c r="F187" s="98"/>
      <c r="G187" s="40"/>
      <c r="H187" s="105"/>
      <c r="I187" s="105"/>
    </row>
    <row r="188" spans="1:9" x14ac:dyDescent="0.25">
      <c r="C188" s="39"/>
      <c r="D188" s="39"/>
      <c r="F188" s="98"/>
      <c r="G188" s="40"/>
      <c r="H188" s="105"/>
      <c r="I188" s="105"/>
    </row>
    <row r="189" spans="1:9" x14ac:dyDescent="0.25">
      <c r="A189" s="126" t="s">
        <v>472</v>
      </c>
      <c r="B189" s="125"/>
      <c r="C189" s="39"/>
      <c r="D189" s="39"/>
      <c r="F189" s="98"/>
      <c r="G189" s="40"/>
      <c r="H189" s="105"/>
      <c r="I189" s="105"/>
    </row>
    <row r="190" spans="1:9" x14ac:dyDescent="0.25">
      <c r="A190" s="99">
        <f t="shared" ref="A190:A208" si="17">A167</f>
        <v>1</v>
      </c>
      <c r="B190" s="99">
        <v>9</v>
      </c>
      <c r="C190" s="39">
        <f>SUMIFS('Meter Reading_WEMO'!AF$33:AF$260,'Meter Reading_WEMO'!$AE$33:$AE$260,$A190,'Meter Reading_WEMO'!$AD$33:$AD$260,$B190)</f>
        <v>43312</v>
      </c>
      <c r="D190" s="39">
        <f>SUMIFS('Meter Reading_WEMO'!AG$33:AG$260,'Meter Reading_WEMO'!$AE$33:$AE$260,$A190,'Meter Reading_WEMO'!$AD$33:$AD$260,$B190)</f>
        <v>43343</v>
      </c>
      <c r="E190" s="38">
        <f>D190-C190</f>
        <v>31</v>
      </c>
      <c r="F190" s="40">
        <f>SUMIFS(HDD_Summary!$E$4:$E$488,HDD_Summary!$D$4:$D$488,"&lt;"&amp;$D190,HDD_Summary!$D$4:$D$488,"&gt;="&amp;$C190)</f>
        <v>0</v>
      </c>
      <c r="G190" s="40">
        <f>SUMIFS(HDD_Summary!$F$4:$F$488,HDD_Summary!$D$4:$D$488,"&lt;"&amp;$D190,HDD_Summary!$D$4:$D$488,"&gt;="&amp;$C190)</f>
        <v>6.4418817204300991</v>
      </c>
      <c r="H190" s="105">
        <f>SUM('Customer Count by Cycle'!F25:F25)</f>
        <v>152</v>
      </c>
      <c r="I190" s="105">
        <f>SUM('Customer Count by Cycle'!G25:G25)</f>
        <v>92</v>
      </c>
    </row>
    <row r="191" spans="1:9" x14ac:dyDescent="0.25">
      <c r="A191" s="99">
        <f t="shared" si="17"/>
        <v>2</v>
      </c>
      <c r="B191" s="99">
        <v>9</v>
      </c>
      <c r="C191" s="39">
        <f>SUMIFS('Meter Reading_WEMO'!AF$33:AF$260,'Meter Reading_WEMO'!$AE$33:$AE$260,$A191,'Meter Reading_WEMO'!$AD$33:$AD$260,$B191)</f>
        <v>43313</v>
      </c>
      <c r="D191" s="39">
        <f>SUMIFS('Meter Reading_WEMO'!AG$33:AG$260,'Meter Reading_WEMO'!$AE$33:$AE$260,$A191,'Meter Reading_WEMO'!$AD$33:$AD$260,$B191)</f>
        <v>43343</v>
      </c>
      <c r="E191" s="38">
        <f t="shared" ref="E191:E208" si="18">D191-C191</f>
        <v>30</v>
      </c>
      <c r="F191" s="40">
        <f>SUMIFS(HDD_Summary!$E$4:$E$488,HDD_Summary!$D$4:$D$488,"&lt;"&amp;$D191,HDD_Summary!$D$4:$D$488,"&gt;="&amp;$C191)</f>
        <v>0</v>
      </c>
      <c r="G191" s="40">
        <f>SUMIFS(HDD_Summary!$F$4:$F$488,HDD_Summary!$D$4:$D$488,"&lt;"&amp;$D191,HDD_Summary!$D$4:$D$488,"&gt;="&amp;$C191)</f>
        <v>6.4418817204300991</v>
      </c>
      <c r="H191" s="105">
        <f>SUM('Customer Count by Cycle'!F26:F26)</f>
        <v>165</v>
      </c>
      <c r="I191" s="105">
        <f>SUM('Customer Count by Cycle'!G26:G26)</f>
        <v>23</v>
      </c>
    </row>
    <row r="192" spans="1:9" x14ac:dyDescent="0.25">
      <c r="A192" s="99">
        <f t="shared" si="17"/>
        <v>3</v>
      </c>
      <c r="B192" s="99">
        <v>9</v>
      </c>
      <c r="C192" s="39">
        <f>SUMIFS('Meter Reading_WEMO'!AF$33:AF$260,'Meter Reading_WEMO'!$AE$33:$AE$260,$A192,'Meter Reading_WEMO'!$AD$33:$AD$260,$B192)</f>
        <v>43314</v>
      </c>
      <c r="D192" s="39">
        <f>SUMIFS('Meter Reading_WEMO'!AG$33:AG$260,'Meter Reading_WEMO'!$AE$33:$AE$260,$A192,'Meter Reading_WEMO'!$AD$33:$AD$260,$B192)</f>
        <v>43343</v>
      </c>
      <c r="E192" s="38">
        <f t="shared" si="18"/>
        <v>29</v>
      </c>
      <c r="F192" s="40">
        <f>SUMIFS(HDD_Summary!$E$4:$E$488,HDD_Summary!$D$4:$D$488,"&lt;"&amp;$D192,HDD_Summary!$D$4:$D$488,"&gt;="&amp;$C192)</f>
        <v>0</v>
      </c>
      <c r="G192" s="40">
        <f>SUMIFS(HDD_Summary!$F$4:$F$488,HDD_Summary!$D$4:$D$488,"&lt;"&amp;$D192,HDD_Summary!$D$4:$D$488,"&gt;="&amp;$C192)</f>
        <v>6.4418817204300991</v>
      </c>
      <c r="H192" s="105">
        <f>SUM('Customer Count by Cycle'!F27:F27)</f>
        <v>209</v>
      </c>
      <c r="I192" s="105">
        <f>SUM('Customer Count by Cycle'!G27:G27)</f>
        <v>8</v>
      </c>
    </row>
    <row r="193" spans="1:9" x14ac:dyDescent="0.25">
      <c r="A193" s="99">
        <f t="shared" si="17"/>
        <v>4</v>
      </c>
      <c r="B193" s="99">
        <v>9</v>
      </c>
      <c r="C193" s="39">
        <f>SUMIFS('Meter Reading_WEMO'!AF$33:AF$260,'Meter Reading_WEMO'!$AE$33:$AE$260,$A193,'Meter Reading_WEMO'!$AD$33:$AD$260,$B193)</f>
        <v>43315</v>
      </c>
      <c r="D193" s="39">
        <f>SUMIFS('Meter Reading_WEMO'!AG$33:AG$260,'Meter Reading_WEMO'!$AE$33:$AE$260,$A193,'Meter Reading_WEMO'!$AD$33:$AD$260,$B193)</f>
        <v>43343</v>
      </c>
      <c r="E193" s="38">
        <f t="shared" si="18"/>
        <v>28</v>
      </c>
      <c r="F193" s="40">
        <f>SUMIFS(HDD_Summary!$E$4:$E$488,HDD_Summary!$D$4:$D$488,"&lt;"&amp;$D193,HDD_Summary!$D$4:$D$488,"&gt;="&amp;$C193)</f>
        <v>0</v>
      </c>
      <c r="G193" s="40">
        <f>SUMIFS(HDD_Summary!$F$4:$F$488,HDD_Summary!$D$4:$D$488,"&lt;"&amp;$D193,HDD_Summary!$D$4:$D$488,"&gt;="&amp;$C193)</f>
        <v>6.4418817204300991</v>
      </c>
      <c r="H193" s="105">
        <f>SUM('Customer Count by Cycle'!F28:F28)</f>
        <v>282</v>
      </c>
      <c r="I193" s="105">
        <f>SUM('Customer Count by Cycle'!G28:G28)</f>
        <v>20</v>
      </c>
    </row>
    <row r="194" spans="1:9" x14ac:dyDescent="0.25">
      <c r="A194" s="99">
        <f t="shared" si="17"/>
        <v>5</v>
      </c>
      <c r="B194" s="99">
        <v>9</v>
      </c>
      <c r="C194" s="39">
        <f>SUMIFS('Meter Reading_WEMO'!AF$33:AF$260,'Meter Reading_WEMO'!$AE$33:$AE$260,$A194,'Meter Reading_WEMO'!$AD$33:$AD$260,$B194)</f>
        <v>43318</v>
      </c>
      <c r="D194" s="39">
        <f>SUMIFS('Meter Reading_WEMO'!AG$33:AG$260,'Meter Reading_WEMO'!$AE$33:$AE$260,$A194,'Meter Reading_WEMO'!$AD$33:$AD$260,$B194)</f>
        <v>43343</v>
      </c>
      <c r="E194" s="38">
        <f t="shared" si="18"/>
        <v>25</v>
      </c>
      <c r="F194" s="40">
        <f>SUMIFS(HDD_Summary!$E$4:$E$488,HDD_Summary!$D$4:$D$488,"&lt;"&amp;$D194,HDD_Summary!$D$4:$D$488,"&gt;="&amp;$C194)</f>
        <v>0</v>
      </c>
      <c r="G194" s="40">
        <f>SUMIFS(HDD_Summary!$F$4:$F$488,HDD_Summary!$D$4:$D$488,"&lt;"&amp;$D194,HDD_Summary!$D$4:$D$488,"&gt;="&amp;$C194)</f>
        <v>1.5731720430107496</v>
      </c>
      <c r="H194" s="105">
        <f>SUM('Customer Count by Cycle'!F29:F29)</f>
        <v>164</v>
      </c>
      <c r="I194" s="105">
        <f>SUM('Customer Count by Cycle'!G29:G29)</f>
        <v>16</v>
      </c>
    </row>
    <row r="195" spans="1:9" x14ac:dyDescent="0.25">
      <c r="A195" s="99">
        <f t="shared" si="17"/>
        <v>6</v>
      </c>
      <c r="B195" s="99">
        <v>9</v>
      </c>
      <c r="C195" s="39">
        <f>SUMIFS('Meter Reading_WEMO'!AF$33:AF$260,'Meter Reading_WEMO'!$AE$33:$AE$260,$A195,'Meter Reading_WEMO'!$AD$33:$AD$260,$B195)</f>
        <v>43319</v>
      </c>
      <c r="D195" s="39">
        <f>SUMIFS('Meter Reading_WEMO'!AG$33:AG$260,'Meter Reading_WEMO'!$AE$33:$AE$260,$A195,'Meter Reading_WEMO'!$AD$33:$AD$260,$B195)</f>
        <v>43343</v>
      </c>
      <c r="E195" s="38">
        <f t="shared" si="18"/>
        <v>24</v>
      </c>
      <c r="F195" s="40">
        <f>SUMIFS(HDD_Summary!$E$4:$E$488,HDD_Summary!$D$4:$D$488,"&lt;"&amp;$D195,HDD_Summary!$D$4:$D$488,"&gt;="&amp;$C195)</f>
        <v>0</v>
      </c>
      <c r="G195" s="40">
        <f>SUMIFS(HDD_Summary!$F$4:$F$488,HDD_Summary!$D$4:$D$488,"&lt;"&amp;$D195,HDD_Summary!$D$4:$D$488,"&gt;="&amp;$C195)</f>
        <v>4.2473118279569157E-2</v>
      </c>
      <c r="H195" s="105">
        <f>SUM('Customer Count by Cycle'!F30:F30)</f>
        <v>208</v>
      </c>
      <c r="I195" s="105">
        <f>SUM('Customer Count by Cycle'!G30:G30)</f>
        <v>51</v>
      </c>
    </row>
    <row r="196" spans="1:9" x14ac:dyDescent="0.25">
      <c r="A196" s="99">
        <f t="shared" si="17"/>
        <v>7</v>
      </c>
      <c r="B196" s="99">
        <v>9</v>
      </c>
      <c r="C196" s="39">
        <f>SUMIFS('Meter Reading_WEMO'!AF$33:AF$260,'Meter Reading_WEMO'!$AE$33:$AE$260,$A196,'Meter Reading_WEMO'!$AD$33:$AD$260,$B196)</f>
        <v>43320</v>
      </c>
      <c r="D196" s="39">
        <f>SUMIFS('Meter Reading_WEMO'!AG$33:AG$260,'Meter Reading_WEMO'!$AE$33:$AE$260,$A196,'Meter Reading_WEMO'!$AD$33:$AD$260,$B196)</f>
        <v>43343</v>
      </c>
      <c r="E196" s="38">
        <f t="shared" si="18"/>
        <v>23</v>
      </c>
      <c r="F196" s="40">
        <f>SUMIFS(HDD_Summary!$E$4:$E$488,HDD_Summary!$D$4:$D$488,"&lt;"&amp;$D196,HDD_Summary!$D$4:$D$488,"&gt;="&amp;$C196)</f>
        <v>0</v>
      </c>
      <c r="G196" s="40">
        <f>SUMIFS(HDD_Summary!$F$4:$F$488,HDD_Summary!$D$4:$D$488,"&lt;"&amp;$D196,HDD_Summary!$D$4:$D$488,"&gt;="&amp;$C196)</f>
        <v>4.2473118279569157E-2</v>
      </c>
      <c r="H196" s="105">
        <f>SUM('Customer Count by Cycle'!F31:F31)</f>
        <v>110</v>
      </c>
      <c r="I196" s="105">
        <f>SUM('Customer Count by Cycle'!G31:G31)</f>
        <v>15</v>
      </c>
    </row>
    <row r="197" spans="1:9" x14ac:dyDescent="0.25">
      <c r="A197" s="99">
        <f t="shared" si="17"/>
        <v>8</v>
      </c>
      <c r="B197" s="99">
        <v>9</v>
      </c>
      <c r="C197" s="39">
        <f>SUMIFS('Meter Reading_WEMO'!AF$33:AF$260,'Meter Reading_WEMO'!$AE$33:$AE$260,$A197,'Meter Reading_WEMO'!$AD$33:$AD$260,$B197)</f>
        <v>43321</v>
      </c>
      <c r="D197" s="39">
        <f>SUMIFS('Meter Reading_WEMO'!AG$33:AG$260,'Meter Reading_WEMO'!$AE$33:$AE$260,$A197,'Meter Reading_WEMO'!$AD$33:$AD$260,$B197)</f>
        <v>43343</v>
      </c>
      <c r="E197" s="38">
        <f t="shared" si="18"/>
        <v>22</v>
      </c>
      <c r="F197" s="40">
        <f>SUMIFS(HDD_Summary!$E$4:$E$488,HDD_Summary!$D$4:$D$488,"&lt;"&amp;$D197,HDD_Summary!$D$4:$D$488,"&gt;="&amp;$C197)</f>
        <v>0</v>
      </c>
      <c r="G197" s="40">
        <f>SUMIFS(HDD_Summary!$F$4:$F$488,HDD_Summary!$D$4:$D$488,"&lt;"&amp;$D197,HDD_Summary!$D$4:$D$488,"&gt;="&amp;$C197)</f>
        <v>4.2473118279569157E-2</v>
      </c>
      <c r="H197" s="105">
        <f>SUM('Customer Count by Cycle'!F32:F32)</f>
        <v>203</v>
      </c>
      <c r="I197" s="105">
        <f>SUM('Customer Count by Cycle'!G32:G32)</f>
        <v>39</v>
      </c>
    </row>
    <row r="198" spans="1:9" x14ac:dyDescent="0.25">
      <c r="A198" s="99">
        <f t="shared" si="17"/>
        <v>9</v>
      </c>
      <c r="B198" s="99">
        <v>9</v>
      </c>
      <c r="C198" s="39">
        <f>SUMIFS('Meter Reading_WEMO'!AF$33:AF$260,'Meter Reading_WEMO'!$AE$33:$AE$260,$A198,'Meter Reading_WEMO'!$AD$33:$AD$260,$B198)</f>
        <v>43322</v>
      </c>
      <c r="D198" s="39">
        <f>SUMIFS('Meter Reading_WEMO'!AG$33:AG$260,'Meter Reading_WEMO'!$AE$33:$AE$260,$A198,'Meter Reading_WEMO'!$AD$33:$AD$260,$B198)</f>
        <v>43343</v>
      </c>
      <c r="E198" s="38">
        <f t="shared" si="18"/>
        <v>21</v>
      </c>
      <c r="F198" s="40">
        <f>SUMIFS(HDD_Summary!$E$4:$E$488,HDD_Summary!$D$4:$D$488,"&lt;"&amp;$D198,HDD_Summary!$D$4:$D$488,"&gt;="&amp;$C198)</f>
        <v>0</v>
      </c>
      <c r="G198" s="40">
        <f>SUMIFS(HDD_Summary!$F$4:$F$488,HDD_Summary!$D$4:$D$488,"&lt;"&amp;$D198,HDD_Summary!$D$4:$D$488,"&gt;="&amp;$C198)</f>
        <v>4.2473118279569157E-2</v>
      </c>
      <c r="H198" s="105">
        <f>SUM('Customer Count by Cycle'!F33:F33)</f>
        <v>177</v>
      </c>
      <c r="I198" s="105">
        <f>SUM('Customer Count by Cycle'!G33:G33)</f>
        <v>14</v>
      </c>
    </row>
    <row r="199" spans="1:9" x14ac:dyDescent="0.25">
      <c r="A199" s="99">
        <f t="shared" si="17"/>
        <v>10</v>
      </c>
      <c r="B199" s="99">
        <v>9</v>
      </c>
      <c r="C199" s="39">
        <f>SUMIFS('Meter Reading_WEMO'!AF$33:AF$260,'Meter Reading_WEMO'!$AE$33:$AE$260,$A199,'Meter Reading_WEMO'!$AD$33:$AD$260,$B199)</f>
        <v>43325</v>
      </c>
      <c r="D199" s="39">
        <f>SUMIFS('Meter Reading_WEMO'!AG$33:AG$260,'Meter Reading_WEMO'!$AE$33:$AE$260,$A199,'Meter Reading_WEMO'!$AD$33:$AD$260,$B199)</f>
        <v>43343</v>
      </c>
      <c r="E199" s="38">
        <f t="shared" si="18"/>
        <v>18</v>
      </c>
      <c r="F199" s="40">
        <f>SUMIFS(HDD_Summary!$E$4:$E$488,HDD_Summary!$D$4:$D$488,"&lt;"&amp;$D199,HDD_Summary!$D$4:$D$488,"&gt;="&amp;$C199)</f>
        <v>0</v>
      </c>
      <c r="G199" s="40">
        <f>SUMIFS(HDD_Summary!$F$4:$F$488,HDD_Summary!$D$4:$D$488,"&lt;"&amp;$D199,HDD_Summary!$D$4:$D$488,"&gt;="&amp;$C199)</f>
        <v>4.2473118279569157E-2</v>
      </c>
      <c r="H199" s="105">
        <f>SUM('Customer Count by Cycle'!F34:F34)</f>
        <v>93</v>
      </c>
      <c r="I199" s="105">
        <f>SUM('Customer Count by Cycle'!G34:G34)</f>
        <v>43</v>
      </c>
    </row>
    <row r="200" spans="1:9" x14ac:dyDescent="0.25">
      <c r="A200" s="99">
        <f t="shared" si="17"/>
        <v>11</v>
      </c>
      <c r="B200" s="99">
        <v>9</v>
      </c>
      <c r="C200" s="39">
        <f>SUMIFS('Meter Reading_WEMO'!AF$33:AF$260,'Meter Reading_WEMO'!$AE$33:$AE$260,$A200,'Meter Reading_WEMO'!$AD$33:$AD$260,$B200)</f>
        <v>43326</v>
      </c>
      <c r="D200" s="39">
        <f>SUMIFS('Meter Reading_WEMO'!AG$33:AG$260,'Meter Reading_WEMO'!$AE$33:$AE$260,$A200,'Meter Reading_WEMO'!$AD$33:$AD$260,$B200)</f>
        <v>43343</v>
      </c>
      <c r="E200" s="38">
        <f t="shared" si="18"/>
        <v>17</v>
      </c>
      <c r="F200" s="40">
        <f>SUMIFS(HDD_Summary!$E$4:$E$488,HDD_Summary!$D$4:$D$488,"&lt;"&amp;$D200,HDD_Summary!$D$4:$D$488,"&gt;="&amp;$C200)</f>
        <v>0</v>
      </c>
      <c r="G200" s="40">
        <f>SUMIFS(HDD_Summary!$F$4:$F$488,HDD_Summary!$D$4:$D$488,"&lt;"&amp;$D200,HDD_Summary!$D$4:$D$488,"&gt;="&amp;$C200)</f>
        <v>4.2473118279569157E-2</v>
      </c>
      <c r="H200" s="105">
        <f>SUM('Customer Count by Cycle'!F35:F35)</f>
        <v>204</v>
      </c>
      <c r="I200" s="105">
        <f>SUM('Customer Count by Cycle'!G35:G35)</f>
        <v>20</v>
      </c>
    </row>
    <row r="201" spans="1:9" x14ac:dyDescent="0.25">
      <c r="A201" s="99">
        <f t="shared" si="17"/>
        <v>12</v>
      </c>
      <c r="B201" s="99">
        <v>9</v>
      </c>
      <c r="C201" s="39">
        <f>SUMIFS('Meter Reading_WEMO'!AF$33:AF$260,'Meter Reading_WEMO'!$AE$33:$AE$260,$A201,'Meter Reading_WEMO'!$AD$33:$AD$260,$B201)</f>
        <v>43327</v>
      </c>
      <c r="D201" s="39">
        <f>SUMIFS('Meter Reading_WEMO'!AG$33:AG$260,'Meter Reading_WEMO'!$AE$33:$AE$260,$A201,'Meter Reading_WEMO'!$AD$33:$AD$260,$B201)</f>
        <v>43343</v>
      </c>
      <c r="E201" s="38">
        <f t="shared" si="18"/>
        <v>16</v>
      </c>
      <c r="F201" s="40">
        <f>SUMIFS(HDD_Summary!$E$4:$E$488,HDD_Summary!$D$4:$D$488,"&lt;"&amp;$D201,HDD_Summary!$D$4:$D$488,"&gt;="&amp;$C201)</f>
        <v>0</v>
      </c>
      <c r="G201" s="40">
        <f>SUMIFS(HDD_Summary!$F$4:$F$488,HDD_Summary!$D$4:$D$488,"&lt;"&amp;$D201,HDD_Summary!$D$4:$D$488,"&gt;="&amp;$C201)</f>
        <v>4.2473118279569157E-2</v>
      </c>
      <c r="H201" s="105">
        <f>SUM('Customer Count by Cycle'!F36:F36)</f>
        <v>144</v>
      </c>
      <c r="I201" s="105">
        <f>SUM('Customer Count by Cycle'!G36:G36)</f>
        <v>24</v>
      </c>
    </row>
    <row r="202" spans="1:9" x14ac:dyDescent="0.25">
      <c r="A202" s="99">
        <f t="shared" si="17"/>
        <v>13</v>
      </c>
      <c r="B202" s="99">
        <v>9</v>
      </c>
      <c r="C202" s="39">
        <f>SUMIFS('Meter Reading_WEMO'!AF$33:AF$260,'Meter Reading_WEMO'!$AE$33:$AE$260,$A202,'Meter Reading_WEMO'!$AD$33:$AD$260,$B202)</f>
        <v>43328</v>
      </c>
      <c r="D202" s="39">
        <f>SUMIFS('Meter Reading_WEMO'!AG$33:AG$260,'Meter Reading_WEMO'!$AE$33:$AE$260,$A202,'Meter Reading_WEMO'!$AD$33:$AD$260,$B202)</f>
        <v>43343</v>
      </c>
      <c r="E202" s="38">
        <f t="shared" si="18"/>
        <v>15</v>
      </c>
      <c r="F202" s="40">
        <f>SUMIFS(HDD_Summary!$E$4:$E$488,HDD_Summary!$D$4:$D$488,"&lt;"&amp;$D202,HDD_Summary!$D$4:$D$488,"&gt;="&amp;$C202)</f>
        <v>0</v>
      </c>
      <c r="G202" s="40">
        <f>SUMIFS(HDD_Summary!$F$4:$F$488,HDD_Summary!$D$4:$D$488,"&lt;"&amp;$D202,HDD_Summary!$D$4:$D$488,"&gt;="&amp;$C202)</f>
        <v>4.2473118279569157E-2</v>
      </c>
      <c r="H202" s="105">
        <f>SUM('Customer Count by Cycle'!F37:F37)</f>
        <v>57</v>
      </c>
      <c r="I202" s="105">
        <f>SUM('Customer Count by Cycle'!G37:G37)</f>
        <v>8</v>
      </c>
    </row>
    <row r="203" spans="1:9" x14ac:dyDescent="0.25">
      <c r="A203" s="99">
        <f t="shared" si="17"/>
        <v>14</v>
      </c>
      <c r="B203" s="99">
        <v>9</v>
      </c>
      <c r="C203" s="39">
        <f>SUMIFS('Meter Reading_WEMO'!AF$33:AF$260,'Meter Reading_WEMO'!$AE$33:$AE$260,$A203,'Meter Reading_WEMO'!$AD$33:$AD$260,$B203)</f>
        <v>43329</v>
      </c>
      <c r="D203" s="39">
        <f>SUMIFS('Meter Reading_WEMO'!AG$33:AG$260,'Meter Reading_WEMO'!$AE$33:$AE$260,$A203,'Meter Reading_WEMO'!$AD$33:$AD$260,$B203)</f>
        <v>43343</v>
      </c>
      <c r="E203" s="38">
        <f t="shared" si="18"/>
        <v>14</v>
      </c>
      <c r="F203" s="40">
        <f>SUMIFS(HDD_Summary!$E$4:$E$488,HDD_Summary!$D$4:$D$488,"&lt;"&amp;$D203,HDD_Summary!$D$4:$D$488,"&gt;="&amp;$C203)</f>
        <v>0</v>
      </c>
      <c r="G203" s="40">
        <f>SUMIFS(HDD_Summary!$F$4:$F$488,HDD_Summary!$D$4:$D$488,"&lt;"&amp;$D203,HDD_Summary!$D$4:$D$488,"&gt;="&amp;$C203)</f>
        <v>4.2473118279569157E-2</v>
      </c>
      <c r="H203" s="105">
        <f>SUM('Customer Count by Cycle'!F38:F38)</f>
        <v>134</v>
      </c>
      <c r="I203" s="105">
        <f>SUM('Customer Count by Cycle'!G38:G38)</f>
        <v>38</v>
      </c>
    </row>
    <row r="204" spans="1:9" x14ac:dyDescent="0.25">
      <c r="A204" s="99">
        <f t="shared" si="17"/>
        <v>15</v>
      </c>
      <c r="B204" s="99">
        <v>9</v>
      </c>
      <c r="C204" s="39">
        <f>SUMIFS('Meter Reading_WEMO'!AF$33:AF$260,'Meter Reading_WEMO'!$AE$33:$AE$260,$A204,'Meter Reading_WEMO'!$AD$33:$AD$260,$B204)</f>
        <v>43332</v>
      </c>
      <c r="D204" s="39">
        <f>SUMIFS('Meter Reading_WEMO'!AG$33:AG$260,'Meter Reading_WEMO'!$AE$33:$AE$260,$A204,'Meter Reading_WEMO'!$AD$33:$AD$260,$B204)</f>
        <v>43343</v>
      </c>
      <c r="E204" s="38">
        <f t="shared" si="18"/>
        <v>11</v>
      </c>
      <c r="F204" s="40">
        <f>SUMIFS(HDD_Summary!$E$4:$E$488,HDD_Summary!$D$4:$D$488,"&lt;"&amp;$D204,HDD_Summary!$D$4:$D$488,"&gt;="&amp;$C204)</f>
        <v>0</v>
      </c>
      <c r="G204" s="40">
        <f>SUMIFS(HDD_Summary!$F$4:$F$488,HDD_Summary!$D$4:$D$488,"&lt;"&amp;$D204,HDD_Summary!$D$4:$D$488,"&gt;="&amp;$C204)</f>
        <v>4.2473118279569157E-2</v>
      </c>
      <c r="H204" s="105">
        <f>SUM('Customer Count by Cycle'!F39:F39)</f>
        <v>172</v>
      </c>
      <c r="I204" s="105">
        <f>SUM('Customer Count by Cycle'!G39:G39)</f>
        <v>24</v>
      </c>
    </row>
    <row r="205" spans="1:9" x14ac:dyDescent="0.25">
      <c r="A205" s="99">
        <f t="shared" si="17"/>
        <v>16</v>
      </c>
      <c r="B205" s="99">
        <v>9</v>
      </c>
      <c r="C205" s="39">
        <f>SUMIFS('Meter Reading_WEMO'!AF$33:AF$260,'Meter Reading_WEMO'!$AE$33:$AE$260,$A205,'Meter Reading_WEMO'!$AD$33:$AD$260,$B205)</f>
        <v>43333</v>
      </c>
      <c r="D205" s="39">
        <f>SUMIFS('Meter Reading_WEMO'!AG$33:AG$260,'Meter Reading_WEMO'!$AE$33:$AE$260,$A205,'Meter Reading_WEMO'!$AD$33:$AD$260,$B205)</f>
        <v>43343</v>
      </c>
      <c r="E205" s="38">
        <f t="shared" si="18"/>
        <v>10</v>
      </c>
      <c r="F205" s="40">
        <f>SUMIFS(HDD_Summary!$E$4:$E$488,HDD_Summary!$D$4:$D$488,"&lt;"&amp;$D205,HDD_Summary!$D$4:$D$488,"&gt;="&amp;$C205)</f>
        <v>0</v>
      </c>
      <c r="G205" s="40">
        <f>SUMIFS(HDD_Summary!$F$4:$F$488,HDD_Summary!$D$4:$D$488,"&lt;"&amp;$D205,HDD_Summary!$D$4:$D$488,"&gt;="&amp;$C205)</f>
        <v>4.2473118279569157E-2</v>
      </c>
      <c r="H205" s="105">
        <f>SUM('Customer Count by Cycle'!F40:F40)</f>
        <v>190</v>
      </c>
      <c r="I205" s="105">
        <f>SUM('Customer Count by Cycle'!G40:G40)</f>
        <v>11</v>
      </c>
    </row>
    <row r="206" spans="1:9" x14ac:dyDescent="0.25">
      <c r="A206" s="99">
        <f t="shared" si="17"/>
        <v>17</v>
      </c>
      <c r="B206" s="99">
        <v>9</v>
      </c>
      <c r="C206" s="39">
        <f>SUMIFS('Meter Reading_WEMO'!AF$33:AF$260,'Meter Reading_WEMO'!$AE$33:$AE$260,$A206,'Meter Reading_WEMO'!$AD$33:$AD$260,$B206)</f>
        <v>43334</v>
      </c>
      <c r="D206" s="39">
        <f>SUMIFS('Meter Reading_WEMO'!AG$33:AG$260,'Meter Reading_WEMO'!$AE$33:$AE$260,$A206,'Meter Reading_WEMO'!$AD$33:$AD$260,$B206)</f>
        <v>43343</v>
      </c>
      <c r="E206" s="38">
        <f t="shared" si="18"/>
        <v>9</v>
      </c>
      <c r="F206" s="40">
        <f>SUMIFS(HDD_Summary!$E$4:$E$488,HDD_Summary!$D$4:$D$488,"&lt;"&amp;$D206,HDD_Summary!$D$4:$D$488,"&gt;="&amp;$C206)</f>
        <v>0</v>
      </c>
      <c r="G206" s="40">
        <f>SUMIFS(HDD_Summary!$F$4:$F$488,HDD_Summary!$D$4:$D$488,"&lt;"&amp;$D206,HDD_Summary!$D$4:$D$488,"&gt;="&amp;$C206)</f>
        <v>4.2473118279569157E-2</v>
      </c>
      <c r="H206" s="105">
        <f>SUM('Customer Count by Cycle'!F41:F41)</f>
        <v>82</v>
      </c>
      <c r="I206" s="105">
        <f>SUM('Customer Count by Cycle'!G41:G41)</f>
        <v>6</v>
      </c>
    </row>
    <row r="207" spans="1:9" x14ac:dyDescent="0.25">
      <c r="A207" s="99">
        <f t="shared" si="17"/>
        <v>18</v>
      </c>
      <c r="B207" s="99">
        <v>9</v>
      </c>
      <c r="C207" s="39">
        <f>SUMIFS('Meter Reading_WEMO'!AF$33:AF$260,'Meter Reading_WEMO'!$AE$33:$AE$260,$A207,'Meter Reading_WEMO'!$AD$33:$AD$260,$B207)</f>
        <v>43335</v>
      </c>
      <c r="D207" s="39">
        <f>SUMIFS('Meter Reading_WEMO'!AG$33:AG$260,'Meter Reading_WEMO'!$AE$33:$AE$260,$A207,'Meter Reading_WEMO'!$AD$33:$AD$260,$B207)</f>
        <v>43343</v>
      </c>
      <c r="E207" s="38">
        <f t="shared" si="18"/>
        <v>8</v>
      </c>
      <c r="F207" s="40">
        <f>SUMIFS(HDD_Summary!$E$4:$E$488,HDD_Summary!$D$4:$D$488,"&lt;"&amp;$D207,HDD_Summary!$D$4:$D$488,"&gt;="&amp;$C207)</f>
        <v>0</v>
      </c>
      <c r="G207" s="40">
        <f>SUMIFS(HDD_Summary!$F$4:$F$488,HDD_Summary!$D$4:$D$488,"&lt;"&amp;$D207,HDD_Summary!$D$4:$D$488,"&gt;="&amp;$C207)</f>
        <v>4.2473118279569157E-2</v>
      </c>
      <c r="H207" s="105">
        <f>SUM('Customer Count by Cycle'!F42:F42)</f>
        <v>213</v>
      </c>
      <c r="I207" s="105">
        <f>SUM('Customer Count by Cycle'!G42:G42)</f>
        <v>25</v>
      </c>
    </row>
    <row r="208" spans="1:9" x14ac:dyDescent="0.25">
      <c r="A208" s="99">
        <f t="shared" si="17"/>
        <v>19</v>
      </c>
      <c r="B208" s="99">
        <v>9</v>
      </c>
      <c r="C208" s="39">
        <f>SUMIFS('Meter Reading_WEMO'!AF$33:AF$260,'Meter Reading_WEMO'!$AE$33:$AE$260,$A208,'Meter Reading_WEMO'!$AD$33:$AD$260,$B208)</f>
        <v>43336</v>
      </c>
      <c r="D208" s="39">
        <f>SUMIFS('Meter Reading_WEMO'!AG$33:AG$260,'Meter Reading_WEMO'!$AE$33:$AE$260,$A208,'Meter Reading_WEMO'!$AD$33:$AD$260,$B208)</f>
        <v>43343</v>
      </c>
      <c r="E208" s="38">
        <f t="shared" si="18"/>
        <v>7</v>
      </c>
      <c r="F208" s="40">
        <f>SUMIFS(HDD_Summary!$E$4:$E$488,HDD_Summary!$D$4:$D$488,"&lt;"&amp;$D208,HDD_Summary!$D$4:$D$488,"&gt;="&amp;$C208)</f>
        <v>0</v>
      </c>
      <c r="G208" s="40">
        <f>SUMIFS(HDD_Summary!$F$4:$F$488,HDD_Summary!$D$4:$D$488,"&lt;"&amp;$D208,HDD_Summary!$D$4:$D$488,"&gt;="&amp;$C208)</f>
        <v>0</v>
      </c>
      <c r="H208" s="105">
        <f>SUM('Customer Count by Cycle'!F43:F43)</f>
        <v>233</v>
      </c>
      <c r="I208" s="105">
        <f>SUM('Customer Count by Cycle'!G43:G43)</f>
        <v>49</v>
      </c>
    </row>
    <row r="209" spans="1:11" x14ac:dyDescent="0.25">
      <c r="C209" s="39"/>
      <c r="D209" s="39"/>
      <c r="F209" s="98"/>
      <c r="G209" s="40"/>
      <c r="H209" s="105"/>
      <c r="I209" s="105"/>
    </row>
    <row r="210" spans="1:11" x14ac:dyDescent="0.25">
      <c r="C210" s="39"/>
      <c r="D210" s="39"/>
      <c r="F210" s="98"/>
      <c r="G210" s="40"/>
      <c r="H210" s="105"/>
      <c r="I210" s="105"/>
    </row>
    <row r="211" spans="1:11" x14ac:dyDescent="0.25">
      <c r="C211" s="39"/>
      <c r="D211" s="39"/>
      <c r="F211" s="98"/>
      <c r="G211" s="40"/>
      <c r="H211" s="105"/>
      <c r="I211" s="105"/>
    </row>
    <row r="212" spans="1:11" x14ac:dyDescent="0.25">
      <c r="A212" s="126" t="s">
        <v>466</v>
      </c>
      <c r="B212" s="125"/>
      <c r="C212" s="39"/>
      <c r="D212" s="39"/>
      <c r="F212" s="98"/>
      <c r="G212" s="40"/>
      <c r="H212" s="105"/>
      <c r="I212" s="105"/>
    </row>
    <row r="213" spans="1:11" x14ac:dyDescent="0.25">
      <c r="A213" s="99">
        <f t="shared" ref="A213" si="19">A190</f>
        <v>1</v>
      </c>
      <c r="B213" s="99">
        <v>10</v>
      </c>
      <c r="C213" s="39">
        <f>SUMIFS('Meter Reading_WEMO'!AF$33:AF$260,'Meter Reading_WEMO'!$AE$33:$AE$260,$A213,'Meter Reading_WEMO'!$AD$33:$AD$260,$B213)</f>
        <v>43343</v>
      </c>
      <c r="D213" s="39">
        <f>SUMIFS('Meter Reading_WEMO'!AG$33:AG$260,'Meter Reading_WEMO'!$AE$33:$AE$260,$A213,'Meter Reading_WEMO'!$AD$33:$AD$260,$B213)</f>
        <v>43371</v>
      </c>
      <c r="E213" s="38">
        <f>D213-C213</f>
        <v>28</v>
      </c>
      <c r="F213" s="40">
        <f>SUM(HDD_Summary!E307:E334)</f>
        <v>49.5</v>
      </c>
      <c r="G213" s="40">
        <f>SUM(HDD_Summary!F307:F334)</f>
        <v>66.20259259259258</v>
      </c>
      <c r="H213" s="105">
        <f>SUM('Customer Count by Cycle'!F47:F65)</f>
        <v>3195</v>
      </c>
      <c r="I213" s="105">
        <f>SUM('Customer Count by Cycle'!G47:G65)</f>
        <v>524</v>
      </c>
    </row>
    <row r="214" spans="1:11" x14ac:dyDescent="0.25">
      <c r="C214" s="39"/>
      <c r="D214" s="39"/>
      <c r="F214" s="98"/>
      <c r="G214" s="40"/>
      <c r="H214" s="105"/>
      <c r="I214" s="105"/>
    </row>
    <row r="215" spans="1:11" x14ac:dyDescent="0.25">
      <c r="C215" s="39"/>
      <c r="D215" s="39"/>
      <c r="F215" s="98"/>
      <c r="G215" s="40"/>
      <c r="H215" s="105"/>
      <c r="I215" s="105"/>
    </row>
    <row r="216" spans="1:11" x14ac:dyDescent="0.25">
      <c r="C216" s="39"/>
      <c r="D216" s="39"/>
      <c r="F216" s="98"/>
      <c r="G216" s="40"/>
      <c r="H216" s="105"/>
      <c r="I216" s="105"/>
    </row>
    <row r="217" spans="1:11" x14ac:dyDescent="0.25">
      <c r="A217" s="126" t="s">
        <v>465</v>
      </c>
      <c r="B217" s="125"/>
      <c r="C217" s="39"/>
      <c r="D217" s="39"/>
      <c r="F217" s="98"/>
      <c r="G217" s="40"/>
      <c r="H217" s="105"/>
      <c r="I217" s="105"/>
    </row>
    <row r="218" spans="1:11" x14ac:dyDescent="0.25">
      <c r="A218" s="99">
        <f>A213</f>
        <v>1</v>
      </c>
      <c r="B218" s="99">
        <v>11</v>
      </c>
      <c r="C218" s="39">
        <f>SUMIFS('Meter Reading_WEMO'!AF$33:AF$260,'Meter Reading_WEMO'!$AE$33:$AE$260,$A218,'Meter Reading_WEMO'!$AD$33:$AD$260,$B218)</f>
        <v>43371</v>
      </c>
      <c r="D218" s="39">
        <f>SUMIFS('Meter Reading_WEMO'!AG$33:AG$260,'Meter Reading_WEMO'!$AE$33:$AE$260,$A218,'Meter Reading_WEMO'!$AD$33:$AD$260,$B218)</f>
        <v>43399</v>
      </c>
      <c r="E218" s="38">
        <f>D218-C218</f>
        <v>28</v>
      </c>
      <c r="F218" s="40">
        <f>SUM(HDD_Summary!E335:E362)</f>
        <v>351</v>
      </c>
      <c r="G218" s="40">
        <f>SUM(HDD_Summary!F335:F362)</f>
        <v>255.53590203106336</v>
      </c>
      <c r="H218" s="105">
        <f>SUM('Customer Count by Cycle'!F69:F87)</f>
        <v>3220</v>
      </c>
      <c r="I218" s="105">
        <f>SUM('Customer Count by Cycle'!G69:G87)</f>
        <v>523</v>
      </c>
    </row>
    <row r="219" spans="1:11" x14ac:dyDescent="0.25">
      <c r="C219" s="39"/>
      <c r="D219" s="39"/>
      <c r="F219" s="98"/>
      <c r="G219" s="40"/>
      <c r="H219" s="105"/>
      <c r="I219" s="105"/>
    </row>
    <row r="220" spans="1:11" x14ac:dyDescent="0.25">
      <c r="C220" s="39"/>
      <c r="D220" s="39"/>
      <c r="F220" s="98"/>
      <c r="G220" s="40"/>
      <c r="H220" s="105"/>
      <c r="I220" s="105"/>
    </row>
    <row r="221" spans="1:11" x14ac:dyDescent="0.25">
      <c r="C221" s="39"/>
      <c r="D221" s="39"/>
      <c r="F221" s="98"/>
      <c r="G221" s="40"/>
      <c r="H221" s="105"/>
      <c r="I221" s="105"/>
    </row>
    <row r="222" spans="1:11" x14ac:dyDescent="0.25">
      <c r="A222" s="126" t="s">
        <v>464</v>
      </c>
      <c r="B222" s="125"/>
      <c r="C222" s="39"/>
      <c r="D222" s="39"/>
      <c r="F222" s="98"/>
      <c r="G222" s="40"/>
      <c r="H222" s="105"/>
      <c r="I222" s="105"/>
    </row>
    <row r="223" spans="1:11" x14ac:dyDescent="0.25">
      <c r="A223" s="99">
        <f>A218</f>
        <v>1</v>
      </c>
      <c r="B223" s="99">
        <v>12</v>
      </c>
      <c r="C223" s="39">
        <f>SUMIFS('Meter Reading_WEMO'!AF$33:AF$260,'Meter Reading_WEMO'!$AE$33:$AE$260,$A223,'Meter Reading_WEMO'!$AD$33:$AD$260,$B223)</f>
        <v>43399</v>
      </c>
      <c r="D223" s="39">
        <f>SUMIFS('Meter Reading_WEMO'!AG$33:AG$260,'Meter Reading_WEMO'!$AE$33:$AE$260,$A223,'Meter Reading_WEMO'!$AD$33:$AD$260,$B223)</f>
        <v>43429</v>
      </c>
      <c r="E223" s="38">
        <f>D223-C223</f>
        <v>30</v>
      </c>
      <c r="F223" s="40">
        <f>SUM(HDD_Summary!E363:E392)</f>
        <v>798</v>
      </c>
      <c r="G223" s="40">
        <f>SUM(HDD_Summary!F363:F392)</f>
        <v>762.90705495818406</v>
      </c>
      <c r="H223" s="105">
        <f>SUM('Customer Count by Cycle'!F91:F109)</f>
        <v>3282</v>
      </c>
      <c r="I223" s="105">
        <f>SUM('Customer Count by Cycle'!G91:G109)</f>
        <v>530</v>
      </c>
      <c r="K223" s="160"/>
    </row>
    <row r="224" spans="1:11" x14ac:dyDescent="0.25">
      <c r="H224" s="105"/>
      <c r="I224" s="105"/>
    </row>
    <row r="225" spans="1:9" x14ac:dyDescent="0.25">
      <c r="F225" s="98"/>
      <c r="G225" s="41"/>
      <c r="H225" s="105"/>
      <c r="I225" s="105"/>
    </row>
    <row r="226" spans="1:9" x14ac:dyDescent="0.25">
      <c r="H226" s="105"/>
      <c r="I226" s="105"/>
    </row>
    <row r="227" spans="1:9" customFormat="1" ht="14.45" customHeight="1" x14ac:dyDescent="0.25">
      <c r="A227" s="126" t="s">
        <v>463</v>
      </c>
      <c r="B227" s="125"/>
      <c r="H227" s="105"/>
      <c r="I227" s="105"/>
    </row>
    <row r="228" spans="1:9" x14ac:dyDescent="0.25">
      <c r="A228" s="99">
        <v>1</v>
      </c>
      <c r="B228" s="99">
        <v>1</v>
      </c>
      <c r="C228" s="39">
        <f>SUMIFS('Meter Reading_WEMO'!AF$261:AF$279,'Meter Reading_WEMO'!$AE$261:$AE$279,$A228,'Meter Reading_WEMO'!$AD$261:$AD$279,$B228)</f>
        <v>43429</v>
      </c>
      <c r="D228" s="39">
        <f>SUMIFS('Meter Reading_WEMO'!AG$261:AG$279,'Meter Reading_WEMO'!$AE$261:$AE$279,$A228,'Meter Reading_WEMO'!$AD$261:$AD$279,$B228)</f>
        <v>43456</v>
      </c>
      <c r="E228" s="38">
        <f>D228-C228</f>
        <v>27</v>
      </c>
      <c r="F228" s="40">
        <f>SUM(HDD_Summary!E393:E419)</f>
        <v>914.5</v>
      </c>
      <c r="G228" s="40">
        <f>SUM(HDD_Summary!F393:F419)</f>
        <v>708.25344683393064</v>
      </c>
      <c r="H228" s="105">
        <f>SUM('Customer Count by Cycle'!F113:F131)</f>
        <v>3336</v>
      </c>
      <c r="I228" s="105">
        <f>SUM('Customer Count by Cycle'!G113:G131)</f>
        <v>535</v>
      </c>
    </row>
    <row r="229" spans="1:9" x14ac:dyDescent="0.25">
      <c r="I229" s="38"/>
    </row>
    <row r="230" spans="1:9" x14ac:dyDescent="0.25">
      <c r="G230" s="159"/>
    </row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00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2" width="9.140625" style="97"/>
    <col min="3" max="3" width="8.7109375" style="97"/>
    <col min="4" max="4" width="10.42578125" style="124" bestFit="1" customWidth="1"/>
    <col min="5" max="6" width="13.5703125" style="124" customWidth="1"/>
    <col min="7" max="9" width="2.85546875" customWidth="1"/>
    <col min="10" max="11" width="13.5703125" style="6" customWidth="1"/>
    <col min="12" max="13" width="13.5703125" customWidth="1"/>
    <col min="16" max="16" width="14.7109375" bestFit="1" customWidth="1"/>
    <col min="17" max="20" width="10.5703125" customWidth="1"/>
    <col min="22" max="26" width="10.5703125" customWidth="1"/>
  </cols>
  <sheetData>
    <row r="1" spans="1:22" x14ac:dyDescent="0.25">
      <c r="A1" s="172"/>
      <c r="B1" s="173"/>
      <c r="C1" s="173"/>
      <c r="D1" s="174"/>
      <c r="E1" s="7" t="s">
        <v>516</v>
      </c>
      <c r="F1" s="188"/>
      <c r="H1" s="100"/>
      <c r="J1" s="7" t="s">
        <v>517</v>
      </c>
      <c r="K1" s="188"/>
    </row>
    <row r="2" spans="1:22" x14ac:dyDescent="0.25">
      <c r="A2" s="171"/>
      <c r="B2" s="169"/>
      <c r="C2" s="169"/>
      <c r="D2" s="170"/>
      <c r="E2" s="166" t="s">
        <v>512</v>
      </c>
      <c r="F2" s="11" t="s">
        <v>506</v>
      </c>
      <c r="H2" s="100"/>
      <c r="J2" s="166" t="s">
        <v>512</v>
      </c>
      <c r="K2" s="11" t="s">
        <v>506</v>
      </c>
    </row>
    <row r="3" spans="1:22" x14ac:dyDescent="0.25">
      <c r="A3" s="175" t="s">
        <v>53</v>
      </c>
      <c r="B3" s="176" t="s">
        <v>54</v>
      </c>
      <c r="C3" s="176" t="s">
        <v>515</v>
      </c>
      <c r="D3" s="177" t="s">
        <v>454</v>
      </c>
      <c r="E3" s="167" t="s">
        <v>513</v>
      </c>
      <c r="F3" s="168" t="s">
        <v>513</v>
      </c>
      <c r="H3" s="100"/>
      <c r="J3" s="167" t="s">
        <v>513</v>
      </c>
      <c r="K3" s="168" t="s">
        <v>513</v>
      </c>
    </row>
    <row r="4" spans="1:22" x14ac:dyDescent="0.25">
      <c r="A4" s="97">
        <v>11</v>
      </c>
      <c r="B4" s="97">
        <v>1</v>
      </c>
      <c r="C4" s="97">
        <v>2017</v>
      </c>
      <c r="D4" s="165">
        <f t="shared" ref="D4:D67" si="0">DATE(C4,A4,B4)</f>
        <v>43040</v>
      </c>
      <c r="E4" s="162">
        <f>INDEX(Actual_Kirk_HDD!$E$313:$E$797,MATCH($D4,Actual_Kirk_HDD!$A$313:$A$797,0))</f>
        <v>33</v>
      </c>
      <c r="F4" s="162">
        <f>SUMIFS(Staff_Kirk_NHDD!P:P,Staff_Kirk_NHDD!A:A,A4,Staff_Kirk_NHDD!B:B,B4)</f>
        <v>34.695555555555543</v>
      </c>
      <c r="H4" s="100"/>
      <c r="J4" s="162">
        <f>INDEX(Actual_CGI_HDD!$E$313:$E$797,MATCH($D4,Actual_CGI_HDD!$A$313:$A$797,0))</f>
        <v>13</v>
      </c>
      <c r="K4" s="163">
        <f>SUMIFS(Staff_CGI_NHDD!P:P,Staff_CGI_NHDD!A:A,A4,Staff_CGI_NHDD!B:B,B4)</f>
        <v>10.341666666666667</v>
      </c>
      <c r="Q4" s="5"/>
      <c r="R4" s="5"/>
      <c r="S4" s="5"/>
      <c r="T4" s="5"/>
      <c r="V4" s="5"/>
    </row>
    <row r="5" spans="1:22" x14ac:dyDescent="0.25">
      <c r="A5" s="97">
        <v>11</v>
      </c>
      <c r="B5" s="97">
        <v>2</v>
      </c>
      <c r="C5" s="97">
        <v>2017</v>
      </c>
      <c r="D5" s="165">
        <f t="shared" si="0"/>
        <v>43041</v>
      </c>
      <c r="E5" s="162">
        <f>INDEX(Actual_Kirk_HDD!$E$313:$E$797,MATCH($D5,Actual_Kirk_HDD!$A$313:$A$797,0))</f>
        <v>24.5</v>
      </c>
      <c r="F5" s="162">
        <f>SUMIFS(Staff_Kirk_NHDD!P:P,Staff_Kirk_NHDD!A:A,A5,Staff_Kirk_NHDD!B:B,B5)</f>
        <v>22.759814814814813</v>
      </c>
      <c r="H5" s="100"/>
      <c r="J5" s="162">
        <f>INDEX(Actual_CGI_HDD!$E$313:$E$797,MATCH($D5,Actual_CGI_HDD!$A$313:$A$797,0))</f>
        <v>0</v>
      </c>
      <c r="K5" s="163">
        <f>SUMIFS(Staff_CGI_NHDD!P:P,Staff_CGI_NHDD!A:A,A5,Staff_CGI_NHDD!B:B,B5)</f>
        <v>7.6666666666667993E-2</v>
      </c>
      <c r="Q5" s="5"/>
      <c r="R5" s="5"/>
      <c r="S5" s="5"/>
      <c r="T5" s="5"/>
      <c r="V5" s="5"/>
    </row>
    <row r="6" spans="1:22" x14ac:dyDescent="0.25">
      <c r="A6" s="97">
        <v>11</v>
      </c>
      <c r="B6" s="97">
        <v>3</v>
      </c>
      <c r="C6" s="97">
        <v>2017</v>
      </c>
      <c r="D6" s="165">
        <f t="shared" si="0"/>
        <v>43042</v>
      </c>
      <c r="E6" s="162">
        <f>INDEX(Actual_Kirk_HDD!$E$313:$E$797,MATCH($D6,Actual_Kirk_HDD!$A$313:$A$797,0))</f>
        <v>23.5</v>
      </c>
      <c r="F6" s="162">
        <f>SUMIFS(Staff_Kirk_NHDD!P:P,Staff_Kirk_NHDD!A:A,A6,Staff_Kirk_NHDD!B:B,B6)</f>
        <v>20.594444444444441</v>
      </c>
      <c r="H6" s="100"/>
      <c r="J6" s="162">
        <f>INDEX(Actual_CGI_HDD!$E$313:$E$797,MATCH($D6,Actual_CGI_HDD!$A$313:$A$797,0))</f>
        <v>4</v>
      </c>
      <c r="K6" s="163">
        <f>SUMIFS(Staff_CGI_NHDD!P:P,Staff_CGI_NHDD!A:A,A6,Staff_CGI_NHDD!B:B,B6)</f>
        <v>6.1916666666666655</v>
      </c>
      <c r="Q6" s="5"/>
      <c r="R6" s="5"/>
      <c r="S6" s="5"/>
      <c r="T6" s="5"/>
      <c r="V6" s="5"/>
    </row>
    <row r="7" spans="1:22" x14ac:dyDescent="0.25">
      <c r="A7" s="97">
        <v>11</v>
      </c>
      <c r="B7" s="97">
        <v>4</v>
      </c>
      <c r="C7" s="97">
        <v>2017</v>
      </c>
      <c r="D7" s="165">
        <f t="shared" si="0"/>
        <v>43043</v>
      </c>
      <c r="E7" s="162">
        <f>INDEX(Actual_Kirk_HDD!$E$313:$E$797,MATCH($D7,Actual_Kirk_HDD!$A$313:$A$797,0))</f>
        <v>23</v>
      </c>
      <c r="F7" s="162">
        <f>SUMIFS(Staff_Kirk_NHDD!P:P,Staff_Kirk_NHDD!A:A,A7,Staff_Kirk_NHDD!B:B,B7)</f>
        <v>18.077962962962964</v>
      </c>
      <c r="H7" s="100"/>
      <c r="J7" s="162">
        <f>INDEX(Actual_CGI_HDD!$E$313:$E$797,MATCH($D7,Actual_CGI_HDD!$A$313:$A$797,0))</f>
        <v>1.5</v>
      </c>
      <c r="K7" s="163">
        <f>SUMIFS(Staff_CGI_NHDD!P:P,Staff_CGI_NHDD!A:A,A7,Staff_CGI_NHDD!B:B,B7)</f>
        <v>1.9388888888888898</v>
      </c>
      <c r="Q7" s="5"/>
      <c r="R7" s="5"/>
      <c r="S7" s="5"/>
      <c r="T7" s="5"/>
      <c r="V7" s="5"/>
    </row>
    <row r="8" spans="1:22" x14ac:dyDescent="0.25">
      <c r="A8" s="97">
        <v>11</v>
      </c>
      <c r="B8" s="97">
        <v>5</v>
      </c>
      <c r="C8" s="97">
        <v>2017</v>
      </c>
      <c r="D8" s="165">
        <f t="shared" si="0"/>
        <v>43044</v>
      </c>
      <c r="E8" s="162">
        <f>INDEX(Actual_Kirk_HDD!$E$313:$E$797,MATCH($D8,Actual_Kirk_HDD!$A$313:$A$797,0))</f>
        <v>16.5</v>
      </c>
      <c r="F8" s="162">
        <f>SUMIFS(Staff_Kirk_NHDD!P:P,Staff_Kirk_NHDD!A:A,A8,Staff_Kirk_NHDD!B:B,B8)</f>
        <v>10.467222222222222</v>
      </c>
      <c r="H8" s="100"/>
      <c r="J8" s="162">
        <f>INDEX(Actual_CGI_HDD!$E$313:$E$797,MATCH($D8,Actual_CGI_HDD!$A$313:$A$797,0))</f>
        <v>2</v>
      </c>
      <c r="K8" s="163">
        <f>SUMIFS(Staff_CGI_NHDD!P:P,Staff_CGI_NHDD!A:A,A8,Staff_CGI_NHDD!B:B,B8)</f>
        <v>4.1988888888888871</v>
      </c>
    </row>
    <row r="9" spans="1:22" x14ac:dyDescent="0.25">
      <c r="A9" s="97">
        <v>11</v>
      </c>
      <c r="B9" s="97">
        <v>6</v>
      </c>
      <c r="C9" s="97">
        <v>2017</v>
      </c>
      <c r="D9" s="165">
        <f t="shared" si="0"/>
        <v>43045</v>
      </c>
      <c r="E9" s="162">
        <f>INDEX(Actual_Kirk_HDD!$E$313:$E$797,MATCH($D9,Actual_Kirk_HDD!$A$313:$A$797,0))</f>
        <v>24</v>
      </c>
      <c r="F9" s="162">
        <f>SUMIFS(Staff_Kirk_NHDD!P:P,Staff_Kirk_NHDD!A:A,A9,Staff_Kirk_NHDD!B:B,B9)</f>
        <v>21.27277777777778</v>
      </c>
      <c r="H9" s="100"/>
      <c r="J9" s="162">
        <f>INDEX(Actual_CGI_HDD!$E$313:$E$797,MATCH($D9,Actual_CGI_HDD!$A$313:$A$797,0))</f>
        <v>13</v>
      </c>
      <c r="K9" s="163">
        <f>SUMIFS(Staff_CGI_NHDD!P:P,Staff_CGI_NHDD!A:A,A9,Staff_CGI_NHDD!B:B,B9)</f>
        <v>9.0405555555555566</v>
      </c>
    </row>
    <row r="10" spans="1:22" x14ac:dyDescent="0.25">
      <c r="A10" s="97">
        <v>11</v>
      </c>
      <c r="B10" s="97">
        <v>7</v>
      </c>
      <c r="C10" s="97">
        <v>2017</v>
      </c>
      <c r="D10" s="165">
        <f t="shared" si="0"/>
        <v>43046</v>
      </c>
      <c r="E10" s="162">
        <f>INDEX(Actual_Kirk_HDD!$E$313:$E$797,MATCH($D10,Actual_Kirk_HDD!$A$313:$A$797,0))</f>
        <v>30</v>
      </c>
      <c r="F10" s="162">
        <f>SUMIFS(Staff_Kirk_NHDD!P:P,Staff_Kirk_NHDD!A:A,A10,Staff_Kirk_NHDD!B:B,B10)</f>
        <v>29.911111111111111</v>
      </c>
      <c r="H10" s="100"/>
      <c r="J10" s="162">
        <f>INDEX(Actual_CGI_HDD!$E$313:$E$797,MATCH($D10,Actual_CGI_HDD!$A$313:$A$797,0))</f>
        <v>16.5</v>
      </c>
      <c r="K10" s="163">
        <f>SUMIFS(Staff_CGI_NHDD!P:P,Staff_CGI_NHDD!A:A,A10,Staff_CGI_NHDD!B:B,B10)</f>
        <v>14.735000000000003</v>
      </c>
    </row>
    <row r="11" spans="1:22" x14ac:dyDescent="0.25">
      <c r="A11" s="97">
        <v>11</v>
      </c>
      <c r="B11" s="97">
        <v>8</v>
      </c>
      <c r="C11" s="97">
        <v>2017</v>
      </c>
      <c r="D11" s="165">
        <f t="shared" si="0"/>
        <v>43047</v>
      </c>
      <c r="E11" s="162">
        <f>INDEX(Actual_Kirk_HDD!$E$313:$E$797,MATCH($D11,Actual_Kirk_HDD!$A$313:$A$797,0))</f>
        <v>31</v>
      </c>
      <c r="F11" s="162">
        <f>SUMIFS(Staff_Kirk_NHDD!P:P,Staff_Kirk_NHDD!A:A,A11,Staff_Kirk_NHDD!B:B,B11)</f>
        <v>33.244814814814809</v>
      </c>
      <c r="H11" s="100"/>
      <c r="J11" s="162">
        <f>INDEX(Actual_CGI_HDD!$E$313:$E$797,MATCH($D11,Actual_CGI_HDD!$A$313:$A$797,0))</f>
        <v>20.5</v>
      </c>
      <c r="K11" s="163">
        <f>SUMIFS(Staff_CGI_NHDD!P:P,Staff_CGI_NHDD!A:A,A11,Staff_CGI_NHDD!B:B,B11)</f>
        <v>23.131666666666671</v>
      </c>
    </row>
    <row r="12" spans="1:22" x14ac:dyDescent="0.25">
      <c r="A12" s="97">
        <v>11</v>
      </c>
      <c r="B12" s="97">
        <v>9</v>
      </c>
      <c r="C12" s="97">
        <v>2017</v>
      </c>
      <c r="D12" s="165">
        <f t="shared" si="0"/>
        <v>43048</v>
      </c>
      <c r="E12" s="162">
        <f>INDEX(Actual_Kirk_HDD!$E$313:$E$797,MATCH($D12,Actual_Kirk_HDD!$A$313:$A$797,0))</f>
        <v>29.5</v>
      </c>
      <c r="F12" s="162">
        <f>SUMIFS(Staff_Kirk_NHDD!P:P,Staff_Kirk_NHDD!A:A,A12,Staff_Kirk_NHDD!B:B,B12)</f>
        <v>27.719629629629626</v>
      </c>
      <c r="H12" s="100"/>
      <c r="J12" s="162">
        <f>INDEX(Actual_CGI_HDD!$E$313:$E$797,MATCH($D12,Actual_CGI_HDD!$A$313:$A$797,0))</f>
        <v>19.5</v>
      </c>
      <c r="K12" s="163">
        <f>SUMIFS(Staff_CGI_NHDD!P:P,Staff_CGI_NHDD!A:A,A12,Staff_CGI_NHDD!B:B,B12)</f>
        <v>19.793333333333333</v>
      </c>
    </row>
    <row r="13" spans="1:22" x14ac:dyDescent="0.25">
      <c r="A13" s="97">
        <v>11</v>
      </c>
      <c r="B13" s="97">
        <v>10</v>
      </c>
      <c r="C13" s="97">
        <v>2017</v>
      </c>
      <c r="D13" s="165">
        <f t="shared" si="0"/>
        <v>43049</v>
      </c>
      <c r="E13" s="162">
        <f>INDEX(Actual_Kirk_HDD!$E$313:$E$797,MATCH($D13,Actual_Kirk_HDD!$A$313:$A$797,0))</f>
        <v>35</v>
      </c>
      <c r="F13" s="162">
        <f>SUMIFS(Staff_Kirk_NHDD!P:P,Staff_Kirk_NHDD!A:A,A13,Staff_Kirk_NHDD!B:B,B13)</f>
        <v>38.468148148148153</v>
      </c>
      <c r="H13" s="100"/>
      <c r="J13" s="162">
        <f>INDEX(Actual_CGI_HDD!$E$313:$E$797,MATCH($D13,Actual_CGI_HDD!$A$313:$A$797,0))</f>
        <v>27</v>
      </c>
      <c r="K13" s="163">
        <f>SUMIFS(Staff_CGI_NHDD!P:P,Staff_CGI_NHDD!A:A,A13,Staff_CGI_NHDD!B:B,B13)</f>
        <v>29.47388888888889</v>
      </c>
    </row>
    <row r="14" spans="1:22" x14ac:dyDescent="0.25">
      <c r="A14" s="97">
        <v>11</v>
      </c>
      <c r="B14" s="97">
        <v>11</v>
      </c>
      <c r="C14" s="97">
        <v>2017</v>
      </c>
      <c r="D14" s="165">
        <f t="shared" si="0"/>
        <v>43050</v>
      </c>
      <c r="E14" s="162">
        <f>INDEX(Actual_Kirk_HDD!$E$313:$E$797,MATCH($D14,Actual_Kirk_HDD!$A$313:$A$797,0))</f>
        <v>38.5</v>
      </c>
      <c r="F14" s="162">
        <f>SUMIFS(Staff_Kirk_NHDD!P:P,Staff_Kirk_NHDD!A:A,A14,Staff_Kirk_NHDD!B:B,B14)</f>
        <v>47.151666666666671</v>
      </c>
      <c r="H14" s="100"/>
      <c r="J14" s="162">
        <f>INDEX(Actual_CGI_HDD!$E$313:$E$797,MATCH($D14,Actual_CGI_HDD!$A$313:$A$797,0))</f>
        <v>25</v>
      </c>
      <c r="K14" s="163">
        <f>SUMIFS(Staff_CGI_NHDD!P:P,Staff_CGI_NHDD!A:A,A14,Staff_CGI_NHDD!B:B,B14)</f>
        <v>27.060000000000002</v>
      </c>
    </row>
    <row r="15" spans="1:22" x14ac:dyDescent="0.25">
      <c r="A15" s="97">
        <v>11</v>
      </c>
      <c r="B15" s="97">
        <v>12</v>
      </c>
      <c r="C15" s="97">
        <v>2017</v>
      </c>
      <c r="D15" s="165">
        <f t="shared" si="0"/>
        <v>43051</v>
      </c>
      <c r="E15" s="162">
        <f>INDEX(Actual_Kirk_HDD!$E$313:$E$797,MATCH($D15,Actual_Kirk_HDD!$A$313:$A$797,0))</f>
        <v>23.5</v>
      </c>
      <c r="F15" s="162">
        <f>SUMIFS(Staff_Kirk_NHDD!P:P,Staff_Kirk_NHDD!A:A,A15,Staff_Kirk_NHDD!B:B,B15)</f>
        <v>19.576666666666664</v>
      </c>
      <c r="H15" s="100"/>
      <c r="J15" s="162">
        <f>INDEX(Actual_CGI_HDD!$E$313:$E$797,MATCH($D15,Actual_CGI_HDD!$A$313:$A$797,0))</f>
        <v>14.5</v>
      </c>
      <c r="K15" s="163">
        <f>SUMIFS(Staff_CGI_NHDD!P:P,Staff_CGI_NHDD!A:A,A15,Staff_CGI_NHDD!B:B,B15)</f>
        <v>12.59611111111111</v>
      </c>
    </row>
    <row r="16" spans="1:22" x14ac:dyDescent="0.25">
      <c r="A16" s="97">
        <v>11</v>
      </c>
      <c r="B16" s="97">
        <v>13</v>
      </c>
      <c r="C16" s="97">
        <v>2017</v>
      </c>
      <c r="D16" s="165">
        <f t="shared" si="0"/>
        <v>43052</v>
      </c>
      <c r="E16" s="162">
        <f>INDEX(Actual_Kirk_HDD!$E$313:$E$797,MATCH($D16,Actual_Kirk_HDD!$A$313:$A$797,0))</f>
        <v>28</v>
      </c>
      <c r="F16" s="162">
        <f>SUMIFS(Staff_Kirk_NHDD!P:P,Staff_Kirk_NHDD!A:A,A16,Staff_Kirk_NHDD!B:B,B16)</f>
        <v>26.551111111111105</v>
      </c>
      <c r="H16" s="100"/>
      <c r="J16" s="162">
        <f>INDEX(Actual_CGI_HDD!$E$313:$E$797,MATCH($D16,Actual_CGI_HDD!$A$313:$A$797,0))</f>
        <v>21.5</v>
      </c>
      <c r="K16" s="163">
        <f>SUMIFS(Staff_CGI_NHDD!P:P,Staff_CGI_NHDD!A:A,A16,Staff_CGI_NHDD!B:B,B16)</f>
        <v>24.106666666666673</v>
      </c>
    </row>
    <row r="17" spans="1:11" x14ac:dyDescent="0.25">
      <c r="A17" s="97">
        <v>11</v>
      </c>
      <c r="B17" s="97">
        <v>14</v>
      </c>
      <c r="C17" s="97">
        <v>2017</v>
      </c>
      <c r="D17" s="165">
        <f t="shared" si="0"/>
        <v>43053</v>
      </c>
      <c r="E17" s="162">
        <f>INDEX(Actual_Kirk_HDD!$E$313:$E$797,MATCH($D17,Actual_Kirk_HDD!$A$313:$A$797,0))</f>
        <v>28</v>
      </c>
      <c r="F17" s="162">
        <f>SUMIFS(Staff_Kirk_NHDD!P:P,Staff_Kirk_NHDD!A:A,A17,Staff_Kirk_NHDD!B:B,B17)</f>
        <v>25.420370370370367</v>
      </c>
      <c r="H17" s="100"/>
      <c r="J17" s="162">
        <f>INDEX(Actual_CGI_HDD!$E$313:$E$797,MATCH($D17,Actual_CGI_HDD!$A$313:$A$797,0))</f>
        <v>24</v>
      </c>
      <c r="K17" s="163">
        <f>SUMIFS(Staff_CGI_NHDD!P:P,Staff_CGI_NHDD!A:A,A17,Staff_CGI_NHDD!B:B,B17)</f>
        <v>26.114444444444437</v>
      </c>
    </row>
    <row r="18" spans="1:11" x14ac:dyDescent="0.25">
      <c r="A18" s="97">
        <v>11</v>
      </c>
      <c r="B18" s="97">
        <v>15</v>
      </c>
      <c r="C18" s="97">
        <v>2017</v>
      </c>
      <c r="D18" s="165">
        <f t="shared" si="0"/>
        <v>43054</v>
      </c>
      <c r="E18" s="162">
        <f>INDEX(Actual_Kirk_HDD!$E$313:$E$797,MATCH($D18,Actual_Kirk_HDD!$A$313:$A$797,0))</f>
        <v>18</v>
      </c>
      <c r="F18" s="162">
        <f>SUMIFS(Staff_Kirk_NHDD!P:P,Staff_Kirk_NHDD!A:A,A18,Staff_Kirk_NHDD!B:B,B18)</f>
        <v>13.913333333333332</v>
      </c>
      <c r="H18" s="100"/>
      <c r="J18" s="162">
        <f>INDEX(Actual_CGI_HDD!$E$313:$E$797,MATCH($D18,Actual_CGI_HDD!$A$313:$A$797,0))</f>
        <v>18.5</v>
      </c>
      <c r="K18" s="163">
        <f>SUMIFS(Staff_CGI_NHDD!P:P,Staff_CGI_NHDD!A:A,A18,Staff_CGI_NHDD!B:B,B18)</f>
        <v>17.895000000000003</v>
      </c>
    </row>
    <row r="19" spans="1:11" x14ac:dyDescent="0.25">
      <c r="A19" s="97">
        <v>11</v>
      </c>
      <c r="B19" s="97">
        <v>16</v>
      </c>
      <c r="C19" s="97">
        <v>2017</v>
      </c>
      <c r="D19" s="165">
        <f t="shared" si="0"/>
        <v>43055</v>
      </c>
      <c r="E19" s="162">
        <f>INDEX(Actual_Kirk_HDD!$E$313:$E$797,MATCH($D19,Actual_Kirk_HDD!$A$313:$A$797,0))</f>
        <v>25.5</v>
      </c>
      <c r="F19" s="162">
        <f>SUMIFS(Staff_Kirk_NHDD!P:P,Staff_Kirk_NHDD!A:A,A19,Staff_Kirk_NHDD!B:B,B19)</f>
        <v>23.609259259259261</v>
      </c>
      <c r="H19" s="100"/>
      <c r="J19" s="162">
        <f>INDEX(Actual_CGI_HDD!$E$313:$E$797,MATCH($D19,Actual_CGI_HDD!$A$313:$A$797,0))</f>
        <v>24</v>
      </c>
      <c r="K19" s="163">
        <f>SUMIFS(Staff_CGI_NHDD!P:P,Staff_CGI_NHDD!A:A,A19,Staff_CGI_NHDD!B:B,B19)</f>
        <v>24.927777777777781</v>
      </c>
    </row>
    <row r="20" spans="1:11" x14ac:dyDescent="0.25">
      <c r="A20" s="97">
        <v>11</v>
      </c>
      <c r="B20" s="97">
        <v>17</v>
      </c>
      <c r="C20" s="97">
        <v>2017</v>
      </c>
      <c r="D20" s="165">
        <f t="shared" si="0"/>
        <v>43056</v>
      </c>
      <c r="E20" s="162">
        <f>INDEX(Actual_Kirk_HDD!$E$313:$E$797,MATCH($D20,Actual_Kirk_HDD!$A$313:$A$797,0))</f>
        <v>31</v>
      </c>
      <c r="F20" s="162">
        <f>SUMIFS(Staff_Kirk_NHDD!P:P,Staff_Kirk_NHDD!A:A,A20,Staff_Kirk_NHDD!B:B,B20)</f>
        <v>31.984259259259254</v>
      </c>
      <c r="H20" s="100"/>
      <c r="J20" s="162">
        <f>INDEX(Actual_CGI_HDD!$E$313:$E$797,MATCH($D20,Actual_CGI_HDD!$A$313:$A$797,0))</f>
        <v>18</v>
      </c>
      <c r="K20" s="163">
        <f>SUMIFS(Staff_CGI_NHDD!P:P,Staff_CGI_NHDD!A:A,A20,Staff_CGI_NHDD!B:B,B20)</f>
        <v>16.290000000000006</v>
      </c>
    </row>
    <row r="21" spans="1:11" x14ac:dyDescent="0.25">
      <c r="A21" s="97">
        <v>11</v>
      </c>
      <c r="B21" s="97">
        <v>18</v>
      </c>
      <c r="C21" s="97">
        <v>2017</v>
      </c>
      <c r="D21" s="165">
        <f t="shared" si="0"/>
        <v>43057</v>
      </c>
      <c r="E21" s="162">
        <f>INDEX(Actual_Kirk_HDD!$E$313:$E$797,MATCH($D21,Actual_Kirk_HDD!$A$313:$A$797,0))</f>
        <v>17.5</v>
      </c>
      <c r="F21" s="162">
        <f>SUMIFS(Staff_Kirk_NHDD!P:P,Staff_Kirk_NHDD!A:A,A21,Staff_Kirk_NHDD!B:B,B21)</f>
        <v>12.532777777777778</v>
      </c>
      <c r="H21" s="100"/>
      <c r="J21" s="162">
        <f>INDEX(Actual_CGI_HDD!$E$313:$E$797,MATCH($D21,Actual_CGI_HDD!$A$313:$A$797,0))</f>
        <v>8.5</v>
      </c>
      <c r="K21" s="163">
        <f>SUMIFS(Staff_CGI_NHDD!P:P,Staff_CGI_NHDD!A:A,A21,Staff_CGI_NHDD!B:B,B21)</f>
        <v>7.865555555555555</v>
      </c>
    </row>
    <row r="22" spans="1:11" x14ac:dyDescent="0.25">
      <c r="A22" s="97">
        <v>11</v>
      </c>
      <c r="B22" s="97">
        <v>19</v>
      </c>
      <c r="C22" s="97">
        <v>2017</v>
      </c>
      <c r="D22" s="165">
        <f t="shared" si="0"/>
        <v>43058</v>
      </c>
      <c r="E22" s="162">
        <f>INDEX(Actual_Kirk_HDD!$E$313:$E$797,MATCH($D22,Actual_Kirk_HDD!$A$313:$A$797,0))</f>
        <v>30.5</v>
      </c>
      <c r="F22" s="162">
        <f>SUMIFS(Staff_Kirk_NHDD!P:P,Staff_Kirk_NHDD!A:A,A22,Staff_Kirk_NHDD!B:B,B22)</f>
        <v>30.960740740740736</v>
      </c>
      <c r="H22" s="100"/>
      <c r="J22" s="162">
        <f>INDEX(Actual_CGI_HDD!$E$313:$E$797,MATCH($D22,Actual_CGI_HDD!$A$313:$A$797,0))</f>
        <v>29</v>
      </c>
      <c r="K22" s="163">
        <f>SUMIFS(Staff_CGI_NHDD!P:P,Staff_CGI_NHDD!A:A,A22,Staff_CGI_NHDD!B:B,B22)</f>
        <v>33.203888888888891</v>
      </c>
    </row>
    <row r="23" spans="1:11" x14ac:dyDescent="0.25">
      <c r="A23" s="97">
        <v>11</v>
      </c>
      <c r="B23" s="97">
        <v>20</v>
      </c>
      <c r="C23" s="97">
        <v>2017</v>
      </c>
      <c r="D23" s="165">
        <f t="shared" si="0"/>
        <v>43059</v>
      </c>
      <c r="E23" s="162">
        <f>INDEX(Actual_Kirk_HDD!$E$313:$E$797,MATCH($D23,Actual_Kirk_HDD!$A$313:$A$797,0))</f>
        <v>30</v>
      </c>
      <c r="F23" s="162">
        <f>SUMIFS(Staff_Kirk_NHDD!P:P,Staff_Kirk_NHDD!A:A,A23,Staff_Kirk_NHDD!B:B,B23)</f>
        <v>28.929259259259258</v>
      </c>
      <c r="H23" s="100"/>
      <c r="J23" s="162">
        <f>INDEX(Actual_CGI_HDD!$E$313:$E$797,MATCH($D23,Actual_CGI_HDD!$A$313:$A$797,0))</f>
        <v>26.5</v>
      </c>
      <c r="K23" s="163">
        <f>SUMIFS(Staff_CGI_NHDD!P:P,Staff_CGI_NHDD!A:A,A23,Staff_CGI_NHDD!B:B,B23)</f>
        <v>28.121111111111116</v>
      </c>
    </row>
    <row r="24" spans="1:11" x14ac:dyDescent="0.25">
      <c r="A24" s="97">
        <v>11</v>
      </c>
      <c r="B24" s="97">
        <v>21</v>
      </c>
      <c r="C24" s="97">
        <v>2017</v>
      </c>
      <c r="D24" s="165">
        <f t="shared" si="0"/>
        <v>43060</v>
      </c>
      <c r="E24" s="162">
        <f>INDEX(Actual_Kirk_HDD!$E$313:$E$797,MATCH($D24,Actual_Kirk_HDD!$A$313:$A$797,0))</f>
        <v>16</v>
      </c>
      <c r="F24" s="162">
        <f>SUMIFS(Staff_Kirk_NHDD!P:P,Staff_Kirk_NHDD!A:A,A24,Staff_Kirk_NHDD!B:B,B24)</f>
        <v>7.9072222222222202</v>
      </c>
      <c r="H24" s="100"/>
      <c r="J24" s="162">
        <f>INDEX(Actual_CGI_HDD!$E$313:$E$797,MATCH($D24,Actual_CGI_HDD!$A$313:$A$797,0))</f>
        <v>20</v>
      </c>
      <c r="K24" s="163">
        <f>SUMIFS(Staff_CGI_NHDD!P:P,Staff_CGI_NHDD!A:A,A24,Staff_CGI_NHDD!B:B,B24)</f>
        <v>20.800555555555555</v>
      </c>
    </row>
    <row r="25" spans="1:11" x14ac:dyDescent="0.25">
      <c r="A25" s="97">
        <v>11</v>
      </c>
      <c r="B25" s="97">
        <v>22</v>
      </c>
      <c r="C25" s="97">
        <v>2017</v>
      </c>
      <c r="D25" s="165">
        <f t="shared" si="0"/>
        <v>43061</v>
      </c>
      <c r="E25" s="162">
        <f>INDEX(Actual_Kirk_HDD!$E$313:$E$797,MATCH($D25,Actual_Kirk_HDD!$A$313:$A$797,0))</f>
        <v>34</v>
      </c>
      <c r="F25" s="162">
        <f>SUMIFS(Staff_Kirk_NHDD!P:P,Staff_Kirk_NHDD!A:A,A25,Staff_Kirk_NHDD!B:B,B25)</f>
        <v>36.311296296296284</v>
      </c>
      <c r="H25" s="100"/>
      <c r="J25" s="162">
        <f>INDEX(Actual_CGI_HDD!$E$313:$E$797,MATCH($D25,Actual_CGI_HDD!$A$313:$A$797,0))</f>
        <v>31.5</v>
      </c>
      <c r="K25" s="163">
        <f>SUMIFS(Staff_CGI_NHDD!P:P,Staff_CGI_NHDD!A:A,A25,Staff_CGI_NHDD!B:B,B25)</f>
        <v>37.907777777777788</v>
      </c>
    </row>
    <row r="26" spans="1:11" x14ac:dyDescent="0.25">
      <c r="A26" s="97">
        <v>11</v>
      </c>
      <c r="B26" s="97">
        <v>23</v>
      </c>
      <c r="C26" s="97">
        <v>2017</v>
      </c>
      <c r="D26" s="165">
        <f t="shared" si="0"/>
        <v>43062</v>
      </c>
      <c r="E26" s="162">
        <f>INDEX(Actual_Kirk_HDD!$E$313:$E$797,MATCH($D26,Actual_Kirk_HDD!$A$313:$A$797,0))</f>
        <v>36</v>
      </c>
      <c r="F26" s="162">
        <f>SUMIFS(Staff_Kirk_NHDD!P:P,Staff_Kirk_NHDD!A:A,A26,Staff_Kirk_NHDD!B:B,B26)</f>
        <v>41.107222222222205</v>
      </c>
      <c r="H26" s="100"/>
      <c r="J26" s="162">
        <f>INDEX(Actual_CGI_HDD!$E$313:$E$797,MATCH($D26,Actual_CGI_HDD!$A$313:$A$797,0))</f>
        <v>28.5</v>
      </c>
      <c r="K26" s="163">
        <f>SUMIFS(Staff_CGI_NHDD!P:P,Staff_CGI_NHDD!A:A,A26,Staff_CGI_NHDD!B:B,B26)</f>
        <v>31.095000000000006</v>
      </c>
    </row>
    <row r="27" spans="1:11" x14ac:dyDescent="0.25">
      <c r="A27" s="97">
        <v>11</v>
      </c>
      <c r="B27" s="97">
        <v>24</v>
      </c>
      <c r="C27" s="97">
        <v>2017</v>
      </c>
      <c r="D27" s="165">
        <f t="shared" si="0"/>
        <v>43063</v>
      </c>
      <c r="E27" s="162">
        <f>INDEX(Actual_Kirk_HDD!$E$313:$E$797,MATCH($D27,Actual_Kirk_HDD!$A$313:$A$797,0))</f>
        <v>24.25</v>
      </c>
      <c r="F27" s="162">
        <f>SUMIFS(Staff_Kirk_NHDD!P:P,Staff_Kirk_NHDD!A:A,A27,Staff_Kirk_NHDD!B:B,B27)</f>
        <v>22.064259259259259</v>
      </c>
      <c r="H27" s="100"/>
      <c r="J27" s="162">
        <f>INDEX(Actual_CGI_HDD!$E$313:$E$797,MATCH($D27,Actual_CGI_HDD!$A$313:$A$797,0))</f>
        <v>19.5</v>
      </c>
      <c r="K27" s="163">
        <f>SUMIFS(Staff_CGI_NHDD!P:P,Staff_CGI_NHDD!A:A,A27,Staff_CGI_NHDD!B:B,B27)</f>
        <v>18.811111111111114</v>
      </c>
    </row>
    <row r="28" spans="1:11" x14ac:dyDescent="0.25">
      <c r="A28" s="97">
        <v>11</v>
      </c>
      <c r="B28" s="97">
        <v>25</v>
      </c>
      <c r="C28" s="97">
        <v>2017</v>
      </c>
      <c r="D28" s="165">
        <f t="shared" si="0"/>
        <v>43064</v>
      </c>
      <c r="E28" s="162">
        <f>INDEX(Actual_Kirk_HDD!$E$313:$E$797,MATCH($D28,Actual_Kirk_HDD!$A$313:$A$797,0))</f>
        <v>12</v>
      </c>
      <c r="F28" s="162">
        <f>SUMIFS(Staff_Kirk_NHDD!P:P,Staff_Kirk_NHDD!A:A,A28,Staff_Kirk_NHDD!B:B,B28)</f>
        <v>5.3861111111111137</v>
      </c>
      <c r="H28" s="100"/>
      <c r="J28" s="162">
        <f>INDEX(Actual_CGI_HDD!$E$313:$E$797,MATCH($D28,Actual_CGI_HDD!$A$313:$A$797,0))</f>
        <v>18.5</v>
      </c>
      <c r="K28" s="163">
        <f>SUMIFS(Staff_CGI_NHDD!P:P,Staff_CGI_NHDD!A:A,A28,Staff_CGI_NHDD!B:B,B28)</f>
        <v>17.236111111111107</v>
      </c>
    </row>
    <row r="29" spans="1:11" x14ac:dyDescent="0.25">
      <c r="A29" s="97">
        <v>11</v>
      </c>
      <c r="B29" s="97">
        <v>26</v>
      </c>
      <c r="C29" s="97">
        <v>2017</v>
      </c>
      <c r="D29" s="165">
        <f t="shared" si="0"/>
        <v>43065</v>
      </c>
      <c r="E29" s="162">
        <f>INDEX(Actual_Kirk_HDD!$E$313:$E$797,MATCH($D29,Actual_Kirk_HDD!$A$313:$A$797,0))</f>
        <v>19.5</v>
      </c>
      <c r="F29" s="162">
        <f>SUMIFS(Staff_Kirk_NHDD!P:P,Staff_Kirk_NHDD!A:A,A29,Staff_Kirk_NHDD!B:B,B29)</f>
        <v>15.076851851851849</v>
      </c>
      <c r="H29" s="100"/>
      <c r="J29" s="162">
        <f>INDEX(Actual_CGI_HDD!$E$313:$E$797,MATCH($D29,Actual_CGI_HDD!$A$313:$A$797,0))</f>
        <v>20.5</v>
      </c>
      <c r="K29" s="163">
        <f>SUMIFS(Staff_CGI_NHDD!P:P,Staff_CGI_NHDD!A:A,A29,Staff_CGI_NHDD!B:B,B29)</f>
        <v>22.360555555555553</v>
      </c>
    </row>
    <row r="30" spans="1:11" x14ac:dyDescent="0.25">
      <c r="A30" s="97">
        <v>11</v>
      </c>
      <c r="B30" s="97">
        <v>27</v>
      </c>
      <c r="C30" s="97">
        <v>2017</v>
      </c>
      <c r="D30" s="165">
        <f t="shared" si="0"/>
        <v>43066</v>
      </c>
      <c r="E30" s="162">
        <f>INDEX(Actual_Kirk_HDD!$E$313:$E$797,MATCH($D30,Actual_Kirk_HDD!$A$313:$A$797,0))</f>
        <v>20.5</v>
      </c>
      <c r="F30" s="162">
        <f>SUMIFS(Staff_Kirk_NHDD!P:P,Staff_Kirk_NHDD!A:A,A30,Staff_Kirk_NHDD!B:B,B30)</f>
        <v>17.13425925925926</v>
      </c>
      <c r="H30" s="100"/>
      <c r="J30" s="162">
        <f>INDEX(Actual_CGI_HDD!$E$313:$E$797,MATCH($D30,Actual_CGI_HDD!$A$313:$A$797,0))</f>
        <v>18</v>
      </c>
      <c r="K30" s="163">
        <f>SUMIFS(Staff_CGI_NHDD!P:P,Staff_CGI_NHDD!A:A,A30,Staff_CGI_NHDD!B:B,B30)</f>
        <v>15.471666666666669</v>
      </c>
    </row>
    <row r="31" spans="1:11" x14ac:dyDescent="0.25">
      <c r="A31" s="97">
        <v>11</v>
      </c>
      <c r="B31" s="97">
        <v>28</v>
      </c>
      <c r="C31" s="97">
        <v>2017</v>
      </c>
      <c r="D31" s="165">
        <f t="shared" si="0"/>
        <v>43067</v>
      </c>
      <c r="E31" s="162">
        <f>INDEX(Actual_Kirk_HDD!$E$313:$E$797,MATCH($D31,Actual_Kirk_HDD!$A$313:$A$797,0))</f>
        <v>11</v>
      </c>
      <c r="F31" s="162">
        <f>SUMIFS(Staff_Kirk_NHDD!P:P,Staff_Kirk_NHDD!A:A,A31,Staff_Kirk_NHDD!B:B,B31)</f>
        <v>1.7907407407407412</v>
      </c>
      <c r="H31" s="100"/>
      <c r="J31" s="162">
        <f>INDEX(Actual_CGI_HDD!$E$313:$E$797,MATCH($D31,Actual_CGI_HDD!$A$313:$A$797,0))</f>
        <v>14</v>
      </c>
      <c r="K31" s="163">
        <f>SUMIFS(Staff_CGI_NHDD!P:P,Staff_CGI_NHDD!A:A,A31,Staff_CGI_NHDD!B:B,B31)</f>
        <v>11.59888888888889</v>
      </c>
    </row>
    <row r="32" spans="1:11" x14ac:dyDescent="0.25">
      <c r="A32" s="97">
        <v>11</v>
      </c>
      <c r="B32" s="97">
        <v>29</v>
      </c>
      <c r="C32" s="97">
        <v>2017</v>
      </c>
      <c r="D32" s="165">
        <f t="shared" si="0"/>
        <v>43068</v>
      </c>
      <c r="E32" s="162">
        <f>INDEX(Actual_Kirk_HDD!$E$313:$E$797,MATCH($D32,Actual_Kirk_HDD!$A$313:$A$797,0))</f>
        <v>20.5</v>
      </c>
      <c r="F32" s="162">
        <f>SUMIFS(Staff_Kirk_NHDD!P:P,Staff_Kirk_NHDD!A:A,A32,Staff_Kirk_NHDD!B:B,B32)</f>
        <v>16.063148148148148</v>
      </c>
      <c r="H32" s="100"/>
      <c r="J32" s="162">
        <f>INDEX(Actual_CGI_HDD!$E$313:$E$797,MATCH($D32,Actual_CGI_HDD!$A$313:$A$797,0))</f>
        <v>16</v>
      </c>
      <c r="K32" s="163">
        <f>SUMIFS(Staff_CGI_NHDD!P:P,Staff_CGI_NHDD!A:A,A32,Staff_CGI_NHDD!B:B,B32)</f>
        <v>13.763333333333332</v>
      </c>
    </row>
    <row r="33" spans="1:11" x14ac:dyDescent="0.25">
      <c r="A33" s="97">
        <v>11</v>
      </c>
      <c r="B33" s="97">
        <v>30</v>
      </c>
      <c r="C33" s="97">
        <v>2017</v>
      </c>
      <c r="D33" s="165">
        <f t="shared" si="0"/>
        <v>43069</v>
      </c>
      <c r="E33" s="162">
        <f>INDEX(Actual_Kirk_HDD!$E$313:$E$797,MATCH($D33,Actual_Kirk_HDD!$A$313:$A$797,0))</f>
        <v>28</v>
      </c>
      <c r="F33" s="162">
        <f>SUMIFS(Staff_Kirk_NHDD!P:P,Staff_Kirk_NHDD!A:A,A33,Staff_Kirk_NHDD!B:B,B33)</f>
        <v>24.463518518518519</v>
      </c>
      <c r="H33" s="100"/>
      <c r="J33" s="162">
        <f>INDEX(Actual_CGI_HDD!$E$313:$E$797,MATCH($D33,Actual_CGI_HDD!$A$313:$A$797,0))</f>
        <v>20.5</v>
      </c>
      <c r="K33" s="163">
        <f>SUMIFS(Staff_CGI_NHDD!P:P,Staff_CGI_NHDD!A:A,A33,Staff_CGI_NHDD!B:B,B33)</f>
        <v>21.687222222222221</v>
      </c>
    </row>
    <row r="34" spans="1:11" x14ac:dyDescent="0.25">
      <c r="A34" s="97">
        <v>12</v>
      </c>
      <c r="B34" s="97">
        <v>1</v>
      </c>
      <c r="C34" s="97">
        <v>2017</v>
      </c>
      <c r="D34" s="165">
        <f t="shared" si="0"/>
        <v>43070</v>
      </c>
      <c r="E34" s="162">
        <f>INDEX(Actual_Kirk_HDD!$E$313:$E$797,MATCH($D34,Actual_Kirk_HDD!$A$313:$A$797,0))</f>
        <v>26</v>
      </c>
      <c r="F34" s="162">
        <f>SUMIFS(Staff_Kirk_NHDD!P:P,Staff_Kirk_NHDD!A:A,A34,Staff_Kirk_NHDD!B:B,B34)</f>
        <v>29.45564516129032</v>
      </c>
      <c r="H34" s="100"/>
      <c r="J34" s="162">
        <f>INDEX(Actual_CGI_HDD!$E$313:$E$797,MATCH($D34,Actual_CGI_HDD!$A$313:$A$797,0))</f>
        <v>24.5</v>
      </c>
      <c r="K34" s="163">
        <f>SUMIFS(Staff_CGI_NHDD!P:P,Staff_CGI_NHDD!A:A,A34,Staff_CGI_NHDD!B:B,B34)</f>
        <v>24.97661290322581</v>
      </c>
    </row>
    <row r="35" spans="1:11" x14ac:dyDescent="0.25">
      <c r="A35" s="97">
        <v>12</v>
      </c>
      <c r="B35" s="97">
        <v>2</v>
      </c>
      <c r="C35" s="97">
        <v>2017</v>
      </c>
      <c r="D35" s="165">
        <f t="shared" si="0"/>
        <v>43071</v>
      </c>
      <c r="E35" s="162">
        <f>INDEX(Actual_Kirk_HDD!$E$313:$E$797,MATCH($D35,Actual_Kirk_HDD!$A$313:$A$797,0))</f>
        <v>25</v>
      </c>
      <c r="F35" s="162">
        <f>SUMIFS(Staff_Kirk_NHDD!P:P,Staff_Kirk_NHDD!A:A,A35,Staff_Kirk_NHDD!B:B,B35)</f>
        <v>26.567401433691753</v>
      </c>
      <c r="H35" s="100"/>
      <c r="J35" s="162">
        <f>INDEX(Actual_CGI_HDD!$E$313:$E$797,MATCH($D35,Actual_CGI_HDD!$A$313:$A$797,0))</f>
        <v>17.5</v>
      </c>
      <c r="K35" s="163">
        <f>SUMIFS(Staff_CGI_NHDD!P:P,Staff_CGI_NHDD!A:A,A35,Staff_CGI_NHDD!B:B,B35)</f>
        <v>18.973225806451616</v>
      </c>
    </row>
    <row r="36" spans="1:11" x14ac:dyDescent="0.25">
      <c r="A36" s="97">
        <v>12</v>
      </c>
      <c r="B36" s="97">
        <v>3</v>
      </c>
      <c r="C36" s="97">
        <v>2017</v>
      </c>
      <c r="D36" s="165">
        <f t="shared" si="0"/>
        <v>43072</v>
      </c>
      <c r="E36" s="162">
        <f>INDEX(Actual_Kirk_HDD!$E$313:$E$797,MATCH($D36,Actual_Kirk_HDD!$A$313:$A$797,0))</f>
        <v>20.5</v>
      </c>
      <c r="F36" s="162">
        <f>SUMIFS(Staff_Kirk_NHDD!P:P,Staff_Kirk_NHDD!A:A,A36,Staff_Kirk_NHDD!B:B,B36)</f>
        <v>24.530483870967746</v>
      </c>
      <c r="H36" s="100"/>
      <c r="J36" s="162">
        <f>INDEX(Actual_CGI_HDD!$E$313:$E$797,MATCH($D36,Actual_CGI_HDD!$A$313:$A$797,0))</f>
        <v>16</v>
      </c>
      <c r="K36" s="163">
        <f>SUMIFS(Staff_CGI_NHDD!P:P,Staff_CGI_NHDD!A:A,A36,Staff_CGI_NHDD!B:B,B36)</f>
        <v>10.834677419354838</v>
      </c>
    </row>
    <row r="37" spans="1:11" x14ac:dyDescent="0.25">
      <c r="A37" s="97">
        <v>12</v>
      </c>
      <c r="B37" s="97">
        <v>4</v>
      </c>
      <c r="C37" s="97">
        <v>2017</v>
      </c>
      <c r="D37" s="165">
        <f t="shared" si="0"/>
        <v>43073</v>
      </c>
      <c r="E37" s="162">
        <f>INDEX(Actual_Kirk_HDD!$E$313:$E$797,MATCH($D37,Actual_Kirk_HDD!$A$313:$A$797,0))</f>
        <v>16.5</v>
      </c>
      <c r="F37" s="162">
        <f>SUMIFS(Staff_Kirk_NHDD!P:P,Staff_Kirk_NHDD!A:A,A37,Staff_Kirk_NHDD!B:B,B37)</f>
        <v>12.179946236559145</v>
      </c>
      <c r="H37" s="100"/>
      <c r="J37" s="162">
        <f>INDEX(Actual_CGI_HDD!$E$313:$E$797,MATCH($D37,Actual_CGI_HDD!$A$313:$A$797,0))</f>
        <v>6</v>
      </c>
      <c r="K37" s="163">
        <f>SUMIFS(Staff_CGI_NHDD!P:P,Staff_CGI_NHDD!A:A,A37,Staff_CGI_NHDD!B:B,B37)</f>
        <v>5.1909139784946223</v>
      </c>
    </row>
    <row r="38" spans="1:11" x14ac:dyDescent="0.25">
      <c r="A38" s="97">
        <v>12</v>
      </c>
      <c r="B38" s="97">
        <v>5</v>
      </c>
      <c r="C38" s="97">
        <v>2017</v>
      </c>
      <c r="D38" s="165">
        <f t="shared" si="0"/>
        <v>43074</v>
      </c>
      <c r="E38" s="162">
        <f>INDEX(Actual_Kirk_HDD!$E$313:$E$797,MATCH($D38,Actual_Kirk_HDD!$A$313:$A$797,0))</f>
        <v>18</v>
      </c>
      <c r="F38" s="162">
        <f>SUMIFS(Staff_Kirk_NHDD!P:P,Staff_Kirk_NHDD!A:A,A38,Staff_Kirk_NHDD!B:B,B38)</f>
        <v>18.225089605734766</v>
      </c>
      <c r="H38" s="100"/>
      <c r="J38" s="162">
        <f>INDEX(Actual_CGI_HDD!$E$313:$E$797,MATCH($D38,Actual_CGI_HDD!$A$313:$A$797,0))</f>
        <v>21.5</v>
      </c>
      <c r="K38" s="163">
        <f>SUMIFS(Staff_CGI_NHDD!P:P,Staff_CGI_NHDD!A:A,A38,Staff_CGI_NHDD!B:B,B38)</f>
        <v>21.315913978494624</v>
      </c>
    </row>
    <row r="39" spans="1:11" x14ac:dyDescent="0.25">
      <c r="A39" s="97">
        <v>12</v>
      </c>
      <c r="B39" s="97">
        <v>6</v>
      </c>
      <c r="C39" s="97">
        <v>2017</v>
      </c>
      <c r="D39" s="165">
        <f t="shared" si="0"/>
        <v>43075</v>
      </c>
      <c r="E39" s="162">
        <f>INDEX(Actual_Kirk_HDD!$E$313:$E$797,MATCH($D39,Actual_Kirk_HDD!$A$313:$A$797,0))</f>
        <v>31.5</v>
      </c>
      <c r="F39" s="162">
        <f>SUMIFS(Staff_Kirk_NHDD!P:P,Staff_Kirk_NHDD!A:A,A39,Staff_Kirk_NHDD!B:B,B39)</f>
        <v>33.681792114695341</v>
      </c>
      <c r="H39" s="100"/>
      <c r="J39" s="162">
        <f>INDEX(Actual_CGI_HDD!$E$313:$E$797,MATCH($D39,Actual_CGI_HDD!$A$313:$A$797,0))</f>
        <v>25</v>
      </c>
      <c r="K39" s="163">
        <f>SUMIFS(Staff_CGI_NHDD!P:P,Staff_CGI_NHDD!A:A,A39,Staff_CGI_NHDD!B:B,B39)</f>
        <v>26.306021505376343</v>
      </c>
    </row>
    <row r="40" spans="1:11" x14ac:dyDescent="0.25">
      <c r="A40" s="97">
        <v>12</v>
      </c>
      <c r="B40" s="97">
        <v>7</v>
      </c>
      <c r="C40" s="97">
        <v>2017</v>
      </c>
      <c r="D40" s="165">
        <f t="shared" si="0"/>
        <v>43076</v>
      </c>
      <c r="E40" s="162">
        <f>INDEX(Actual_Kirk_HDD!$E$313:$E$797,MATCH($D40,Actual_Kirk_HDD!$A$313:$A$797,0))</f>
        <v>35.5</v>
      </c>
      <c r="F40" s="162">
        <f>SUMIFS(Staff_Kirk_NHDD!P:P,Staff_Kirk_NHDD!A:A,A40,Staff_Kirk_NHDD!B:B,B40)</f>
        <v>35.81541218637993</v>
      </c>
      <c r="H40" s="100"/>
      <c r="J40" s="162">
        <f>INDEX(Actual_CGI_HDD!$E$313:$E$797,MATCH($D40,Actual_CGI_HDD!$A$313:$A$797,0))</f>
        <v>36.5</v>
      </c>
      <c r="K40" s="163">
        <f>SUMIFS(Staff_CGI_NHDD!P:P,Staff_CGI_NHDD!A:A,A40,Staff_CGI_NHDD!B:B,B40)</f>
        <v>33.1758064516129</v>
      </c>
    </row>
    <row r="41" spans="1:11" x14ac:dyDescent="0.25">
      <c r="A41" s="97">
        <v>12</v>
      </c>
      <c r="B41" s="97">
        <v>8</v>
      </c>
      <c r="C41" s="97">
        <v>2017</v>
      </c>
      <c r="D41" s="165">
        <f t="shared" si="0"/>
        <v>43077</v>
      </c>
      <c r="E41" s="162">
        <f>INDEX(Actual_Kirk_HDD!$E$313:$E$797,MATCH($D41,Actual_Kirk_HDD!$A$313:$A$797,0))</f>
        <v>42.5</v>
      </c>
      <c r="F41" s="162">
        <f>SUMIFS(Staff_Kirk_NHDD!P:P,Staff_Kirk_NHDD!A:A,A41,Staff_Kirk_NHDD!B:B,B41)</f>
        <v>41.072741935483876</v>
      </c>
      <c r="H41" s="100"/>
      <c r="J41" s="162">
        <f>INDEX(Actual_CGI_HDD!$E$313:$E$797,MATCH($D41,Actual_CGI_HDD!$A$313:$A$797,0))</f>
        <v>40.5</v>
      </c>
      <c r="K41" s="163">
        <f>SUMIFS(Staff_CGI_NHDD!P:P,Staff_CGI_NHDD!A:A,A41,Staff_CGI_NHDD!B:B,B41)</f>
        <v>38.47462365591398</v>
      </c>
    </row>
    <row r="42" spans="1:11" x14ac:dyDescent="0.25">
      <c r="A42" s="97">
        <v>12</v>
      </c>
      <c r="B42" s="97">
        <v>9</v>
      </c>
      <c r="C42" s="97">
        <v>2017</v>
      </c>
      <c r="D42" s="165">
        <f t="shared" si="0"/>
        <v>43078</v>
      </c>
      <c r="E42" s="162">
        <f>INDEX(Actual_Kirk_HDD!$E$313:$E$797,MATCH($D42,Actual_Kirk_HDD!$A$313:$A$797,0))</f>
        <v>36.5</v>
      </c>
      <c r="F42" s="162">
        <f>SUMIFS(Staff_Kirk_NHDD!P:P,Staff_Kirk_NHDD!A:A,A42,Staff_Kirk_NHDD!B:B,B42)</f>
        <v>36.52629032258065</v>
      </c>
      <c r="H42" s="100"/>
      <c r="J42" s="162">
        <f>INDEX(Actual_CGI_HDD!$E$313:$E$797,MATCH($D42,Actual_CGI_HDD!$A$313:$A$797,0))</f>
        <v>35.5</v>
      </c>
      <c r="K42" s="163">
        <f>SUMIFS(Staff_CGI_NHDD!P:P,Staff_CGI_NHDD!A:A,A42,Staff_CGI_NHDD!B:B,B42)</f>
        <v>32.162311827956991</v>
      </c>
    </row>
    <row r="43" spans="1:11" x14ac:dyDescent="0.25">
      <c r="A43" s="97">
        <v>12</v>
      </c>
      <c r="B43" s="97">
        <v>10</v>
      </c>
      <c r="C43" s="97">
        <v>2017</v>
      </c>
      <c r="D43" s="165">
        <f t="shared" si="0"/>
        <v>43079</v>
      </c>
      <c r="E43" s="162">
        <f>INDEX(Actual_Kirk_HDD!$E$313:$E$797,MATCH($D43,Actual_Kirk_HDD!$A$313:$A$797,0))</f>
        <v>40.5</v>
      </c>
      <c r="F43" s="162">
        <f>SUMIFS(Staff_Kirk_NHDD!P:P,Staff_Kirk_NHDD!A:A,A43,Staff_Kirk_NHDD!B:B,B43)</f>
        <v>39.343028673835128</v>
      </c>
      <c r="H43" s="100"/>
      <c r="J43" s="162">
        <f>INDEX(Actual_CGI_HDD!$E$313:$E$797,MATCH($D43,Actual_CGI_HDD!$A$313:$A$797,0))</f>
        <v>31.5</v>
      </c>
      <c r="K43" s="163">
        <f>SUMIFS(Staff_CGI_NHDD!P:P,Staff_CGI_NHDD!A:A,A43,Staff_CGI_NHDD!B:B,B43)</f>
        <v>30.495645161290323</v>
      </c>
    </row>
    <row r="44" spans="1:11" x14ac:dyDescent="0.25">
      <c r="A44" s="97">
        <v>12</v>
      </c>
      <c r="B44" s="97">
        <v>11</v>
      </c>
      <c r="C44" s="97">
        <v>2017</v>
      </c>
      <c r="D44" s="165">
        <f t="shared" si="0"/>
        <v>43080</v>
      </c>
      <c r="E44" s="162">
        <f>INDEX(Actual_Kirk_HDD!$E$313:$E$797,MATCH($D44,Actual_Kirk_HDD!$A$313:$A$797,0))</f>
        <v>26.5</v>
      </c>
      <c r="F44" s="162">
        <f>SUMIFS(Staff_Kirk_NHDD!P:P,Staff_Kirk_NHDD!A:A,A44,Staff_Kirk_NHDD!B:B,B44)</f>
        <v>30.176039426523289</v>
      </c>
      <c r="H44" s="100"/>
      <c r="J44" s="162">
        <f>INDEX(Actual_CGI_HDD!$E$313:$E$797,MATCH($D44,Actual_CGI_HDD!$A$313:$A$797,0))</f>
        <v>23.5</v>
      </c>
      <c r="K44" s="163">
        <f>SUMIFS(Staff_CGI_NHDD!P:P,Staff_CGI_NHDD!A:A,A44,Staff_CGI_NHDD!B:B,B44)</f>
        <v>23.139408602150539</v>
      </c>
    </row>
    <row r="45" spans="1:11" x14ac:dyDescent="0.25">
      <c r="A45" s="97">
        <v>12</v>
      </c>
      <c r="B45" s="97">
        <v>12</v>
      </c>
      <c r="C45" s="97">
        <v>2017</v>
      </c>
      <c r="D45" s="165">
        <f t="shared" si="0"/>
        <v>43081</v>
      </c>
      <c r="E45" s="162">
        <f>INDEX(Actual_Kirk_HDD!$E$313:$E$797,MATCH($D45,Actual_Kirk_HDD!$A$313:$A$797,0))</f>
        <v>32</v>
      </c>
      <c r="F45" s="162">
        <f>SUMIFS(Staff_Kirk_NHDD!P:P,Staff_Kirk_NHDD!A:A,A45,Staff_Kirk_NHDD!B:B,B45)</f>
        <v>34.727007168458776</v>
      </c>
      <c r="H45" s="100"/>
      <c r="J45" s="162">
        <f>INDEX(Actual_CGI_HDD!$E$313:$E$797,MATCH($D45,Actual_CGI_HDD!$A$313:$A$797,0))</f>
        <v>31</v>
      </c>
      <c r="K45" s="163">
        <f>SUMIFS(Staff_CGI_NHDD!P:P,Staff_CGI_NHDD!A:A,A45,Staff_CGI_NHDD!B:B,B45)</f>
        <v>29.141451612903225</v>
      </c>
    </row>
    <row r="46" spans="1:11" x14ac:dyDescent="0.25">
      <c r="A46" s="97">
        <v>12</v>
      </c>
      <c r="B46" s="97">
        <v>13</v>
      </c>
      <c r="C46" s="97">
        <v>2017</v>
      </c>
      <c r="D46" s="165">
        <f t="shared" si="0"/>
        <v>43082</v>
      </c>
      <c r="E46" s="162">
        <f>INDEX(Actual_Kirk_HDD!$E$313:$E$797,MATCH($D46,Actual_Kirk_HDD!$A$313:$A$797,0))</f>
        <v>40.5</v>
      </c>
      <c r="F46" s="162">
        <f>SUMIFS(Staff_Kirk_NHDD!P:P,Staff_Kirk_NHDD!A:A,A46,Staff_Kirk_NHDD!B:B,B46)</f>
        <v>38.280358422939067</v>
      </c>
      <c r="H46" s="100"/>
      <c r="J46" s="162">
        <f>INDEX(Actual_CGI_HDD!$E$313:$E$797,MATCH($D46,Actual_CGI_HDD!$A$313:$A$797,0))</f>
        <v>29.5</v>
      </c>
      <c r="K46" s="163">
        <f>SUMIFS(Staff_CGI_NHDD!P:P,Staff_CGI_NHDD!A:A,A46,Staff_CGI_NHDD!B:B,B46)</f>
        <v>28.445645161290326</v>
      </c>
    </row>
    <row r="47" spans="1:11" x14ac:dyDescent="0.25">
      <c r="A47" s="97">
        <v>12</v>
      </c>
      <c r="B47" s="97">
        <v>14</v>
      </c>
      <c r="C47" s="97">
        <v>2017</v>
      </c>
      <c r="D47" s="165">
        <f t="shared" si="0"/>
        <v>43083</v>
      </c>
      <c r="E47" s="162">
        <f>INDEX(Actual_Kirk_HDD!$E$313:$E$797,MATCH($D47,Actual_Kirk_HDD!$A$313:$A$797,0))</f>
        <v>25.5</v>
      </c>
      <c r="F47" s="162">
        <f>SUMIFS(Staff_Kirk_NHDD!P:P,Staff_Kirk_NHDD!A:A,A47,Staff_Kirk_NHDD!B:B,B47)</f>
        <v>27.616182795698922</v>
      </c>
      <c r="H47" s="100"/>
      <c r="J47" s="162">
        <f>INDEX(Actual_CGI_HDD!$E$313:$E$797,MATCH($D47,Actual_CGI_HDD!$A$313:$A$797,0))</f>
        <v>28.5</v>
      </c>
      <c r="K47" s="163">
        <f>SUMIFS(Staff_CGI_NHDD!P:P,Staff_CGI_NHDD!A:A,A47,Staff_CGI_NHDD!B:B,B47)</f>
        <v>27.700860215053762</v>
      </c>
    </row>
    <row r="48" spans="1:11" x14ac:dyDescent="0.25">
      <c r="A48" s="97">
        <v>12</v>
      </c>
      <c r="B48" s="97">
        <v>15</v>
      </c>
      <c r="C48" s="97">
        <v>2017</v>
      </c>
      <c r="D48" s="165">
        <f t="shared" si="0"/>
        <v>43084</v>
      </c>
      <c r="E48" s="162">
        <f>INDEX(Actual_Kirk_HDD!$E$313:$E$797,MATCH($D48,Actual_Kirk_HDD!$A$313:$A$797,0))</f>
        <v>37</v>
      </c>
      <c r="F48" s="162">
        <f>SUMIFS(Staff_Kirk_NHDD!P:P,Staff_Kirk_NHDD!A:A,A48,Staff_Kirk_NHDD!B:B,B48)</f>
        <v>37.370770609319003</v>
      </c>
      <c r="H48" s="100"/>
      <c r="J48" s="162">
        <f>INDEX(Actual_CGI_HDD!$E$313:$E$797,MATCH($D48,Actual_CGI_HDD!$A$313:$A$797,0))</f>
        <v>28</v>
      </c>
      <c r="K48" s="163">
        <f>SUMIFS(Staff_CGI_NHDD!P:P,Staff_CGI_NHDD!A:A,A48,Staff_CGI_NHDD!B:B,B48)</f>
        <v>27.058333333333341</v>
      </c>
    </row>
    <row r="49" spans="1:11" x14ac:dyDescent="0.25">
      <c r="A49" s="97">
        <v>12</v>
      </c>
      <c r="B49" s="97">
        <v>16</v>
      </c>
      <c r="C49" s="97">
        <v>2017</v>
      </c>
      <c r="D49" s="165">
        <f t="shared" si="0"/>
        <v>43085</v>
      </c>
      <c r="E49" s="162">
        <f>INDEX(Actual_Kirk_HDD!$E$313:$E$797,MATCH($D49,Actual_Kirk_HDD!$A$313:$A$797,0))</f>
        <v>29</v>
      </c>
      <c r="F49" s="162">
        <f>SUMIFS(Staff_Kirk_NHDD!P:P,Staff_Kirk_NHDD!A:A,A49,Staff_Kirk_NHDD!B:B,B49)</f>
        <v>32.824336917562725</v>
      </c>
      <c r="H49" s="100"/>
      <c r="J49" s="162">
        <f>INDEX(Actual_CGI_HDD!$E$313:$E$797,MATCH($D49,Actual_CGI_HDD!$A$313:$A$797,0))</f>
        <v>25</v>
      </c>
      <c r="K49" s="163">
        <f>SUMIFS(Staff_CGI_NHDD!P:P,Staff_CGI_NHDD!A:A,A49,Staff_CGI_NHDD!B:B,B49)</f>
        <v>25.58064516129032</v>
      </c>
    </row>
    <row r="50" spans="1:11" x14ac:dyDescent="0.25">
      <c r="A50" s="97">
        <v>12</v>
      </c>
      <c r="B50" s="97">
        <v>17</v>
      </c>
      <c r="C50" s="97">
        <v>2017</v>
      </c>
      <c r="D50" s="165">
        <f t="shared" si="0"/>
        <v>43086</v>
      </c>
      <c r="E50" s="162">
        <f>INDEX(Actual_Kirk_HDD!$E$313:$E$797,MATCH($D50,Actual_Kirk_HDD!$A$313:$A$797,0))</f>
        <v>19.5</v>
      </c>
      <c r="F50" s="162">
        <f>SUMIFS(Staff_Kirk_NHDD!P:P,Staff_Kirk_NHDD!A:A,A50,Staff_Kirk_NHDD!B:B,B50)</f>
        <v>20.715035842293908</v>
      </c>
      <c r="H50" s="100"/>
      <c r="J50" s="162">
        <f>INDEX(Actual_CGI_HDD!$E$313:$E$797,MATCH($D50,Actual_CGI_HDD!$A$313:$A$797,0))</f>
        <v>22</v>
      </c>
      <c r="K50" s="163">
        <f>SUMIFS(Staff_CGI_NHDD!P:P,Staff_CGI_NHDD!A:A,A50,Staff_CGI_NHDD!B:B,B50)</f>
        <v>22.154838709677417</v>
      </c>
    </row>
    <row r="51" spans="1:11" x14ac:dyDescent="0.25">
      <c r="A51" s="97">
        <v>12</v>
      </c>
      <c r="B51" s="97">
        <v>18</v>
      </c>
      <c r="C51" s="97">
        <v>2017</v>
      </c>
      <c r="D51" s="165">
        <f t="shared" si="0"/>
        <v>43087</v>
      </c>
      <c r="E51" s="162">
        <f>INDEX(Actual_Kirk_HDD!$E$313:$E$797,MATCH($D51,Actual_Kirk_HDD!$A$313:$A$797,0))</f>
        <v>21.5</v>
      </c>
      <c r="F51" s="162">
        <f>SUMIFS(Staff_Kirk_NHDD!P:P,Staff_Kirk_NHDD!A:A,A51,Staff_Kirk_NHDD!B:B,B51)</f>
        <v>25.634014336917563</v>
      </c>
      <c r="H51" s="100"/>
      <c r="J51" s="162">
        <f>INDEX(Actual_CGI_HDD!$E$313:$E$797,MATCH($D51,Actual_CGI_HDD!$A$313:$A$797,0))</f>
        <v>17.5</v>
      </c>
      <c r="K51" s="163">
        <f>SUMIFS(Staff_CGI_NHDD!P:P,Staff_CGI_NHDD!A:A,A51,Staff_CGI_NHDD!B:B,B51)</f>
        <v>17.264569892473116</v>
      </c>
    </row>
    <row r="52" spans="1:11" x14ac:dyDescent="0.25">
      <c r="A52" s="97">
        <v>12</v>
      </c>
      <c r="B52" s="97">
        <v>19</v>
      </c>
      <c r="C52" s="97">
        <v>2017</v>
      </c>
      <c r="D52" s="165">
        <f t="shared" si="0"/>
        <v>43088</v>
      </c>
      <c r="E52" s="162">
        <f>INDEX(Actual_Kirk_HDD!$E$313:$E$797,MATCH($D52,Actual_Kirk_HDD!$A$313:$A$797,0))</f>
        <v>20</v>
      </c>
      <c r="F52" s="162">
        <f>SUMIFS(Staff_Kirk_NHDD!P:P,Staff_Kirk_NHDD!A:A,A52,Staff_Kirk_NHDD!B:B,B52)</f>
        <v>23.029551971326168</v>
      </c>
      <c r="H52" s="100"/>
      <c r="J52" s="162">
        <f>INDEX(Actual_CGI_HDD!$E$313:$E$797,MATCH($D52,Actual_CGI_HDD!$A$313:$A$797,0))</f>
        <v>17.5</v>
      </c>
      <c r="K52" s="163">
        <f>SUMIFS(Staff_CGI_NHDD!P:P,Staff_CGI_NHDD!A:A,A52,Staff_CGI_NHDD!B:B,B52)</f>
        <v>15.691720430107525</v>
      </c>
    </row>
    <row r="53" spans="1:11" x14ac:dyDescent="0.25">
      <c r="A53" s="97">
        <v>12</v>
      </c>
      <c r="B53" s="97">
        <v>20</v>
      </c>
      <c r="C53" s="97">
        <v>2017</v>
      </c>
      <c r="D53" s="165">
        <f t="shared" si="0"/>
        <v>43089</v>
      </c>
      <c r="E53" s="162">
        <f>INDEX(Actual_Kirk_HDD!$E$313:$E$797,MATCH($D53,Actual_Kirk_HDD!$A$313:$A$797,0))</f>
        <v>26</v>
      </c>
      <c r="F53" s="162">
        <f>SUMIFS(Staff_Kirk_NHDD!P:P,Staff_Kirk_NHDD!A:A,A53,Staff_Kirk_NHDD!B:B,B53)</f>
        <v>28.63349462365591</v>
      </c>
      <c r="H53" s="100"/>
      <c r="J53" s="162">
        <f>INDEX(Actual_CGI_HDD!$E$313:$E$797,MATCH($D53,Actual_CGI_HDD!$A$313:$A$797,0))</f>
        <v>20</v>
      </c>
      <c r="K53" s="163">
        <f>SUMIFS(Staff_CGI_NHDD!P:P,Staff_CGI_NHDD!A:A,A53,Staff_CGI_NHDD!B:B,B53)</f>
        <v>20.303870967741936</v>
      </c>
    </row>
    <row r="54" spans="1:11" x14ac:dyDescent="0.25">
      <c r="A54" s="97">
        <v>12</v>
      </c>
      <c r="B54" s="97">
        <v>21</v>
      </c>
      <c r="C54" s="97">
        <v>2017</v>
      </c>
      <c r="D54" s="165">
        <f t="shared" si="0"/>
        <v>43090</v>
      </c>
      <c r="E54" s="162">
        <f>INDEX(Actual_Kirk_HDD!$E$313:$E$797,MATCH($D54,Actual_Kirk_HDD!$A$313:$A$797,0))</f>
        <v>29</v>
      </c>
      <c r="F54" s="162">
        <f>SUMIFS(Staff_Kirk_NHDD!P:P,Staff_Kirk_NHDD!A:A,A54,Staff_Kirk_NHDD!B:B,B54)</f>
        <v>31.934193548387089</v>
      </c>
      <c r="H54" s="100"/>
      <c r="J54" s="162">
        <f>INDEX(Actual_CGI_HDD!$E$313:$E$797,MATCH($D54,Actual_CGI_HDD!$A$313:$A$797,0))</f>
        <v>24</v>
      </c>
      <c r="K54" s="163">
        <f>SUMIFS(Staff_CGI_NHDD!P:P,Staff_CGI_NHDD!A:A,A54,Staff_CGI_NHDD!B:B,B54)</f>
        <v>24.205860215053757</v>
      </c>
    </row>
    <row r="55" spans="1:11" x14ac:dyDescent="0.25">
      <c r="A55" s="97">
        <v>12</v>
      </c>
      <c r="B55" s="97">
        <v>22</v>
      </c>
      <c r="C55" s="97">
        <v>2017</v>
      </c>
      <c r="D55" s="165">
        <f t="shared" si="0"/>
        <v>43091</v>
      </c>
      <c r="E55" s="162">
        <f>INDEX(Actual_Kirk_HDD!$E$313:$E$797,MATCH($D55,Actual_Kirk_HDD!$A$313:$A$797,0))</f>
        <v>29</v>
      </c>
      <c r="F55" s="162">
        <f>SUMIFS(Staff_Kirk_NHDD!P:P,Staff_Kirk_NHDD!A:A,A55,Staff_Kirk_NHDD!B:B,B55)</f>
        <v>30.966792114695341</v>
      </c>
      <c r="H55" s="100"/>
      <c r="J55" s="162">
        <f>INDEX(Actual_CGI_HDD!$E$313:$E$797,MATCH($D55,Actual_CGI_HDD!$A$313:$A$797,0))</f>
        <v>17.5</v>
      </c>
      <c r="K55" s="163">
        <f>SUMIFS(Staff_CGI_NHDD!P:P,Staff_CGI_NHDD!A:A,A55,Staff_CGI_NHDD!B:B,B55)</f>
        <v>14.027419354838708</v>
      </c>
    </row>
    <row r="56" spans="1:11" x14ac:dyDescent="0.25">
      <c r="A56" s="97">
        <v>12</v>
      </c>
      <c r="B56" s="97">
        <v>23</v>
      </c>
      <c r="C56" s="97">
        <v>2017</v>
      </c>
      <c r="D56" s="165">
        <f t="shared" si="0"/>
        <v>43092</v>
      </c>
      <c r="E56" s="162">
        <f>INDEX(Actual_Kirk_HDD!$E$313:$E$797,MATCH($D56,Actual_Kirk_HDD!$A$313:$A$797,0))</f>
        <v>41</v>
      </c>
      <c r="F56" s="162">
        <f>SUMIFS(Staff_Kirk_NHDD!P:P,Staff_Kirk_NHDD!A:A,A56,Staff_Kirk_NHDD!B:B,B56)</f>
        <v>40.174856630824387</v>
      </c>
      <c r="H56" s="100"/>
      <c r="J56" s="162">
        <f>INDEX(Actual_CGI_HDD!$E$313:$E$797,MATCH($D56,Actual_CGI_HDD!$A$313:$A$797,0))</f>
        <v>31.5</v>
      </c>
      <c r="K56" s="163">
        <f>SUMIFS(Staff_CGI_NHDD!P:P,Staff_CGI_NHDD!A:A,A56,Staff_CGI_NHDD!B:B,B56)</f>
        <v>29.828709677419347</v>
      </c>
    </row>
    <row r="57" spans="1:11" x14ac:dyDescent="0.25">
      <c r="A57" s="97">
        <v>12</v>
      </c>
      <c r="B57" s="97">
        <v>24</v>
      </c>
      <c r="C57" s="97">
        <v>2017</v>
      </c>
      <c r="D57" s="165">
        <f t="shared" si="0"/>
        <v>43093</v>
      </c>
      <c r="E57" s="162">
        <f>INDEX(Actual_Kirk_HDD!$E$313:$E$797,MATCH($D57,Actual_Kirk_HDD!$A$313:$A$797,0))</f>
        <v>43.5</v>
      </c>
      <c r="F57" s="162">
        <f>SUMIFS(Staff_Kirk_NHDD!P:P,Staff_Kirk_NHDD!A:A,A57,Staff_Kirk_NHDD!B:B,B57)</f>
        <v>42.349301075268826</v>
      </c>
      <c r="H57" s="100"/>
      <c r="J57" s="162">
        <f>INDEX(Actual_CGI_HDD!$E$313:$E$797,MATCH($D57,Actual_CGI_HDD!$A$313:$A$797,0))</f>
        <v>37.5</v>
      </c>
      <c r="K57" s="163">
        <f>SUMIFS(Staff_CGI_NHDD!P:P,Staff_CGI_NHDD!A:A,A57,Staff_CGI_NHDD!B:B,B57)</f>
        <v>34.380053763440863</v>
      </c>
    </row>
    <row r="58" spans="1:11" x14ac:dyDescent="0.25">
      <c r="A58" s="97">
        <v>12</v>
      </c>
      <c r="B58" s="97">
        <v>25</v>
      </c>
      <c r="C58" s="97">
        <v>2017</v>
      </c>
      <c r="D58" s="165">
        <f t="shared" si="0"/>
        <v>43094</v>
      </c>
      <c r="E58" s="162">
        <f>INDEX(Actual_Kirk_HDD!$E$313:$E$797,MATCH($D58,Actual_Kirk_HDD!$A$313:$A$797,0))</f>
        <v>49.5</v>
      </c>
      <c r="F58" s="162">
        <f>SUMIFS(Staff_Kirk_NHDD!P:P,Staff_Kirk_NHDD!A:A,A58,Staff_Kirk_NHDD!B:B,B58)</f>
        <v>43.916648745519709</v>
      </c>
      <c r="H58" s="100"/>
      <c r="J58" s="162">
        <f>INDEX(Actual_CGI_HDD!$E$313:$E$797,MATCH($D58,Actual_CGI_HDD!$A$313:$A$797,0))</f>
        <v>39</v>
      </c>
      <c r="K58" s="163">
        <f>SUMIFS(Staff_CGI_NHDD!P:P,Staff_CGI_NHDD!A:A,A58,Staff_CGI_NHDD!B:B,B58)</f>
        <v>35.625967741935476</v>
      </c>
    </row>
    <row r="59" spans="1:11" x14ac:dyDescent="0.25">
      <c r="A59" s="97">
        <v>12</v>
      </c>
      <c r="B59" s="97">
        <v>26</v>
      </c>
      <c r="C59" s="97">
        <v>2017</v>
      </c>
      <c r="D59" s="165">
        <f t="shared" si="0"/>
        <v>43095</v>
      </c>
      <c r="E59" s="162">
        <f>INDEX(Actual_Kirk_HDD!$E$313:$E$797,MATCH($D59,Actual_Kirk_HDD!$A$313:$A$797,0))</f>
        <v>52.5</v>
      </c>
      <c r="F59" s="162">
        <f>SUMIFS(Staff_Kirk_NHDD!P:P,Staff_Kirk_NHDD!A:A,A59,Staff_Kirk_NHDD!B:B,B59)</f>
        <v>45.680143369175624</v>
      </c>
      <c r="H59" s="100"/>
      <c r="J59" s="162">
        <f>INDEX(Actual_CGI_HDD!$E$313:$E$797,MATCH($D59,Actual_CGI_HDD!$A$313:$A$797,0))</f>
        <v>40</v>
      </c>
      <c r="K59" s="163">
        <f>SUMIFS(Staff_CGI_NHDD!P:P,Staff_CGI_NHDD!A:A,A59,Staff_CGI_NHDD!B:B,B59)</f>
        <v>36.971075268817202</v>
      </c>
    </row>
    <row r="60" spans="1:11" x14ac:dyDescent="0.25">
      <c r="A60" s="97">
        <v>12</v>
      </c>
      <c r="B60" s="97">
        <v>27</v>
      </c>
      <c r="C60" s="97">
        <v>2017</v>
      </c>
      <c r="D60" s="165">
        <f t="shared" si="0"/>
        <v>43096</v>
      </c>
      <c r="E60" s="162">
        <f>INDEX(Actual_Kirk_HDD!$E$313:$E$797,MATCH($D60,Actual_Kirk_HDD!$A$313:$A$797,0))</f>
        <v>64.5</v>
      </c>
      <c r="F60" s="162">
        <f>SUMIFS(Staff_Kirk_NHDD!P:P,Staff_Kirk_NHDD!A:A,A60,Staff_Kirk_NHDD!B:B,B60)</f>
        <v>53.055698924731203</v>
      </c>
      <c r="H60" s="100"/>
      <c r="J60" s="162">
        <f>INDEX(Actual_CGI_HDD!$E$313:$E$797,MATCH($D60,Actual_CGI_HDD!$A$313:$A$797,0))</f>
        <v>50</v>
      </c>
      <c r="K60" s="163">
        <f>SUMIFS(Staff_CGI_NHDD!P:P,Staff_CGI_NHDD!A:A,A60,Staff_CGI_NHDD!B:B,B60)</f>
        <v>46.390161290322574</v>
      </c>
    </row>
    <row r="61" spans="1:11" x14ac:dyDescent="0.25">
      <c r="A61" s="97">
        <v>12</v>
      </c>
      <c r="B61" s="97">
        <v>28</v>
      </c>
      <c r="C61" s="97">
        <v>2017</v>
      </c>
      <c r="D61" s="165">
        <f t="shared" si="0"/>
        <v>43097</v>
      </c>
      <c r="E61" s="162">
        <f>INDEX(Actual_Kirk_HDD!$E$313:$E$797,MATCH($D61,Actual_Kirk_HDD!$A$313:$A$797,0))</f>
        <v>66</v>
      </c>
      <c r="F61" s="162">
        <f>SUMIFS(Staff_Kirk_NHDD!P:P,Staff_Kirk_NHDD!A:A,A61,Staff_Kirk_NHDD!B:B,B61)</f>
        <v>56.413440860215061</v>
      </c>
      <c r="H61" s="100"/>
      <c r="J61" s="162">
        <f>INDEX(Actual_CGI_HDD!$E$313:$E$797,MATCH($D61,Actual_CGI_HDD!$A$313:$A$797,0))</f>
        <v>46</v>
      </c>
      <c r="K61" s="163">
        <f>SUMIFS(Staff_CGI_NHDD!P:P,Staff_CGI_NHDD!A:A,A61,Staff_CGI_NHDD!B:B,B61)</f>
        <v>42.756236559139779</v>
      </c>
    </row>
    <row r="62" spans="1:11" x14ac:dyDescent="0.25">
      <c r="A62" s="97">
        <v>12</v>
      </c>
      <c r="B62" s="97">
        <v>29</v>
      </c>
      <c r="C62" s="97">
        <v>2017</v>
      </c>
      <c r="D62" s="165">
        <f t="shared" si="0"/>
        <v>43098</v>
      </c>
      <c r="E62" s="162">
        <f>INDEX(Actual_Kirk_HDD!$E$313:$E$797,MATCH($D62,Actual_Kirk_HDD!$A$313:$A$797,0))</f>
        <v>54</v>
      </c>
      <c r="F62" s="162">
        <f>SUMIFS(Staff_Kirk_NHDD!P:P,Staff_Kirk_NHDD!A:A,A62,Staff_Kirk_NHDD!B:B,B62)</f>
        <v>50.106075268817207</v>
      </c>
      <c r="H62" s="100"/>
      <c r="J62" s="162">
        <f>INDEX(Actual_CGI_HDD!$E$313:$E$797,MATCH($D62,Actual_CGI_HDD!$A$313:$A$797,0))</f>
        <v>34</v>
      </c>
      <c r="K62" s="163">
        <f>SUMIFS(Staff_CGI_NHDD!P:P,Staff_CGI_NHDD!A:A,A62,Staff_CGI_NHDD!B:B,B62)</f>
        <v>31.192688172043017</v>
      </c>
    </row>
    <row r="63" spans="1:11" x14ac:dyDescent="0.25">
      <c r="A63" s="97">
        <v>12</v>
      </c>
      <c r="B63" s="97">
        <v>30</v>
      </c>
      <c r="C63" s="97">
        <v>2017</v>
      </c>
      <c r="D63" s="165">
        <f t="shared" si="0"/>
        <v>43099</v>
      </c>
      <c r="E63" s="162">
        <f>INDEX(Actual_Kirk_HDD!$E$313:$E$797,MATCH($D63,Actual_Kirk_HDD!$A$313:$A$797,0))</f>
        <v>53.5</v>
      </c>
      <c r="F63" s="162">
        <f>SUMIFS(Staff_Kirk_NHDD!P:P,Staff_Kirk_NHDD!A:A,A63,Staff_Kirk_NHDD!B:B,B63)</f>
        <v>47.620430107526893</v>
      </c>
      <c r="H63" s="100"/>
      <c r="J63" s="162">
        <f>INDEX(Actual_CGI_HDD!$E$313:$E$797,MATCH($D63,Actual_CGI_HDD!$A$313:$A$797,0))</f>
        <v>42.5</v>
      </c>
      <c r="K63" s="163">
        <f>SUMIFS(Staff_CGI_NHDD!P:P,Staff_CGI_NHDD!A:A,A63,Staff_CGI_NHDD!B:B,B63)</f>
        <v>40.556559139784959</v>
      </c>
    </row>
    <row r="64" spans="1:11" x14ac:dyDescent="0.25">
      <c r="A64" s="97">
        <v>12</v>
      </c>
      <c r="B64" s="97">
        <v>31</v>
      </c>
      <c r="C64" s="97">
        <v>2017</v>
      </c>
      <c r="D64" s="165">
        <f t="shared" si="0"/>
        <v>43100</v>
      </c>
      <c r="E64" s="162">
        <f>INDEX(Actual_Kirk_HDD!$E$313:$E$797,MATCH($D64,Actual_Kirk_HDD!$A$313:$A$797,0))</f>
        <v>66.5</v>
      </c>
      <c r="F64" s="162">
        <f>SUMIFS(Staff_Kirk_NHDD!P:P,Staff_Kirk_NHDD!A:A,A64,Staff_Kirk_NHDD!B:B,B64)</f>
        <v>64.141129032258078</v>
      </c>
      <c r="H64" s="100"/>
      <c r="J64" s="162">
        <f>INDEX(Actual_CGI_HDD!$E$313:$E$797,MATCH($D64,Actual_CGI_HDD!$A$313:$A$797,0))</f>
        <v>52</v>
      </c>
      <c r="K64" s="163">
        <f>SUMIFS(Staff_CGI_NHDD!P:P,Staff_CGI_NHDD!A:A,A64,Staff_CGI_NHDD!B:B,B64)</f>
        <v>54.318172043010755</v>
      </c>
    </row>
    <row r="65" spans="1:11" x14ac:dyDescent="0.25">
      <c r="A65" s="97">
        <v>1</v>
      </c>
      <c r="B65" s="97">
        <v>1</v>
      </c>
      <c r="C65" s="97">
        <v>2018</v>
      </c>
      <c r="D65" s="165">
        <f t="shared" si="0"/>
        <v>43101</v>
      </c>
      <c r="E65" s="162">
        <f>INDEX(Actual_Kirk_HDD!$E$313:$E$797,MATCH($D65,Actual_Kirk_HDD!$A$313:$A$797,0))</f>
        <v>71</v>
      </c>
      <c r="F65" s="162">
        <f>SUMIFS(Staff_Kirk_NHDD!P:P,Staff_Kirk_NHDD!A:A,A65,Staff_Kirk_NHDD!B:B,B65)</f>
        <v>65.822706093189979</v>
      </c>
      <c r="H65" s="100"/>
      <c r="J65" s="162">
        <f>INDEX(Actual_CGI_HDD!$E$313:$E$797,MATCH($D65,Actual_CGI_HDD!$A$313:$A$797,0))</f>
        <v>56.5</v>
      </c>
      <c r="K65" s="163">
        <f>SUMIFS(Staff_CGI_NHDD!P:P,Staff_CGI_NHDD!A:A,A65,Staff_CGI_NHDD!B:B,B65)</f>
        <v>55.906344086021498</v>
      </c>
    </row>
    <row r="66" spans="1:11" x14ac:dyDescent="0.25">
      <c r="A66" s="97">
        <v>1</v>
      </c>
      <c r="B66" s="97">
        <v>2</v>
      </c>
      <c r="C66" s="97">
        <v>2018</v>
      </c>
      <c r="D66" s="165">
        <f t="shared" si="0"/>
        <v>43102</v>
      </c>
      <c r="E66" s="162">
        <f>INDEX(Actual_Kirk_HDD!$E$313:$E$797,MATCH($D66,Actual_Kirk_HDD!$A$313:$A$797,0))</f>
        <v>71</v>
      </c>
      <c r="F66" s="162">
        <f>SUMIFS(Staff_Kirk_NHDD!P:P,Staff_Kirk_NHDD!A:A,A66,Staff_Kirk_NHDD!B:B,B66)</f>
        <v>60.72220430107528</v>
      </c>
      <c r="H66" s="100"/>
      <c r="J66" s="162">
        <f>INDEX(Actual_CGI_HDD!$E$313:$E$797,MATCH($D66,Actual_CGI_HDD!$A$313:$A$797,0))</f>
        <v>56.5</v>
      </c>
      <c r="K66" s="163">
        <f>SUMIFS(Staff_CGI_NHDD!P:P,Staff_CGI_NHDD!A:A,A66,Staff_CGI_NHDD!B:B,B66)</f>
        <v>49.522903225806452</v>
      </c>
    </row>
    <row r="67" spans="1:11" x14ac:dyDescent="0.25">
      <c r="A67" s="97">
        <v>1</v>
      </c>
      <c r="B67" s="97">
        <v>3</v>
      </c>
      <c r="C67" s="97">
        <v>2018</v>
      </c>
      <c r="D67" s="165">
        <f t="shared" si="0"/>
        <v>43103</v>
      </c>
      <c r="E67" s="162">
        <f>INDEX(Actual_Kirk_HDD!$E$313:$E$797,MATCH($D67,Actual_Kirk_HDD!$A$313:$A$797,0))</f>
        <v>62</v>
      </c>
      <c r="F67" s="162">
        <f>SUMIFS(Staff_Kirk_NHDD!P:P,Staff_Kirk_NHDD!A:A,A67,Staff_Kirk_NHDD!B:B,B67)</f>
        <v>53.204211469534037</v>
      </c>
      <c r="H67" s="100"/>
      <c r="J67" s="162">
        <f>INDEX(Actual_CGI_HDD!$E$313:$E$797,MATCH($D67,Actual_CGI_HDD!$A$313:$A$797,0))</f>
        <v>45</v>
      </c>
      <c r="K67" s="163">
        <f>SUMIFS(Staff_CGI_NHDD!P:P,Staff_CGI_NHDD!A:A,A67,Staff_CGI_NHDD!B:B,B67)</f>
        <v>37.539139784946244</v>
      </c>
    </row>
    <row r="68" spans="1:11" x14ac:dyDescent="0.25">
      <c r="A68" s="97">
        <v>1</v>
      </c>
      <c r="B68" s="97">
        <v>4</v>
      </c>
      <c r="C68" s="97">
        <v>2018</v>
      </c>
      <c r="D68" s="165">
        <f t="shared" ref="D68:D131" si="1">DATE(C68,A68,B68)</f>
        <v>43104</v>
      </c>
      <c r="E68" s="162">
        <f>INDEX(Actual_Kirk_HDD!$E$313:$E$797,MATCH($D68,Actual_Kirk_HDD!$A$313:$A$797,0))</f>
        <v>57.5</v>
      </c>
      <c r="F68" s="162">
        <f>SUMIFS(Staff_Kirk_NHDD!P:P,Staff_Kirk_NHDD!A:A,A68,Staff_Kirk_NHDD!B:B,B68)</f>
        <v>48.045860215053757</v>
      </c>
      <c r="H68" s="100"/>
      <c r="J68" s="162">
        <f>INDEX(Actual_CGI_HDD!$E$313:$E$797,MATCH($D68,Actual_CGI_HDD!$A$313:$A$797,0))</f>
        <v>50.5</v>
      </c>
      <c r="K68" s="163">
        <f>SUMIFS(Staff_CGI_NHDD!P:P,Staff_CGI_NHDD!A:A,A68,Staff_CGI_NHDD!B:B,B68)</f>
        <v>43.95225806451613</v>
      </c>
    </row>
    <row r="69" spans="1:11" x14ac:dyDescent="0.25">
      <c r="A69" s="97">
        <v>1</v>
      </c>
      <c r="B69" s="97">
        <v>5</v>
      </c>
      <c r="C69" s="97">
        <v>2018</v>
      </c>
      <c r="D69" s="165">
        <f t="shared" si="1"/>
        <v>43105</v>
      </c>
      <c r="E69" s="162">
        <f>INDEX(Actual_Kirk_HDD!$E$313:$E$797,MATCH($D69,Actual_Kirk_HDD!$A$313:$A$797,0))</f>
        <v>62</v>
      </c>
      <c r="F69" s="162">
        <f>SUMIFS(Staff_Kirk_NHDD!P:P,Staff_Kirk_NHDD!A:A,A69,Staff_Kirk_NHDD!B:B,B69)</f>
        <v>51.393243727598566</v>
      </c>
      <c r="H69" s="100"/>
      <c r="J69" s="162">
        <f>INDEX(Actual_CGI_HDD!$E$313:$E$797,MATCH($D69,Actual_CGI_HDD!$A$313:$A$797,0))</f>
        <v>42.5</v>
      </c>
      <c r="K69" s="163">
        <f>SUMIFS(Staff_CGI_NHDD!P:P,Staff_CGI_NHDD!A:A,A69,Staff_CGI_NHDD!B:B,B69)</f>
        <v>33.682956989247309</v>
      </c>
    </row>
    <row r="70" spans="1:11" x14ac:dyDescent="0.25">
      <c r="A70" s="97">
        <v>1</v>
      </c>
      <c r="B70" s="97">
        <v>6</v>
      </c>
      <c r="C70" s="97">
        <v>2018</v>
      </c>
      <c r="D70" s="165">
        <f t="shared" si="1"/>
        <v>43106</v>
      </c>
      <c r="E70" s="162">
        <f>INDEX(Actual_Kirk_HDD!$E$313:$E$797,MATCH($D70,Actual_Kirk_HDD!$A$313:$A$797,0))</f>
        <v>60</v>
      </c>
      <c r="F70" s="162">
        <f>SUMIFS(Staff_Kirk_NHDD!P:P,Staff_Kirk_NHDD!A:A,A70,Staff_Kirk_NHDD!B:B,B70)</f>
        <v>49.684964157706091</v>
      </c>
      <c r="H70" s="100"/>
      <c r="J70" s="162">
        <f>INDEX(Actual_CGI_HDD!$E$313:$E$797,MATCH($D70,Actual_CGI_HDD!$A$313:$A$797,0))</f>
        <v>47</v>
      </c>
      <c r="K70" s="163">
        <f>SUMIFS(Staff_CGI_NHDD!P:P,Staff_CGI_NHDD!A:A,A70,Staff_CGI_NHDD!B:B,B70)</f>
        <v>40.360698924731182</v>
      </c>
    </row>
    <row r="71" spans="1:11" x14ac:dyDescent="0.25">
      <c r="A71" s="97">
        <v>1</v>
      </c>
      <c r="B71" s="97">
        <v>7</v>
      </c>
      <c r="C71" s="97">
        <v>2018</v>
      </c>
      <c r="D71" s="165">
        <f t="shared" si="1"/>
        <v>43107</v>
      </c>
      <c r="E71" s="162">
        <f>INDEX(Actual_Kirk_HDD!$E$313:$E$797,MATCH($D71,Actual_Kirk_HDD!$A$313:$A$797,0))</f>
        <v>54.5</v>
      </c>
      <c r="F71" s="162">
        <f>SUMIFS(Staff_Kirk_NHDD!P:P,Staff_Kirk_NHDD!A:A,A71,Staff_Kirk_NHDD!B:B,B71)</f>
        <v>44.340537634408598</v>
      </c>
      <c r="H71" s="100"/>
      <c r="J71" s="162">
        <f>INDEX(Actual_CGI_HDD!$E$313:$E$797,MATCH($D71,Actual_CGI_HDD!$A$313:$A$797,0))</f>
        <v>34</v>
      </c>
      <c r="K71" s="163">
        <f>SUMIFS(Staff_CGI_NHDD!P:P,Staff_CGI_NHDD!A:A,A71,Staff_CGI_NHDD!B:B,B71)</f>
        <v>30.823225806451614</v>
      </c>
    </row>
    <row r="72" spans="1:11" x14ac:dyDescent="0.25">
      <c r="A72" s="97">
        <v>1</v>
      </c>
      <c r="B72" s="97">
        <v>8</v>
      </c>
      <c r="C72" s="97">
        <v>2018</v>
      </c>
      <c r="D72" s="165">
        <f t="shared" si="1"/>
        <v>43108</v>
      </c>
      <c r="E72" s="162">
        <f>INDEX(Actual_Kirk_HDD!$E$313:$E$797,MATCH($D72,Actual_Kirk_HDD!$A$313:$A$797,0))</f>
        <v>35.5</v>
      </c>
      <c r="F72" s="162">
        <f>SUMIFS(Staff_Kirk_NHDD!P:P,Staff_Kirk_NHDD!A:A,A72,Staff_Kirk_NHDD!B:B,B72)</f>
        <v>35.555268817204293</v>
      </c>
      <c r="H72" s="100"/>
      <c r="J72" s="162">
        <f>INDEX(Actual_CGI_HDD!$E$313:$E$797,MATCH($D72,Actual_CGI_HDD!$A$313:$A$797,0))</f>
        <v>27</v>
      </c>
      <c r="K72" s="163">
        <f>SUMIFS(Staff_CGI_NHDD!P:P,Staff_CGI_NHDD!A:A,A72,Staff_CGI_NHDD!B:B,B72)</f>
        <v>26.843870967741932</v>
      </c>
    </row>
    <row r="73" spans="1:11" x14ac:dyDescent="0.25">
      <c r="A73" s="97">
        <v>1</v>
      </c>
      <c r="B73" s="97">
        <v>9</v>
      </c>
      <c r="C73" s="97">
        <v>2018</v>
      </c>
      <c r="D73" s="165">
        <f t="shared" si="1"/>
        <v>43109</v>
      </c>
      <c r="E73" s="162">
        <f>INDEX(Actual_Kirk_HDD!$E$313:$E$797,MATCH($D73,Actual_Kirk_HDD!$A$313:$A$797,0))</f>
        <v>31</v>
      </c>
      <c r="F73" s="162">
        <f>SUMIFS(Staff_Kirk_NHDD!P:P,Staff_Kirk_NHDD!A:A,A73,Staff_Kirk_NHDD!B:B,B73)</f>
        <v>30.768136200716835</v>
      </c>
      <c r="H73" s="100"/>
      <c r="J73" s="162">
        <f>INDEX(Actual_CGI_HDD!$E$313:$E$797,MATCH($D73,Actual_CGI_HDD!$A$313:$A$797,0))</f>
        <v>26</v>
      </c>
      <c r="K73" s="163">
        <f>SUMIFS(Staff_CGI_NHDD!P:P,Staff_CGI_NHDD!A:A,A73,Staff_CGI_NHDD!B:B,B73)</f>
        <v>26.018279569892471</v>
      </c>
    </row>
    <row r="74" spans="1:11" x14ac:dyDescent="0.25">
      <c r="A74" s="97">
        <v>1</v>
      </c>
      <c r="B74" s="97">
        <v>10</v>
      </c>
      <c r="C74" s="97">
        <v>2018</v>
      </c>
      <c r="D74" s="165">
        <f t="shared" si="1"/>
        <v>43110</v>
      </c>
      <c r="E74" s="162">
        <f>INDEX(Actual_Kirk_HDD!$E$313:$E$797,MATCH($D74,Actual_Kirk_HDD!$A$313:$A$797,0))</f>
        <v>31.5</v>
      </c>
      <c r="F74" s="162">
        <f>SUMIFS(Staff_Kirk_NHDD!P:P,Staff_Kirk_NHDD!A:A,A74,Staff_Kirk_NHDD!B:B,B74)</f>
        <v>32.111827956989238</v>
      </c>
      <c r="H74" s="100"/>
      <c r="J74" s="162">
        <f>INDEX(Actual_CGI_HDD!$E$313:$E$797,MATCH($D74,Actual_CGI_HDD!$A$313:$A$797,0))</f>
        <v>15.5</v>
      </c>
      <c r="K74" s="163">
        <f>SUMIFS(Staff_CGI_NHDD!P:P,Staff_CGI_NHDD!A:A,A74,Staff_CGI_NHDD!B:B,B74)</f>
        <v>16.200913978494626</v>
      </c>
    </row>
    <row r="75" spans="1:11" x14ac:dyDescent="0.25">
      <c r="A75" s="97">
        <v>1</v>
      </c>
      <c r="B75" s="97">
        <v>11</v>
      </c>
      <c r="C75" s="97">
        <v>2018</v>
      </c>
      <c r="D75" s="165">
        <f t="shared" si="1"/>
        <v>43111</v>
      </c>
      <c r="E75" s="162">
        <f>INDEX(Actual_Kirk_HDD!$E$313:$E$797,MATCH($D75,Actual_Kirk_HDD!$A$313:$A$797,0))</f>
        <v>18.5</v>
      </c>
      <c r="F75" s="162">
        <f>SUMIFS(Staff_Kirk_NHDD!P:P,Staff_Kirk_NHDD!A:A,A75,Staff_Kirk_NHDD!B:B,B75)</f>
        <v>23.563172043010745</v>
      </c>
      <c r="H75" s="100"/>
      <c r="J75" s="162">
        <f>INDEX(Actual_CGI_HDD!$E$313:$E$797,MATCH($D75,Actual_CGI_HDD!$A$313:$A$797,0))</f>
        <v>19.5</v>
      </c>
      <c r="K75" s="163">
        <f>SUMIFS(Staff_CGI_NHDD!P:P,Staff_CGI_NHDD!A:A,A75,Staff_CGI_NHDD!B:B,B75)</f>
        <v>20.284462365591402</v>
      </c>
    </row>
    <row r="76" spans="1:11" x14ac:dyDescent="0.25">
      <c r="A76" s="97">
        <v>1</v>
      </c>
      <c r="B76" s="97">
        <v>12</v>
      </c>
      <c r="C76" s="97">
        <v>2018</v>
      </c>
      <c r="D76" s="165">
        <f t="shared" si="1"/>
        <v>43112</v>
      </c>
      <c r="E76" s="162">
        <f>INDEX(Actual_Kirk_HDD!$E$313:$E$797,MATCH($D76,Actual_Kirk_HDD!$A$313:$A$797,0))</f>
        <v>38.5</v>
      </c>
      <c r="F76" s="162">
        <f>SUMIFS(Staff_Kirk_NHDD!P:P,Staff_Kirk_NHDD!A:A,A76,Staff_Kirk_NHDD!B:B,B76)</f>
        <v>37.535376344086018</v>
      </c>
      <c r="H76" s="100"/>
      <c r="J76" s="162">
        <f>INDEX(Actual_CGI_HDD!$E$313:$E$797,MATCH($D76,Actual_CGI_HDD!$A$313:$A$797,0))</f>
        <v>42.5</v>
      </c>
      <c r="K76" s="163">
        <f>SUMIFS(Staff_CGI_NHDD!P:P,Staff_CGI_NHDD!A:A,A76,Staff_CGI_NHDD!B:B,B76)</f>
        <v>32.989086021505372</v>
      </c>
    </row>
    <row r="77" spans="1:11" x14ac:dyDescent="0.25">
      <c r="A77" s="97">
        <v>1</v>
      </c>
      <c r="B77" s="97">
        <v>13</v>
      </c>
      <c r="C77" s="97">
        <v>2018</v>
      </c>
      <c r="D77" s="165">
        <f t="shared" si="1"/>
        <v>43113</v>
      </c>
      <c r="E77" s="162">
        <f>INDEX(Actual_Kirk_HDD!$E$313:$E$797,MATCH($D77,Actual_Kirk_HDD!$A$313:$A$797,0))</f>
        <v>57</v>
      </c>
      <c r="F77" s="162">
        <f>SUMIFS(Staff_Kirk_NHDD!P:P,Staff_Kirk_NHDD!A:A,A77,Staff_Kirk_NHDD!B:B,B77)</f>
        <v>46.415931899641571</v>
      </c>
      <c r="H77" s="100"/>
      <c r="J77" s="162">
        <f>INDEX(Actual_CGI_HDD!$E$313:$E$797,MATCH($D77,Actual_CGI_HDD!$A$313:$A$797,0))</f>
        <v>44</v>
      </c>
      <c r="K77" s="163">
        <f>SUMIFS(Staff_CGI_NHDD!P:P,Staff_CGI_NHDD!A:A,A77,Staff_CGI_NHDD!B:B,B77)</f>
        <v>35.329139784946236</v>
      </c>
    </row>
    <row r="78" spans="1:11" x14ac:dyDescent="0.25">
      <c r="A78" s="97">
        <v>1</v>
      </c>
      <c r="B78" s="97">
        <v>14</v>
      </c>
      <c r="C78" s="97">
        <v>2018</v>
      </c>
      <c r="D78" s="165">
        <f t="shared" si="1"/>
        <v>43114</v>
      </c>
      <c r="E78" s="162">
        <f>INDEX(Actual_Kirk_HDD!$E$313:$E$797,MATCH($D78,Actual_Kirk_HDD!$A$313:$A$797,0))</f>
        <v>54.5</v>
      </c>
      <c r="F78" s="162">
        <f>SUMIFS(Staff_Kirk_NHDD!P:P,Staff_Kirk_NHDD!A:A,A78,Staff_Kirk_NHDD!B:B,B78)</f>
        <v>43.232365591397851</v>
      </c>
      <c r="H78" s="100"/>
      <c r="J78" s="162">
        <f>INDEX(Actual_CGI_HDD!$E$313:$E$797,MATCH($D78,Actual_CGI_HDD!$A$313:$A$797,0))</f>
        <v>45</v>
      </c>
      <c r="K78" s="163">
        <f>SUMIFS(Staff_CGI_NHDD!P:P,Staff_CGI_NHDD!A:A,A78,Staff_CGI_NHDD!B:B,B78)</f>
        <v>36.378172043010757</v>
      </c>
    </row>
    <row r="79" spans="1:11" x14ac:dyDescent="0.25">
      <c r="A79" s="97">
        <v>1</v>
      </c>
      <c r="B79" s="97">
        <v>15</v>
      </c>
      <c r="C79" s="97">
        <v>2018</v>
      </c>
      <c r="D79" s="165">
        <f t="shared" si="1"/>
        <v>43115</v>
      </c>
      <c r="E79" s="162">
        <f>INDEX(Actual_Kirk_HDD!$E$313:$E$797,MATCH($D79,Actual_Kirk_HDD!$A$313:$A$797,0))</f>
        <v>47</v>
      </c>
      <c r="F79" s="162">
        <f>SUMIFS(Staff_Kirk_NHDD!P:P,Staff_Kirk_NHDD!A:A,A79,Staff_Kirk_NHDD!B:B,B79)</f>
        <v>42.183512544802859</v>
      </c>
      <c r="H79" s="100"/>
      <c r="J79" s="162">
        <f>INDEX(Actual_CGI_HDD!$E$313:$E$797,MATCH($D79,Actual_CGI_HDD!$A$313:$A$797,0))</f>
        <v>43</v>
      </c>
      <c r="K79" s="163">
        <f>SUMIFS(Staff_CGI_NHDD!P:P,Staff_CGI_NHDD!A:A,A79,Staff_CGI_NHDD!B:B,B79)</f>
        <v>34.53623655913978</v>
      </c>
    </row>
    <row r="80" spans="1:11" x14ac:dyDescent="0.25">
      <c r="A80" s="97">
        <v>1</v>
      </c>
      <c r="B80" s="97">
        <v>16</v>
      </c>
      <c r="C80" s="97">
        <v>2018</v>
      </c>
      <c r="D80" s="165">
        <f t="shared" si="1"/>
        <v>43116</v>
      </c>
      <c r="E80" s="162">
        <f>INDEX(Actual_Kirk_HDD!$E$313:$E$797,MATCH($D80,Actual_Kirk_HDD!$A$313:$A$797,0))</f>
        <v>63</v>
      </c>
      <c r="F80" s="162">
        <f>SUMIFS(Staff_Kirk_NHDD!P:P,Staff_Kirk_NHDD!A:A,A80,Staff_Kirk_NHDD!B:B,B80)</f>
        <v>55.163817204301068</v>
      </c>
      <c r="H80" s="100"/>
      <c r="J80" s="162">
        <f>INDEX(Actual_CGI_HDD!$E$313:$E$797,MATCH($D80,Actual_CGI_HDD!$A$313:$A$797,0))</f>
        <v>56.5</v>
      </c>
      <c r="K80" s="163">
        <f>SUMIFS(Staff_CGI_NHDD!P:P,Staff_CGI_NHDD!A:A,A80,Staff_CGI_NHDD!B:B,B80)</f>
        <v>46.065430107526893</v>
      </c>
    </row>
    <row r="81" spans="1:11" x14ac:dyDescent="0.25">
      <c r="A81" s="97">
        <v>1</v>
      </c>
      <c r="B81" s="97">
        <v>17</v>
      </c>
      <c r="C81" s="97">
        <v>2018</v>
      </c>
      <c r="D81" s="165">
        <f t="shared" si="1"/>
        <v>43117</v>
      </c>
      <c r="E81" s="162">
        <f>INDEX(Actual_Kirk_HDD!$E$313:$E$797,MATCH($D81,Actual_Kirk_HDD!$A$313:$A$797,0))</f>
        <v>63.5</v>
      </c>
      <c r="F81" s="162">
        <f>SUMIFS(Staff_Kirk_NHDD!P:P,Staff_Kirk_NHDD!A:A,A81,Staff_Kirk_NHDD!B:B,B81)</f>
        <v>57.487974910394264</v>
      </c>
      <c r="H81" s="100"/>
      <c r="J81" s="162">
        <f>INDEX(Actual_CGI_HDD!$E$313:$E$797,MATCH($D81,Actual_CGI_HDD!$A$313:$A$797,0))</f>
        <v>50.5</v>
      </c>
      <c r="K81" s="163">
        <f>SUMIFS(Staff_CGI_NHDD!P:P,Staff_CGI_NHDD!A:A,A81,Staff_CGI_NHDD!B:B,B81)</f>
        <v>42.089086021505381</v>
      </c>
    </row>
    <row r="82" spans="1:11" x14ac:dyDescent="0.25">
      <c r="A82" s="97">
        <v>1</v>
      </c>
      <c r="B82" s="97">
        <v>18</v>
      </c>
      <c r="C82" s="97">
        <v>2018</v>
      </c>
      <c r="D82" s="165">
        <f t="shared" si="1"/>
        <v>43118</v>
      </c>
      <c r="E82" s="162">
        <f>INDEX(Actual_Kirk_HDD!$E$313:$E$797,MATCH($D82,Actual_Kirk_HDD!$A$313:$A$797,0))</f>
        <v>55</v>
      </c>
      <c r="F82" s="162">
        <f>SUMIFS(Staff_Kirk_NHDD!P:P,Staff_Kirk_NHDD!A:A,A82,Staff_Kirk_NHDD!B:B,B82)</f>
        <v>45.240573476702501</v>
      </c>
      <c r="H82" s="100"/>
      <c r="J82" s="162">
        <f>INDEX(Actual_CGI_HDD!$E$313:$E$797,MATCH($D82,Actual_CGI_HDD!$A$313:$A$797,0))</f>
        <v>47</v>
      </c>
      <c r="K82" s="163">
        <f>SUMIFS(Staff_CGI_NHDD!P:P,Staff_CGI_NHDD!A:A,A82,Staff_CGI_NHDD!B:B,B82)</f>
        <v>38.913440860215054</v>
      </c>
    </row>
    <row r="83" spans="1:11" x14ac:dyDescent="0.25">
      <c r="A83" s="97">
        <v>1</v>
      </c>
      <c r="B83" s="97">
        <v>19</v>
      </c>
      <c r="C83" s="97">
        <v>2018</v>
      </c>
      <c r="D83" s="165">
        <f t="shared" si="1"/>
        <v>43119</v>
      </c>
      <c r="E83" s="162">
        <f>INDEX(Actual_Kirk_HDD!$E$313:$E$797,MATCH($D83,Actual_Kirk_HDD!$A$313:$A$797,0))</f>
        <v>39</v>
      </c>
      <c r="F83" s="162">
        <f>SUMIFS(Staff_Kirk_NHDD!P:P,Staff_Kirk_NHDD!A:A,A83,Staff_Kirk_NHDD!B:B,B83)</f>
        <v>39.602455197132606</v>
      </c>
      <c r="H83" s="100"/>
      <c r="J83" s="162">
        <f>INDEX(Actual_CGI_HDD!$E$313:$E$797,MATCH($D83,Actual_CGI_HDD!$A$313:$A$797,0))</f>
        <v>37.5</v>
      </c>
      <c r="K83" s="163">
        <f>SUMIFS(Staff_CGI_NHDD!P:P,Staff_CGI_NHDD!A:A,A83,Staff_CGI_NHDD!B:B,B83)</f>
        <v>31.395268817204293</v>
      </c>
    </row>
    <row r="84" spans="1:11" x14ac:dyDescent="0.25">
      <c r="A84" s="97">
        <v>1</v>
      </c>
      <c r="B84" s="97">
        <v>20</v>
      </c>
      <c r="C84" s="97">
        <v>2018</v>
      </c>
      <c r="D84" s="165">
        <f t="shared" si="1"/>
        <v>43120</v>
      </c>
      <c r="E84" s="162">
        <f>INDEX(Actual_Kirk_HDD!$E$313:$E$797,MATCH($D84,Actual_Kirk_HDD!$A$313:$A$797,0))</f>
        <v>33</v>
      </c>
      <c r="F84" s="162">
        <f>SUMIFS(Staff_Kirk_NHDD!P:P,Staff_Kirk_NHDD!A:A,A84,Staff_Kirk_NHDD!B:B,B84)</f>
        <v>32.992311827956982</v>
      </c>
      <c r="H84" s="100"/>
      <c r="J84" s="162">
        <f>INDEX(Actual_CGI_HDD!$E$313:$E$797,MATCH($D84,Actual_CGI_HDD!$A$313:$A$797,0))</f>
        <v>27.5</v>
      </c>
      <c r="K84" s="163">
        <f>SUMIFS(Staff_CGI_NHDD!P:P,Staff_CGI_NHDD!A:A,A84,Staff_CGI_NHDD!B:B,B84)</f>
        <v>27.773387096774194</v>
      </c>
    </row>
    <row r="85" spans="1:11" x14ac:dyDescent="0.25">
      <c r="A85" s="97">
        <v>1</v>
      </c>
      <c r="B85" s="97">
        <v>21</v>
      </c>
      <c r="C85" s="97">
        <v>2018</v>
      </c>
      <c r="D85" s="165">
        <f t="shared" si="1"/>
        <v>43121</v>
      </c>
      <c r="E85" s="162">
        <f>INDEX(Actual_Kirk_HDD!$E$313:$E$797,MATCH($D85,Actual_Kirk_HDD!$A$313:$A$797,0))</f>
        <v>20</v>
      </c>
      <c r="F85" s="162">
        <f>SUMIFS(Staff_Kirk_NHDD!P:P,Staff_Kirk_NHDD!A:A,A85,Staff_Kirk_NHDD!B:B,B85)</f>
        <v>27.088584229390676</v>
      </c>
      <c r="H85" s="100"/>
      <c r="J85" s="162">
        <f>INDEX(Actual_CGI_HDD!$E$313:$E$797,MATCH($D85,Actual_CGI_HDD!$A$313:$A$797,0))</f>
        <v>12.5</v>
      </c>
      <c r="K85" s="163">
        <f>SUMIFS(Staff_CGI_NHDD!P:P,Staff_CGI_NHDD!A:A,A85,Staff_CGI_NHDD!B:B,B85)</f>
        <v>5.5470967741935526</v>
      </c>
    </row>
    <row r="86" spans="1:11" x14ac:dyDescent="0.25">
      <c r="A86" s="97">
        <v>1</v>
      </c>
      <c r="B86" s="97">
        <v>22</v>
      </c>
      <c r="C86" s="97">
        <v>2018</v>
      </c>
      <c r="D86" s="165">
        <f t="shared" si="1"/>
        <v>43122</v>
      </c>
      <c r="E86" s="162">
        <f>INDEX(Actual_Kirk_HDD!$E$313:$E$797,MATCH($D86,Actual_Kirk_HDD!$A$313:$A$797,0))</f>
        <v>14.5</v>
      </c>
      <c r="F86" s="162">
        <f>SUMIFS(Staff_Kirk_NHDD!P:P,Staff_Kirk_NHDD!A:A,A86,Staff_Kirk_NHDD!B:B,B86)</f>
        <v>15.503064516129026</v>
      </c>
      <c r="H86" s="100"/>
      <c r="J86" s="162">
        <f>INDEX(Actual_CGI_HDD!$E$313:$E$797,MATCH($D86,Actual_CGI_HDD!$A$313:$A$797,0))</f>
        <v>15</v>
      </c>
      <c r="K86" s="163">
        <f>SUMIFS(Staff_CGI_NHDD!P:P,Staff_CGI_NHDD!A:A,A86,Staff_CGI_NHDD!B:B,B86)</f>
        <v>11.688548387096777</v>
      </c>
    </row>
    <row r="87" spans="1:11" x14ac:dyDescent="0.25">
      <c r="A87" s="97">
        <v>1</v>
      </c>
      <c r="B87" s="97">
        <v>23</v>
      </c>
      <c r="C87" s="97">
        <v>2018</v>
      </c>
      <c r="D87" s="165">
        <f t="shared" si="1"/>
        <v>43123</v>
      </c>
      <c r="E87" s="162">
        <f>INDEX(Actual_Kirk_HDD!$E$313:$E$797,MATCH($D87,Actual_Kirk_HDD!$A$313:$A$797,0))</f>
        <v>24.5</v>
      </c>
      <c r="F87" s="162">
        <f>SUMIFS(Staff_Kirk_NHDD!P:P,Staff_Kirk_NHDD!A:A,A87,Staff_Kirk_NHDD!B:B,B87)</f>
        <v>28.297043010752681</v>
      </c>
      <c r="H87" s="100"/>
      <c r="J87" s="162">
        <f>INDEX(Actual_CGI_HDD!$E$313:$E$797,MATCH($D87,Actual_CGI_HDD!$A$313:$A$797,0))</f>
        <v>29.5</v>
      </c>
      <c r="K87" s="163">
        <f>SUMIFS(Staff_CGI_NHDD!P:P,Staff_CGI_NHDD!A:A,A87,Staff_CGI_NHDD!B:B,B87)</f>
        <v>28.452043010752689</v>
      </c>
    </row>
    <row r="88" spans="1:11" x14ac:dyDescent="0.25">
      <c r="A88" s="97">
        <v>1</v>
      </c>
      <c r="B88" s="97">
        <v>24</v>
      </c>
      <c r="C88" s="97">
        <v>2018</v>
      </c>
      <c r="D88" s="165">
        <f t="shared" si="1"/>
        <v>43124</v>
      </c>
      <c r="E88" s="162">
        <f>INDEX(Actual_Kirk_HDD!$E$313:$E$797,MATCH($D88,Actual_Kirk_HDD!$A$313:$A$797,0))</f>
        <v>37</v>
      </c>
      <c r="F88" s="162">
        <f>SUMIFS(Staff_Kirk_NHDD!P:P,Staff_Kirk_NHDD!A:A,A88,Staff_Kirk_NHDD!B:B,B88)</f>
        <v>36.481272401433678</v>
      </c>
      <c r="H88" s="100"/>
      <c r="J88" s="162">
        <f>INDEX(Actual_CGI_HDD!$E$313:$E$797,MATCH($D88,Actual_CGI_HDD!$A$313:$A$797,0))</f>
        <v>30</v>
      </c>
      <c r="K88" s="163">
        <f>SUMIFS(Staff_CGI_NHDD!P:P,Staff_CGI_NHDD!A:A,A88,Staff_CGI_NHDD!B:B,B88)</f>
        <v>29.225000000000005</v>
      </c>
    </row>
    <row r="89" spans="1:11" x14ac:dyDescent="0.25">
      <c r="A89" s="97">
        <v>1</v>
      </c>
      <c r="B89" s="97">
        <v>25</v>
      </c>
      <c r="C89" s="97">
        <v>2018</v>
      </c>
      <c r="D89" s="165">
        <f t="shared" si="1"/>
        <v>43125</v>
      </c>
      <c r="E89" s="162">
        <f>INDEX(Actual_Kirk_HDD!$E$313:$E$797,MATCH($D89,Actual_Kirk_HDD!$A$313:$A$797,0))</f>
        <v>34.5</v>
      </c>
      <c r="F89" s="162">
        <f>SUMIFS(Staff_Kirk_NHDD!P:P,Staff_Kirk_NHDD!A:A,A89,Staff_Kirk_NHDD!B:B,B89)</f>
        <v>33.842401433691748</v>
      </c>
      <c r="H89" s="100"/>
      <c r="J89" s="162">
        <f>INDEX(Actual_CGI_HDD!$E$313:$E$797,MATCH($D89,Actual_CGI_HDD!$A$313:$A$797,0))</f>
        <v>24.5</v>
      </c>
      <c r="K89" s="163">
        <f>SUMIFS(Staff_CGI_NHDD!P:P,Staff_CGI_NHDD!A:A,A89,Staff_CGI_NHDD!B:B,B89)</f>
        <v>25.056505376344091</v>
      </c>
    </row>
    <row r="90" spans="1:11" x14ac:dyDescent="0.25">
      <c r="A90" s="97">
        <v>1</v>
      </c>
      <c r="B90" s="97">
        <v>26</v>
      </c>
      <c r="C90" s="97">
        <v>2018</v>
      </c>
      <c r="D90" s="165">
        <f t="shared" si="1"/>
        <v>43126</v>
      </c>
      <c r="E90" s="162">
        <f>INDEX(Actual_Kirk_HDD!$E$313:$E$797,MATCH($D90,Actual_Kirk_HDD!$A$313:$A$797,0))</f>
        <v>18.5</v>
      </c>
      <c r="F90" s="162">
        <f>SUMIFS(Staff_Kirk_NHDD!P:P,Staff_Kirk_NHDD!A:A,A90,Staff_Kirk_NHDD!B:B,B90)</f>
        <v>21.201881720430098</v>
      </c>
      <c r="H90" s="100"/>
      <c r="J90" s="162">
        <f>INDEX(Actual_CGI_HDD!$E$313:$E$797,MATCH($D90,Actual_CGI_HDD!$A$313:$A$797,0))</f>
        <v>19</v>
      </c>
      <c r="K90" s="163">
        <f>SUMIFS(Staff_CGI_NHDD!P:P,Staff_CGI_NHDD!A:A,A90,Staff_CGI_NHDD!B:B,B90)</f>
        <v>18.45956989247312</v>
      </c>
    </row>
    <row r="91" spans="1:11" x14ac:dyDescent="0.25">
      <c r="A91" s="97">
        <v>1</v>
      </c>
      <c r="B91" s="97">
        <v>27</v>
      </c>
      <c r="C91" s="97">
        <v>2018</v>
      </c>
      <c r="D91" s="165">
        <f t="shared" si="1"/>
        <v>43127</v>
      </c>
      <c r="E91" s="162">
        <f>INDEX(Actual_Kirk_HDD!$E$313:$E$797,MATCH($D91,Actual_Kirk_HDD!$A$313:$A$797,0))</f>
        <v>19.5</v>
      </c>
      <c r="F91" s="162">
        <f>SUMIFS(Staff_Kirk_NHDD!P:P,Staff_Kirk_NHDD!A:A,A91,Staff_Kirk_NHDD!B:B,B91)</f>
        <v>25.43605734767025</v>
      </c>
      <c r="H91" s="100"/>
      <c r="J91" s="162">
        <f>INDEX(Actual_CGI_HDD!$E$313:$E$797,MATCH($D91,Actual_CGI_HDD!$A$313:$A$797,0))</f>
        <v>21.5</v>
      </c>
      <c r="K91" s="163">
        <f>SUMIFS(Staff_CGI_NHDD!P:P,Staff_CGI_NHDD!A:A,A91,Staff_CGI_NHDD!B:B,B91)</f>
        <v>21.907741935483877</v>
      </c>
    </row>
    <row r="92" spans="1:11" x14ac:dyDescent="0.25">
      <c r="A92" s="97">
        <v>1</v>
      </c>
      <c r="B92" s="97">
        <v>28</v>
      </c>
      <c r="C92" s="97">
        <v>2018</v>
      </c>
      <c r="D92" s="165">
        <f t="shared" si="1"/>
        <v>43128</v>
      </c>
      <c r="E92" s="162">
        <f>INDEX(Actual_Kirk_HDD!$E$313:$E$797,MATCH($D92,Actual_Kirk_HDD!$A$313:$A$797,0))</f>
        <v>30</v>
      </c>
      <c r="F92" s="162">
        <f>SUMIFS(Staff_Kirk_NHDD!P:P,Staff_Kirk_NHDD!A:A,A92,Staff_Kirk_NHDD!B:B,B92)</f>
        <v>29.395394265232973</v>
      </c>
      <c r="H92" s="100"/>
      <c r="J92" s="162">
        <f>INDEX(Actual_CGI_HDD!$E$313:$E$797,MATCH($D92,Actual_CGI_HDD!$A$313:$A$797,0))</f>
        <v>24</v>
      </c>
      <c r="K92" s="163">
        <f>SUMIFS(Staff_CGI_NHDD!P:P,Staff_CGI_NHDD!A:A,A92,Staff_CGI_NHDD!B:B,B92)</f>
        <v>24.154731182795697</v>
      </c>
    </row>
    <row r="93" spans="1:11" x14ac:dyDescent="0.25">
      <c r="A93" s="97">
        <v>1</v>
      </c>
      <c r="B93" s="97">
        <v>29</v>
      </c>
      <c r="C93" s="97">
        <v>2018</v>
      </c>
      <c r="D93" s="165">
        <f t="shared" si="1"/>
        <v>43129</v>
      </c>
      <c r="E93" s="162">
        <f>INDEX(Actual_Kirk_HDD!$E$313:$E$797,MATCH($D93,Actual_Kirk_HDD!$A$313:$A$797,0))</f>
        <v>35.5</v>
      </c>
      <c r="F93" s="162">
        <f>SUMIFS(Staff_Kirk_NHDD!P:P,Staff_Kirk_NHDD!A:A,A93,Staff_Kirk_NHDD!B:B,B93)</f>
        <v>34.810842293906802</v>
      </c>
      <c r="H93" s="100"/>
      <c r="J93" s="162">
        <f>INDEX(Actual_CGI_HDD!$E$313:$E$797,MATCH($D93,Actual_CGI_HDD!$A$313:$A$797,0))</f>
        <v>33.5</v>
      </c>
      <c r="K93" s="163">
        <f>SUMIFS(Staff_CGI_NHDD!P:P,Staff_CGI_NHDD!A:A,A93,Staff_CGI_NHDD!B:B,B93)</f>
        <v>30.130483870967748</v>
      </c>
    </row>
    <row r="94" spans="1:11" x14ac:dyDescent="0.25">
      <c r="A94" s="97">
        <v>1</v>
      </c>
      <c r="B94" s="97">
        <v>30</v>
      </c>
      <c r="C94" s="97">
        <v>2018</v>
      </c>
      <c r="D94" s="165">
        <f t="shared" si="1"/>
        <v>43130</v>
      </c>
      <c r="E94" s="162">
        <f>INDEX(Actual_Kirk_HDD!$E$313:$E$797,MATCH($D94,Actual_Kirk_HDD!$A$313:$A$797,0))</f>
        <v>45</v>
      </c>
      <c r="F94" s="162">
        <f>SUMIFS(Staff_Kirk_NHDD!P:P,Staff_Kirk_NHDD!A:A,A94,Staff_Kirk_NHDD!B:B,B94)</f>
        <v>40.864462365591393</v>
      </c>
      <c r="H94" s="100"/>
      <c r="J94" s="162">
        <f>INDEX(Actual_CGI_HDD!$E$313:$E$797,MATCH($D94,Actual_CGI_HDD!$A$313:$A$797,0))</f>
        <v>39</v>
      </c>
      <c r="K94" s="163">
        <f>SUMIFS(Staff_CGI_NHDD!P:P,Staff_CGI_NHDD!A:A,A94,Staff_CGI_NHDD!B:B,B94)</f>
        <v>32.192580645161293</v>
      </c>
    </row>
    <row r="95" spans="1:11" x14ac:dyDescent="0.25">
      <c r="A95" s="97">
        <v>1</v>
      </c>
      <c r="B95" s="97">
        <v>31</v>
      </c>
      <c r="C95" s="97">
        <v>2018</v>
      </c>
      <c r="D95" s="165">
        <f t="shared" si="1"/>
        <v>43131</v>
      </c>
      <c r="E95" s="162">
        <f>INDEX(Actual_Kirk_HDD!$E$313:$E$797,MATCH($D95,Actual_Kirk_HDD!$A$313:$A$797,0))</f>
        <v>39</v>
      </c>
      <c r="F95" s="162">
        <f>SUMIFS(Staff_Kirk_NHDD!P:P,Staff_Kirk_NHDD!A:A,A95,Staff_Kirk_NHDD!B:B,B95)</f>
        <v>38.514211469534047</v>
      </c>
      <c r="H95" s="100"/>
      <c r="J95" s="162">
        <f>INDEX(Actual_CGI_HDD!$E$313:$E$797,MATCH($D95,Actual_CGI_HDD!$A$313:$A$797,0))</f>
        <v>23</v>
      </c>
      <c r="K95" s="163">
        <f>SUMIFS(Staff_CGI_NHDD!P:P,Staff_CGI_NHDD!A:A,A95,Staff_CGI_NHDD!B:B,B95)</f>
        <v>23.068602150537636</v>
      </c>
    </row>
    <row r="96" spans="1:11" x14ac:dyDescent="0.25">
      <c r="A96" s="97">
        <v>2</v>
      </c>
      <c r="B96" s="97">
        <v>1</v>
      </c>
      <c r="C96" s="97">
        <v>2018</v>
      </c>
      <c r="D96" s="165">
        <f t="shared" si="1"/>
        <v>43132</v>
      </c>
      <c r="E96" s="162">
        <f>INDEX(Actual_Kirk_HDD!$E$313:$E$797,MATCH($D96,Actual_Kirk_HDD!$A$313:$A$797,0))</f>
        <v>33.5</v>
      </c>
      <c r="F96" s="162">
        <f>SUMIFS(Staff_Kirk_NHDD!P:P,Staff_Kirk_NHDD!A:A,A96,Staff_Kirk_NHDD!B:B,B96)</f>
        <v>32.132516420361256</v>
      </c>
      <c r="H96" s="100"/>
      <c r="J96" s="162">
        <f>INDEX(Actual_CGI_HDD!$E$313:$E$797,MATCH($D96,Actual_CGI_HDD!$A$313:$A$797,0))</f>
        <v>33.5</v>
      </c>
      <c r="K96" s="163">
        <f>SUMIFS(Staff_CGI_NHDD!P:P,Staff_CGI_NHDD!A:A,A96,Staff_CGI_NHDD!B:B,B96)</f>
        <v>33.104922003284074</v>
      </c>
    </row>
    <row r="97" spans="1:11" x14ac:dyDescent="0.25">
      <c r="A97" s="97">
        <v>2</v>
      </c>
      <c r="B97" s="97">
        <v>2</v>
      </c>
      <c r="C97" s="97">
        <v>2018</v>
      </c>
      <c r="D97" s="165">
        <f t="shared" si="1"/>
        <v>43133</v>
      </c>
      <c r="E97" s="162">
        <f>INDEX(Actual_Kirk_HDD!$E$313:$E$797,MATCH($D97,Actual_Kirk_HDD!$A$313:$A$797,0))</f>
        <v>49.5</v>
      </c>
      <c r="F97" s="162">
        <f>SUMIFS(Staff_Kirk_NHDD!P:P,Staff_Kirk_NHDD!A:A,A97,Staff_Kirk_NHDD!B:B,B97)</f>
        <v>48.819934318555013</v>
      </c>
      <c r="H97" s="100"/>
      <c r="J97" s="162">
        <f>INDEX(Actual_CGI_HDD!$E$313:$E$797,MATCH($D97,Actual_CGI_HDD!$A$313:$A$797,0))</f>
        <v>43.5</v>
      </c>
      <c r="K97" s="163">
        <f>SUMIFS(Staff_CGI_NHDD!P:P,Staff_CGI_NHDD!A:A,A97,Staff_CGI_NHDD!B:B,B97)</f>
        <v>52.966867816091948</v>
      </c>
    </row>
    <row r="98" spans="1:11" x14ac:dyDescent="0.25">
      <c r="A98" s="97">
        <v>2</v>
      </c>
      <c r="B98" s="97">
        <v>3</v>
      </c>
      <c r="C98" s="97">
        <v>2018</v>
      </c>
      <c r="D98" s="165">
        <f t="shared" si="1"/>
        <v>43134</v>
      </c>
      <c r="E98" s="162">
        <f>INDEX(Actual_Kirk_HDD!$E$313:$E$797,MATCH($D98,Actual_Kirk_HDD!$A$313:$A$797,0))</f>
        <v>40.5</v>
      </c>
      <c r="F98" s="162">
        <f>SUMIFS(Staff_Kirk_NHDD!P:P,Staff_Kirk_NHDD!A:A,A98,Staff_Kirk_NHDD!B:B,B98)</f>
        <v>39.049371921182257</v>
      </c>
      <c r="H98" s="100"/>
      <c r="J98" s="162">
        <f>INDEX(Actual_CGI_HDD!$E$313:$E$797,MATCH($D98,Actual_CGI_HDD!$A$313:$A$797,0))</f>
        <v>33.5</v>
      </c>
      <c r="K98" s="163">
        <f>SUMIFS(Staff_CGI_NHDD!P:P,Staff_CGI_NHDD!A:A,A98,Staff_CGI_NHDD!B:B,B98)</f>
        <v>32.158132183908045</v>
      </c>
    </row>
    <row r="99" spans="1:11" x14ac:dyDescent="0.25">
      <c r="A99" s="97">
        <v>2</v>
      </c>
      <c r="B99" s="97">
        <v>4</v>
      </c>
      <c r="C99" s="97">
        <v>2018</v>
      </c>
      <c r="D99" s="165">
        <f t="shared" si="1"/>
        <v>43135</v>
      </c>
      <c r="E99" s="162">
        <f>INDEX(Actual_Kirk_HDD!$E$313:$E$797,MATCH($D99,Actual_Kirk_HDD!$A$313:$A$797,0))</f>
        <v>31.5</v>
      </c>
      <c r="F99" s="162">
        <f>SUMIFS(Staff_Kirk_NHDD!P:P,Staff_Kirk_NHDD!A:A,A99,Staff_Kirk_NHDD!B:B,B99)</f>
        <v>30.321371100164207</v>
      </c>
      <c r="H99" s="100"/>
      <c r="J99" s="162">
        <f>INDEX(Actual_CGI_HDD!$E$313:$E$797,MATCH($D99,Actual_CGI_HDD!$A$313:$A$797,0))</f>
        <v>32</v>
      </c>
      <c r="K99" s="163">
        <f>SUMIFS(Staff_CGI_NHDD!P:P,Staff_CGI_NHDD!A:A,A99,Staff_CGI_NHDD!B:B,B99)</f>
        <v>31.14612068965517</v>
      </c>
    </row>
    <row r="100" spans="1:11" x14ac:dyDescent="0.25">
      <c r="A100" s="97">
        <v>2</v>
      </c>
      <c r="B100" s="97">
        <v>5</v>
      </c>
      <c r="C100" s="97">
        <v>2018</v>
      </c>
      <c r="D100" s="165">
        <f t="shared" si="1"/>
        <v>43136</v>
      </c>
      <c r="E100" s="162">
        <f>INDEX(Actual_Kirk_HDD!$E$313:$E$797,MATCH($D100,Actual_Kirk_HDD!$A$313:$A$797,0))</f>
        <v>53.5</v>
      </c>
      <c r="F100" s="162">
        <f>SUMIFS(Staff_Kirk_NHDD!P:P,Staff_Kirk_NHDD!A:A,A100,Staff_Kirk_NHDD!B:B,B100)</f>
        <v>53.574663382594416</v>
      </c>
      <c r="H100" s="100"/>
      <c r="J100" s="162">
        <f>INDEX(Actual_CGI_HDD!$E$313:$E$797,MATCH($D100,Actual_CGI_HDD!$A$313:$A$797,0))</f>
        <v>43.5</v>
      </c>
      <c r="K100" s="163">
        <f>SUMIFS(Staff_CGI_NHDD!P:P,Staff_CGI_NHDD!A:A,A100,Staff_CGI_NHDD!B:B,B100)</f>
        <v>44.926752873563217</v>
      </c>
    </row>
    <row r="101" spans="1:11" x14ac:dyDescent="0.25">
      <c r="A101" s="97">
        <v>2</v>
      </c>
      <c r="B101" s="97">
        <v>6</v>
      </c>
      <c r="C101" s="97">
        <v>2018</v>
      </c>
      <c r="D101" s="165">
        <f t="shared" si="1"/>
        <v>43137</v>
      </c>
      <c r="E101" s="162">
        <f>INDEX(Actual_Kirk_HDD!$E$313:$E$797,MATCH($D101,Actual_Kirk_HDD!$A$313:$A$797,0))</f>
        <v>56</v>
      </c>
      <c r="F101" s="162">
        <f>SUMIFS(Staff_Kirk_NHDD!P:P,Staff_Kirk_NHDD!A:A,A101,Staff_Kirk_NHDD!B:B,B101)</f>
        <v>57.00799671592776</v>
      </c>
      <c r="H101" s="100"/>
      <c r="J101" s="162">
        <f>INDEX(Actual_CGI_HDD!$E$313:$E$797,MATCH($D101,Actual_CGI_HDD!$A$313:$A$797,0))</f>
        <v>34.5</v>
      </c>
      <c r="K101" s="163">
        <f>SUMIFS(Staff_CGI_NHDD!P:P,Staff_CGI_NHDD!A:A,A101,Staff_CGI_NHDD!B:B,B101)</f>
        <v>34.314749589490972</v>
      </c>
    </row>
    <row r="102" spans="1:11" x14ac:dyDescent="0.25">
      <c r="A102" s="97">
        <v>2</v>
      </c>
      <c r="B102" s="97">
        <v>7</v>
      </c>
      <c r="C102" s="97">
        <v>2018</v>
      </c>
      <c r="D102" s="165">
        <f t="shared" si="1"/>
        <v>43138</v>
      </c>
      <c r="E102" s="162">
        <f>INDEX(Actual_Kirk_HDD!$E$313:$E$797,MATCH($D102,Actual_Kirk_HDD!$A$313:$A$797,0))</f>
        <v>57.5</v>
      </c>
      <c r="F102" s="162">
        <f>SUMIFS(Staff_Kirk_NHDD!P:P,Staff_Kirk_NHDD!A:A,A102,Staff_Kirk_NHDD!B:B,B102)</f>
        <v>63.242389162561587</v>
      </c>
      <c r="H102" s="100"/>
      <c r="J102" s="162">
        <f>INDEX(Actual_CGI_HDD!$E$313:$E$797,MATCH($D102,Actual_CGI_HDD!$A$313:$A$797,0))</f>
        <v>37</v>
      </c>
      <c r="K102" s="163">
        <f>SUMIFS(Staff_CGI_NHDD!P:P,Staff_CGI_NHDD!A:A,A102,Staff_CGI_NHDD!B:B,B102)</f>
        <v>39.27231116584565</v>
      </c>
    </row>
    <row r="103" spans="1:11" x14ac:dyDescent="0.25">
      <c r="A103" s="97">
        <v>2</v>
      </c>
      <c r="B103" s="97">
        <v>8</v>
      </c>
      <c r="C103" s="97">
        <v>2018</v>
      </c>
      <c r="D103" s="165">
        <f t="shared" si="1"/>
        <v>43139</v>
      </c>
      <c r="E103" s="162">
        <f>INDEX(Actual_Kirk_HDD!$E$313:$E$797,MATCH($D103,Actual_Kirk_HDD!$A$313:$A$797,0))</f>
        <v>49</v>
      </c>
      <c r="F103" s="162">
        <f>SUMIFS(Staff_Kirk_NHDD!P:P,Staff_Kirk_NHDD!A:A,A103,Staff_Kirk_NHDD!B:B,B103)</f>
        <v>46.878288177339911</v>
      </c>
      <c r="H103" s="100"/>
      <c r="J103" s="162">
        <f>INDEX(Actual_CGI_HDD!$E$313:$E$797,MATCH($D103,Actual_CGI_HDD!$A$313:$A$797,0))</f>
        <v>35</v>
      </c>
      <c r="K103" s="163">
        <f>SUMIFS(Staff_CGI_NHDD!P:P,Staff_CGI_NHDD!A:A,A103,Staff_CGI_NHDD!B:B,B103)</f>
        <v>35.55954844006569</v>
      </c>
    </row>
    <row r="104" spans="1:11" x14ac:dyDescent="0.25">
      <c r="A104" s="97">
        <v>2</v>
      </c>
      <c r="B104" s="97">
        <v>9</v>
      </c>
      <c r="C104" s="97">
        <v>2018</v>
      </c>
      <c r="D104" s="165">
        <f t="shared" si="1"/>
        <v>43140</v>
      </c>
      <c r="E104" s="162">
        <f>INDEX(Actual_Kirk_HDD!$E$313:$E$797,MATCH($D104,Actual_Kirk_HDD!$A$313:$A$797,0))</f>
        <v>37</v>
      </c>
      <c r="F104" s="162">
        <f>SUMIFS(Staff_Kirk_NHDD!P:P,Staff_Kirk_NHDD!A:A,A104,Staff_Kirk_NHDD!B:B,B104)</f>
        <v>35.623895730706067</v>
      </c>
      <c r="H104" s="100"/>
      <c r="J104" s="162">
        <f>INDEX(Actual_CGI_HDD!$E$313:$E$797,MATCH($D104,Actual_CGI_HDD!$A$313:$A$797,0))</f>
        <v>23</v>
      </c>
      <c r="K104" s="163">
        <f>SUMIFS(Staff_CGI_NHDD!P:P,Staff_CGI_NHDD!A:A,A104,Staff_CGI_NHDD!B:B,B104)</f>
        <v>25.736999178981936</v>
      </c>
    </row>
    <row r="105" spans="1:11" x14ac:dyDescent="0.25">
      <c r="A105" s="97">
        <v>2</v>
      </c>
      <c r="B105" s="97">
        <v>10</v>
      </c>
      <c r="C105" s="97">
        <v>2018</v>
      </c>
      <c r="D105" s="165">
        <f t="shared" si="1"/>
        <v>43141</v>
      </c>
      <c r="E105" s="162">
        <f>INDEX(Actual_Kirk_HDD!$E$313:$E$797,MATCH($D105,Actual_Kirk_HDD!$A$313:$A$797,0))</f>
        <v>48</v>
      </c>
      <c r="F105" s="162">
        <f>SUMIFS(Staff_Kirk_NHDD!P:P,Staff_Kirk_NHDD!A:A,A105,Staff_Kirk_NHDD!B:B,B105)</f>
        <v>42.894445812807881</v>
      </c>
      <c r="H105" s="100"/>
      <c r="J105" s="162">
        <f>INDEX(Actual_CGI_HDD!$E$313:$E$797,MATCH($D105,Actual_CGI_HDD!$A$313:$A$797,0))</f>
        <v>26</v>
      </c>
      <c r="K105" s="163">
        <f>SUMIFS(Staff_CGI_NHDD!P:P,Staff_CGI_NHDD!A:A,A105,Staff_CGI_NHDD!B:B,B105)</f>
        <v>28.081613300492609</v>
      </c>
    </row>
    <row r="106" spans="1:11" x14ac:dyDescent="0.25">
      <c r="A106" s="97">
        <v>2</v>
      </c>
      <c r="B106" s="97">
        <v>11</v>
      </c>
      <c r="C106" s="97">
        <v>2018</v>
      </c>
      <c r="D106" s="165">
        <f t="shared" si="1"/>
        <v>43142</v>
      </c>
      <c r="E106" s="162">
        <f>INDEX(Actual_Kirk_HDD!$E$313:$E$797,MATCH($D106,Actual_Kirk_HDD!$A$313:$A$797,0))</f>
        <v>52</v>
      </c>
      <c r="F106" s="162">
        <f>SUMIFS(Staff_Kirk_NHDD!P:P,Staff_Kirk_NHDD!A:A,A106,Staff_Kirk_NHDD!B:B,B106)</f>
        <v>50.76514778325123</v>
      </c>
      <c r="H106" s="100"/>
      <c r="J106" s="162">
        <f>INDEX(Actual_CGI_HDD!$E$313:$E$797,MATCH($D106,Actual_CGI_HDD!$A$313:$A$797,0))</f>
        <v>38.5</v>
      </c>
      <c r="K106" s="163">
        <f>SUMIFS(Staff_CGI_NHDD!P:P,Staff_CGI_NHDD!A:A,A106,Staff_CGI_NHDD!B:B,B106)</f>
        <v>41.328608374384231</v>
      </c>
    </row>
    <row r="107" spans="1:11" x14ac:dyDescent="0.25">
      <c r="A107" s="97">
        <v>2</v>
      </c>
      <c r="B107" s="97">
        <v>12</v>
      </c>
      <c r="C107" s="97">
        <v>2018</v>
      </c>
      <c r="D107" s="165">
        <f t="shared" si="1"/>
        <v>43143</v>
      </c>
      <c r="E107" s="162">
        <f>INDEX(Actual_Kirk_HDD!$E$313:$E$797,MATCH($D107,Actual_Kirk_HDD!$A$313:$A$797,0))</f>
        <v>48</v>
      </c>
      <c r="F107" s="162">
        <f>SUMIFS(Staff_Kirk_NHDD!P:P,Staff_Kirk_NHDD!A:A,A107,Staff_Kirk_NHDD!B:B,B107)</f>
        <v>41.50905172413794</v>
      </c>
      <c r="H107" s="100"/>
      <c r="J107" s="162">
        <f>INDEX(Actual_CGI_HDD!$E$313:$E$797,MATCH($D107,Actual_CGI_HDD!$A$313:$A$797,0))</f>
        <v>36</v>
      </c>
      <c r="K107" s="163">
        <f>SUMIFS(Staff_CGI_NHDD!P:P,Staff_CGI_NHDD!A:A,A107,Staff_CGI_NHDD!B:B,B107)</f>
        <v>37.460541871921187</v>
      </c>
    </row>
    <row r="108" spans="1:11" x14ac:dyDescent="0.25">
      <c r="A108" s="97">
        <v>2</v>
      </c>
      <c r="B108" s="97">
        <v>13</v>
      </c>
      <c r="C108" s="97">
        <v>2018</v>
      </c>
      <c r="D108" s="165">
        <f t="shared" si="1"/>
        <v>43144</v>
      </c>
      <c r="E108" s="162">
        <f>INDEX(Actual_Kirk_HDD!$E$313:$E$797,MATCH($D108,Actual_Kirk_HDD!$A$313:$A$797,0))</f>
        <v>49</v>
      </c>
      <c r="F108" s="162">
        <f>SUMIFS(Staff_Kirk_NHDD!P:P,Staff_Kirk_NHDD!A:A,A108,Staff_Kirk_NHDD!B:B,B108)</f>
        <v>44.8792446633826</v>
      </c>
      <c r="H108" s="100"/>
      <c r="J108" s="162">
        <f>INDEX(Actual_CGI_HDD!$E$313:$E$797,MATCH($D108,Actual_CGI_HDD!$A$313:$A$797,0))</f>
        <v>30</v>
      </c>
      <c r="K108" s="163">
        <f>SUMIFS(Staff_CGI_NHDD!P:P,Staff_CGI_NHDD!A:A,A108,Staff_CGI_NHDD!B:B,B108)</f>
        <v>30.040365353037767</v>
      </c>
    </row>
    <row r="109" spans="1:11" x14ac:dyDescent="0.25">
      <c r="A109" s="97">
        <v>2</v>
      </c>
      <c r="B109" s="97">
        <v>14</v>
      </c>
      <c r="C109" s="97">
        <v>2018</v>
      </c>
      <c r="D109" s="165">
        <f t="shared" si="1"/>
        <v>43145</v>
      </c>
      <c r="E109" s="162">
        <f>INDEX(Actual_Kirk_HDD!$E$313:$E$797,MATCH($D109,Actual_Kirk_HDD!$A$313:$A$797,0))</f>
        <v>35</v>
      </c>
      <c r="F109" s="162">
        <f>SUMIFS(Staff_Kirk_NHDD!P:P,Staff_Kirk_NHDD!A:A,A109,Staff_Kirk_NHDD!B:B,B109)</f>
        <v>34.460303776683091</v>
      </c>
      <c r="H109" s="100"/>
      <c r="J109" s="162">
        <f>INDEX(Actual_CGI_HDD!$E$313:$E$797,MATCH($D109,Actual_CGI_HDD!$A$313:$A$797,0))</f>
        <v>14.5</v>
      </c>
      <c r="K109" s="163">
        <f>SUMIFS(Staff_CGI_NHDD!P:P,Staff_CGI_NHDD!A:A,A109,Staff_CGI_NHDD!B:B,B109)</f>
        <v>19.748862889983577</v>
      </c>
    </row>
    <row r="110" spans="1:11" x14ac:dyDescent="0.25">
      <c r="A110" s="97">
        <v>2</v>
      </c>
      <c r="B110" s="97">
        <v>15</v>
      </c>
      <c r="C110" s="97">
        <v>2018</v>
      </c>
      <c r="D110" s="165">
        <f t="shared" si="1"/>
        <v>43146</v>
      </c>
      <c r="E110" s="162">
        <f>INDEX(Actual_Kirk_HDD!$E$313:$E$797,MATCH($D110,Actual_Kirk_HDD!$A$313:$A$797,0))</f>
        <v>21</v>
      </c>
      <c r="F110" s="162">
        <f>SUMIFS(Staff_Kirk_NHDD!P:P,Staff_Kirk_NHDD!A:A,A110,Staff_Kirk_NHDD!B:B,B110)</f>
        <v>22.007783251231526</v>
      </c>
      <c r="H110" s="100"/>
      <c r="J110" s="162">
        <f>INDEX(Actual_CGI_HDD!$E$313:$E$797,MATCH($D110,Actual_CGI_HDD!$A$313:$A$797,0))</f>
        <v>0</v>
      </c>
      <c r="K110" s="163">
        <f>SUMIFS(Staff_CGI_NHDD!P:P,Staff_CGI_NHDD!A:A,A110,Staff_CGI_NHDD!B:B,B110)</f>
        <v>6.2272495894909676</v>
      </c>
    </row>
    <row r="111" spans="1:11" x14ac:dyDescent="0.25">
      <c r="A111" s="97">
        <v>2</v>
      </c>
      <c r="B111" s="97">
        <v>16</v>
      </c>
      <c r="C111" s="97">
        <v>2018</v>
      </c>
      <c r="D111" s="165">
        <f t="shared" si="1"/>
        <v>43147</v>
      </c>
      <c r="E111" s="162">
        <f>INDEX(Actual_Kirk_HDD!$E$313:$E$797,MATCH($D111,Actual_Kirk_HDD!$A$313:$A$797,0))</f>
        <v>25</v>
      </c>
      <c r="F111" s="162">
        <f>SUMIFS(Staff_Kirk_NHDD!P:P,Staff_Kirk_NHDD!A:A,A111,Staff_Kirk_NHDD!B:B,B111)</f>
        <v>24.963612479474556</v>
      </c>
      <c r="H111" s="100"/>
      <c r="J111" s="162">
        <f>INDEX(Actual_CGI_HDD!$E$313:$E$797,MATCH($D111,Actual_CGI_HDD!$A$313:$A$797,0))</f>
        <v>15.5</v>
      </c>
      <c r="K111" s="163">
        <f>SUMIFS(Staff_CGI_NHDD!P:P,Staff_CGI_NHDD!A:A,A111,Staff_CGI_NHDD!B:B,B111)</f>
        <v>20.936034482758618</v>
      </c>
    </row>
    <row r="112" spans="1:11" x14ac:dyDescent="0.25">
      <c r="A112" s="97">
        <v>2</v>
      </c>
      <c r="B112" s="97">
        <v>17</v>
      </c>
      <c r="C112" s="97">
        <v>2018</v>
      </c>
      <c r="D112" s="165">
        <f t="shared" si="1"/>
        <v>43148</v>
      </c>
      <c r="E112" s="162">
        <f>INDEX(Actual_Kirk_HDD!$E$313:$E$797,MATCH($D112,Actual_Kirk_HDD!$A$313:$A$797,0))</f>
        <v>38.5</v>
      </c>
      <c r="F112" s="162">
        <f>SUMIFS(Staff_Kirk_NHDD!P:P,Staff_Kirk_NHDD!A:A,A112,Staff_Kirk_NHDD!B:B,B112)</f>
        <v>36.764934318555007</v>
      </c>
      <c r="H112" s="100"/>
      <c r="J112" s="162">
        <f>INDEX(Actual_CGI_HDD!$E$313:$E$797,MATCH($D112,Actual_CGI_HDD!$A$313:$A$797,0))</f>
        <v>29</v>
      </c>
      <c r="K112" s="163">
        <f>SUMIFS(Staff_CGI_NHDD!P:P,Staff_CGI_NHDD!A:A,A112,Staff_CGI_NHDD!B:B,B112)</f>
        <v>28.941728243021352</v>
      </c>
    </row>
    <row r="113" spans="1:11" x14ac:dyDescent="0.25">
      <c r="A113" s="97">
        <v>2</v>
      </c>
      <c r="B113" s="97">
        <v>18</v>
      </c>
      <c r="C113" s="97">
        <v>2018</v>
      </c>
      <c r="D113" s="165">
        <f t="shared" si="1"/>
        <v>43149</v>
      </c>
      <c r="E113" s="162">
        <f>INDEX(Actual_Kirk_HDD!$E$313:$E$797,MATCH($D113,Actual_Kirk_HDD!$A$313:$A$797,0))</f>
        <v>31.5</v>
      </c>
      <c r="F113" s="162">
        <f>SUMIFS(Staff_Kirk_NHDD!P:P,Staff_Kirk_NHDD!A:A,A113,Staff_Kirk_NHDD!B:B,B113)</f>
        <v>28.929610016420369</v>
      </c>
      <c r="H113" s="100"/>
      <c r="J113" s="162">
        <f>INDEX(Actual_CGI_HDD!$E$313:$E$797,MATCH($D113,Actual_CGI_HDD!$A$313:$A$797,0))</f>
        <v>24.5</v>
      </c>
      <c r="K113" s="163">
        <f>SUMIFS(Staff_CGI_NHDD!P:P,Staff_CGI_NHDD!A:A,A113,Staff_CGI_NHDD!B:B,B113)</f>
        <v>26.524975369458119</v>
      </c>
    </row>
    <row r="114" spans="1:11" x14ac:dyDescent="0.25">
      <c r="A114" s="97">
        <v>2</v>
      </c>
      <c r="B114" s="97">
        <v>19</v>
      </c>
      <c r="C114" s="97">
        <v>2018</v>
      </c>
      <c r="D114" s="165">
        <f t="shared" si="1"/>
        <v>43150</v>
      </c>
      <c r="E114" s="162">
        <f>INDEX(Actual_Kirk_HDD!$E$313:$E$797,MATCH($D114,Actual_Kirk_HDD!$A$313:$A$797,0))</f>
        <v>22.5</v>
      </c>
      <c r="F114" s="162">
        <f>SUMIFS(Staff_Kirk_NHDD!P:P,Staff_Kirk_NHDD!A:A,A114,Staff_Kirk_NHDD!B:B,B114)</f>
        <v>23.466264367816102</v>
      </c>
      <c r="H114" s="100"/>
      <c r="J114" s="162">
        <f>INDEX(Actual_CGI_HDD!$E$313:$E$797,MATCH($D114,Actual_CGI_HDD!$A$313:$A$797,0))</f>
        <v>4.5</v>
      </c>
      <c r="K114" s="163">
        <f>SUMIFS(Staff_CGI_NHDD!P:P,Staff_CGI_NHDD!A:A,A114,Staff_CGI_NHDD!B:B,B114)</f>
        <v>11.233452380952381</v>
      </c>
    </row>
    <row r="115" spans="1:11" x14ac:dyDescent="0.25">
      <c r="A115" s="97">
        <v>2</v>
      </c>
      <c r="B115" s="97">
        <v>20</v>
      </c>
      <c r="C115" s="97">
        <v>2018</v>
      </c>
      <c r="D115" s="165">
        <f t="shared" si="1"/>
        <v>43151</v>
      </c>
      <c r="E115" s="162">
        <f>INDEX(Actual_Kirk_HDD!$E$313:$E$797,MATCH($D115,Actual_Kirk_HDD!$A$313:$A$797,0))</f>
        <v>15</v>
      </c>
      <c r="F115" s="162">
        <f>SUMIFS(Staff_Kirk_NHDD!P:P,Staff_Kirk_NHDD!A:A,A115,Staff_Kirk_NHDD!B:B,B115)</f>
        <v>11.245615763546798</v>
      </c>
      <c r="H115" s="100"/>
      <c r="J115" s="162">
        <f>INDEX(Actual_CGI_HDD!$E$313:$E$797,MATCH($D115,Actual_CGI_HDD!$A$313:$A$797,0))</f>
        <v>6</v>
      </c>
      <c r="K115" s="163">
        <f>SUMIFS(Staff_CGI_NHDD!P:P,Staff_CGI_NHDD!A:A,A115,Staff_CGI_NHDD!B:B,B115)</f>
        <v>13.371297208538586</v>
      </c>
    </row>
    <row r="116" spans="1:11" x14ac:dyDescent="0.25">
      <c r="A116" s="97">
        <v>2</v>
      </c>
      <c r="B116" s="97">
        <v>21</v>
      </c>
      <c r="C116" s="97">
        <v>2018</v>
      </c>
      <c r="D116" s="165">
        <f t="shared" si="1"/>
        <v>43152</v>
      </c>
      <c r="E116" s="162">
        <f>INDEX(Actual_Kirk_HDD!$E$313:$E$797,MATCH($D116,Actual_Kirk_HDD!$A$313:$A$797,0))</f>
        <v>39.5</v>
      </c>
      <c r="F116" s="162">
        <f>SUMIFS(Staff_Kirk_NHDD!P:P,Staff_Kirk_NHDD!A:A,A116,Staff_Kirk_NHDD!B:B,B116)</f>
        <v>37.866009852216749</v>
      </c>
      <c r="H116" s="100"/>
      <c r="J116" s="162">
        <f>INDEX(Actual_CGI_HDD!$E$313:$E$797,MATCH($D116,Actual_CGI_HDD!$A$313:$A$797,0))</f>
        <v>26</v>
      </c>
      <c r="K116" s="163">
        <f>SUMIFS(Staff_CGI_NHDD!P:P,Staff_CGI_NHDD!A:A,A116,Staff_CGI_NHDD!B:B,B116)</f>
        <v>27.222405582922821</v>
      </c>
    </row>
    <row r="117" spans="1:11" x14ac:dyDescent="0.25">
      <c r="A117" s="97">
        <v>2</v>
      </c>
      <c r="B117" s="97">
        <v>22</v>
      </c>
      <c r="C117" s="97">
        <v>2018</v>
      </c>
      <c r="D117" s="165">
        <f t="shared" si="1"/>
        <v>43153</v>
      </c>
      <c r="E117" s="162">
        <f>INDEX(Actual_Kirk_HDD!$E$313:$E$797,MATCH($D117,Actual_Kirk_HDD!$A$313:$A$797,0))</f>
        <v>43.5</v>
      </c>
      <c r="F117" s="162">
        <f>SUMIFS(Staff_Kirk_NHDD!P:P,Staff_Kirk_NHDD!A:A,A117,Staff_Kirk_NHDD!B:B,B117)</f>
        <v>40.177586206896557</v>
      </c>
      <c r="H117" s="100"/>
      <c r="J117" s="162">
        <f>INDEX(Actual_CGI_HDD!$E$313:$E$797,MATCH($D117,Actual_CGI_HDD!$A$313:$A$797,0))</f>
        <v>21.5</v>
      </c>
      <c r="K117" s="163">
        <f>SUMIFS(Staff_CGI_NHDD!P:P,Staff_CGI_NHDD!A:A,A117,Staff_CGI_NHDD!B:B,B117)</f>
        <v>24.909798850574706</v>
      </c>
    </row>
    <row r="118" spans="1:11" x14ac:dyDescent="0.25">
      <c r="A118" s="97">
        <v>2</v>
      </c>
      <c r="B118" s="97">
        <v>23</v>
      </c>
      <c r="C118" s="97">
        <v>2018</v>
      </c>
      <c r="D118" s="165">
        <f t="shared" si="1"/>
        <v>43154</v>
      </c>
      <c r="E118" s="162">
        <f>INDEX(Actual_Kirk_HDD!$E$313:$E$797,MATCH($D118,Actual_Kirk_HDD!$A$313:$A$797,0))</f>
        <v>34</v>
      </c>
      <c r="F118" s="162">
        <f>SUMIFS(Staff_Kirk_NHDD!P:P,Staff_Kirk_NHDD!A:A,A118,Staff_Kirk_NHDD!B:B,B118)</f>
        <v>33.162060755336611</v>
      </c>
      <c r="H118" s="100"/>
      <c r="J118" s="162">
        <f>INDEX(Actual_CGI_HDD!$E$313:$E$797,MATCH($D118,Actual_CGI_HDD!$A$313:$A$797,0))</f>
        <v>11</v>
      </c>
      <c r="K118" s="163">
        <f>SUMIFS(Staff_CGI_NHDD!P:P,Staff_CGI_NHDD!A:A,A118,Staff_CGI_NHDD!B:B,B118)</f>
        <v>18.436087848932676</v>
      </c>
    </row>
    <row r="119" spans="1:11" x14ac:dyDescent="0.25">
      <c r="A119" s="97">
        <v>2</v>
      </c>
      <c r="B119" s="97">
        <v>24</v>
      </c>
      <c r="C119" s="97">
        <v>2018</v>
      </c>
      <c r="D119" s="165">
        <f t="shared" si="1"/>
        <v>43155</v>
      </c>
      <c r="E119" s="162">
        <f>INDEX(Actual_Kirk_HDD!$E$313:$E$797,MATCH($D119,Actual_Kirk_HDD!$A$313:$A$797,0))</f>
        <v>31.5</v>
      </c>
      <c r="F119" s="162">
        <f>SUMIFS(Staff_Kirk_NHDD!P:P,Staff_Kirk_NHDD!A:A,A119,Staff_Kirk_NHDD!B:B,B119)</f>
        <v>27.744831691297215</v>
      </c>
      <c r="H119" s="100"/>
      <c r="J119" s="162">
        <f>INDEX(Actual_CGI_HDD!$E$313:$E$797,MATCH($D119,Actual_CGI_HDD!$A$313:$A$797,0))</f>
        <v>8.5</v>
      </c>
      <c r="K119" s="163">
        <f>SUMIFS(Staff_CGI_NHDD!P:P,Staff_CGI_NHDD!A:A,A119,Staff_CGI_NHDD!B:B,B119)</f>
        <v>16.720726600985223</v>
      </c>
    </row>
    <row r="120" spans="1:11" x14ac:dyDescent="0.25">
      <c r="A120" s="97">
        <v>2</v>
      </c>
      <c r="B120" s="97">
        <v>25</v>
      </c>
      <c r="C120" s="97">
        <v>2018</v>
      </c>
      <c r="D120" s="165">
        <f t="shared" si="1"/>
        <v>43156</v>
      </c>
      <c r="E120" s="162">
        <f>INDEX(Actual_Kirk_HDD!$E$313:$E$797,MATCH($D120,Actual_Kirk_HDD!$A$313:$A$797,0))</f>
        <v>32</v>
      </c>
      <c r="F120" s="162">
        <f>SUMIFS(Staff_Kirk_NHDD!P:P,Staff_Kirk_NHDD!A:A,A120,Staff_Kirk_NHDD!B:B,B120)</f>
        <v>31.237635467980297</v>
      </c>
      <c r="H120" s="100"/>
      <c r="J120" s="162">
        <f>INDEX(Actual_CGI_HDD!$E$313:$E$797,MATCH($D120,Actual_CGI_HDD!$A$313:$A$797,0))</f>
        <v>18.5</v>
      </c>
      <c r="K120" s="163">
        <f>SUMIFS(Staff_CGI_NHDD!P:P,Staff_CGI_NHDD!A:A,A120,Staff_CGI_NHDD!B:B,B120)</f>
        <v>23.007339901477835</v>
      </c>
    </row>
    <row r="121" spans="1:11" x14ac:dyDescent="0.25">
      <c r="A121" s="97">
        <v>2</v>
      </c>
      <c r="B121" s="97">
        <v>26</v>
      </c>
      <c r="C121" s="97">
        <v>2018</v>
      </c>
      <c r="D121" s="165">
        <f t="shared" si="1"/>
        <v>43157</v>
      </c>
      <c r="E121" s="162">
        <f>INDEX(Actual_Kirk_HDD!$E$313:$E$797,MATCH($D121,Actual_Kirk_HDD!$A$313:$A$797,0))</f>
        <v>27.5</v>
      </c>
      <c r="F121" s="162">
        <f>SUMIFS(Staff_Kirk_NHDD!P:P,Staff_Kirk_NHDD!A:A,A121,Staff_Kirk_NHDD!B:B,B121)</f>
        <v>26.327175697865357</v>
      </c>
      <c r="H121" s="100"/>
      <c r="J121" s="162">
        <f>INDEX(Actual_CGI_HDD!$E$313:$E$797,MATCH($D121,Actual_CGI_HDD!$A$313:$A$797,0))</f>
        <v>19.5</v>
      </c>
      <c r="K121" s="163">
        <f>SUMIFS(Staff_CGI_NHDD!P:P,Staff_CGI_NHDD!A:A,A121,Staff_CGI_NHDD!B:B,B121)</f>
        <v>23.977027914614116</v>
      </c>
    </row>
    <row r="122" spans="1:11" x14ac:dyDescent="0.25">
      <c r="A122" s="97">
        <v>2</v>
      </c>
      <c r="B122" s="97">
        <v>27</v>
      </c>
      <c r="C122" s="97">
        <v>2018</v>
      </c>
      <c r="D122" s="165">
        <f t="shared" si="1"/>
        <v>43158</v>
      </c>
      <c r="E122" s="162">
        <f>INDEX(Actual_Kirk_HDD!$E$313:$E$797,MATCH($D122,Actual_Kirk_HDD!$A$313:$A$797,0))</f>
        <v>19</v>
      </c>
      <c r="F122" s="162">
        <f>SUMIFS(Staff_Kirk_NHDD!P:P,Staff_Kirk_NHDD!A:A,A122,Staff_Kirk_NHDD!B:B,B122)</f>
        <v>19.816995073891629</v>
      </c>
      <c r="H122" s="100"/>
      <c r="J122" s="162">
        <f>INDEX(Actual_CGI_HDD!$E$313:$E$797,MATCH($D122,Actual_CGI_HDD!$A$313:$A$797,0))</f>
        <v>16</v>
      </c>
      <c r="K122" s="163">
        <f>SUMIFS(Staff_CGI_NHDD!P:P,Staff_CGI_NHDD!A:A,A122,Staff_CGI_NHDD!B:B,B122)</f>
        <v>21.911502463054187</v>
      </c>
    </row>
    <row r="123" spans="1:11" x14ac:dyDescent="0.25">
      <c r="A123" s="97">
        <v>2</v>
      </c>
      <c r="B123" s="97">
        <v>28</v>
      </c>
      <c r="C123" s="97">
        <v>2018</v>
      </c>
      <c r="D123" s="165">
        <f t="shared" si="1"/>
        <v>43159</v>
      </c>
      <c r="E123" s="162">
        <f>INDEX(Actual_Kirk_HDD!$E$313:$E$797,MATCH($D123,Actual_Kirk_HDD!$A$313:$A$797,0))</f>
        <v>19</v>
      </c>
      <c r="F123" s="162">
        <f>SUMIFS(Staff_Kirk_NHDD!P:P,Staff_Kirk_NHDD!A:A,A123,Staff_Kirk_NHDD!B:B,B123)</f>
        <v>17.022586206896555</v>
      </c>
      <c r="H123" s="100"/>
      <c r="J123" s="162">
        <f>INDEX(Actual_CGI_HDD!$E$313:$E$797,MATCH($D123,Actual_CGI_HDD!$A$313:$A$797,0))</f>
        <v>8.5</v>
      </c>
      <c r="K123" s="163">
        <f>SUMIFS(Staff_CGI_NHDD!P:P,Staff_CGI_NHDD!A:A,A123,Staff_CGI_NHDD!B:B,B123)</f>
        <v>15.033230706075534</v>
      </c>
    </row>
    <row r="124" spans="1:11" x14ac:dyDescent="0.25">
      <c r="A124" s="97">
        <v>3</v>
      </c>
      <c r="B124" s="97">
        <v>1</v>
      </c>
      <c r="C124" s="97">
        <v>2018</v>
      </c>
      <c r="D124" s="165">
        <f t="shared" si="1"/>
        <v>43160</v>
      </c>
      <c r="E124" s="162">
        <f>INDEX(Actual_Kirk_HDD!$E$313:$E$797,MATCH($D124,Actual_Kirk_HDD!$A$313:$A$797,0))</f>
        <v>20</v>
      </c>
      <c r="F124" s="162">
        <f>SUMIFS(Staff_Kirk_NHDD!P:P,Staff_Kirk_NHDD!A:A,A124,Staff_Kirk_NHDD!B:B,B124)</f>
        <v>6.3462544802867393</v>
      </c>
      <c r="H124" s="100"/>
      <c r="J124" s="162">
        <f>INDEX(Actual_CGI_HDD!$E$313:$E$797,MATCH($D124,Actual_CGI_HDD!$A$313:$A$797,0))</f>
        <v>15</v>
      </c>
      <c r="K124" s="163">
        <f>SUMIFS(Staff_CGI_NHDD!P:P,Staff_CGI_NHDD!A:A,A124,Staff_CGI_NHDD!B:B,B124)</f>
        <v>14.351129032258065</v>
      </c>
    </row>
    <row r="125" spans="1:11" x14ac:dyDescent="0.25">
      <c r="A125" s="97">
        <v>3</v>
      </c>
      <c r="B125" s="97">
        <v>2</v>
      </c>
      <c r="C125" s="97">
        <v>2018</v>
      </c>
      <c r="D125" s="165">
        <f t="shared" si="1"/>
        <v>43161</v>
      </c>
      <c r="E125" s="162">
        <f>INDEX(Actual_Kirk_HDD!$E$313:$E$797,MATCH($D125,Actual_Kirk_HDD!$A$313:$A$797,0))</f>
        <v>27.5</v>
      </c>
      <c r="F125" s="162">
        <f>SUMIFS(Staff_Kirk_NHDD!P:P,Staff_Kirk_NHDD!A:A,A125,Staff_Kirk_NHDD!B:B,B125)</f>
        <v>27.318673835125448</v>
      </c>
      <c r="H125" s="100"/>
      <c r="J125" s="162">
        <f>INDEX(Actual_CGI_HDD!$E$313:$E$797,MATCH($D125,Actual_CGI_HDD!$A$313:$A$797,0))</f>
        <v>21.5</v>
      </c>
      <c r="K125" s="163">
        <f>SUMIFS(Staff_CGI_NHDD!P:P,Staff_CGI_NHDD!A:A,A125,Staff_CGI_NHDD!B:B,B125)</f>
        <v>23.507903225806452</v>
      </c>
    </row>
    <row r="126" spans="1:11" x14ac:dyDescent="0.25">
      <c r="A126" s="97">
        <v>3</v>
      </c>
      <c r="B126" s="97">
        <v>3</v>
      </c>
      <c r="C126" s="97">
        <v>2018</v>
      </c>
      <c r="D126" s="165">
        <f t="shared" si="1"/>
        <v>43162</v>
      </c>
      <c r="E126" s="162">
        <f>INDEX(Actual_Kirk_HDD!$E$313:$E$797,MATCH($D126,Actual_Kirk_HDD!$A$313:$A$797,0))</f>
        <v>27</v>
      </c>
      <c r="F126" s="162">
        <f>SUMIFS(Staff_Kirk_NHDD!P:P,Staff_Kirk_NHDD!A:A,A126,Staff_Kirk_NHDD!B:B,B126)</f>
        <v>25.620566679026073</v>
      </c>
      <c r="H126" s="100"/>
      <c r="J126" s="162">
        <f>INDEX(Actual_CGI_HDD!$E$313:$E$797,MATCH($D126,Actual_CGI_HDD!$A$313:$A$797,0))</f>
        <v>21</v>
      </c>
      <c r="K126" s="163">
        <f>SUMIFS(Staff_CGI_NHDD!P:P,Staff_CGI_NHDD!A:A,A126,Staff_CGI_NHDD!B:B,B126)</f>
        <v>20.836182795698921</v>
      </c>
    </row>
    <row r="127" spans="1:11" x14ac:dyDescent="0.25">
      <c r="A127" s="97">
        <v>3</v>
      </c>
      <c r="B127" s="97">
        <v>4</v>
      </c>
      <c r="C127" s="97">
        <v>2018</v>
      </c>
      <c r="D127" s="165">
        <f t="shared" si="1"/>
        <v>43163</v>
      </c>
      <c r="E127" s="162">
        <f>INDEX(Actual_Kirk_HDD!$E$313:$E$797,MATCH($D127,Actual_Kirk_HDD!$A$313:$A$797,0))</f>
        <v>21</v>
      </c>
      <c r="F127" s="162">
        <f>SUMIFS(Staff_Kirk_NHDD!P:P,Staff_Kirk_NHDD!A:A,A127,Staff_Kirk_NHDD!B:B,B127)</f>
        <v>9.0216308243727621</v>
      </c>
      <c r="H127" s="100"/>
      <c r="J127" s="162">
        <f>INDEX(Actual_CGI_HDD!$E$313:$E$797,MATCH($D127,Actual_CGI_HDD!$A$313:$A$797,0))</f>
        <v>18.5</v>
      </c>
      <c r="K127" s="163">
        <f>SUMIFS(Staff_CGI_NHDD!P:P,Staff_CGI_NHDD!A:A,A127,Staff_CGI_NHDD!B:B,B127)</f>
        <v>18.082078853046603</v>
      </c>
    </row>
    <row r="128" spans="1:11" x14ac:dyDescent="0.25">
      <c r="A128" s="97">
        <v>3</v>
      </c>
      <c r="B128" s="97">
        <v>5</v>
      </c>
      <c r="C128" s="97">
        <v>2018</v>
      </c>
      <c r="D128" s="165">
        <f t="shared" si="1"/>
        <v>43164</v>
      </c>
      <c r="E128" s="162">
        <f>INDEX(Actual_Kirk_HDD!$E$313:$E$797,MATCH($D128,Actual_Kirk_HDD!$A$313:$A$797,0))</f>
        <v>18</v>
      </c>
      <c r="F128" s="162">
        <f>SUMIFS(Staff_Kirk_NHDD!P:P,Staff_Kirk_NHDD!A:A,A128,Staff_Kirk_NHDD!B:B,B128)</f>
        <v>0.40121863799283164</v>
      </c>
      <c r="H128" s="100"/>
      <c r="J128" s="162">
        <f>INDEX(Actual_CGI_HDD!$E$313:$E$797,MATCH($D128,Actual_CGI_HDD!$A$313:$A$797,0))</f>
        <v>17</v>
      </c>
      <c r="K128" s="163">
        <f>SUMIFS(Staff_CGI_NHDD!P:P,Staff_CGI_NHDD!A:A,A128,Staff_CGI_NHDD!B:B,B128)</f>
        <v>17.242634408602154</v>
      </c>
    </row>
    <row r="129" spans="1:11" x14ac:dyDescent="0.25">
      <c r="A129" s="97">
        <v>3</v>
      </c>
      <c r="B129" s="97">
        <v>6</v>
      </c>
      <c r="C129" s="97">
        <v>2018</v>
      </c>
      <c r="D129" s="165">
        <f t="shared" si="1"/>
        <v>43165</v>
      </c>
      <c r="E129" s="162">
        <f>INDEX(Actual_Kirk_HDD!$E$313:$E$797,MATCH($D129,Actual_Kirk_HDD!$A$313:$A$797,0))</f>
        <v>25.5</v>
      </c>
      <c r="F129" s="162">
        <f>SUMIFS(Staff_Kirk_NHDD!P:P,Staff_Kirk_NHDD!A:A,A129,Staff_Kirk_NHDD!B:B,B129)</f>
        <v>20.845430107526884</v>
      </c>
      <c r="H129" s="100"/>
      <c r="J129" s="162">
        <f>INDEX(Actual_CGI_HDD!$E$313:$E$797,MATCH($D129,Actual_CGI_HDD!$A$313:$A$797,0))</f>
        <v>20.5</v>
      </c>
      <c r="K129" s="163">
        <f>SUMIFS(Staff_CGI_NHDD!P:P,Staff_CGI_NHDD!A:A,A129,Staff_CGI_NHDD!B:B,B129)</f>
        <v>18.982741935483869</v>
      </c>
    </row>
    <row r="130" spans="1:11" x14ac:dyDescent="0.25">
      <c r="A130" s="97">
        <v>3</v>
      </c>
      <c r="B130" s="97">
        <v>7</v>
      </c>
      <c r="C130" s="97">
        <v>2018</v>
      </c>
      <c r="D130" s="165">
        <f t="shared" si="1"/>
        <v>43166</v>
      </c>
      <c r="E130" s="162">
        <f>INDEX(Actual_Kirk_HDD!$E$313:$E$797,MATCH($D130,Actual_Kirk_HDD!$A$313:$A$797,0))</f>
        <v>33.5</v>
      </c>
      <c r="F130" s="162">
        <f>SUMIFS(Staff_Kirk_NHDD!P:P,Staff_Kirk_NHDD!A:A,A130,Staff_Kirk_NHDD!B:B,B130)</f>
        <v>40.113602150537631</v>
      </c>
      <c r="H130" s="100"/>
      <c r="J130" s="162">
        <f>INDEX(Actual_CGI_HDD!$E$313:$E$797,MATCH($D130,Actual_CGI_HDD!$A$313:$A$797,0))</f>
        <v>26</v>
      </c>
      <c r="K130" s="163">
        <f>SUMIFS(Staff_CGI_NHDD!P:P,Staff_CGI_NHDD!A:A,A130,Staff_CGI_NHDD!B:B,B130)</f>
        <v>29.60698924731183</v>
      </c>
    </row>
    <row r="131" spans="1:11" x14ac:dyDescent="0.25">
      <c r="A131" s="97">
        <v>3</v>
      </c>
      <c r="B131" s="97">
        <v>8</v>
      </c>
      <c r="C131" s="97">
        <v>2018</v>
      </c>
      <c r="D131" s="165">
        <f t="shared" si="1"/>
        <v>43167</v>
      </c>
      <c r="E131" s="162">
        <f>INDEX(Actual_Kirk_HDD!$E$313:$E$797,MATCH($D131,Actual_Kirk_HDD!$A$313:$A$797,0))</f>
        <v>38.5</v>
      </c>
      <c r="F131" s="162">
        <f>SUMIFS(Staff_Kirk_NHDD!P:P,Staff_Kirk_NHDD!A:A,A131,Staff_Kirk_NHDD!B:B,B131)</f>
        <v>51.628887652947725</v>
      </c>
      <c r="H131" s="100"/>
      <c r="J131" s="162">
        <f>INDEX(Actual_CGI_HDD!$E$313:$E$797,MATCH($D131,Actual_CGI_HDD!$A$313:$A$797,0))</f>
        <v>28.5</v>
      </c>
      <c r="K131" s="163">
        <f>SUMIFS(Staff_CGI_NHDD!P:P,Staff_CGI_NHDD!A:A,A131,Staff_CGI_NHDD!B:B,B131)</f>
        <v>41.401130886169831</v>
      </c>
    </row>
    <row r="132" spans="1:11" x14ac:dyDescent="0.25">
      <c r="A132" s="97">
        <v>3</v>
      </c>
      <c r="B132" s="97">
        <v>9</v>
      </c>
      <c r="C132" s="97">
        <v>2018</v>
      </c>
      <c r="D132" s="165">
        <f t="shared" ref="D132:D195" si="2">DATE(C132,A132,B132)</f>
        <v>43168</v>
      </c>
      <c r="E132" s="162">
        <f>INDEX(Actual_Kirk_HDD!$E$313:$E$797,MATCH($D132,Actual_Kirk_HDD!$A$313:$A$797,0))</f>
        <v>36</v>
      </c>
      <c r="F132" s="162">
        <f>SUMIFS(Staff_Kirk_NHDD!P:P,Staff_Kirk_NHDD!A:A,A132,Staff_Kirk_NHDD!B:B,B132)</f>
        <v>43.434677419354827</v>
      </c>
      <c r="H132" s="100"/>
      <c r="J132" s="162">
        <f>INDEX(Actual_CGI_HDD!$E$313:$E$797,MATCH($D132,Actual_CGI_HDD!$A$313:$A$797,0))</f>
        <v>25.5</v>
      </c>
      <c r="K132" s="163">
        <f>SUMIFS(Staff_CGI_NHDD!P:P,Staff_CGI_NHDD!A:A,A132,Staff_CGI_NHDD!B:B,B132)</f>
        <v>28.567419354838709</v>
      </c>
    </row>
    <row r="133" spans="1:11" x14ac:dyDescent="0.25">
      <c r="A133" s="97">
        <v>3</v>
      </c>
      <c r="B133" s="97">
        <v>10</v>
      </c>
      <c r="C133" s="97">
        <v>2018</v>
      </c>
      <c r="D133" s="165">
        <f t="shared" si="2"/>
        <v>43169</v>
      </c>
      <c r="E133" s="162">
        <f>INDEX(Actual_Kirk_HDD!$E$313:$E$797,MATCH($D133,Actual_Kirk_HDD!$A$313:$A$797,0))</f>
        <v>31</v>
      </c>
      <c r="F133" s="162">
        <f>SUMIFS(Staff_Kirk_NHDD!P:P,Staff_Kirk_NHDD!A:A,A133,Staff_Kirk_NHDD!B:B,B133)</f>
        <v>36.396559139784941</v>
      </c>
      <c r="H133" s="100"/>
      <c r="J133" s="162">
        <f>INDEX(Actual_CGI_HDD!$E$313:$E$797,MATCH($D133,Actual_CGI_HDD!$A$313:$A$797,0))</f>
        <v>16.5</v>
      </c>
      <c r="K133" s="163">
        <f>SUMIFS(Staff_CGI_NHDD!P:P,Staff_CGI_NHDD!A:A,A133,Staff_CGI_NHDD!B:B,B133)</f>
        <v>15.437119021134597</v>
      </c>
    </row>
    <row r="134" spans="1:11" x14ac:dyDescent="0.25">
      <c r="A134" s="97">
        <v>3</v>
      </c>
      <c r="B134" s="97">
        <v>11</v>
      </c>
      <c r="C134" s="97">
        <v>2018</v>
      </c>
      <c r="D134" s="165">
        <f t="shared" si="2"/>
        <v>43170</v>
      </c>
      <c r="E134" s="162">
        <f>INDEX(Actual_Kirk_HDD!$E$313:$E$797,MATCH($D134,Actual_Kirk_HDD!$A$313:$A$797,0))</f>
        <v>28</v>
      </c>
      <c r="F134" s="162">
        <f>SUMIFS(Staff_Kirk_NHDD!P:P,Staff_Kirk_NHDD!A:A,A134,Staff_Kirk_NHDD!B:B,B134)</f>
        <v>28.303655913978496</v>
      </c>
      <c r="H134" s="100"/>
      <c r="J134" s="162">
        <f>INDEX(Actual_CGI_HDD!$E$313:$E$797,MATCH($D134,Actual_CGI_HDD!$A$313:$A$797,0))</f>
        <v>22.5</v>
      </c>
      <c r="K134" s="163">
        <f>SUMIFS(Staff_CGI_NHDD!P:P,Staff_CGI_NHDD!A:A,A134,Staff_CGI_NHDD!B:B,B134)</f>
        <v>25.256075268817206</v>
      </c>
    </row>
    <row r="135" spans="1:11" x14ac:dyDescent="0.25">
      <c r="A135" s="97">
        <v>3</v>
      </c>
      <c r="B135" s="97">
        <v>12</v>
      </c>
      <c r="C135" s="97">
        <v>2018</v>
      </c>
      <c r="D135" s="165">
        <f t="shared" si="2"/>
        <v>43171</v>
      </c>
      <c r="E135" s="162">
        <f>INDEX(Actual_Kirk_HDD!$E$313:$E$797,MATCH($D135,Actual_Kirk_HDD!$A$313:$A$797,0))</f>
        <v>30</v>
      </c>
      <c r="F135" s="162">
        <f>SUMIFS(Staff_Kirk_NHDD!P:P,Staff_Kirk_NHDD!A:A,A135,Staff_Kirk_NHDD!B:B,B135)</f>
        <v>33.644802867383511</v>
      </c>
      <c r="H135" s="100"/>
      <c r="J135" s="162">
        <f>INDEX(Actual_CGI_HDD!$E$313:$E$797,MATCH($D135,Actual_CGI_HDD!$A$313:$A$797,0))</f>
        <v>28.5</v>
      </c>
      <c r="K135" s="163">
        <f>SUMIFS(Staff_CGI_NHDD!P:P,Staff_CGI_NHDD!A:A,A135,Staff_CGI_NHDD!B:B,B135)</f>
        <v>33.800143369175629</v>
      </c>
    </row>
    <row r="136" spans="1:11" x14ac:dyDescent="0.25">
      <c r="A136" s="97">
        <v>3</v>
      </c>
      <c r="B136" s="97">
        <v>13</v>
      </c>
      <c r="C136" s="97">
        <v>2018</v>
      </c>
      <c r="D136" s="165">
        <f t="shared" si="2"/>
        <v>43172</v>
      </c>
      <c r="E136" s="162">
        <f>INDEX(Actual_Kirk_HDD!$E$313:$E$797,MATCH($D136,Actual_Kirk_HDD!$A$313:$A$797,0))</f>
        <v>28.5</v>
      </c>
      <c r="F136" s="162">
        <f>SUMIFS(Staff_Kirk_NHDD!P:P,Staff_Kirk_NHDD!A:A,A136,Staff_Kirk_NHDD!B:B,B136)</f>
        <v>29.412365591397851</v>
      </c>
      <c r="H136" s="100"/>
      <c r="J136" s="162">
        <f>INDEX(Actual_CGI_HDD!$E$313:$E$797,MATCH($D136,Actual_CGI_HDD!$A$313:$A$797,0))</f>
        <v>25.5</v>
      </c>
      <c r="K136" s="163">
        <f>SUMIFS(Staff_CGI_NHDD!P:P,Staff_CGI_NHDD!A:A,A136,Staff_CGI_NHDD!B:B,B136)</f>
        <v>27.370448028673838</v>
      </c>
    </row>
    <row r="137" spans="1:11" x14ac:dyDescent="0.25">
      <c r="A137" s="97">
        <v>3</v>
      </c>
      <c r="B137" s="97">
        <v>14</v>
      </c>
      <c r="C137" s="97">
        <v>2018</v>
      </c>
      <c r="D137" s="165">
        <f t="shared" si="2"/>
        <v>43173</v>
      </c>
      <c r="E137" s="162">
        <f>INDEX(Actual_Kirk_HDD!$E$313:$E$797,MATCH($D137,Actual_Kirk_HDD!$A$313:$A$797,0))</f>
        <v>33</v>
      </c>
      <c r="F137" s="162">
        <f>SUMIFS(Staff_Kirk_NHDD!P:P,Staff_Kirk_NHDD!A:A,A137,Staff_Kirk_NHDD!B:B,B137)</f>
        <v>37.790615498702252</v>
      </c>
      <c r="H137" s="100"/>
      <c r="J137" s="162">
        <f>INDEX(Actual_CGI_HDD!$E$313:$E$797,MATCH($D137,Actual_CGI_HDD!$A$313:$A$797,0))</f>
        <v>26.5</v>
      </c>
      <c r="K137" s="163">
        <f>SUMIFS(Staff_CGI_NHDD!P:P,Staff_CGI_NHDD!A:A,A137,Staff_CGI_NHDD!B:B,B137)</f>
        <v>30.896559139784948</v>
      </c>
    </row>
    <row r="138" spans="1:11" x14ac:dyDescent="0.25">
      <c r="A138" s="97">
        <v>3</v>
      </c>
      <c r="B138" s="97">
        <v>15</v>
      </c>
      <c r="C138" s="97">
        <v>2018</v>
      </c>
      <c r="D138" s="165">
        <f t="shared" si="2"/>
        <v>43174</v>
      </c>
      <c r="E138" s="162">
        <f>INDEX(Actual_Kirk_HDD!$E$313:$E$797,MATCH($D138,Actual_Kirk_HDD!$A$313:$A$797,0))</f>
        <v>25.5</v>
      </c>
      <c r="F138" s="162">
        <f>SUMIFS(Staff_Kirk_NHDD!P:P,Staff_Kirk_NHDD!A:A,A138,Staff_Kirk_NHDD!B:B,B138)</f>
        <v>19.96516129032258</v>
      </c>
      <c r="H138" s="100"/>
      <c r="J138" s="162">
        <f>INDEX(Actual_CGI_HDD!$E$313:$E$797,MATCH($D138,Actual_CGI_HDD!$A$313:$A$797,0))</f>
        <v>13.5</v>
      </c>
      <c r="K138" s="163">
        <f>SUMIFS(Staff_CGI_NHDD!P:P,Staff_CGI_NHDD!A:A,A138,Staff_CGI_NHDD!B:B,B138)</f>
        <v>10.115527128908662</v>
      </c>
    </row>
    <row r="139" spans="1:11" x14ac:dyDescent="0.25">
      <c r="A139" s="97">
        <v>3</v>
      </c>
      <c r="B139" s="97">
        <v>16</v>
      </c>
      <c r="C139" s="97">
        <v>2018</v>
      </c>
      <c r="D139" s="165">
        <f t="shared" si="2"/>
        <v>43175</v>
      </c>
      <c r="E139" s="162">
        <f>INDEX(Actual_Kirk_HDD!$E$313:$E$797,MATCH($D139,Actual_Kirk_HDD!$A$313:$A$797,0))</f>
        <v>19</v>
      </c>
      <c r="F139" s="162">
        <f>SUMIFS(Staff_Kirk_NHDD!P:P,Staff_Kirk_NHDD!A:A,A139,Staff_Kirk_NHDD!B:B,B139)</f>
        <v>3.2097311827956996</v>
      </c>
      <c r="H139" s="100"/>
      <c r="J139" s="162">
        <f>INDEX(Actual_CGI_HDD!$E$313:$E$797,MATCH($D139,Actual_CGI_HDD!$A$313:$A$797,0))</f>
        <v>13.5</v>
      </c>
      <c r="K139" s="163">
        <f>SUMIFS(Staff_CGI_NHDD!P:P,Staff_CGI_NHDD!A:A,A139,Staff_CGI_NHDD!B:B,B139)</f>
        <v>9.2110215053763422</v>
      </c>
    </row>
    <row r="140" spans="1:11" x14ac:dyDescent="0.25">
      <c r="A140" s="97">
        <v>3</v>
      </c>
      <c r="B140" s="97">
        <v>17</v>
      </c>
      <c r="C140" s="97">
        <v>2018</v>
      </c>
      <c r="D140" s="165">
        <f t="shared" si="2"/>
        <v>43176</v>
      </c>
      <c r="E140" s="162">
        <f>INDEX(Actual_Kirk_HDD!$E$313:$E$797,MATCH($D140,Actual_Kirk_HDD!$A$313:$A$797,0))</f>
        <v>29.5</v>
      </c>
      <c r="F140" s="162">
        <f>SUMIFS(Staff_Kirk_NHDD!P:P,Staff_Kirk_NHDD!A:A,A140,Staff_Kirk_NHDD!B:B,B140)</f>
        <v>30.452204301075266</v>
      </c>
      <c r="H140" s="100"/>
      <c r="J140" s="162">
        <f>INDEX(Actual_CGI_HDD!$E$313:$E$797,MATCH($D140,Actual_CGI_HDD!$A$313:$A$797,0))</f>
        <v>8</v>
      </c>
      <c r="K140" s="163">
        <f>SUMIFS(Staff_CGI_NHDD!P:P,Staff_CGI_NHDD!A:A,A140,Staff_CGI_NHDD!B:B,B140)</f>
        <v>0.24408602150537581</v>
      </c>
    </row>
    <row r="141" spans="1:11" x14ac:dyDescent="0.25">
      <c r="A141" s="97">
        <v>3</v>
      </c>
      <c r="B141" s="97">
        <v>18</v>
      </c>
      <c r="C141" s="97">
        <v>2018</v>
      </c>
      <c r="D141" s="165">
        <f t="shared" si="2"/>
        <v>43177</v>
      </c>
      <c r="E141" s="162">
        <f>INDEX(Actual_Kirk_HDD!$E$313:$E$797,MATCH($D141,Actual_Kirk_HDD!$A$313:$A$797,0))</f>
        <v>30</v>
      </c>
      <c r="F141" s="162">
        <f>SUMIFS(Staff_Kirk_NHDD!P:P,Staff_Kirk_NHDD!A:A,A141,Staff_Kirk_NHDD!B:B,B141)</f>
        <v>32.487580645161287</v>
      </c>
      <c r="H141" s="100"/>
      <c r="J141" s="162">
        <f>INDEX(Actual_CGI_HDD!$E$313:$E$797,MATCH($D141,Actual_CGI_HDD!$A$313:$A$797,0))</f>
        <v>21</v>
      </c>
      <c r="K141" s="163">
        <f>SUMIFS(Staff_CGI_NHDD!P:P,Staff_CGI_NHDD!A:A,A141,Staff_CGI_NHDD!B:B,B141)</f>
        <v>20.01358917315536</v>
      </c>
    </row>
    <row r="142" spans="1:11" x14ac:dyDescent="0.25">
      <c r="A142" s="97">
        <v>3</v>
      </c>
      <c r="B142" s="97">
        <v>19</v>
      </c>
      <c r="C142" s="97">
        <v>2018</v>
      </c>
      <c r="D142" s="165">
        <f t="shared" si="2"/>
        <v>43178</v>
      </c>
      <c r="E142" s="162">
        <f>INDEX(Actual_Kirk_HDD!$E$313:$E$797,MATCH($D142,Actual_Kirk_HDD!$A$313:$A$797,0))</f>
        <v>27.5</v>
      </c>
      <c r="F142" s="162">
        <f>SUMIFS(Staff_Kirk_NHDD!P:P,Staff_Kirk_NHDD!A:A,A142,Staff_Kirk_NHDD!B:B,B142)</f>
        <v>26.526612903225807</v>
      </c>
      <c r="H142" s="100"/>
      <c r="J142" s="162">
        <f>INDEX(Actual_CGI_HDD!$E$313:$E$797,MATCH($D142,Actual_CGI_HDD!$A$313:$A$797,0))</f>
        <v>15</v>
      </c>
      <c r="K142" s="163">
        <f>SUMIFS(Staff_CGI_NHDD!P:P,Staff_CGI_NHDD!A:A,A142,Staff_CGI_NHDD!B:B,B142)</f>
        <v>13.205000000000007</v>
      </c>
    </row>
    <row r="143" spans="1:11" x14ac:dyDescent="0.25">
      <c r="A143" s="97">
        <v>3</v>
      </c>
      <c r="B143" s="97">
        <v>20</v>
      </c>
      <c r="C143" s="97">
        <v>2018</v>
      </c>
      <c r="D143" s="165">
        <f t="shared" si="2"/>
        <v>43179</v>
      </c>
      <c r="E143" s="162">
        <f>INDEX(Actual_Kirk_HDD!$E$313:$E$797,MATCH($D143,Actual_Kirk_HDD!$A$313:$A$797,0))</f>
        <v>24</v>
      </c>
      <c r="F143" s="162">
        <f>SUMIFS(Staff_Kirk_NHDD!P:P,Staff_Kirk_NHDD!A:A,A143,Staff_Kirk_NHDD!B:B,B143)</f>
        <v>16.436630824372756</v>
      </c>
      <c r="H143" s="100"/>
      <c r="J143" s="162">
        <f>INDEX(Actual_CGI_HDD!$E$313:$E$797,MATCH($D143,Actual_CGI_HDD!$A$313:$A$797,0))</f>
        <v>24</v>
      </c>
      <c r="K143" s="163">
        <f>SUMIFS(Staff_CGI_NHDD!P:P,Staff_CGI_NHDD!A:A,A143,Staff_CGI_NHDD!B:B,B143)</f>
        <v>26.325860215053766</v>
      </c>
    </row>
    <row r="144" spans="1:11" x14ac:dyDescent="0.25">
      <c r="A144" s="97">
        <v>3</v>
      </c>
      <c r="B144" s="97">
        <v>21</v>
      </c>
      <c r="C144" s="97">
        <v>2018</v>
      </c>
      <c r="D144" s="165">
        <f t="shared" si="2"/>
        <v>43180</v>
      </c>
      <c r="E144" s="162">
        <f>INDEX(Actual_Kirk_HDD!$E$313:$E$797,MATCH($D144,Actual_Kirk_HDD!$A$313:$A$797,0))</f>
        <v>31</v>
      </c>
      <c r="F144" s="162">
        <f>SUMIFS(Staff_Kirk_NHDD!P:P,Staff_Kirk_NHDD!A:A,A144,Staff_Kirk_NHDD!B:B,B144)</f>
        <v>34.914068100358421</v>
      </c>
      <c r="H144" s="100"/>
      <c r="J144" s="162">
        <f>INDEX(Actual_CGI_HDD!$E$313:$E$797,MATCH($D144,Actual_CGI_HDD!$A$313:$A$797,0))</f>
        <v>22</v>
      </c>
      <c r="K144" s="163">
        <f>SUMIFS(Staff_CGI_NHDD!P:P,Staff_CGI_NHDD!A:A,A144,Staff_CGI_NHDD!B:B,B144)</f>
        <v>24.305824372759854</v>
      </c>
    </row>
    <row r="145" spans="1:11" x14ac:dyDescent="0.25">
      <c r="A145" s="97">
        <v>3</v>
      </c>
      <c r="B145" s="97">
        <v>22</v>
      </c>
      <c r="C145" s="97">
        <v>2018</v>
      </c>
      <c r="D145" s="165">
        <f t="shared" si="2"/>
        <v>43181</v>
      </c>
      <c r="E145" s="162">
        <f>INDEX(Actual_Kirk_HDD!$E$313:$E$797,MATCH($D145,Actual_Kirk_HDD!$A$313:$A$797,0))</f>
        <v>27</v>
      </c>
      <c r="F145" s="162">
        <f>SUMIFS(Staff_Kirk_NHDD!P:P,Staff_Kirk_NHDD!A:A,A145,Staff_Kirk_NHDD!B:B,B145)</f>
        <v>24.763602150537633</v>
      </c>
      <c r="H145" s="100"/>
      <c r="J145" s="162">
        <f>INDEX(Actual_CGI_HDD!$E$313:$E$797,MATCH($D145,Actual_CGI_HDD!$A$313:$A$797,0))</f>
        <v>21.5</v>
      </c>
      <c r="K145" s="163">
        <f>SUMIFS(Staff_CGI_NHDD!P:P,Staff_CGI_NHDD!A:A,A145,Staff_CGI_NHDD!B:B,B145)</f>
        <v>22.556973180076632</v>
      </c>
    </row>
    <row r="146" spans="1:11" x14ac:dyDescent="0.25">
      <c r="A146" s="97">
        <v>3</v>
      </c>
      <c r="B146" s="97">
        <v>23</v>
      </c>
      <c r="C146" s="97">
        <v>2018</v>
      </c>
      <c r="D146" s="165">
        <f t="shared" si="2"/>
        <v>43182</v>
      </c>
      <c r="E146" s="162">
        <f>INDEX(Actual_Kirk_HDD!$E$313:$E$797,MATCH($D146,Actual_Kirk_HDD!$A$313:$A$797,0))</f>
        <v>26</v>
      </c>
      <c r="F146" s="162">
        <f>SUMIFS(Staff_Kirk_NHDD!P:P,Staff_Kirk_NHDD!A:A,A146,Staff_Kirk_NHDD!B:B,B146)</f>
        <v>22.574892473118279</v>
      </c>
      <c r="H146" s="100"/>
      <c r="J146" s="162">
        <f>INDEX(Actual_CGI_HDD!$E$313:$E$797,MATCH($D146,Actual_CGI_HDD!$A$313:$A$797,0))</f>
        <v>14</v>
      </c>
      <c r="K146" s="163">
        <f>SUMIFS(Staff_CGI_NHDD!P:P,Staff_CGI_NHDD!A:A,A146,Staff_CGI_NHDD!B:B,B146)</f>
        <v>12.111397849462369</v>
      </c>
    </row>
    <row r="147" spans="1:11" x14ac:dyDescent="0.25">
      <c r="A147" s="97">
        <v>3</v>
      </c>
      <c r="B147" s="97">
        <v>24</v>
      </c>
      <c r="C147" s="97">
        <v>2018</v>
      </c>
      <c r="D147" s="165">
        <f t="shared" si="2"/>
        <v>43183</v>
      </c>
      <c r="E147" s="162">
        <f>INDEX(Actual_Kirk_HDD!$E$313:$E$797,MATCH($D147,Actual_Kirk_HDD!$A$313:$A$797,0))</f>
        <v>24.5</v>
      </c>
      <c r="F147" s="162">
        <f>SUMIFS(Staff_Kirk_NHDD!P:P,Staff_Kirk_NHDD!A:A,A147,Staff_Kirk_NHDD!B:B,B147)</f>
        <v>17.770818193054012</v>
      </c>
      <c r="H147" s="100"/>
      <c r="J147" s="162">
        <f>INDEX(Actual_CGI_HDD!$E$313:$E$797,MATCH($D147,Actual_CGI_HDD!$A$313:$A$797,0))</f>
        <v>7.5</v>
      </c>
      <c r="K147" s="163">
        <f>SUMIFS(Staff_CGI_NHDD!P:P,Staff_CGI_NHDD!A:A,A147,Staff_CGI_NHDD!B:B,B147)</f>
        <v>0</v>
      </c>
    </row>
    <row r="148" spans="1:11" x14ac:dyDescent="0.25">
      <c r="A148" s="97">
        <v>3</v>
      </c>
      <c r="B148" s="97">
        <v>25</v>
      </c>
      <c r="C148" s="97">
        <v>2018</v>
      </c>
      <c r="D148" s="165">
        <f t="shared" si="2"/>
        <v>43184</v>
      </c>
      <c r="E148" s="162">
        <f>INDEX(Actual_Kirk_HDD!$E$313:$E$797,MATCH($D148,Actual_Kirk_HDD!$A$313:$A$797,0))</f>
        <v>30</v>
      </c>
      <c r="F148" s="162">
        <f>SUMIFS(Staff_Kirk_NHDD!P:P,Staff_Kirk_NHDD!A:A,A148,Staff_Kirk_NHDD!B:B,B148)</f>
        <v>31.421935483870971</v>
      </c>
      <c r="H148" s="100"/>
      <c r="J148" s="162">
        <f>INDEX(Actual_CGI_HDD!$E$313:$E$797,MATCH($D148,Actual_CGI_HDD!$A$313:$A$797,0))</f>
        <v>21.5</v>
      </c>
      <c r="K148" s="163">
        <f>SUMIFS(Staff_CGI_NHDD!P:P,Staff_CGI_NHDD!A:A,A148,Staff_CGI_NHDD!B:B,B148)</f>
        <v>21.720806451612898</v>
      </c>
    </row>
    <row r="149" spans="1:11" x14ac:dyDescent="0.25">
      <c r="A149" s="97">
        <v>3</v>
      </c>
      <c r="B149" s="97">
        <v>26</v>
      </c>
      <c r="C149" s="97">
        <v>2018</v>
      </c>
      <c r="D149" s="165">
        <f t="shared" si="2"/>
        <v>43185</v>
      </c>
      <c r="E149" s="162">
        <f>INDEX(Actual_Kirk_HDD!$E$313:$E$797,MATCH($D149,Actual_Kirk_HDD!$A$313:$A$797,0))</f>
        <v>26</v>
      </c>
      <c r="F149" s="162">
        <f>SUMIFS(Staff_Kirk_NHDD!P:P,Staff_Kirk_NHDD!A:A,A149,Staff_Kirk_NHDD!B:B,B149)</f>
        <v>21.718351254480282</v>
      </c>
      <c r="H149" s="100"/>
      <c r="J149" s="162">
        <f>INDEX(Actual_CGI_HDD!$E$313:$E$797,MATCH($D149,Actual_CGI_HDD!$A$313:$A$797,0))</f>
        <v>17</v>
      </c>
      <c r="K149" s="163">
        <f>SUMIFS(Staff_CGI_NHDD!P:P,Staff_CGI_NHDD!A:A,A149,Staff_CGI_NHDD!B:B,B149)</f>
        <v>16.37120071684588</v>
      </c>
    </row>
    <row r="150" spans="1:11" x14ac:dyDescent="0.25">
      <c r="A150" s="97">
        <v>3</v>
      </c>
      <c r="B150" s="97">
        <v>27</v>
      </c>
      <c r="C150" s="97">
        <v>2018</v>
      </c>
      <c r="D150" s="165">
        <f t="shared" si="2"/>
        <v>43186</v>
      </c>
      <c r="E150" s="162">
        <f>INDEX(Actual_Kirk_HDD!$E$313:$E$797,MATCH($D150,Actual_Kirk_HDD!$A$313:$A$797,0))</f>
        <v>24</v>
      </c>
      <c r="F150" s="162">
        <f>SUMIFS(Staff_Kirk_NHDD!P:P,Staff_Kirk_NHDD!A:A,A150,Staff_Kirk_NHDD!B:B,B150)</f>
        <v>15.104068100358422</v>
      </c>
      <c r="H150" s="100"/>
      <c r="J150" s="162">
        <f>INDEX(Actual_CGI_HDD!$E$313:$E$797,MATCH($D150,Actual_CGI_HDD!$A$313:$A$797,0))</f>
        <v>9</v>
      </c>
      <c r="K150" s="163">
        <f>SUMIFS(Staff_CGI_NHDD!P:P,Staff_CGI_NHDD!A:A,A150,Staff_CGI_NHDD!B:B,B150)</f>
        <v>2.4675268817204299</v>
      </c>
    </row>
    <row r="151" spans="1:11" x14ac:dyDescent="0.25">
      <c r="A151" s="97">
        <v>3</v>
      </c>
      <c r="B151" s="97">
        <v>28</v>
      </c>
      <c r="C151" s="97">
        <v>2018</v>
      </c>
      <c r="D151" s="165">
        <f t="shared" si="2"/>
        <v>43187</v>
      </c>
      <c r="E151" s="162">
        <f>INDEX(Actual_Kirk_HDD!$E$313:$E$797,MATCH($D151,Actual_Kirk_HDD!$A$313:$A$797,0))</f>
        <v>26.5</v>
      </c>
      <c r="F151" s="162">
        <f>SUMIFS(Staff_Kirk_NHDD!P:P,Staff_Kirk_NHDD!A:A,A151,Staff_Kirk_NHDD!B:B,B151)</f>
        <v>23.623835125448029</v>
      </c>
      <c r="H151" s="100"/>
      <c r="J151" s="162">
        <f>INDEX(Actual_CGI_HDD!$E$313:$E$797,MATCH($D151,Actual_CGI_HDD!$A$313:$A$797,0))</f>
        <v>13</v>
      </c>
      <c r="K151" s="163">
        <f>SUMIFS(Staff_CGI_NHDD!P:P,Staff_CGI_NHDD!A:A,A151,Staff_CGI_NHDD!B:B,B151)</f>
        <v>7.7698028673835138</v>
      </c>
    </row>
    <row r="152" spans="1:11" x14ac:dyDescent="0.25">
      <c r="A152" s="97">
        <v>3</v>
      </c>
      <c r="B152" s="97">
        <v>29</v>
      </c>
      <c r="C152" s="97">
        <v>2018</v>
      </c>
      <c r="D152" s="165">
        <f t="shared" si="2"/>
        <v>43188</v>
      </c>
      <c r="E152" s="162">
        <f>INDEX(Actual_Kirk_HDD!$E$313:$E$797,MATCH($D152,Actual_Kirk_HDD!$A$313:$A$797,0))</f>
        <v>25</v>
      </c>
      <c r="F152" s="162">
        <f>SUMIFS(Staff_Kirk_NHDD!P:P,Staff_Kirk_NHDD!A:A,A152,Staff_Kirk_NHDD!B:B,B152)</f>
        <v>18.934336917562728</v>
      </c>
      <c r="H152" s="100"/>
      <c r="J152" s="162">
        <f>INDEX(Actual_CGI_HDD!$E$313:$E$797,MATCH($D152,Actual_CGI_HDD!$A$313:$A$797,0))</f>
        <v>13</v>
      </c>
      <c r="K152" s="163">
        <f>SUMIFS(Staff_CGI_NHDD!P:P,Staff_CGI_NHDD!A:A,A152,Staff_CGI_NHDD!B:B,B152)</f>
        <v>6.4222043010752667</v>
      </c>
    </row>
    <row r="153" spans="1:11" x14ac:dyDescent="0.25">
      <c r="A153" s="97">
        <v>3</v>
      </c>
      <c r="B153" s="97">
        <v>30</v>
      </c>
      <c r="C153" s="97">
        <v>2018</v>
      </c>
      <c r="D153" s="165">
        <f t="shared" si="2"/>
        <v>43189</v>
      </c>
      <c r="E153" s="162">
        <f>INDEX(Actual_Kirk_HDD!$E$313:$E$797,MATCH($D153,Actual_Kirk_HDD!$A$313:$A$797,0))</f>
        <v>23.5</v>
      </c>
      <c r="F153" s="162">
        <f>SUMIFS(Staff_Kirk_NHDD!P:P,Staff_Kirk_NHDD!A:A,A153,Staff_Kirk_NHDD!B:B,B153)</f>
        <v>11.253028673835129</v>
      </c>
      <c r="H153" s="100"/>
      <c r="J153" s="162">
        <f>INDEX(Actual_CGI_HDD!$E$313:$E$797,MATCH($D153,Actual_CGI_HDD!$A$313:$A$797,0))</f>
        <v>13</v>
      </c>
      <c r="K153" s="163">
        <f>SUMIFS(Staff_CGI_NHDD!P:P,Staff_CGI_NHDD!A:A,A153,Staff_CGI_NHDD!B:B,B153)</f>
        <v>4.7187275985663089</v>
      </c>
    </row>
    <row r="154" spans="1:11" x14ac:dyDescent="0.25">
      <c r="A154" s="97">
        <v>3</v>
      </c>
      <c r="B154" s="97">
        <v>31</v>
      </c>
      <c r="C154" s="97">
        <v>2018</v>
      </c>
      <c r="D154" s="165">
        <f t="shared" si="2"/>
        <v>43190</v>
      </c>
      <c r="E154" s="162">
        <f>INDEX(Actual_Kirk_HDD!$E$313:$E$797,MATCH($D154,Actual_Kirk_HDD!$A$313:$A$797,0))</f>
        <v>24</v>
      </c>
      <c r="F154" s="162">
        <f>SUMIFS(Staff_Kirk_NHDD!P:P,Staff_Kirk_NHDD!A:A,A154,Staff_Kirk_NHDD!B:B,B154)</f>
        <v>13.46325608701026</v>
      </c>
      <c r="H154" s="100"/>
      <c r="J154" s="162">
        <f>INDEX(Actual_CGI_HDD!$E$313:$E$797,MATCH($D154,Actual_CGI_HDD!$A$313:$A$797,0))</f>
        <v>14</v>
      </c>
      <c r="K154" s="163">
        <f>SUMIFS(Staff_CGI_NHDD!P:P,Staff_CGI_NHDD!A:A,A154,Staff_CGI_NHDD!B:B,B154)</f>
        <v>11.183333951303922</v>
      </c>
    </row>
    <row r="155" spans="1:11" x14ac:dyDescent="0.25">
      <c r="A155" s="97">
        <v>4</v>
      </c>
      <c r="B155" s="97">
        <v>1</v>
      </c>
      <c r="C155" s="97">
        <v>2018</v>
      </c>
      <c r="D155" s="165">
        <f t="shared" si="2"/>
        <v>43191</v>
      </c>
      <c r="E155" s="162">
        <f>INDEX(Actual_Kirk_HDD!$E$313:$E$797,MATCH($D155,Actual_Kirk_HDD!$A$313:$A$797,0))</f>
        <v>22</v>
      </c>
      <c r="F155" s="162">
        <f>SUMIFS(Staff_Kirk_NHDD!P:P,Staff_Kirk_NHDD!A:A,A155,Staff_Kirk_NHDD!B:B,B155)</f>
        <v>13.768148148148148</v>
      </c>
      <c r="H155" s="100"/>
      <c r="J155" s="162">
        <f>INDEX(Actual_CGI_HDD!$E$313:$E$797,MATCH($D155,Actual_CGI_HDD!$A$313:$A$797,0))</f>
        <v>20.5</v>
      </c>
      <c r="K155" s="163">
        <f>SUMIFS(Staff_CGI_NHDD!P:P,Staff_CGI_NHDD!A:A,A155,Staff_CGI_NHDD!B:B,B155)</f>
        <v>13.76740740740741</v>
      </c>
    </row>
    <row r="156" spans="1:11" x14ac:dyDescent="0.25">
      <c r="A156" s="97">
        <v>4</v>
      </c>
      <c r="B156" s="97">
        <v>2</v>
      </c>
      <c r="C156" s="97">
        <v>2018</v>
      </c>
      <c r="D156" s="165">
        <f t="shared" si="2"/>
        <v>43192</v>
      </c>
      <c r="E156" s="162">
        <f>INDEX(Actual_Kirk_HDD!$E$313:$E$797,MATCH($D156,Actual_Kirk_HDD!$A$313:$A$797,0))</f>
        <v>47.5</v>
      </c>
      <c r="F156" s="162">
        <f>SUMIFS(Staff_Kirk_NHDD!P:P,Staff_Kirk_NHDD!A:A,A156,Staff_Kirk_NHDD!B:B,B156)</f>
        <v>33.206111111111106</v>
      </c>
      <c r="H156" s="100"/>
      <c r="J156" s="162">
        <f>INDEX(Actual_CGI_HDD!$E$313:$E$797,MATCH($D156,Actual_CGI_HDD!$A$313:$A$797,0))</f>
        <v>23</v>
      </c>
      <c r="K156" s="163">
        <f>SUMIFS(Staff_CGI_NHDD!P:P,Staff_CGI_NHDD!A:A,A156,Staff_CGI_NHDD!B:B,B156)</f>
        <v>17.009629629629629</v>
      </c>
    </row>
    <row r="157" spans="1:11" x14ac:dyDescent="0.25">
      <c r="A157" s="97">
        <v>4</v>
      </c>
      <c r="B157" s="97">
        <v>3</v>
      </c>
      <c r="C157" s="97">
        <v>2018</v>
      </c>
      <c r="D157" s="165">
        <f t="shared" si="2"/>
        <v>43193</v>
      </c>
      <c r="E157" s="162">
        <f>INDEX(Actual_Kirk_HDD!$E$313:$E$797,MATCH($D157,Actual_Kirk_HDD!$A$313:$A$797,0))</f>
        <v>44.5</v>
      </c>
      <c r="F157" s="162">
        <f>SUMIFS(Staff_Kirk_NHDD!P:P,Staff_Kirk_NHDD!A:A,A157,Staff_Kirk_NHDD!B:B,B157)</f>
        <v>29.198333333333334</v>
      </c>
      <c r="H157" s="100"/>
      <c r="J157" s="162">
        <f>INDEX(Actual_CGI_HDD!$E$313:$E$797,MATCH($D157,Actual_CGI_HDD!$A$313:$A$797,0))</f>
        <v>8</v>
      </c>
      <c r="K157" s="163">
        <f>SUMIFS(Staff_CGI_NHDD!P:P,Staff_CGI_NHDD!A:A,A157,Staff_CGI_NHDD!B:B,B157)</f>
        <v>2.8177777777777777</v>
      </c>
    </row>
    <row r="158" spans="1:11" x14ac:dyDescent="0.25">
      <c r="A158" s="97">
        <v>4</v>
      </c>
      <c r="B158" s="97">
        <v>4</v>
      </c>
      <c r="C158" s="97">
        <v>2018</v>
      </c>
      <c r="D158" s="165">
        <f t="shared" si="2"/>
        <v>43194</v>
      </c>
      <c r="E158" s="162">
        <f>INDEX(Actual_Kirk_HDD!$E$313:$E$797,MATCH($D158,Actual_Kirk_HDD!$A$313:$A$797,0))</f>
        <v>37</v>
      </c>
      <c r="F158" s="162">
        <f>SUMIFS(Staff_Kirk_NHDD!P:P,Staff_Kirk_NHDD!A:A,A158,Staff_Kirk_NHDD!B:B,B158)</f>
        <v>23.522592592592591</v>
      </c>
      <c r="H158" s="100"/>
      <c r="J158" s="162">
        <f>INDEX(Actual_CGI_HDD!$E$313:$E$797,MATCH($D158,Actual_CGI_HDD!$A$313:$A$797,0))</f>
        <v>24.5</v>
      </c>
      <c r="K158" s="163">
        <f>SUMIFS(Staff_CGI_NHDD!P:P,Staff_CGI_NHDD!A:A,A158,Staff_CGI_NHDD!B:B,B158)</f>
        <v>19.918189964157701</v>
      </c>
    </row>
    <row r="159" spans="1:11" x14ac:dyDescent="0.25">
      <c r="A159" s="97">
        <v>4</v>
      </c>
      <c r="B159" s="97">
        <v>5</v>
      </c>
      <c r="C159" s="97">
        <v>2018</v>
      </c>
      <c r="D159" s="165">
        <f t="shared" si="2"/>
        <v>43195</v>
      </c>
      <c r="E159" s="162">
        <f>INDEX(Actual_Kirk_HDD!$E$313:$E$797,MATCH($D159,Actual_Kirk_HDD!$A$313:$A$797,0))</f>
        <v>37</v>
      </c>
      <c r="F159" s="162">
        <f>SUMIFS(Staff_Kirk_NHDD!P:P,Staff_Kirk_NHDD!A:A,A159,Staff_Kirk_NHDD!B:B,B159)</f>
        <v>22.445579450418155</v>
      </c>
      <c r="H159" s="100"/>
      <c r="J159" s="162">
        <f>INDEX(Actual_CGI_HDD!$E$313:$E$797,MATCH($D159,Actual_CGI_HDD!$A$313:$A$797,0))</f>
        <v>21.5</v>
      </c>
      <c r="K159" s="163">
        <f>SUMIFS(Staff_CGI_NHDD!P:P,Staff_CGI_NHDD!A:A,A159,Staff_CGI_NHDD!B:B,B159)</f>
        <v>14.646451612903228</v>
      </c>
    </row>
    <row r="160" spans="1:11" x14ac:dyDescent="0.25">
      <c r="A160" s="97">
        <v>4</v>
      </c>
      <c r="B160" s="97">
        <v>6</v>
      </c>
      <c r="C160" s="97">
        <v>2018</v>
      </c>
      <c r="D160" s="165">
        <f t="shared" si="2"/>
        <v>43196</v>
      </c>
      <c r="E160" s="162">
        <f>INDEX(Actual_Kirk_HDD!$E$313:$E$797,MATCH($D160,Actual_Kirk_HDD!$A$313:$A$797,0))</f>
        <v>20.5</v>
      </c>
      <c r="F160" s="162">
        <f>SUMIFS(Staff_Kirk_NHDD!P:P,Staff_Kirk_NHDD!A:A,A160,Staff_Kirk_NHDD!B:B,B160)</f>
        <v>13.166111111111112</v>
      </c>
      <c r="H160" s="100"/>
      <c r="J160" s="162">
        <f>INDEX(Actual_CGI_HDD!$E$313:$E$797,MATCH($D160,Actual_CGI_HDD!$A$313:$A$797,0))</f>
        <v>17.5</v>
      </c>
      <c r="K160" s="163">
        <f>SUMIFS(Staff_CGI_NHDD!P:P,Staff_CGI_NHDD!A:A,A160,Staff_CGI_NHDD!B:B,B160)</f>
        <v>10.488703703703704</v>
      </c>
    </row>
    <row r="161" spans="1:11" x14ac:dyDescent="0.25">
      <c r="A161" s="97">
        <v>4</v>
      </c>
      <c r="B161" s="97">
        <v>7</v>
      </c>
      <c r="C161" s="97">
        <v>2018</v>
      </c>
      <c r="D161" s="165">
        <f t="shared" si="2"/>
        <v>43197</v>
      </c>
      <c r="E161" s="162">
        <f>INDEX(Actual_Kirk_HDD!$E$313:$E$797,MATCH($D161,Actual_Kirk_HDD!$A$313:$A$797,0))</f>
        <v>38</v>
      </c>
      <c r="F161" s="162">
        <f>SUMIFS(Staff_Kirk_NHDD!P:P,Staff_Kirk_NHDD!A:A,A161,Staff_Kirk_NHDD!B:B,B161)</f>
        <v>26.74902031063322</v>
      </c>
      <c r="H161" s="100"/>
      <c r="J161" s="162">
        <f>INDEX(Actual_CGI_HDD!$E$313:$E$797,MATCH($D161,Actual_CGI_HDD!$A$313:$A$797,0))</f>
        <v>29</v>
      </c>
      <c r="K161" s="163">
        <f>SUMIFS(Staff_CGI_NHDD!P:P,Staff_CGI_NHDD!A:A,A161,Staff_CGI_NHDD!B:B,B161)</f>
        <v>22.497759856630822</v>
      </c>
    </row>
    <row r="162" spans="1:11" x14ac:dyDescent="0.25">
      <c r="A162" s="97">
        <v>4</v>
      </c>
      <c r="B162" s="97">
        <v>8</v>
      </c>
      <c r="C162" s="97">
        <v>2018</v>
      </c>
      <c r="D162" s="165">
        <f t="shared" si="2"/>
        <v>43198</v>
      </c>
      <c r="E162" s="162">
        <f>INDEX(Actual_Kirk_HDD!$E$313:$E$797,MATCH($D162,Actual_Kirk_HDD!$A$313:$A$797,0))</f>
        <v>37.5</v>
      </c>
      <c r="F162" s="162">
        <f>SUMIFS(Staff_Kirk_NHDD!P:P,Staff_Kirk_NHDD!A:A,A162,Staff_Kirk_NHDD!B:B,B162)</f>
        <v>24.935830346475502</v>
      </c>
      <c r="H162" s="100"/>
      <c r="J162" s="162">
        <f>INDEX(Actual_CGI_HDD!$E$313:$E$797,MATCH($D162,Actual_CGI_HDD!$A$313:$A$797,0))</f>
        <v>30</v>
      </c>
      <c r="K162" s="163">
        <f>SUMIFS(Staff_CGI_NHDD!P:P,Staff_CGI_NHDD!A:A,A162,Staff_CGI_NHDD!B:B,B162)</f>
        <v>26.646851851851856</v>
      </c>
    </row>
    <row r="163" spans="1:11" x14ac:dyDescent="0.25">
      <c r="A163" s="97">
        <v>4</v>
      </c>
      <c r="B163" s="97">
        <v>9</v>
      </c>
      <c r="C163" s="97">
        <v>2018</v>
      </c>
      <c r="D163" s="165">
        <f t="shared" si="2"/>
        <v>43199</v>
      </c>
      <c r="E163" s="162">
        <f>INDEX(Actual_Kirk_HDD!$E$313:$E$797,MATCH($D163,Actual_Kirk_HDD!$A$313:$A$797,0))</f>
        <v>33.5</v>
      </c>
      <c r="F163" s="162">
        <f>SUMIFS(Staff_Kirk_NHDD!P:P,Staff_Kirk_NHDD!A:A,A163,Staff_Kirk_NHDD!B:B,B163)</f>
        <v>20.053518518518512</v>
      </c>
      <c r="H163" s="100"/>
      <c r="J163" s="162">
        <f>INDEX(Actual_CGI_HDD!$E$313:$E$797,MATCH($D163,Actual_CGI_HDD!$A$313:$A$797,0))</f>
        <v>20.5</v>
      </c>
      <c r="K163" s="163">
        <f>SUMIFS(Staff_CGI_NHDD!P:P,Staff_CGI_NHDD!A:A,A163,Staff_CGI_NHDD!B:B,B163)</f>
        <v>12.792407407407405</v>
      </c>
    </row>
    <row r="164" spans="1:11" x14ac:dyDescent="0.25">
      <c r="A164" s="97">
        <v>4</v>
      </c>
      <c r="B164" s="97">
        <v>10</v>
      </c>
      <c r="C164" s="97">
        <v>2018</v>
      </c>
      <c r="D164" s="165">
        <f t="shared" si="2"/>
        <v>43200</v>
      </c>
      <c r="E164" s="162">
        <f>INDEX(Actual_Kirk_HDD!$E$313:$E$797,MATCH($D164,Actual_Kirk_HDD!$A$313:$A$797,0))</f>
        <v>32</v>
      </c>
      <c r="F164" s="162">
        <f>SUMIFS(Staff_Kirk_NHDD!P:P,Staff_Kirk_NHDD!A:A,A164,Staff_Kirk_NHDD!B:B,B164)</f>
        <v>19.188333333333329</v>
      </c>
      <c r="H164" s="100"/>
      <c r="J164" s="162">
        <f>INDEX(Actual_CGI_HDD!$E$313:$E$797,MATCH($D164,Actual_CGI_HDD!$A$313:$A$797,0))</f>
        <v>20.5</v>
      </c>
      <c r="K164" s="163">
        <f>SUMIFS(Staff_CGI_NHDD!P:P,Staff_CGI_NHDD!A:A,A164,Staff_CGI_NHDD!B:B,B164)</f>
        <v>11.972777777777781</v>
      </c>
    </row>
    <row r="165" spans="1:11" x14ac:dyDescent="0.25">
      <c r="A165" s="97">
        <v>4</v>
      </c>
      <c r="B165" s="97">
        <v>11</v>
      </c>
      <c r="C165" s="97">
        <v>2018</v>
      </c>
      <c r="D165" s="165">
        <f t="shared" si="2"/>
        <v>43201</v>
      </c>
      <c r="E165" s="162">
        <f>INDEX(Actual_Kirk_HDD!$E$313:$E$797,MATCH($D165,Actual_Kirk_HDD!$A$313:$A$797,0))</f>
        <v>23</v>
      </c>
      <c r="F165" s="162">
        <f>SUMIFS(Staff_Kirk_NHDD!P:P,Staff_Kirk_NHDD!A:A,A165,Staff_Kirk_NHDD!B:B,B165)</f>
        <v>15.445925925925923</v>
      </c>
      <c r="H165" s="100"/>
      <c r="J165" s="162">
        <f>INDEX(Actual_CGI_HDD!$E$313:$E$797,MATCH($D165,Actual_CGI_HDD!$A$313:$A$797,0))</f>
        <v>13</v>
      </c>
      <c r="K165" s="163">
        <f>SUMIFS(Staff_CGI_NHDD!P:P,Staff_CGI_NHDD!A:A,A165,Staff_CGI_NHDD!B:B,B165)</f>
        <v>7.9440740740740754</v>
      </c>
    </row>
    <row r="166" spans="1:11" x14ac:dyDescent="0.25">
      <c r="A166" s="97">
        <v>4</v>
      </c>
      <c r="B166" s="97">
        <v>12</v>
      </c>
      <c r="C166" s="97">
        <v>2018</v>
      </c>
      <c r="D166" s="165">
        <f t="shared" si="2"/>
        <v>43202</v>
      </c>
      <c r="E166" s="162">
        <f>INDEX(Actual_Kirk_HDD!$E$313:$E$797,MATCH($D166,Actual_Kirk_HDD!$A$313:$A$797,0))</f>
        <v>6.5</v>
      </c>
      <c r="F166" s="162">
        <f>SUMIFS(Staff_Kirk_NHDD!P:P,Staff_Kirk_NHDD!A:A,A166,Staff_Kirk_NHDD!B:B,B166)</f>
        <v>1.0690740740740743</v>
      </c>
      <c r="H166" s="100"/>
      <c r="J166" s="162">
        <f>INDEX(Actual_CGI_HDD!$E$313:$E$797,MATCH($D166,Actual_CGI_HDD!$A$313:$A$797,0))</f>
        <v>0</v>
      </c>
      <c r="K166" s="163">
        <f>SUMIFS(Staff_CGI_NHDD!P:P,Staff_CGI_NHDD!A:A,A166,Staff_CGI_NHDD!B:B,B166)</f>
        <v>0</v>
      </c>
    </row>
    <row r="167" spans="1:11" x14ac:dyDescent="0.25">
      <c r="A167" s="97">
        <v>4</v>
      </c>
      <c r="B167" s="97">
        <v>13</v>
      </c>
      <c r="C167" s="97">
        <v>2018</v>
      </c>
      <c r="D167" s="165">
        <f t="shared" si="2"/>
        <v>43203</v>
      </c>
      <c r="E167" s="162">
        <f>INDEX(Actual_Kirk_HDD!$E$313:$E$797,MATCH($D167,Actual_Kirk_HDD!$A$313:$A$797,0))</f>
        <v>0</v>
      </c>
      <c r="F167" s="162">
        <f>SUMIFS(Staff_Kirk_NHDD!P:P,Staff_Kirk_NHDD!A:A,A167,Staff_Kirk_NHDD!B:B,B167)</f>
        <v>0</v>
      </c>
      <c r="H167" s="100"/>
      <c r="J167" s="162">
        <f>INDEX(Actual_CGI_HDD!$E$313:$E$797,MATCH($D167,Actual_CGI_HDD!$A$313:$A$797,0))</f>
        <v>0</v>
      </c>
      <c r="K167" s="163">
        <f>SUMIFS(Staff_CGI_NHDD!P:P,Staff_CGI_NHDD!A:A,A167,Staff_CGI_NHDD!B:B,B167)</f>
        <v>0</v>
      </c>
    </row>
    <row r="168" spans="1:11" x14ac:dyDescent="0.25">
      <c r="A168" s="97">
        <v>4</v>
      </c>
      <c r="B168" s="97">
        <v>14</v>
      </c>
      <c r="C168" s="97">
        <v>2018</v>
      </c>
      <c r="D168" s="165">
        <f t="shared" si="2"/>
        <v>43204</v>
      </c>
      <c r="E168" s="162">
        <f>INDEX(Actual_Kirk_HDD!$E$313:$E$797,MATCH($D168,Actual_Kirk_HDD!$A$313:$A$797,0))</f>
        <v>2.5</v>
      </c>
      <c r="F168" s="162">
        <f>SUMIFS(Staff_Kirk_NHDD!P:P,Staff_Kirk_NHDD!A:A,A168,Staff_Kirk_NHDD!B:B,B168)</f>
        <v>0</v>
      </c>
      <c r="H168" s="100"/>
      <c r="J168" s="162">
        <f>INDEX(Actual_CGI_HDD!$E$313:$E$797,MATCH($D168,Actual_CGI_HDD!$A$313:$A$797,0))</f>
        <v>8.5</v>
      </c>
      <c r="K168" s="163">
        <f>SUMIFS(Staff_CGI_NHDD!P:P,Staff_CGI_NHDD!A:A,A168,Staff_CGI_NHDD!B:B,B168)</f>
        <v>4.481851851851852</v>
      </c>
    </row>
    <row r="169" spans="1:11" x14ac:dyDescent="0.25">
      <c r="A169" s="97">
        <v>4</v>
      </c>
      <c r="B169" s="97">
        <v>15</v>
      </c>
      <c r="C169" s="97">
        <v>2018</v>
      </c>
      <c r="D169" s="165">
        <f t="shared" si="2"/>
        <v>43205</v>
      </c>
      <c r="E169" s="162">
        <f>INDEX(Actual_Kirk_HDD!$E$313:$E$797,MATCH($D169,Actual_Kirk_HDD!$A$313:$A$797,0))</f>
        <v>9.5</v>
      </c>
      <c r="F169" s="162">
        <f>SUMIFS(Staff_Kirk_NHDD!P:P,Staff_Kirk_NHDD!A:A,A169,Staff_Kirk_NHDD!B:B,B169)</f>
        <v>6.3938888888888892</v>
      </c>
      <c r="H169" s="100"/>
      <c r="J169" s="162">
        <f>INDEX(Actual_CGI_HDD!$E$313:$E$797,MATCH($D169,Actual_CGI_HDD!$A$313:$A$797,0))</f>
        <v>23.5</v>
      </c>
      <c r="K169" s="163">
        <f>SUMIFS(Staff_CGI_NHDD!P:P,Staff_CGI_NHDD!A:A,A169,Staff_CGI_NHDD!B:B,B169)</f>
        <v>18.40574074074074</v>
      </c>
    </row>
    <row r="170" spans="1:11" x14ac:dyDescent="0.25">
      <c r="A170" s="97">
        <v>4</v>
      </c>
      <c r="B170" s="97">
        <v>16</v>
      </c>
      <c r="C170" s="97">
        <v>2018</v>
      </c>
      <c r="D170" s="165">
        <f t="shared" si="2"/>
        <v>43206</v>
      </c>
      <c r="E170" s="162">
        <f>INDEX(Actual_Kirk_HDD!$E$313:$E$797,MATCH($D170,Actual_Kirk_HDD!$A$313:$A$797,0))</f>
        <v>35</v>
      </c>
      <c r="F170" s="162">
        <f>SUMIFS(Staff_Kirk_NHDD!P:P,Staff_Kirk_NHDD!A:A,A170,Staff_Kirk_NHDD!B:B,B170)</f>
        <v>21.317777777777781</v>
      </c>
      <c r="H170" s="100"/>
      <c r="J170" s="162">
        <f>INDEX(Actual_CGI_HDD!$E$313:$E$797,MATCH($D170,Actual_CGI_HDD!$A$313:$A$797,0))</f>
        <v>22</v>
      </c>
      <c r="K170" s="163">
        <f>SUMIFS(Staff_CGI_NHDD!P:P,Staff_CGI_NHDD!A:A,A170,Staff_CGI_NHDD!B:B,B170)</f>
        <v>15.649988052568695</v>
      </c>
    </row>
    <row r="171" spans="1:11" x14ac:dyDescent="0.25">
      <c r="A171" s="97">
        <v>4</v>
      </c>
      <c r="B171" s="97">
        <v>17</v>
      </c>
      <c r="C171" s="97">
        <v>2018</v>
      </c>
      <c r="D171" s="165">
        <f t="shared" si="2"/>
        <v>43207</v>
      </c>
      <c r="E171" s="162">
        <f>INDEX(Actual_Kirk_HDD!$E$313:$E$797,MATCH($D171,Actual_Kirk_HDD!$A$313:$A$797,0))</f>
        <v>30.5</v>
      </c>
      <c r="F171" s="162">
        <f>SUMIFS(Staff_Kirk_NHDD!P:P,Staff_Kirk_NHDD!A:A,A171,Staff_Kirk_NHDD!B:B,B171)</f>
        <v>17.985507765830349</v>
      </c>
      <c r="H171" s="100"/>
      <c r="J171" s="162">
        <f>INDEX(Actual_CGI_HDD!$E$313:$E$797,MATCH($D171,Actual_CGI_HDD!$A$313:$A$797,0))</f>
        <v>16</v>
      </c>
      <c r="K171" s="163">
        <f>SUMIFS(Staff_CGI_NHDD!P:P,Staff_CGI_NHDD!A:A,A171,Staff_CGI_NHDD!B:B,B171)</f>
        <v>9.6959259259259252</v>
      </c>
    </row>
    <row r="172" spans="1:11" x14ac:dyDescent="0.25">
      <c r="A172" s="97">
        <v>4</v>
      </c>
      <c r="B172" s="97">
        <v>18</v>
      </c>
      <c r="C172" s="97">
        <v>2018</v>
      </c>
      <c r="D172" s="165">
        <f t="shared" si="2"/>
        <v>43208</v>
      </c>
      <c r="E172" s="162">
        <f>INDEX(Actual_Kirk_HDD!$E$313:$E$797,MATCH($D172,Actual_Kirk_HDD!$A$313:$A$797,0))</f>
        <v>25</v>
      </c>
      <c r="F172" s="162">
        <f>SUMIFS(Staff_Kirk_NHDD!P:P,Staff_Kirk_NHDD!A:A,A172,Staff_Kirk_NHDD!B:B,B172)</f>
        <v>16.281535244922338</v>
      </c>
      <c r="H172" s="100"/>
      <c r="J172" s="162">
        <f>INDEX(Actual_CGI_HDD!$E$313:$E$797,MATCH($D172,Actual_CGI_HDD!$A$313:$A$797,0))</f>
        <v>1.5</v>
      </c>
      <c r="K172" s="163">
        <f>SUMIFS(Staff_CGI_NHDD!P:P,Staff_CGI_NHDD!A:A,A172,Staff_CGI_NHDD!B:B,B172)</f>
        <v>0</v>
      </c>
    </row>
    <row r="173" spans="1:11" x14ac:dyDescent="0.25">
      <c r="A173" s="97">
        <v>4</v>
      </c>
      <c r="B173" s="97">
        <v>19</v>
      </c>
      <c r="C173" s="97">
        <v>2018</v>
      </c>
      <c r="D173" s="165">
        <f t="shared" si="2"/>
        <v>43209</v>
      </c>
      <c r="E173" s="162">
        <f>INDEX(Actual_Kirk_HDD!$E$313:$E$797,MATCH($D173,Actual_Kirk_HDD!$A$313:$A$797,0))</f>
        <v>30</v>
      </c>
      <c r="F173" s="162">
        <f>SUMIFS(Staff_Kirk_NHDD!P:P,Staff_Kirk_NHDD!A:A,A173,Staff_Kirk_NHDD!B:B,B173)</f>
        <v>17.138888888888893</v>
      </c>
      <c r="H173" s="100"/>
      <c r="J173" s="162">
        <f>INDEX(Actual_CGI_HDD!$E$313:$E$797,MATCH($D173,Actual_CGI_HDD!$A$313:$A$797,0))</f>
        <v>19.5</v>
      </c>
      <c r="K173" s="163">
        <f>SUMIFS(Staff_CGI_NHDD!P:P,Staff_CGI_NHDD!A:A,A173,Staff_CGI_NHDD!B:B,B173)</f>
        <v>11.266666666666667</v>
      </c>
    </row>
    <row r="174" spans="1:11" x14ac:dyDescent="0.25">
      <c r="A174" s="97">
        <v>4</v>
      </c>
      <c r="B174" s="97">
        <v>20</v>
      </c>
      <c r="C174" s="97">
        <v>2018</v>
      </c>
      <c r="D174" s="165">
        <f t="shared" si="2"/>
        <v>43210</v>
      </c>
      <c r="E174" s="162">
        <f>INDEX(Actual_Kirk_HDD!$E$313:$E$797,MATCH($D174,Actual_Kirk_HDD!$A$313:$A$797,0))</f>
        <v>22.5</v>
      </c>
      <c r="F174" s="162">
        <f>SUMIFS(Staff_Kirk_NHDD!P:P,Staff_Kirk_NHDD!A:A,A174,Staff_Kirk_NHDD!B:B,B174)</f>
        <v>14.683518518518516</v>
      </c>
      <c r="H174" s="100"/>
      <c r="J174" s="162">
        <f>INDEX(Actual_CGI_HDD!$E$313:$E$797,MATCH($D174,Actual_CGI_HDD!$A$313:$A$797,0))</f>
        <v>15.5</v>
      </c>
      <c r="K174" s="163">
        <f>SUMIFS(Staff_CGI_NHDD!P:P,Staff_CGI_NHDD!A:A,A174,Staff_CGI_NHDD!B:B,B174)</f>
        <v>8.7870370370370381</v>
      </c>
    </row>
    <row r="175" spans="1:11" x14ac:dyDescent="0.25">
      <c r="A175" s="97">
        <v>4</v>
      </c>
      <c r="B175" s="97">
        <v>21</v>
      </c>
      <c r="C175" s="97">
        <v>2018</v>
      </c>
      <c r="D175" s="165">
        <f t="shared" si="2"/>
        <v>43211</v>
      </c>
      <c r="E175" s="162">
        <f>INDEX(Actual_Kirk_HDD!$E$313:$E$797,MATCH($D175,Actual_Kirk_HDD!$A$313:$A$797,0))</f>
        <v>18</v>
      </c>
      <c r="F175" s="162">
        <f>SUMIFS(Staff_Kirk_NHDD!P:P,Staff_Kirk_NHDD!A:A,A175,Staff_Kirk_NHDD!B:B,B175)</f>
        <v>12.333333333333334</v>
      </c>
      <c r="H175" s="100"/>
      <c r="J175" s="162">
        <f>INDEX(Actual_CGI_HDD!$E$313:$E$797,MATCH($D175,Actual_CGI_HDD!$A$313:$A$797,0))</f>
        <v>8</v>
      </c>
      <c r="K175" s="163">
        <f>SUMIFS(Staff_CGI_NHDD!P:P,Staff_CGI_NHDD!A:A,A175,Staff_CGI_NHDD!B:B,B175)</f>
        <v>1.7433333333333338</v>
      </c>
    </row>
    <row r="176" spans="1:11" x14ac:dyDescent="0.25">
      <c r="A176" s="97">
        <v>4</v>
      </c>
      <c r="B176" s="97">
        <v>22</v>
      </c>
      <c r="C176" s="97">
        <v>2018</v>
      </c>
      <c r="D176" s="165">
        <f t="shared" si="2"/>
        <v>43212</v>
      </c>
      <c r="E176" s="162">
        <f>INDEX(Actual_Kirk_HDD!$E$313:$E$797,MATCH($D176,Actual_Kirk_HDD!$A$313:$A$797,0))</f>
        <v>12</v>
      </c>
      <c r="F176" s="162">
        <f>SUMIFS(Staff_Kirk_NHDD!P:P,Staff_Kirk_NHDD!A:A,A176,Staff_Kirk_NHDD!B:B,B176)</f>
        <v>9.6188888888888879</v>
      </c>
      <c r="H176" s="100"/>
      <c r="J176" s="162">
        <f>INDEX(Actual_CGI_HDD!$E$313:$E$797,MATCH($D176,Actual_CGI_HDD!$A$313:$A$797,0))</f>
        <v>7</v>
      </c>
      <c r="K176" s="163">
        <f>SUMIFS(Staff_CGI_NHDD!P:P,Staff_CGI_NHDD!A:A,A176,Staff_CGI_NHDD!B:B,B176)</f>
        <v>0</v>
      </c>
    </row>
    <row r="177" spans="1:11" x14ac:dyDescent="0.25">
      <c r="A177" s="97">
        <v>4</v>
      </c>
      <c r="B177" s="97">
        <v>23</v>
      </c>
      <c r="C177" s="97">
        <v>2018</v>
      </c>
      <c r="D177" s="165">
        <f t="shared" si="2"/>
        <v>43213</v>
      </c>
      <c r="E177" s="162">
        <f>INDEX(Actual_Kirk_HDD!$E$313:$E$797,MATCH($D177,Actual_Kirk_HDD!$A$313:$A$797,0))</f>
        <v>8.5</v>
      </c>
      <c r="F177" s="162">
        <f>SUMIFS(Staff_Kirk_NHDD!P:P,Staff_Kirk_NHDD!A:A,A177,Staff_Kirk_NHDD!B:B,B177)</f>
        <v>4.2124074074074072</v>
      </c>
      <c r="H177" s="100"/>
      <c r="J177" s="162">
        <f>INDEX(Actual_CGI_HDD!$E$313:$E$797,MATCH($D177,Actual_CGI_HDD!$A$313:$A$797,0))</f>
        <v>5</v>
      </c>
      <c r="K177" s="163">
        <f>SUMIFS(Staff_CGI_NHDD!P:P,Staff_CGI_NHDD!A:A,A177,Staff_CGI_NHDD!B:B,B177)</f>
        <v>0</v>
      </c>
    </row>
    <row r="178" spans="1:11" x14ac:dyDescent="0.25">
      <c r="A178" s="97">
        <v>4</v>
      </c>
      <c r="B178" s="97">
        <v>24</v>
      </c>
      <c r="C178" s="97">
        <v>2018</v>
      </c>
      <c r="D178" s="165">
        <f t="shared" si="2"/>
        <v>43214</v>
      </c>
      <c r="E178" s="162">
        <f>INDEX(Actual_Kirk_HDD!$E$313:$E$797,MATCH($D178,Actual_Kirk_HDD!$A$313:$A$797,0))</f>
        <v>9.5</v>
      </c>
      <c r="F178" s="162">
        <f>SUMIFS(Staff_Kirk_NHDD!P:P,Staff_Kirk_NHDD!A:A,A178,Staff_Kirk_NHDD!B:B,B178)</f>
        <v>5.4016666666666673</v>
      </c>
      <c r="H178" s="100"/>
      <c r="J178" s="162">
        <f>INDEX(Actual_CGI_HDD!$E$313:$E$797,MATCH($D178,Actual_CGI_HDD!$A$313:$A$797,0))</f>
        <v>8.5</v>
      </c>
      <c r="K178" s="163">
        <f>SUMIFS(Staff_CGI_NHDD!P:P,Staff_CGI_NHDD!A:A,A178,Staff_CGI_NHDD!B:B,B178)</f>
        <v>3.5664277180406212</v>
      </c>
    </row>
    <row r="179" spans="1:11" x14ac:dyDescent="0.25">
      <c r="A179" s="97">
        <v>4</v>
      </c>
      <c r="B179" s="97">
        <v>25</v>
      </c>
      <c r="C179" s="97">
        <v>2018</v>
      </c>
      <c r="D179" s="165">
        <f t="shared" si="2"/>
        <v>43215</v>
      </c>
      <c r="E179" s="162">
        <f>INDEX(Actual_Kirk_HDD!$E$313:$E$797,MATCH($D179,Actual_Kirk_HDD!$A$313:$A$797,0))</f>
        <v>6.5</v>
      </c>
      <c r="F179" s="162">
        <f>SUMIFS(Staff_Kirk_NHDD!P:P,Staff_Kirk_NHDD!A:A,A179,Staff_Kirk_NHDD!B:B,B179)</f>
        <v>9.4444444444443821E-3</v>
      </c>
      <c r="H179" s="100"/>
      <c r="J179" s="162">
        <f>INDEX(Actual_CGI_HDD!$E$313:$E$797,MATCH($D179,Actual_CGI_HDD!$A$313:$A$797,0))</f>
        <v>8</v>
      </c>
      <c r="K179" s="163">
        <f>SUMIFS(Staff_CGI_NHDD!P:P,Staff_CGI_NHDD!A:A,A179,Staff_CGI_NHDD!B:B,B179)</f>
        <v>0.7683333333333332</v>
      </c>
    </row>
    <row r="180" spans="1:11" x14ac:dyDescent="0.25">
      <c r="A180" s="97">
        <v>4</v>
      </c>
      <c r="B180" s="97">
        <v>26</v>
      </c>
      <c r="C180" s="97">
        <v>2018</v>
      </c>
      <c r="D180" s="165">
        <f t="shared" si="2"/>
        <v>43216</v>
      </c>
      <c r="E180" s="162">
        <f>INDEX(Actual_Kirk_HDD!$E$313:$E$797,MATCH($D180,Actual_Kirk_HDD!$A$313:$A$797,0))</f>
        <v>17</v>
      </c>
      <c r="F180" s="162">
        <f>SUMIFS(Staff_Kirk_NHDD!P:P,Staff_Kirk_NHDD!A:A,A180,Staff_Kirk_NHDD!B:B,B180)</f>
        <v>11.424444444444445</v>
      </c>
      <c r="H180" s="100"/>
      <c r="J180" s="162">
        <f>INDEX(Actual_CGI_HDD!$E$313:$E$797,MATCH($D180,Actual_CGI_HDD!$A$313:$A$797,0))</f>
        <v>7.5</v>
      </c>
      <c r="K180" s="163">
        <f>SUMIFS(Staff_CGI_NHDD!P:P,Staff_CGI_NHDD!A:A,A180,Staff_CGI_NHDD!B:B,B180)</f>
        <v>8.1666666666666762E-2</v>
      </c>
    </row>
    <row r="181" spans="1:11" x14ac:dyDescent="0.25">
      <c r="A181" s="97">
        <v>4</v>
      </c>
      <c r="B181" s="97">
        <v>27</v>
      </c>
      <c r="C181" s="97">
        <v>2018</v>
      </c>
      <c r="D181" s="165">
        <f t="shared" si="2"/>
        <v>43217</v>
      </c>
      <c r="E181" s="162">
        <f>INDEX(Actual_Kirk_HDD!$E$313:$E$797,MATCH($D181,Actual_Kirk_HDD!$A$313:$A$797,0))</f>
        <v>10.5</v>
      </c>
      <c r="F181" s="162">
        <f>SUMIFS(Staff_Kirk_NHDD!P:P,Staff_Kirk_NHDD!A:A,A181,Staff_Kirk_NHDD!B:B,B181)</f>
        <v>7.5681481481481452</v>
      </c>
      <c r="H181" s="100"/>
      <c r="J181" s="162">
        <f>INDEX(Actual_CGI_HDD!$E$313:$E$797,MATCH($D181,Actual_CGI_HDD!$A$313:$A$797,0))</f>
        <v>7.5</v>
      </c>
      <c r="K181" s="163">
        <f>SUMIFS(Staff_CGI_NHDD!P:P,Staff_CGI_NHDD!A:A,A181,Staff_CGI_NHDD!B:B,B181)</f>
        <v>0</v>
      </c>
    </row>
    <row r="182" spans="1:11" x14ac:dyDescent="0.25">
      <c r="A182" s="97">
        <v>4</v>
      </c>
      <c r="B182" s="97">
        <v>28</v>
      </c>
      <c r="C182" s="97">
        <v>2018</v>
      </c>
      <c r="D182" s="165">
        <f t="shared" si="2"/>
        <v>43218</v>
      </c>
      <c r="E182" s="162">
        <f>INDEX(Actual_Kirk_HDD!$E$313:$E$797,MATCH($D182,Actual_Kirk_HDD!$A$313:$A$797,0))</f>
        <v>7</v>
      </c>
      <c r="F182" s="162">
        <f>SUMIFS(Staff_Kirk_NHDD!P:P,Staff_Kirk_NHDD!A:A,A182,Staff_Kirk_NHDD!B:B,B182)</f>
        <v>2.7270370370370371</v>
      </c>
      <c r="H182" s="100"/>
      <c r="J182" s="162">
        <f>INDEX(Actual_CGI_HDD!$E$313:$E$797,MATCH($D182,Actual_CGI_HDD!$A$313:$A$797,0))</f>
        <v>10</v>
      </c>
      <c r="K182" s="163">
        <f>SUMIFS(Staff_CGI_NHDD!P:P,Staff_CGI_NHDD!A:A,A182,Staff_CGI_NHDD!B:B,B182)</f>
        <v>5.4911111111111106</v>
      </c>
    </row>
    <row r="183" spans="1:11" x14ac:dyDescent="0.25">
      <c r="A183" s="97">
        <v>4</v>
      </c>
      <c r="B183" s="97">
        <v>29</v>
      </c>
      <c r="C183" s="97">
        <v>2018</v>
      </c>
      <c r="D183" s="165">
        <f t="shared" si="2"/>
        <v>43219</v>
      </c>
      <c r="E183" s="162">
        <f>INDEX(Actual_Kirk_HDD!$E$313:$E$797,MATCH($D183,Actual_Kirk_HDD!$A$313:$A$797,0))</f>
        <v>14.5</v>
      </c>
      <c r="F183" s="162">
        <f>SUMIFS(Staff_Kirk_NHDD!P:P,Staff_Kirk_NHDD!A:A,A183,Staff_Kirk_NHDD!B:B,B183)</f>
        <v>10.569814814814814</v>
      </c>
      <c r="H183" s="100"/>
      <c r="J183" s="162">
        <f>INDEX(Actual_CGI_HDD!$E$313:$E$797,MATCH($D183,Actual_CGI_HDD!$A$313:$A$797,0))</f>
        <v>12</v>
      </c>
      <c r="K183" s="163">
        <f>SUMIFS(Staff_CGI_NHDD!P:P,Staff_CGI_NHDD!A:A,A183,Staff_CGI_NHDD!B:B,B183)</f>
        <v>7.1994444444444445</v>
      </c>
    </row>
    <row r="184" spans="1:11" x14ac:dyDescent="0.25">
      <c r="A184" s="97">
        <v>4</v>
      </c>
      <c r="B184" s="97">
        <v>30</v>
      </c>
      <c r="C184" s="97">
        <v>2018</v>
      </c>
      <c r="D184" s="165">
        <f t="shared" si="2"/>
        <v>43220</v>
      </c>
      <c r="E184" s="162">
        <f>INDEX(Actual_Kirk_HDD!$E$313:$E$797,MATCH($D184,Actual_Kirk_HDD!$A$313:$A$797,0))</f>
        <v>11.5</v>
      </c>
      <c r="F184" s="162">
        <f>SUMIFS(Staff_Kirk_NHDD!P:P,Staff_Kirk_NHDD!A:A,A184,Staff_Kirk_NHDD!B:B,B184)</f>
        <v>8.7196296296296278</v>
      </c>
      <c r="H184" s="100"/>
      <c r="J184" s="162">
        <f>INDEX(Actual_CGI_HDD!$E$313:$E$797,MATCH($D184,Actual_CGI_HDD!$A$313:$A$797,0))</f>
        <v>10.5</v>
      </c>
      <c r="K184" s="163">
        <f>SUMIFS(Staff_CGI_NHDD!P:P,Staff_CGI_NHDD!A:A,A184,Staff_CGI_NHDD!B:B,B184)</f>
        <v>6.4081481481481477</v>
      </c>
    </row>
    <row r="185" spans="1:11" x14ac:dyDescent="0.25">
      <c r="A185" s="97">
        <v>5</v>
      </c>
      <c r="B185" s="97">
        <v>1</v>
      </c>
      <c r="C185" s="97">
        <v>2018</v>
      </c>
      <c r="D185" s="165">
        <f t="shared" si="2"/>
        <v>43221</v>
      </c>
      <c r="E185" s="162">
        <f>INDEX(Actual_Kirk_HDD!$E$313:$E$797,MATCH($D185,Actual_Kirk_HDD!$A$313:$A$797,0))</f>
        <v>0.5</v>
      </c>
      <c r="F185" s="162">
        <f>SUMIFS(Staff_Kirk_NHDD!P:P,Staff_Kirk_NHDD!A:A,A185,Staff_Kirk_NHDD!B:B,B185)</f>
        <v>17.361827956989249</v>
      </c>
      <c r="H185" s="100"/>
      <c r="J185" s="162">
        <f>INDEX(Actual_CGI_HDD!$E$313:$E$797,MATCH($D185,Actual_CGI_HDD!$A$313:$A$797,0))</f>
        <v>1</v>
      </c>
      <c r="K185" s="163">
        <f>SUMIFS(Staff_CGI_NHDD!P:P,Staff_CGI_NHDD!A:A,A185,Staff_CGI_NHDD!B:B,B185)</f>
        <v>14.215089605734764</v>
      </c>
    </row>
    <row r="186" spans="1:11" x14ac:dyDescent="0.25">
      <c r="A186" s="97">
        <v>5</v>
      </c>
      <c r="B186" s="97">
        <v>2</v>
      </c>
      <c r="C186" s="97">
        <v>2018</v>
      </c>
      <c r="D186" s="165">
        <f t="shared" si="2"/>
        <v>43222</v>
      </c>
      <c r="E186" s="162">
        <f>INDEX(Actual_Kirk_HDD!$E$313:$E$797,MATCH($D186,Actual_Kirk_HDD!$A$313:$A$797,0))</f>
        <v>0</v>
      </c>
      <c r="F186" s="162">
        <f>SUMIFS(Staff_Kirk_NHDD!P:P,Staff_Kirk_NHDD!A:A,A186,Staff_Kirk_NHDD!B:B,B186)</f>
        <v>8.833333333333257E-2</v>
      </c>
      <c r="H186" s="100"/>
      <c r="J186" s="162">
        <f>INDEX(Actual_CGI_HDD!$E$313:$E$797,MATCH($D186,Actual_CGI_HDD!$A$313:$A$797,0))</f>
        <v>0</v>
      </c>
      <c r="K186" s="163">
        <f>SUMIFS(Staff_CGI_NHDD!P:P,Staff_CGI_NHDD!A:A,A186,Staff_CGI_NHDD!B:B,B186)</f>
        <v>2.1307347670250896</v>
      </c>
    </row>
    <row r="187" spans="1:11" x14ac:dyDescent="0.25">
      <c r="A187" s="97">
        <v>5</v>
      </c>
      <c r="B187" s="97">
        <v>3</v>
      </c>
      <c r="C187" s="97">
        <v>2018</v>
      </c>
      <c r="D187" s="165">
        <f t="shared" si="2"/>
        <v>43223</v>
      </c>
      <c r="E187" s="162">
        <f>INDEX(Actual_Kirk_HDD!$E$313:$E$797,MATCH($D187,Actual_Kirk_HDD!$A$313:$A$797,0))</f>
        <v>0</v>
      </c>
      <c r="F187" s="162">
        <f>SUMIFS(Staff_Kirk_NHDD!P:P,Staff_Kirk_NHDD!A:A,A187,Staff_Kirk_NHDD!B:B,B187)</f>
        <v>0.92596774193548137</v>
      </c>
      <c r="H187" s="100"/>
      <c r="J187" s="162">
        <f>INDEX(Actual_CGI_HDD!$E$313:$E$797,MATCH($D187,Actual_CGI_HDD!$A$313:$A$797,0))</f>
        <v>0</v>
      </c>
      <c r="K187" s="163">
        <f>SUMIFS(Staff_CGI_NHDD!P:P,Staff_CGI_NHDD!A:A,A187,Staff_CGI_NHDD!B:B,B187)</f>
        <v>6.5186379928315397</v>
      </c>
    </row>
    <row r="188" spans="1:11" x14ac:dyDescent="0.25">
      <c r="A188" s="97">
        <v>5</v>
      </c>
      <c r="B188" s="97">
        <v>4</v>
      </c>
      <c r="C188" s="97">
        <v>2018</v>
      </c>
      <c r="D188" s="165">
        <f t="shared" si="2"/>
        <v>43224</v>
      </c>
      <c r="E188" s="162">
        <f>INDEX(Actual_Kirk_HDD!$E$313:$E$797,MATCH($D188,Actual_Kirk_HDD!$A$313:$A$797,0))</f>
        <v>0</v>
      </c>
      <c r="F188" s="162">
        <f>SUMIFS(Staff_Kirk_NHDD!P:P,Staff_Kirk_NHDD!A:A,A188,Staff_Kirk_NHDD!B:B,B188)</f>
        <v>15.368243727598569</v>
      </c>
      <c r="H188" s="100"/>
      <c r="J188" s="162">
        <f>INDEX(Actual_CGI_HDD!$E$313:$E$797,MATCH($D188,Actual_CGI_HDD!$A$313:$A$797,0))</f>
        <v>0</v>
      </c>
      <c r="K188" s="163">
        <f>SUMIFS(Staff_CGI_NHDD!P:P,Staff_CGI_NHDD!A:A,A188,Staff_CGI_NHDD!B:B,B188)</f>
        <v>5.4779928315412167</v>
      </c>
    </row>
    <row r="189" spans="1:11" x14ac:dyDescent="0.25">
      <c r="A189" s="97">
        <v>5</v>
      </c>
      <c r="B189" s="97">
        <v>5</v>
      </c>
      <c r="C189" s="97">
        <v>2018</v>
      </c>
      <c r="D189" s="165">
        <f t="shared" si="2"/>
        <v>43225</v>
      </c>
      <c r="E189" s="162">
        <f>INDEX(Actual_Kirk_HDD!$E$313:$E$797,MATCH($D189,Actual_Kirk_HDD!$A$313:$A$797,0))</f>
        <v>1</v>
      </c>
      <c r="F189" s="162">
        <f>SUMIFS(Staff_Kirk_NHDD!P:P,Staff_Kirk_NHDD!A:A,A189,Staff_Kirk_NHDD!B:B,B189)</f>
        <v>21.201254480286739</v>
      </c>
      <c r="H189" s="100"/>
      <c r="J189" s="162">
        <f>INDEX(Actual_CGI_HDD!$E$313:$E$797,MATCH($D189,Actual_CGI_HDD!$A$313:$A$797,0))</f>
        <v>0</v>
      </c>
      <c r="K189" s="163">
        <f>SUMIFS(Staff_CGI_NHDD!P:P,Staff_CGI_NHDD!A:A,A189,Staff_CGI_NHDD!B:B,B189)</f>
        <v>4.4746415770609307</v>
      </c>
    </row>
    <row r="190" spans="1:11" x14ac:dyDescent="0.25">
      <c r="A190" s="97">
        <v>5</v>
      </c>
      <c r="B190" s="97">
        <v>6</v>
      </c>
      <c r="C190" s="97">
        <v>2018</v>
      </c>
      <c r="D190" s="165">
        <f t="shared" si="2"/>
        <v>43226</v>
      </c>
      <c r="E190" s="162">
        <f>INDEX(Actual_Kirk_HDD!$E$313:$E$797,MATCH($D190,Actual_Kirk_HDD!$A$313:$A$797,0))</f>
        <v>0</v>
      </c>
      <c r="F190" s="162">
        <f>SUMIFS(Staff_Kirk_NHDD!P:P,Staff_Kirk_NHDD!A:A,A190,Staff_Kirk_NHDD!B:B,B190)</f>
        <v>13.707939068100355</v>
      </c>
      <c r="H190" s="100"/>
      <c r="J190" s="162">
        <f>INDEX(Actual_CGI_HDD!$E$313:$E$797,MATCH($D190,Actual_CGI_HDD!$A$313:$A$797,0))</f>
        <v>0</v>
      </c>
      <c r="K190" s="163">
        <f>SUMIFS(Staff_CGI_NHDD!P:P,Staff_CGI_NHDD!A:A,A190,Staff_CGI_NHDD!B:B,B190)</f>
        <v>7.5496236559139733</v>
      </c>
    </row>
    <row r="191" spans="1:11" x14ac:dyDescent="0.25">
      <c r="A191" s="97">
        <v>5</v>
      </c>
      <c r="B191" s="97">
        <v>7</v>
      </c>
      <c r="C191" s="97">
        <v>2018</v>
      </c>
      <c r="D191" s="165">
        <f t="shared" si="2"/>
        <v>43227</v>
      </c>
      <c r="E191" s="162">
        <f>INDEX(Actual_Kirk_HDD!$E$313:$E$797,MATCH($D191,Actual_Kirk_HDD!$A$313:$A$797,0))</f>
        <v>0</v>
      </c>
      <c r="F191" s="162">
        <f>SUMIFS(Staff_Kirk_NHDD!P:P,Staff_Kirk_NHDD!A:A,A191,Staff_Kirk_NHDD!B:B,B191)</f>
        <v>6.7132795698924737</v>
      </c>
      <c r="H191" s="100"/>
      <c r="J191" s="162">
        <f>INDEX(Actual_CGI_HDD!$E$313:$E$797,MATCH($D191,Actual_CGI_HDD!$A$313:$A$797,0))</f>
        <v>0</v>
      </c>
      <c r="K191" s="163">
        <f>SUMIFS(Staff_CGI_NHDD!P:P,Staff_CGI_NHDD!A:A,A191,Staff_CGI_NHDD!B:B,B191)</f>
        <v>9.0182616487455132</v>
      </c>
    </row>
    <row r="192" spans="1:11" x14ac:dyDescent="0.25">
      <c r="A192" s="97">
        <v>5</v>
      </c>
      <c r="B192" s="97">
        <v>8</v>
      </c>
      <c r="C192" s="97">
        <v>2018</v>
      </c>
      <c r="D192" s="165">
        <f t="shared" si="2"/>
        <v>43228</v>
      </c>
      <c r="E192" s="162">
        <f>INDEX(Actual_Kirk_HDD!$E$313:$E$797,MATCH($D192,Actual_Kirk_HDD!$A$313:$A$797,0))</f>
        <v>0</v>
      </c>
      <c r="F192" s="162">
        <f>SUMIFS(Staff_Kirk_NHDD!P:P,Staff_Kirk_NHDD!A:A,A192,Staff_Kirk_NHDD!B:B,B192)</f>
        <v>12.2791935483871</v>
      </c>
      <c r="H192" s="100"/>
      <c r="J192" s="162">
        <f>INDEX(Actual_CGI_HDD!$E$313:$E$797,MATCH($D192,Actual_CGI_HDD!$A$313:$A$797,0))</f>
        <v>0</v>
      </c>
      <c r="K192" s="163">
        <f>SUMIFS(Staff_CGI_NHDD!P:P,Staff_CGI_NHDD!A:A,A192,Staff_CGI_NHDD!B:B,B192)</f>
        <v>10.856379928315413</v>
      </c>
    </row>
    <row r="193" spans="1:11" x14ac:dyDescent="0.25">
      <c r="A193" s="97">
        <v>5</v>
      </c>
      <c r="B193" s="97">
        <v>9</v>
      </c>
      <c r="C193" s="97">
        <v>2018</v>
      </c>
      <c r="D193" s="165">
        <f t="shared" si="2"/>
        <v>43229</v>
      </c>
      <c r="E193" s="162">
        <f>INDEX(Actual_Kirk_HDD!$E$313:$E$797,MATCH($D193,Actual_Kirk_HDD!$A$313:$A$797,0))</f>
        <v>0</v>
      </c>
      <c r="F193" s="162">
        <f>SUMIFS(Staff_Kirk_NHDD!P:P,Staff_Kirk_NHDD!A:A,A193,Staff_Kirk_NHDD!B:B,B193)</f>
        <v>4.6554838709677409</v>
      </c>
      <c r="H193" s="100"/>
      <c r="J193" s="162">
        <f>INDEX(Actual_CGI_HDD!$E$313:$E$797,MATCH($D193,Actual_CGI_HDD!$A$313:$A$797,0))</f>
        <v>0</v>
      </c>
      <c r="K193" s="163">
        <f>SUMIFS(Staff_CGI_NHDD!P:P,Staff_CGI_NHDD!A:A,A193,Staff_CGI_NHDD!B:B,B193)</f>
        <v>0</v>
      </c>
    </row>
    <row r="194" spans="1:11" x14ac:dyDescent="0.25">
      <c r="A194" s="97">
        <v>5</v>
      </c>
      <c r="B194" s="97">
        <v>10</v>
      </c>
      <c r="C194" s="97">
        <v>2018</v>
      </c>
      <c r="D194" s="165">
        <f t="shared" si="2"/>
        <v>43230</v>
      </c>
      <c r="E194" s="162">
        <f>INDEX(Actual_Kirk_HDD!$E$313:$E$797,MATCH($D194,Actual_Kirk_HDD!$A$313:$A$797,0))</f>
        <v>0</v>
      </c>
      <c r="F194" s="162">
        <f>SUMIFS(Staff_Kirk_NHDD!P:P,Staff_Kirk_NHDD!A:A,A194,Staff_Kirk_NHDD!B:B,B194)</f>
        <v>8.2015412186379937</v>
      </c>
      <c r="H194" s="100"/>
      <c r="J194" s="162">
        <f>INDEX(Actual_CGI_HDD!$E$313:$E$797,MATCH($D194,Actual_CGI_HDD!$A$313:$A$797,0))</f>
        <v>0</v>
      </c>
      <c r="K194" s="163">
        <f>SUMIFS(Staff_CGI_NHDD!P:P,Staff_CGI_NHDD!A:A,A194,Staff_CGI_NHDD!B:B,B194)</f>
        <v>3.766200716845876</v>
      </c>
    </row>
    <row r="195" spans="1:11" x14ac:dyDescent="0.25">
      <c r="A195" s="97">
        <v>5</v>
      </c>
      <c r="B195" s="97">
        <v>11</v>
      </c>
      <c r="C195" s="97">
        <v>2018</v>
      </c>
      <c r="D195" s="165">
        <f t="shared" si="2"/>
        <v>43231</v>
      </c>
      <c r="E195" s="162">
        <f>INDEX(Actual_Kirk_HDD!$E$313:$E$797,MATCH($D195,Actual_Kirk_HDD!$A$313:$A$797,0))</f>
        <v>0</v>
      </c>
      <c r="F195" s="162">
        <f>SUMIFS(Staff_Kirk_NHDD!P:P,Staff_Kirk_NHDD!A:A,A195,Staff_Kirk_NHDD!B:B,B195)</f>
        <v>3.908870967741934</v>
      </c>
      <c r="H195" s="100"/>
      <c r="J195" s="162">
        <f>INDEX(Actual_CGI_HDD!$E$313:$E$797,MATCH($D195,Actual_CGI_HDD!$A$313:$A$797,0))</f>
        <v>0</v>
      </c>
      <c r="K195" s="163">
        <f>SUMIFS(Staff_CGI_NHDD!P:P,Staff_CGI_NHDD!A:A,A195,Staff_CGI_NHDD!B:B,B195)</f>
        <v>3.2867383512544278E-2</v>
      </c>
    </row>
    <row r="196" spans="1:11" x14ac:dyDescent="0.25">
      <c r="A196" s="97">
        <v>5</v>
      </c>
      <c r="B196" s="97">
        <v>12</v>
      </c>
      <c r="C196" s="97">
        <v>2018</v>
      </c>
      <c r="D196" s="165">
        <f t="shared" ref="D196:D259" si="3">DATE(C196,A196,B196)</f>
        <v>43232</v>
      </c>
      <c r="E196" s="162">
        <f>INDEX(Actual_Kirk_HDD!$E$313:$E$797,MATCH($D196,Actual_Kirk_HDD!$A$313:$A$797,0))</f>
        <v>0</v>
      </c>
      <c r="F196" s="162">
        <f>SUMIFS(Staff_Kirk_NHDD!P:P,Staff_Kirk_NHDD!A:A,A196,Staff_Kirk_NHDD!B:B,B196)</f>
        <v>7.4299999999999979</v>
      </c>
      <c r="H196" s="100"/>
      <c r="J196" s="162">
        <f>INDEX(Actual_CGI_HDD!$E$313:$E$797,MATCH($D196,Actual_CGI_HDD!$A$313:$A$797,0))</f>
        <v>0</v>
      </c>
      <c r="K196" s="163">
        <f>SUMIFS(Staff_CGI_NHDD!P:P,Staff_CGI_NHDD!A:A,A196,Staff_CGI_NHDD!B:B,B196)</f>
        <v>0</v>
      </c>
    </row>
    <row r="197" spans="1:11" x14ac:dyDescent="0.25">
      <c r="A197" s="97">
        <v>5</v>
      </c>
      <c r="B197" s="97">
        <v>13</v>
      </c>
      <c r="C197" s="97">
        <v>2018</v>
      </c>
      <c r="D197" s="165">
        <f t="shared" si="3"/>
        <v>43233</v>
      </c>
      <c r="E197" s="162">
        <f>INDEX(Actual_Kirk_HDD!$E$313:$E$797,MATCH($D197,Actual_Kirk_HDD!$A$313:$A$797,0))</f>
        <v>0</v>
      </c>
      <c r="F197" s="162">
        <f>SUMIFS(Staff_Kirk_NHDD!P:P,Staff_Kirk_NHDD!A:A,A197,Staff_Kirk_NHDD!B:B,B197)</f>
        <v>10.027741935483872</v>
      </c>
      <c r="H197" s="100"/>
      <c r="J197" s="162">
        <f>INDEX(Actual_CGI_HDD!$E$313:$E$797,MATCH($D197,Actual_CGI_HDD!$A$313:$A$797,0))</f>
        <v>0</v>
      </c>
      <c r="K197" s="163">
        <f>SUMIFS(Staff_CGI_NHDD!P:P,Staff_CGI_NHDD!A:A,A197,Staff_CGI_NHDD!B:B,B197)</f>
        <v>0</v>
      </c>
    </row>
    <row r="198" spans="1:11" x14ac:dyDescent="0.25">
      <c r="A198" s="97">
        <v>5</v>
      </c>
      <c r="B198" s="97">
        <v>14</v>
      </c>
      <c r="C198" s="97">
        <v>2018</v>
      </c>
      <c r="D198" s="165">
        <f t="shared" si="3"/>
        <v>43234</v>
      </c>
      <c r="E198" s="162">
        <f>INDEX(Actual_Kirk_HDD!$E$313:$E$797,MATCH($D198,Actual_Kirk_HDD!$A$313:$A$797,0))</f>
        <v>0</v>
      </c>
      <c r="F198" s="162">
        <f>SUMIFS(Staff_Kirk_NHDD!P:P,Staff_Kirk_NHDD!A:A,A198,Staff_Kirk_NHDD!B:B,B198)</f>
        <v>0</v>
      </c>
      <c r="H198" s="100"/>
      <c r="J198" s="162">
        <f>INDEX(Actual_CGI_HDD!$E$313:$E$797,MATCH($D198,Actual_CGI_HDD!$A$313:$A$797,0))</f>
        <v>0</v>
      </c>
      <c r="K198" s="163">
        <f>SUMIFS(Staff_CGI_NHDD!P:P,Staff_CGI_NHDD!A:A,A198,Staff_CGI_NHDD!B:B,B198)</f>
        <v>0</v>
      </c>
    </row>
    <row r="199" spans="1:11" x14ac:dyDescent="0.25">
      <c r="A199" s="97">
        <v>5</v>
      </c>
      <c r="B199" s="97">
        <v>15</v>
      </c>
      <c r="C199" s="97">
        <v>2018</v>
      </c>
      <c r="D199" s="165">
        <f t="shared" si="3"/>
        <v>43235</v>
      </c>
      <c r="E199" s="162">
        <f>INDEX(Actual_Kirk_HDD!$E$313:$E$797,MATCH($D199,Actual_Kirk_HDD!$A$313:$A$797,0))</f>
        <v>0</v>
      </c>
      <c r="F199" s="162">
        <f>SUMIFS(Staff_Kirk_NHDD!P:P,Staff_Kirk_NHDD!A:A,A199,Staff_Kirk_NHDD!B:B,B199)</f>
        <v>0</v>
      </c>
      <c r="H199" s="100"/>
      <c r="J199" s="162">
        <f>INDEX(Actual_CGI_HDD!$E$313:$E$797,MATCH($D199,Actual_CGI_HDD!$A$313:$A$797,0))</f>
        <v>0</v>
      </c>
      <c r="K199" s="163">
        <f>SUMIFS(Staff_CGI_NHDD!P:P,Staff_CGI_NHDD!A:A,A199,Staff_CGI_NHDD!B:B,B199)</f>
        <v>0</v>
      </c>
    </row>
    <row r="200" spans="1:11" x14ac:dyDescent="0.25">
      <c r="A200" s="97">
        <v>5</v>
      </c>
      <c r="B200" s="97">
        <v>16</v>
      </c>
      <c r="C200" s="97">
        <v>2018</v>
      </c>
      <c r="D200" s="165">
        <f t="shared" si="3"/>
        <v>43236</v>
      </c>
      <c r="E200" s="162">
        <f>INDEX(Actual_Kirk_HDD!$E$313:$E$797,MATCH($D200,Actual_Kirk_HDD!$A$313:$A$797,0))</f>
        <v>0</v>
      </c>
      <c r="F200" s="162">
        <f>SUMIFS(Staff_Kirk_NHDD!P:P,Staff_Kirk_NHDD!A:A,A200,Staff_Kirk_NHDD!B:B,B200)</f>
        <v>5.264462365591398</v>
      </c>
      <c r="H200" s="100"/>
      <c r="J200" s="162">
        <f>INDEX(Actual_CGI_HDD!$E$313:$E$797,MATCH($D200,Actual_CGI_HDD!$A$313:$A$797,0))</f>
        <v>0</v>
      </c>
      <c r="K200" s="163">
        <f>SUMIFS(Staff_CGI_NHDD!P:P,Staff_CGI_NHDD!A:A,A200,Staff_CGI_NHDD!B:B,B200)</f>
        <v>0</v>
      </c>
    </row>
    <row r="201" spans="1:11" x14ac:dyDescent="0.25">
      <c r="A201" s="97">
        <v>5</v>
      </c>
      <c r="B201" s="97">
        <v>17</v>
      </c>
      <c r="C201" s="97">
        <v>2018</v>
      </c>
      <c r="D201" s="165">
        <f t="shared" si="3"/>
        <v>43237</v>
      </c>
      <c r="E201" s="162">
        <f>INDEX(Actual_Kirk_HDD!$E$313:$E$797,MATCH($D201,Actual_Kirk_HDD!$A$313:$A$797,0))</f>
        <v>0</v>
      </c>
      <c r="F201" s="162">
        <f>SUMIFS(Staff_Kirk_NHDD!P:P,Staff_Kirk_NHDD!A:A,A201,Staff_Kirk_NHDD!B:B,B201)</f>
        <v>2.4845698924731172</v>
      </c>
      <c r="H201" s="100"/>
      <c r="J201" s="162">
        <f>INDEX(Actual_CGI_HDD!$E$313:$E$797,MATCH($D201,Actual_CGI_HDD!$A$313:$A$797,0))</f>
        <v>0</v>
      </c>
      <c r="K201" s="163">
        <f>SUMIFS(Staff_CGI_NHDD!P:P,Staff_CGI_NHDD!A:A,A201,Staff_CGI_NHDD!B:B,B201)</f>
        <v>0</v>
      </c>
    </row>
    <row r="202" spans="1:11" x14ac:dyDescent="0.25">
      <c r="A202" s="97">
        <v>5</v>
      </c>
      <c r="B202" s="97">
        <v>18</v>
      </c>
      <c r="C202" s="97">
        <v>2018</v>
      </c>
      <c r="D202" s="165">
        <f t="shared" si="3"/>
        <v>43238</v>
      </c>
      <c r="E202" s="162">
        <f>INDEX(Actual_Kirk_HDD!$E$313:$E$797,MATCH($D202,Actual_Kirk_HDD!$A$313:$A$797,0))</f>
        <v>0</v>
      </c>
      <c r="F202" s="162">
        <f>SUMIFS(Staff_Kirk_NHDD!P:P,Staff_Kirk_NHDD!A:A,A202,Staff_Kirk_NHDD!B:B,B202)</f>
        <v>0</v>
      </c>
      <c r="H202" s="100"/>
      <c r="J202" s="162">
        <f>INDEX(Actual_CGI_HDD!$E$313:$E$797,MATCH($D202,Actual_CGI_HDD!$A$313:$A$797,0))</f>
        <v>0</v>
      </c>
      <c r="K202" s="163">
        <f>SUMIFS(Staff_CGI_NHDD!P:P,Staff_CGI_NHDD!A:A,A202,Staff_CGI_NHDD!B:B,B202)</f>
        <v>2.9194623655913978</v>
      </c>
    </row>
    <row r="203" spans="1:11" x14ac:dyDescent="0.25">
      <c r="A203" s="97">
        <v>5</v>
      </c>
      <c r="B203" s="97">
        <v>19</v>
      </c>
      <c r="C203" s="97">
        <v>2018</v>
      </c>
      <c r="D203" s="165">
        <f t="shared" si="3"/>
        <v>43239</v>
      </c>
      <c r="E203" s="162">
        <f>INDEX(Actual_Kirk_HDD!$E$313:$E$797,MATCH($D203,Actual_Kirk_HDD!$A$313:$A$797,0))</f>
        <v>0</v>
      </c>
      <c r="F203" s="162">
        <f>SUMIFS(Staff_Kirk_NHDD!P:P,Staff_Kirk_NHDD!A:A,A203,Staff_Kirk_NHDD!B:B,B203)</f>
        <v>11.01689964157706</v>
      </c>
      <c r="H203" s="100"/>
      <c r="J203" s="162">
        <f>INDEX(Actual_CGI_HDD!$E$313:$E$797,MATCH($D203,Actual_CGI_HDD!$A$313:$A$797,0))</f>
        <v>0</v>
      </c>
      <c r="K203" s="163">
        <f>SUMIFS(Staff_CGI_NHDD!P:P,Staff_CGI_NHDD!A:A,A203,Staff_CGI_NHDD!B:B,B203)</f>
        <v>0</v>
      </c>
    </row>
    <row r="204" spans="1:11" x14ac:dyDescent="0.25">
      <c r="A204" s="97">
        <v>5</v>
      </c>
      <c r="B204" s="97">
        <v>20</v>
      </c>
      <c r="C204" s="97">
        <v>2018</v>
      </c>
      <c r="D204" s="165">
        <f t="shared" si="3"/>
        <v>43240</v>
      </c>
      <c r="E204" s="162">
        <f>INDEX(Actual_Kirk_HDD!$E$313:$E$797,MATCH($D204,Actual_Kirk_HDD!$A$313:$A$797,0))</f>
        <v>0</v>
      </c>
      <c r="F204" s="162">
        <f>SUMIFS(Staff_Kirk_NHDD!P:P,Staff_Kirk_NHDD!A:A,A204,Staff_Kirk_NHDD!B:B,B204)</f>
        <v>6.065878136200717</v>
      </c>
      <c r="H204" s="100"/>
      <c r="J204" s="162">
        <f>INDEX(Actual_CGI_HDD!$E$313:$E$797,MATCH($D204,Actual_CGI_HDD!$A$313:$A$797,0))</f>
        <v>0</v>
      </c>
      <c r="K204" s="163">
        <f>SUMIFS(Staff_CGI_NHDD!P:P,Staff_CGI_NHDD!A:A,A204,Staff_CGI_NHDD!B:B,B204)</f>
        <v>1.3013978494623686</v>
      </c>
    </row>
    <row r="205" spans="1:11" x14ac:dyDescent="0.25">
      <c r="A205" s="97">
        <v>5</v>
      </c>
      <c r="B205" s="97">
        <v>21</v>
      </c>
      <c r="C205" s="97">
        <v>2018</v>
      </c>
      <c r="D205" s="165">
        <f t="shared" si="3"/>
        <v>43241</v>
      </c>
      <c r="E205" s="162">
        <f>INDEX(Actual_Kirk_HDD!$E$313:$E$797,MATCH($D205,Actual_Kirk_HDD!$A$313:$A$797,0))</f>
        <v>0</v>
      </c>
      <c r="F205" s="162">
        <f>SUMIFS(Staff_Kirk_NHDD!P:P,Staff_Kirk_NHDD!A:A,A205,Staff_Kirk_NHDD!B:B,B205)</f>
        <v>1.7857347670250883</v>
      </c>
      <c r="H205" s="100"/>
      <c r="J205" s="162">
        <f>INDEX(Actual_CGI_HDD!$E$313:$E$797,MATCH($D205,Actual_CGI_HDD!$A$313:$A$797,0))</f>
        <v>0</v>
      </c>
      <c r="K205" s="163">
        <f>SUMIFS(Staff_CGI_NHDD!P:P,Staff_CGI_NHDD!A:A,A205,Staff_CGI_NHDD!B:B,B205)</f>
        <v>0.57851254480286607</v>
      </c>
    </row>
    <row r="206" spans="1:11" x14ac:dyDescent="0.25">
      <c r="A206" s="97">
        <v>5</v>
      </c>
      <c r="B206" s="97">
        <v>22</v>
      </c>
      <c r="C206" s="97">
        <v>2018</v>
      </c>
      <c r="D206" s="165">
        <f t="shared" si="3"/>
        <v>43242</v>
      </c>
      <c r="E206" s="162">
        <f>INDEX(Actual_Kirk_HDD!$E$313:$E$797,MATCH($D206,Actual_Kirk_HDD!$A$313:$A$797,0))</f>
        <v>0</v>
      </c>
      <c r="F206" s="162">
        <f>SUMIFS(Staff_Kirk_NHDD!P:P,Staff_Kirk_NHDD!A:A,A206,Staff_Kirk_NHDD!B:B,B206)</f>
        <v>9.1459677419354843</v>
      </c>
      <c r="H206" s="100"/>
      <c r="J206" s="162">
        <f>INDEX(Actual_CGI_HDD!$E$313:$E$797,MATCH($D206,Actual_CGI_HDD!$A$313:$A$797,0))</f>
        <v>0</v>
      </c>
      <c r="K206" s="163">
        <f>SUMIFS(Staff_CGI_NHDD!P:P,Staff_CGI_NHDD!A:A,A206,Staff_CGI_NHDD!B:B,B206)</f>
        <v>0</v>
      </c>
    </row>
    <row r="207" spans="1:11" x14ac:dyDescent="0.25">
      <c r="A207" s="97">
        <v>5</v>
      </c>
      <c r="B207" s="97">
        <v>23</v>
      </c>
      <c r="C207" s="97">
        <v>2018</v>
      </c>
      <c r="D207" s="165">
        <f t="shared" si="3"/>
        <v>43243</v>
      </c>
      <c r="E207" s="162">
        <f>INDEX(Actual_Kirk_HDD!$E$313:$E$797,MATCH($D207,Actual_Kirk_HDD!$A$313:$A$797,0))</f>
        <v>0</v>
      </c>
      <c r="F207" s="162">
        <f>SUMIFS(Staff_Kirk_NHDD!P:P,Staff_Kirk_NHDD!A:A,A207,Staff_Kirk_NHDD!B:B,B207)</f>
        <v>3.1718279569892456</v>
      </c>
      <c r="H207" s="100"/>
      <c r="J207" s="162">
        <f>INDEX(Actual_CGI_HDD!$E$313:$E$797,MATCH($D207,Actual_CGI_HDD!$A$313:$A$797,0))</f>
        <v>0</v>
      </c>
      <c r="K207" s="163">
        <f>SUMIFS(Staff_CGI_NHDD!P:P,Staff_CGI_NHDD!A:A,A207,Staff_CGI_NHDD!B:B,B207)</f>
        <v>0</v>
      </c>
    </row>
    <row r="208" spans="1:11" x14ac:dyDescent="0.25">
      <c r="A208" s="97">
        <v>5</v>
      </c>
      <c r="B208" s="97">
        <v>24</v>
      </c>
      <c r="C208" s="97">
        <v>2018</v>
      </c>
      <c r="D208" s="165">
        <f t="shared" si="3"/>
        <v>43244</v>
      </c>
      <c r="E208" s="162">
        <f>INDEX(Actual_Kirk_HDD!$E$313:$E$797,MATCH($D208,Actual_Kirk_HDD!$A$313:$A$797,0))</f>
        <v>0</v>
      </c>
      <c r="F208" s="162">
        <f>SUMIFS(Staff_Kirk_NHDD!P:P,Staff_Kirk_NHDD!A:A,A208,Staff_Kirk_NHDD!B:B,B208)</f>
        <v>0</v>
      </c>
      <c r="H208" s="100"/>
      <c r="J208" s="162">
        <f>INDEX(Actual_CGI_HDD!$E$313:$E$797,MATCH($D208,Actual_CGI_HDD!$A$313:$A$797,0))</f>
        <v>0</v>
      </c>
      <c r="K208" s="163">
        <f>SUMIFS(Staff_CGI_NHDD!P:P,Staff_CGI_NHDD!A:A,A208,Staff_CGI_NHDD!B:B,B208)</f>
        <v>0</v>
      </c>
    </row>
    <row r="209" spans="1:11" x14ac:dyDescent="0.25">
      <c r="A209" s="97">
        <v>5</v>
      </c>
      <c r="B209" s="97">
        <v>25</v>
      </c>
      <c r="C209" s="97">
        <v>2018</v>
      </c>
      <c r="D209" s="165">
        <f t="shared" si="3"/>
        <v>43245</v>
      </c>
      <c r="E209" s="162">
        <f>INDEX(Actual_Kirk_HDD!$E$313:$E$797,MATCH($D209,Actual_Kirk_HDD!$A$313:$A$797,0))</f>
        <v>0</v>
      </c>
      <c r="F209" s="162">
        <f>SUMIFS(Staff_Kirk_NHDD!P:P,Staff_Kirk_NHDD!A:A,A209,Staff_Kirk_NHDD!B:B,B209)</f>
        <v>0</v>
      </c>
      <c r="H209" s="100"/>
      <c r="J209" s="162">
        <f>INDEX(Actual_CGI_HDD!$E$313:$E$797,MATCH($D209,Actual_CGI_HDD!$A$313:$A$797,0))</f>
        <v>0</v>
      </c>
      <c r="K209" s="163">
        <f>SUMIFS(Staff_CGI_NHDD!P:P,Staff_CGI_NHDD!A:A,A209,Staff_CGI_NHDD!B:B,B209)</f>
        <v>0</v>
      </c>
    </row>
    <row r="210" spans="1:11" x14ac:dyDescent="0.25">
      <c r="A210" s="97">
        <v>5</v>
      </c>
      <c r="B210" s="97">
        <v>26</v>
      </c>
      <c r="C210" s="97">
        <v>2018</v>
      </c>
      <c r="D210" s="165">
        <f t="shared" si="3"/>
        <v>43246</v>
      </c>
      <c r="E210" s="162">
        <f>INDEX(Actual_Kirk_HDD!$E$313:$E$797,MATCH($D210,Actual_Kirk_HDD!$A$313:$A$797,0))</f>
        <v>0</v>
      </c>
      <c r="F210" s="162">
        <f>SUMIFS(Staff_Kirk_NHDD!P:P,Staff_Kirk_NHDD!A:A,A210,Staff_Kirk_NHDD!B:B,B210)</f>
        <v>0</v>
      </c>
      <c r="H210" s="100"/>
      <c r="J210" s="162">
        <f>INDEX(Actual_CGI_HDD!$E$313:$E$797,MATCH($D210,Actual_CGI_HDD!$A$313:$A$797,0))</f>
        <v>0</v>
      </c>
      <c r="K210" s="163">
        <f>SUMIFS(Staff_CGI_NHDD!P:P,Staff_CGI_NHDD!A:A,A210,Staff_CGI_NHDD!B:B,B210)</f>
        <v>0</v>
      </c>
    </row>
    <row r="211" spans="1:11" x14ac:dyDescent="0.25">
      <c r="A211" s="97">
        <v>5</v>
      </c>
      <c r="B211" s="97">
        <v>27</v>
      </c>
      <c r="C211" s="97">
        <v>2018</v>
      </c>
      <c r="D211" s="165">
        <f t="shared" si="3"/>
        <v>43247</v>
      </c>
      <c r="E211" s="162">
        <f>INDEX(Actual_Kirk_HDD!$E$313:$E$797,MATCH($D211,Actual_Kirk_HDD!$A$313:$A$797,0))</f>
        <v>0</v>
      </c>
      <c r="F211" s="162">
        <f>SUMIFS(Staff_Kirk_NHDD!P:P,Staff_Kirk_NHDD!A:A,A211,Staff_Kirk_NHDD!B:B,B211)</f>
        <v>0</v>
      </c>
      <c r="H211" s="100"/>
      <c r="J211" s="162">
        <f>INDEX(Actual_CGI_HDD!$E$313:$E$797,MATCH($D211,Actual_CGI_HDD!$A$313:$A$797,0))</f>
        <v>0</v>
      </c>
      <c r="K211" s="163">
        <f>SUMIFS(Staff_CGI_NHDD!P:P,Staff_CGI_NHDD!A:A,A211,Staff_CGI_NHDD!B:B,B211)</f>
        <v>0</v>
      </c>
    </row>
    <row r="212" spans="1:11" x14ac:dyDescent="0.25">
      <c r="A212" s="97">
        <v>5</v>
      </c>
      <c r="B212" s="97">
        <v>28</v>
      </c>
      <c r="C212" s="97">
        <v>2018</v>
      </c>
      <c r="D212" s="165">
        <f t="shared" si="3"/>
        <v>43248</v>
      </c>
      <c r="E212" s="162">
        <f>INDEX(Actual_Kirk_HDD!$E$313:$E$797,MATCH($D212,Actual_Kirk_HDD!$A$313:$A$797,0))</f>
        <v>0</v>
      </c>
      <c r="F212" s="162">
        <f>SUMIFS(Staff_Kirk_NHDD!P:P,Staff_Kirk_NHDD!A:A,A212,Staff_Kirk_NHDD!B:B,B212)</f>
        <v>0</v>
      </c>
      <c r="H212" s="100"/>
      <c r="J212" s="162">
        <f>INDEX(Actual_CGI_HDD!$E$313:$E$797,MATCH($D212,Actual_CGI_HDD!$A$313:$A$797,0))</f>
        <v>0</v>
      </c>
      <c r="K212" s="163">
        <f>SUMIFS(Staff_CGI_NHDD!P:P,Staff_CGI_NHDD!A:A,A212,Staff_CGI_NHDD!B:B,B212)</f>
        <v>0</v>
      </c>
    </row>
    <row r="213" spans="1:11" x14ac:dyDescent="0.25">
      <c r="A213" s="97">
        <v>5</v>
      </c>
      <c r="B213" s="97">
        <v>29</v>
      </c>
      <c r="C213" s="97">
        <v>2018</v>
      </c>
      <c r="D213" s="165">
        <f t="shared" si="3"/>
        <v>43249</v>
      </c>
      <c r="E213" s="162">
        <f>INDEX(Actual_Kirk_HDD!$E$313:$E$797,MATCH($D213,Actual_Kirk_HDD!$A$313:$A$797,0))</f>
        <v>0</v>
      </c>
      <c r="F213" s="162">
        <f>SUMIFS(Staff_Kirk_NHDD!P:P,Staff_Kirk_NHDD!A:A,A213,Staff_Kirk_NHDD!B:B,B213)</f>
        <v>0</v>
      </c>
      <c r="H213" s="100"/>
      <c r="J213" s="162">
        <f>INDEX(Actual_CGI_HDD!$E$313:$E$797,MATCH($D213,Actual_CGI_HDD!$A$313:$A$797,0))</f>
        <v>0</v>
      </c>
      <c r="K213" s="163">
        <f>SUMIFS(Staff_CGI_NHDD!P:P,Staff_CGI_NHDD!A:A,A213,Staff_CGI_NHDD!B:B,B213)</f>
        <v>0</v>
      </c>
    </row>
    <row r="214" spans="1:11" x14ac:dyDescent="0.25">
      <c r="A214" s="97">
        <v>5</v>
      </c>
      <c r="B214" s="97">
        <v>30</v>
      </c>
      <c r="C214" s="97">
        <v>2018</v>
      </c>
      <c r="D214" s="165">
        <f t="shared" si="3"/>
        <v>43250</v>
      </c>
      <c r="E214" s="162">
        <f>INDEX(Actual_Kirk_HDD!$E$313:$E$797,MATCH($D214,Actual_Kirk_HDD!$A$313:$A$797,0))</f>
        <v>0</v>
      </c>
      <c r="F214" s="162">
        <f>SUMIFS(Staff_Kirk_NHDD!P:P,Staff_Kirk_NHDD!A:A,A214,Staff_Kirk_NHDD!B:B,B214)</f>
        <v>0</v>
      </c>
      <c r="H214" s="100"/>
      <c r="J214" s="162">
        <f>INDEX(Actual_CGI_HDD!$E$313:$E$797,MATCH($D214,Actual_CGI_HDD!$A$313:$A$797,0))</f>
        <v>0</v>
      </c>
      <c r="K214" s="163">
        <f>SUMIFS(Staff_CGI_NHDD!P:P,Staff_CGI_NHDD!A:A,A214,Staff_CGI_NHDD!B:B,B214)</f>
        <v>0</v>
      </c>
    </row>
    <row r="215" spans="1:11" x14ac:dyDescent="0.25">
      <c r="A215" s="97">
        <v>5</v>
      </c>
      <c r="B215" s="97">
        <v>31</v>
      </c>
      <c r="C215" s="97">
        <v>2018</v>
      </c>
      <c r="D215" s="165">
        <f t="shared" si="3"/>
        <v>43251</v>
      </c>
      <c r="E215" s="162">
        <f>INDEX(Actual_Kirk_HDD!$E$313:$E$797,MATCH($D215,Actual_Kirk_HDD!$A$313:$A$797,0))</f>
        <v>0</v>
      </c>
      <c r="F215" s="162">
        <f>SUMIFS(Staff_Kirk_NHDD!P:P,Staff_Kirk_NHDD!A:A,A215,Staff_Kirk_NHDD!B:B,B215)</f>
        <v>0</v>
      </c>
      <c r="H215" s="100"/>
      <c r="J215" s="162">
        <f>INDEX(Actual_CGI_HDD!$E$313:$E$797,MATCH($D215,Actual_CGI_HDD!$A$313:$A$797,0))</f>
        <v>0</v>
      </c>
      <c r="K215" s="163">
        <f>SUMIFS(Staff_CGI_NHDD!P:P,Staff_CGI_NHDD!A:A,A215,Staff_CGI_NHDD!B:B,B215)</f>
        <v>0</v>
      </c>
    </row>
    <row r="216" spans="1:11" x14ac:dyDescent="0.25">
      <c r="A216" s="97">
        <v>6</v>
      </c>
      <c r="B216" s="97">
        <v>1</v>
      </c>
      <c r="C216" s="97">
        <v>2018</v>
      </c>
      <c r="D216" s="165">
        <f t="shared" si="3"/>
        <v>43252</v>
      </c>
      <c r="E216" s="162">
        <f>INDEX(Actual_Kirk_HDD!$E$313:$E$797,MATCH($D216,Actual_Kirk_HDD!$A$313:$A$797,0))</f>
        <v>0</v>
      </c>
      <c r="F216" s="162">
        <f>SUMIFS(Staff_Kirk_NHDD!P:P,Staff_Kirk_NHDD!A:A,A216,Staff_Kirk_NHDD!B:B,B216)</f>
        <v>0</v>
      </c>
      <c r="H216" s="100"/>
      <c r="J216" s="162">
        <f>INDEX(Actual_CGI_HDD!$E$313:$E$797,MATCH($D216,Actual_CGI_HDD!$A$313:$A$797,0))</f>
        <v>0</v>
      </c>
      <c r="K216" s="163">
        <f>SUMIFS(Staff_CGI_NHDD!P:P,Staff_CGI_NHDD!A:A,A216,Staff_CGI_NHDD!B:B,B216)</f>
        <v>0</v>
      </c>
    </row>
    <row r="217" spans="1:11" x14ac:dyDescent="0.25">
      <c r="A217" s="97">
        <v>6</v>
      </c>
      <c r="B217" s="97">
        <v>2</v>
      </c>
      <c r="C217" s="97">
        <v>2018</v>
      </c>
      <c r="D217" s="165">
        <f t="shared" si="3"/>
        <v>43253</v>
      </c>
      <c r="E217" s="162">
        <f>INDEX(Actual_Kirk_HDD!$E$313:$E$797,MATCH($D217,Actual_Kirk_HDD!$A$313:$A$797,0))</f>
        <v>0</v>
      </c>
      <c r="F217" s="162">
        <f>SUMIFS(Staff_Kirk_NHDD!P:P,Staff_Kirk_NHDD!A:A,A217,Staff_Kirk_NHDD!B:B,B217)</f>
        <v>0</v>
      </c>
      <c r="H217" s="100"/>
      <c r="J217" s="162">
        <f>INDEX(Actual_CGI_HDD!$E$313:$E$797,MATCH($D217,Actual_CGI_HDD!$A$313:$A$797,0))</f>
        <v>0</v>
      </c>
      <c r="K217" s="163">
        <f>SUMIFS(Staff_CGI_NHDD!P:P,Staff_CGI_NHDD!A:A,A217,Staff_CGI_NHDD!B:B,B217)</f>
        <v>0</v>
      </c>
    </row>
    <row r="218" spans="1:11" x14ac:dyDescent="0.25">
      <c r="A218" s="97">
        <v>6</v>
      </c>
      <c r="B218" s="97">
        <v>3</v>
      </c>
      <c r="C218" s="97">
        <v>2018</v>
      </c>
      <c r="D218" s="165">
        <f t="shared" si="3"/>
        <v>43254</v>
      </c>
      <c r="E218" s="162">
        <f>INDEX(Actual_Kirk_HDD!$E$313:$E$797,MATCH($D218,Actual_Kirk_HDD!$A$313:$A$797,0))</f>
        <v>0</v>
      </c>
      <c r="F218" s="162">
        <f>SUMIFS(Staff_Kirk_NHDD!P:P,Staff_Kirk_NHDD!A:A,A218,Staff_Kirk_NHDD!B:B,B218)</f>
        <v>0</v>
      </c>
      <c r="H218" s="100"/>
      <c r="J218" s="162">
        <f>INDEX(Actual_CGI_HDD!$E$313:$E$797,MATCH($D218,Actual_CGI_HDD!$A$313:$A$797,0))</f>
        <v>0</v>
      </c>
      <c r="K218" s="163">
        <f>SUMIFS(Staff_CGI_NHDD!P:P,Staff_CGI_NHDD!A:A,A218,Staff_CGI_NHDD!B:B,B218)</f>
        <v>0.10010752688172081</v>
      </c>
    </row>
    <row r="219" spans="1:11" x14ac:dyDescent="0.25">
      <c r="A219" s="97">
        <v>6</v>
      </c>
      <c r="B219" s="97">
        <v>4</v>
      </c>
      <c r="C219" s="97">
        <v>2018</v>
      </c>
      <c r="D219" s="165">
        <f t="shared" si="3"/>
        <v>43255</v>
      </c>
      <c r="E219" s="162">
        <f>INDEX(Actual_Kirk_HDD!$E$313:$E$797,MATCH($D219,Actual_Kirk_HDD!$A$313:$A$797,0))</f>
        <v>0</v>
      </c>
      <c r="F219" s="162">
        <f>SUMIFS(Staff_Kirk_NHDD!P:P,Staff_Kirk_NHDD!A:A,A219,Staff_Kirk_NHDD!B:B,B219)</f>
        <v>1.612222222222222</v>
      </c>
      <c r="H219" s="100"/>
      <c r="J219" s="162">
        <f>INDEX(Actual_CGI_HDD!$E$313:$E$797,MATCH($D219,Actual_CGI_HDD!$A$313:$A$797,0))</f>
        <v>0</v>
      </c>
      <c r="K219" s="163">
        <f>SUMIFS(Staff_CGI_NHDD!P:P,Staff_CGI_NHDD!A:A,A219,Staff_CGI_NHDD!B:B,B219)</f>
        <v>3.4888888888888894</v>
      </c>
    </row>
    <row r="220" spans="1:11" x14ac:dyDescent="0.25">
      <c r="A220" s="97">
        <v>6</v>
      </c>
      <c r="B220" s="97">
        <v>5</v>
      </c>
      <c r="C220" s="97">
        <v>2018</v>
      </c>
      <c r="D220" s="165">
        <f t="shared" si="3"/>
        <v>43256</v>
      </c>
      <c r="E220" s="162">
        <f>INDEX(Actual_Kirk_HDD!$E$313:$E$797,MATCH($D220,Actual_Kirk_HDD!$A$313:$A$797,0))</f>
        <v>0</v>
      </c>
      <c r="F220" s="162">
        <f>SUMIFS(Staff_Kirk_NHDD!P:P,Staff_Kirk_NHDD!A:A,A220,Staff_Kirk_NHDD!B:B,B220)</f>
        <v>4.877347670250896</v>
      </c>
      <c r="H220" s="100"/>
      <c r="J220" s="162">
        <f>INDEX(Actual_CGI_HDD!$E$313:$E$797,MATCH($D220,Actual_CGI_HDD!$A$313:$A$797,0))</f>
        <v>0</v>
      </c>
      <c r="K220" s="163">
        <f>SUMIFS(Staff_CGI_NHDD!P:P,Staff_CGI_NHDD!A:A,A220,Staff_CGI_NHDD!B:B,B220)</f>
        <v>0</v>
      </c>
    </row>
    <row r="221" spans="1:11" x14ac:dyDescent="0.25">
      <c r="A221" s="97">
        <v>6</v>
      </c>
      <c r="B221" s="97">
        <v>6</v>
      </c>
      <c r="C221" s="97">
        <v>2018</v>
      </c>
      <c r="D221" s="165">
        <f t="shared" si="3"/>
        <v>43257</v>
      </c>
      <c r="E221" s="162">
        <f>INDEX(Actual_Kirk_HDD!$E$313:$E$797,MATCH($D221,Actual_Kirk_HDD!$A$313:$A$797,0))</f>
        <v>0</v>
      </c>
      <c r="F221" s="162">
        <f>SUMIFS(Staff_Kirk_NHDD!P:P,Staff_Kirk_NHDD!A:A,A221,Staff_Kirk_NHDD!B:B,B221)</f>
        <v>0</v>
      </c>
      <c r="H221" s="100"/>
      <c r="J221" s="162">
        <f>INDEX(Actual_CGI_HDD!$E$313:$E$797,MATCH($D221,Actual_CGI_HDD!$A$313:$A$797,0))</f>
        <v>0</v>
      </c>
      <c r="K221" s="163">
        <f>SUMIFS(Staff_CGI_NHDD!P:P,Staff_CGI_NHDD!A:A,A221,Staff_CGI_NHDD!B:B,B221)</f>
        <v>0</v>
      </c>
    </row>
    <row r="222" spans="1:11" x14ac:dyDescent="0.25">
      <c r="A222" s="97">
        <v>6</v>
      </c>
      <c r="B222" s="97">
        <v>7</v>
      </c>
      <c r="C222" s="97">
        <v>2018</v>
      </c>
      <c r="D222" s="165">
        <f t="shared" si="3"/>
        <v>43258</v>
      </c>
      <c r="E222" s="162">
        <f>INDEX(Actual_Kirk_HDD!$E$313:$E$797,MATCH($D222,Actual_Kirk_HDD!$A$313:$A$797,0))</f>
        <v>0</v>
      </c>
      <c r="F222" s="162">
        <f>SUMIFS(Staff_Kirk_NHDD!P:P,Staff_Kirk_NHDD!A:A,A222,Staff_Kirk_NHDD!B:B,B222)</f>
        <v>0</v>
      </c>
      <c r="H222" s="100"/>
      <c r="J222" s="162">
        <f>INDEX(Actual_CGI_HDD!$E$313:$E$797,MATCH($D222,Actual_CGI_HDD!$A$313:$A$797,0))</f>
        <v>0</v>
      </c>
      <c r="K222" s="163">
        <f>SUMIFS(Staff_CGI_NHDD!P:P,Staff_CGI_NHDD!A:A,A222,Staff_CGI_NHDD!B:B,B222)</f>
        <v>0</v>
      </c>
    </row>
    <row r="223" spans="1:11" x14ac:dyDescent="0.25">
      <c r="A223" s="97">
        <v>6</v>
      </c>
      <c r="B223" s="97">
        <v>8</v>
      </c>
      <c r="C223" s="97">
        <v>2018</v>
      </c>
      <c r="D223" s="165">
        <f t="shared" si="3"/>
        <v>43259</v>
      </c>
      <c r="E223" s="162">
        <f>INDEX(Actual_Kirk_HDD!$E$313:$E$797,MATCH($D223,Actual_Kirk_HDD!$A$313:$A$797,0))</f>
        <v>0</v>
      </c>
      <c r="F223" s="162">
        <f>SUMIFS(Staff_Kirk_NHDD!P:P,Staff_Kirk_NHDD!A:A,A223,Staff_Kirk_NHDD!B:B,B223)</f>
        <v>0</v>
      </c>
      <c r="H223" s="100"/>
      <c r="J223" s="162">
        <f>INDEX(Actual_CGI_HDD!$E$313:$E$797,MATCH($D223,Actual_CGI_HDD!$A$313:$A$797,0))</f>
        <v>0</v>
      </c>
      <c r="K223" s="163">
        <f>SUMIFS(Staff_CGI_NHDD!P:P,Staff_CGI_NHDD!A:A,A223,Staff_CGI_NHDD!B:B,B223)</f>
        <v>0</v>
      </c>
    </row>
    <row r="224" spans="1:11" x14ac:dyDescent="0.25">
      <c r="A224" s="97">
        <v>6</v>
      </c>
      <c r="B224" s="97">
        <v>9</v>
      </c>
      <c r="C224" s="97">
        <v>2018</v>
      </c>
      <c r="D224" s="165">
        <f t="shared" si="3"/>
        <v>43260</v>
      </c>
      <c r="E224" s="162">
        <f>INDEX(Actual_Kirk_HDD!$E$313:$E$797,MATCH($D224,Actual_Kirk_HDD!$A$313:$A$797,0))</f>
        <v>0</v>
      </c>
      <c r="F224" s="162">
        <f>SUMIFS(Staff_Kirk_NHDD!P:P,Staff_Kirk_NHDD!A:A,A224,Staff_Kirk_NHDD!B:B,B224)</f>
        <v>0</v>
      </c>
      <c r="H224" s="100"/>
      <c r="J224" s="162">
        <f>INDEX(Actual_CGI_HDD!$E$313:$E$797,MATCH($D224,Actual_CGI_HDD!$A$313:$A$797,0))</f>
        <v>0</v>
      </c>
      <c r="K224" s="163">
        <f>SUMIFS(Staff_CGI_NHDD!P:P,Staff_CGI_NHDD!A:A,A224,Staff_CGI_NHDD!B:B,B224)</f>
        <v>0</v>
      </c>
    </row>
    <row r="225" spans="1:11" x14ac:dyDescent="0.25">
      <c r="A225" s="97">
        <v>6</v>
      </c>
      <c r="B225" s="97">
        <v>10</v>
      </c>
      <c r="C225" s="97">
        <v>2018</v>
      </c>
      <c r="D225" s="165">
        <f t="shared" si="3"/>
        <v>43261</v>
      </c>
      <c r="E225" s="162">
        <f>INDEX(Actual_Kirk_HDD!$E$313:$E$797,MATCH($D225,Actual_Kirk_HDD!$A$313:$A$797,0))</f>
        <v>0</v>
      </c>
      <c r="F225" s="162">
        <f>SUMIFS(Staff_Kirk_NHDD!P:P,Staff_Kirk_NHDD!A:A,A225,Staff_Kirk_NHDD!B:B,B225)</f>
        <v>0</v>
      </c>
      <c r="H225" s="100"/>
      <c r="J225" s="162">
        <f>INDEX(Actual_CGI_HDD!$E$313:$E$797,MATCH($D225,Actual_CGI_HDD!$A$313:$A$797,0))</f>
        <v>0</v>
      </c>
      <c r="K225" s="163">
        <f>SUMIFS(Staff_CGI_NHDD!P:P,Staff_CGI_NHDD!A:A,A225,Staff_CGI_NHDD!B:B,B225)</f>
        <v>0</v>
      </c>
    </row>
    <row r="226" spans="1:11" x14ac:dyDescent="0.25">
      <c r="A226" s="97">
        <v>6</v>
      </c>
      <c r="B226" s="97">
        <v>11</v>
      </c>
      <c r="C226" s="97">
        <v>2018</v>
      </c>
      <c r="D226" s="165">
        <f t="shared" si="3"/>
        <v>43262</v>
      </c>
      <c r="E226" s="162">
        <f>INDEX(Actual_Kirk_HDD!$E$313:$E$797,MATCH($D226,Actual_Kirk_HDD!$A$313:$A$797,0))</f>
        <v>0</v>
      </c>
      <c r="F226" s="162">
        <f>SUMIFS(Staff_Kirk_NHDD!P:P,Staff_Kirk_NHDD!A:A,A226,Staff_Kirk_NHDD!B:B,B226)</f>
        <v>0</v>
      </c>
      <c r="H226" s="100"/>
      <c r="J226" s="162">
        <f>INDEX(Actual_CGI_HDD!$E$313:$E$797,MATCH($D226,Actual_CGI_HDD!$A$313:$A$797,0))</f>
        <v>0</v>
      </c>
      <c r="K226" s="163">
        <f>SUMIFS(Staff_CGI_NHDD!P:P,Staff_CGI_NHDD!A:A,A226,Staff_CGI_NHDD!B:B,B226)</f>
        <v>0</v>
      </c>
    </row>
    <row r="227" spans="1:11" x14ac:dyDescent="0.25">
      <c r="A227" s="97">
        <v>6</v>
      </c>
      <c r="B227" s="97">
        <v>12</v>
      </c>
      <c r="C227" s="97">
        <v>2018</v>
      </c>
      <c r="D227" s="165">
        <f t="shared" si="3"/>
        <v>43263</v>
      </c>
      <c r="E227" s="162">
        <f>INDEX(Actual_Kirk_HDD!$E$313:$E$797,MATCH($D227,Actual_Kirk_HDD!$A$313:$A$797,0))</f>
        <v>0</v>
      </c>
      <c r="F227" s="162">
        <f>SUMIFS(Staff_Kirk_NHDD!P:P,Staff_Kirk_NHDD!A:A,A227,Staff_Kirk_NHDD!B:B,B227)</f>
        <v>0</v>
      </c>
      <c r="H227" s="100"/>
      <c r="J227" s="162">
        <f>INDEX(Actual_CGI_HDD!$E$313:$E$797,MATCH($D227,Actual_CGI_HDD!$A$313:$A$797,0))</f>
        <v>0</v>
      </c>
      <c r="K227" s="163">
        <f>SUMIFS(Staff_CGI_NHDD!P:P,Staff_CGI_NHDD!A:A,A227,Staff_CGI_NHDD!B:B,B227)</f>
        <v>0</v>
      </c>
    </row>
    <row r="228" spans="1:11" x14ac:dyDescent="0.25">
      <c r="A228" s="97">
        <v>6</v>
      </c>
      <c r="B228" s="97">
        <v>13</v>
      </c>
      <c r="C228" s="97">
        <v>2018</v>
      </c>
      <c r="D228" s="165">
        <f t="shared" si="3"/>
        <v>43264</v>
      </c>
      <c r="E228" s="162">
        <f>INDEX(Actual_Kirk_HDD!$E$313:$E$797,MATCH($D228,Actual_Kirk_HDD!$A$313:$A$797,0))</f>
        <v>0</v>
      </c>
      <c r="F228" s="162">
        <f>SUMIFS(Staff_Kirk_NHDD!P:P,Staff_Kirk_NHDD!A:A,A228,Staff_Kirk_NHDD!B:B,B228)</f>
        <v>0</v>
      </c>
      <c r="H228" s="100"/>
      <c r="J228" s="162">
        <f>INDEX(Actual_CGI_HDD!$E$313:$E$797,MATCH($D228,Actual_CGI_HDD!$A$313:$A$797,0))</f>
        <v>0</v>
      </c>
      <c r="K228" s="163">
        <f>SUMIFS(Staff_CGI_NHDD!P:P,Staff_CGI_NHDD!A:A,A228,Staff_CGI_NHDD!B:B,B228)</f>
        <v>0</v>
      </c>
    </row>
    <row r="229" spans="1:11" x14ac:dyDescent="0.25">
      <c r="A229" s="97">
        <v>6</v>
      </c>
      <c r="B229" s="97">
        <v>14</v>
      </c>
      <c r="C229" s="97">
        <v>2018</v>
      </c>
      <c r="D229" s="165">
        <f t="shared" si="3"/>
        <v>43265</v>
      </c>
      <c r="E229" s="162">
        <f>INDEX(Actual_Kirk_HDD!$E$313:$E$797,MATCH($D229,Actual_Kirk_HDD!$A$313:$A$797,0))</f>
        <v>0</v>
      </c>
      <c r="F229" s="162">
        <f>SUMIFS(Staff_Kirk_NHDD!P:P,Staff_Kirk_NHDD!A:A,A229,Staff_Kirk_NHDD!B:B,B229)</f>
        <v>0</v>
      </c>
      <c r="H229" s="100"/>
      <c r="J229" s="162">
        <f>INDEX(Actual_CGI_HDD!$E$313:$E$797,MATCH($D229,Actual_CGI_HDD!$A$313:$A$797,0))</f>
        <v>0</v>
      </c>
      <c r="K229" s="163">
        <f>SUMIFS(Staff_CGI_NHDD!P:P,Staff_CGI_NHDD!A:A,A229,Staff_CGI_NHDD!B:B,B229)</f>
        <v>0</v>
      </c>
    </row>
    <row r="230" spans="1:11" x14ac:dyDescent="0.25">
      <c r="A230" s="97">
        <v>6</v>
      </c>
      <c r="B230" s="97">
        <v>15</v>
      </c>
      <c r="C230" s="97">
        <v>2018</v>
      </c>
      <c r="D230" s="165">
        <f t="shared" si="3"/>
        <v>43266</v>
      </c>
      <c r="E230" s="162">
        <f>INDEX(Actual_Kirk_HDD!$E$313:$E$797,MATCH($D230,Actual_Kirk_HDD!$A$313:$A$797,0))</f>
        <v>0</v>
      </c>
      <c r="F230" s="162">
        <f>SUMIFS(Staff_Kirk_NHDD!P:P,Staff_Kirk_NHDD!A:A,A230,Staff_Kirk_NHDD!B:B,B230)</f>
        <v>0</v>
      </c>
      <c r="H230" s="100"/>
      <c r="J230" s="162">
        <f>INDEX(Actual_CGI_HDD!$E$313:$E$797,MATCH($D230,Actual_CGI_HDD!$A$313:$A$797,0))</f>
        <v>0</v>
      </c>
      <c r="K230" s="163">
        <f>SUMIFS(Staff_CGI_NHDD!P:P,Staff_CGI_NHDD!A:A,A230,Staff_CGI_NHDD!B:B,B230)</f>
        <v>0</v>
      </c>
    </row>
    <row r="231" spans="1:11" x14ac:dyDescent="0.25">
      <c r="A231" s="97">
        <v>6</v>
      </c>
      <c r="B231" s="97">
        <v>16</v>
      </c>
      <c r="C231" s="97">
        <v>2018</v>
      </c>
      <c r="D231" s="165">
        <f t="shared" si="3"/>
        <v>43267</v>
      </c>
      <c r="E231" s="162">
        <f>INDEX(Actual_Kirk_HDD!$E$313:$E$797,MATCH($D231,Actual_Kirk_HDD!$A$313:$A$797,0))</f>
        <v>0</v>
      </c>
      <c r="F231" s="162">
        <f>SUMIFS(Staff_Kirk_NHDD!P:P,Staff_Kirk_NHDD!A:A,A231,Staff_Kirk_NHDD!B:B,B231)</f>
        <v>0</v>
      </c>
      <c r="H231" s="100"/>
      <c r="J231" s="162">
        <f>INDEX(Actual_CGI_HDD!$E$313:$E$797,MATCH($D231,Actual_CGI_HDD!$A$313:$A$797,0))</f>
        <v>0</v>
      </c>
      <c r="K231" s="163">
        <f>SUMIFS(Staff_CGI_NHDD!P:P,Staff_CGI_NHDD!A:A,A231,Staff_CGI_NHDD!B:B,B231)</f>
        <v>0</v>
      </c>
    </row>
    <row r="232" spans="1:11" x14ac:dyDescent="0.25">
      <c r="A232" s="97">
        <v>6</v>
      </c>
      <c r="B232" s="97">
        <v>17</v>
      </c>
      <c r="C232" s="97">
        <v>2018</v>
      </c>
      <c r="D232" s="165">
        <f t="shared" si="3"/>
        <v>43268</v>
      </c>
      <c r="E232" s="162">
        <f>INDEX(Actual_Kirk_HDD!$E$313:$E$797,MATCH($D232,Actual_Kirk_HDD!$A$313:$A$797,0))</f>
        <v>0</v>
      </c>
      <c r="F232" s="162">
        <f>SUMIFS(Staff_Kirk_NHDD!P:P,Staff_Kirk_NHDD!A:A,A232,Staff_Kirk_NHDD!B:B,B232)</f>
        <v>0</v>
      </c>
      <c r="H232" s="100"/>
      <c r="J232" s="162">
        <f>INDEX(Actual_CGI_HDD!$E$313:$E$797,MATCH($D232,Actual_CGI_HDD!$A$313:$A$797,0))</f>
        <v>0</v>
      </c>
      <c r="K232" s="163">
        <f>SUMIFS(Staff_CGI_NHDD!P:P,Staff_CGI_NHDD!A:A,A232,Staff_CGI_NHDD!B:B,B232)</f>
        <v>0</v>
      </c>
    </row>
    <row r="233" spans="1:11" x14ac:dyDescent="0.25">
      <c r="A233" s="97">
        <v>6</v>
      </c>
      <c r="B233" s="97">
        <v>18</v>
      </c>
      <c r="C233" s="97">
        <v>2018</v>
      </c>
      <c r="D233" s="165">
        <f t="shared" si="3"/>
        <v>43269</v>
      </c>
      <c r="E233" s="162">
        <f>INDEX(Actual_Kirk_HDD!$E$313:$E$797,MATCH($D233,Actual_Kirk_HDD!$A$313:$A$797,0))</f>
        <v>0</v>
      </c>
      <c r="F233" s="162">
        <f>SUMIFS(Staff_Kirk_NHDD!P:P,Staff_Kirk_NHDD!A:A,A233,Staff_Kirk_NHDD!B:B,B233)</f>
        <v>0</v>
      </c>
      <c r="H233" s="100"/>
      <c r="J233" s="162">
        <f>INDEX(Actual_CGI_HDD!$E$313:$E$797,MATCH($D233,Actual_CGI_HDD!$A$313:$A$797,0))</f>
        <v>0</v>
      </c>
      <c r="K233" s="163">
        <f>SUMIFS(Staff_CGI_NHDD!P:P,Staff_CGI_NHDD!A:A,A233,Staff_CGI_NHDD!B:B,B233)</f>
        <v>0</v>
      </c>
    </row>
    <row r="234" spans="1:11" x14ac:dyDescent="0.25">
      <c r="A234" s="97">
        <v>6</v>
      </c>
      <c r="B234" s="97">
        <v>19</v>
      </c>
      <c r="C234" s="97">
        <v>2018</v>
      </c>
      <c r="D234" s="165">
        <f t="shared" si="3"/>
        <v>43270</v>
      </c>
      <c r="E234" s="162">
        <f>INDEX(Actual_Kirk_HDD!$E$313:$E$797,MATCH($D234,Actual_Kirk_HDD!$A$313:$A$797,0))</f>
        <v>0</v>
      </c>
      <c r="F234" s="162">
        <f>SUMIFS(Staff_Kirk_NHDD!P:P,Staff_Kirk_NHDD!A:A,A234,Staff_Kirk_NHDD!B:B,B234)</f>
        <v>0</v>
      </c>
      <c r="H234" s="100"/>
      <c r="J234" s="162">
        <f>INDEX(Actual_CGI_HDD!$E$313:$E$797,MATCH($D234,Actual_CGI_HDD!$A$313:$A$797,0))</f>
        <v>0</v>
      </c>
      <c r="K234" s="163">
        <f>SUMIFS(Staff_CGI_NHDD!P:P,Staff_CGI_NHDD!A:A,A234,Staff_CGI_NHDD!B:B,B234)</f>
        <v>0</v>
      </c>
    </row>
    <row r="235" spans="1:11" x14ac:dyDescent="0.25">
      <c r="A235" s="97">
        <v>6</v>
      </c>
      <c r="B235" s="97">
        <v>20</v>
      </c>
      <c r="C235" s="97">
        <v>2018</v>
      </c>
      <c r="D235" s="165">
        <f t="shared" si="3"/>
        <v>43271</v>
      </c>
      <c r="E235" s="162">
        <f>INDEX(Actual_Kirk_HDD!$E$313:$E$797,MATCH($D235,Actual_Kirk_HDD!$A$313:$A$797,0))</f>
        <v>0</v>
      </c>
      <c r="F235" s="162">
        <f>SUMIFS(Staff_Kirk_NHDD!P:P,Staff_Kirk_NHDD!A:A,A235,Staff_Kirk_NHDD!B:B,B235)</f>
        <v>0</v>
      </c>
      <c r="H235" s="100"/>
      <c r="J235" s="162">
        <f>INDEX(Actual_CGI_HDD!$E$313:$E$797,MATCH($D235,Actual_CGI_HDD!$A$313:$A$797,0))</f>
        <v>0</v>
      </c>
      <c r="K235" s="163">
        <f>SUMIFS(Staff_CGI_NHDD!P:P,Staff_CGI_NHDD!A:A,A235,Staff_CGI_NHDD!B:B,B235)</f>
        <v>0</v>
      </c>
    </row>
    <row r="236" spans="1:11" x14ac:dyDescent="0.25">
      <c r="A236" s="97">
        <v>6</v>
      </c>
      <c r="B236" s="97">
        <v>21</v>
      </c>
      <c r="C236" s="97">
        <v>2018</v>
      </c>
      <c r="D236" s="165">
        <f t="shared" si="3"/>
        <v>43272</v>
      </c>
      <c r="E236" s="162">
        <f>INDEX(Actual_Kirk_HDD!$E$313:$E$797,MATCH($D236,Actual_Kirk_HDD!$A$313:$A$797,0))</f>
        <v>0</v>
      </c>
      <c r="F236" s="162">
        <f>SUMIFS(Staff_Kirk_NHDD!P:P,Staff_Kirk_NHDD!A:A,A236,Staff_Kirk_NHDD!B:B,B236)</f>
        <v>0</v>
      </c>
      <c r="H236" s="100"/>
      <c r="J236" s="162">
        <f>INDEX(Actual_CGI_HDD!$E$313:$E$797,MATCH($D236,Actual_CGI_HDD!$A$313:$A$797,0))</f>
        <v>0</v>
      </c>
      <c r="K236" s="163">
        <f>SUMIFS(Staff_CGI_NHDD!P:P,Staff_CGI_NHDD!A:A,A236,Staff_CGI_NHDD!B:B,B236)</f>
        <v>0</v>
      </c>
    </row>
    <row r="237" spans="1:11" x14ac:dyDescent="0.25">
      <c r="A237" s="97">
        <v>6</v>
      </c>
      <c r="B237" s="97">
        <v>22</v>
      </c>
      <c r="C237" s="97">
        <v>2018</v>
      </c>
      <c r="D237" s="165">
        <f t="shared" si="3"/>
        <v>43273</v>
      </c>
      <c r="E237" s="162">
        <f>INDEX(Actual_Kirk_HDD!$E$313:$E$797,MATCH($D237,Actual_Kirk_HDD!$A$313:$A$797,0))</f>
        <v>0</v>
      </c>
      <c r="F237" s="162">
        <f>SUMIFS(Staff_Kirk_NHDD!P:P,Staff_Kirk_NHDD!A:A,A237,Staff_Kirk_NHDD!B:B,B237)</f>
        <v>2.8872222222222224</v>
      </c>
      <c r="H237" s="100"/>
      <c r="J237" s="162">
        <f>INDEX(Actual_CGI_HDD!$E$313:$E$797,MATCH($D237,Actual_CGI_HDD!$A$313:$A$797,0))</f>
        <v>0</v>
      </c>
      <c r="K237" s="163">
        <f>SUMIFS(Staff_CGI_NHDD!P:P,Staff_CGI_NHDD!A:A,A237,Staff_CGI_NHDD!B:B,B237)</f>
        <v>0</v>
      </c>
    </row>
    <row r="238" spans="1:11" x14ac:dyDescent="0.25">
      <c r="A238" s="97">
        <v>6</v>
      </c>
      <c r="B238" s="97">
        <v>23</v>
      </c>
      <c r="C238" s="97">
        <v>2018</v>
      </c>
      <c r="D238" s="165">
        <f t="shared" si="3"/>
        <v>43274</v>
      </c>
      <c r="E238" s="162">
        <f>INDEX(Actual_Kirk_HDD!$E$313:$E$797,MATCH($D238,Actual_Kirk_HDD!$A$313:$A$797,0))</f>
        <v>0.5</v>
      </c>
      <c r="F238" s="162">
        <f>SUMIFS(Staff_Kirk_NHDD!P:P,Staff_Kirk_NHDD!A:A,A238,Staff_Kirk_NHDD!B:B,B238)</f>
        <v>8.9318637992831516</v>
      </c>
      <c r="H238" s="100"/>
      <c r="J238" s="162">
        <f>INDEX(Actual_CGI_HDD!$E$313:$E$797,MATCH($D238,Actual_CGI_HDD!$A$313:$A$797,0))</f>
        <v>0</v>
      </c>
      <c r="K238" s="163">
        <f>SUMIFS(Staff_CGI_NHDD!P:P,Staff_CGI_NHDD!A:A,A238,Staff_CGI_NHDD!B:B,B238)</f>
        <v>0</v>
      </c>
    </row>
    <row r="239" spans="1:11" x14ac:dyDescent="0.25">
      <c r="A239" s="97">
        <v>6</v>
      </c>
      <c r="B239" s="97">
        <v>24</v>
      </c>
      <c r="C239" s="97">
        <v>2018</v>
      </c>
      <c r="D239" s="165">
        <f t="shared" si="3"/>
        <v>43275</v>
      </c>
      <c r="E239" s="162">
        <f>INDEX(Actual_Kirk_HDD!$E$313:$E$797,MATCH($D239,Actual_Kirk_HDD!$A$313:$A$797,0))</f>
        <v>0</v>
      </c>
      <c r="F239" s="162">
        <f>SUMIFS(Staff_Kirk_NHDD!P:P,Staff_Kirk_NHDD!A:A,A239,Staff_Kirk_NHDD!B:B,B239)</f>
        <v>0.56722222222222174</v>
      </c>
      <c r="H239" s="100"/>
      <c r="J239" s="162">
        <f>INDEX(Actual_CGI_HDD!$E$313:$E$797,MATCH($D239,Actual_CGI_HDD!$A$313:$A$797,0))</f>
        <v>0</v>
      </c>
      <c r="K239" s="163">
        <f>SUMIFS(Staff_CGI_NHDD!P:P,Staff_CGI_NHDD!A:A,A239,Staff_CGI_NHDD!B:B,B239)</f>
        <v>0</v>
      </c>
    </row>
    <row r="240" spans="1:11" x14ac:dyDescent="0.25">
      <c r="A240" s="97">
        <v>6</v>
      </c>
      <c r="B240" s="97">
        <v>25</v>
      </c>
      <c r="C240" s="97">
        <v>2018</v>
      </c>
      <c r="D240" s="165">
        <f t="shared" si="3"/>
        <v>43276</v>
      </c>
      <c r="E240" s="162">
        <f>INDEX(Actual_Kirk_HDD!$E$313:$E$797,MATCH($D240,Actual_Kirk_HDD!$A$313:$A$797,0))</f>
        <v>0</v>
      </c>
      <c r="F240" s="162">
        <f>SUMIFS(Staff_Kirk_NHDD!P:P,Staff_Kirk_NHDD!A:A,A240,Staff_Kirk_NHDD!B:B,B240)</f>
        <v>0</v>
      </c>
      <c r="H240" s="100"/>
      <c r="J240" s="162">
        <f>INDEX(Actual_CGI_HDD!$E$313:$E$797,MATCH($D240,Actual_CGI_HDD!$A$313:$A$797,0))</f>
        <v>0</v>
      </c>
      <c r="K240" s="163">
        <f>SUMIFS(Staff_CGI_NHDD!P:P,Staff_CGI_NHDD!A:A,A240,Staff_CGI_NHDD!B:B,B240)</f>
        <v>0</v>
      </c>
    </row>
    <row r="241" spans="1:11" x14ac:dyDescent="0.25">
      <c r="A241" s="97">
        <v>6</v>
      </c>
      <c r="B241" s="97">
        <v>26</v>
      </c>
      <c r="C241" s="97">
        <v>2018</v>
      </c>
      <c r="D241" s="165">
        <f t="shared" si="3"/>
        <v>43277</v>
      </c>
      <c r="E241" s="162">
        <f>INDEX(Actual_Kirk_HDD!$E$313:$E$797,MATCH($D241,Actual_Kirk_HDD!$A$313:$A$797,0))</f>
        <v>0</v>
      </c>
      <c r="F241" s="162">
        <f>SUMIFS(Staff_Kirk_NHDD!P:P,Staff_Kirk_NHDD!A:A,A241,Staff_Kirk_NHDD!B:B,B241)</f>
        <v>0</v>
      </c>
      <c r="H241" s="100"/>
      <c r="J241" s="162">
        <f>INDEX(Actual_CGI_HDD!$E$313:$E$797,MATCH($D241,Actual_CGI_HDD!$A$313:$A$797,0))</f>
        <v>0</v>
      </c>
      <c r="K241" s="163">
        <f>SUMIFS(Staff_CGI_NHDD!P:P,Staff_CGI_NHDD!A:A,A241,Staff_CGI_NHDD!B:B,B241)</f>
        <v>0</v>
      </c>
    </row>
    <row r="242" spans="1:11" x14ac:dyDescent="0.25">
      <c r="A242" s="97">
        <v>6</v>
      </c>
      <c r="B242" s="97">
        <v>27</v>
      </c>
      <c r="C242" s="97">
        <v>2018</v>
      </c>
      <c r="D242" s="165">
        <f t="shared" si="3"/>
        <v>43278</v>
      </c>
      <c r="E242" s="162">
        <f>INDEX(Actual_Kirk_HDD!$E$313:$E$797,MATCH($D242,Actual_Kirk_HDD!$A$313:$A$797,0))</f>
        <v>0</v>
      </c>
      <c r="F242" s="162">
        <f>SUMIFS(Staff_Kirk_NHDD!P:P,Staff_Kirk_NHDD!A:A,A242,Staff_Kirk_NHDD!B:B,B242)</f>
        <v>0</v>
      </c>
      <c r="H242" s="100"/>
      <c r="J242" s="162">
        <f>INDEX(Actual_CGI_HDD!$E$313:$E$797,MATCH($D242,Actual_CGI_HDD!$A$313:$A$797,0))</f>
        <v>0</v>
      </c>
      <c r="K242" s="163">
        <f>SUMIFS(Staff_CGI_NHDD!P:P,Staff_CGI_NHDD!A:A,A242,Staff_CGI_NHDD!B:B,B242)</f>
        <v>0</v>
      </c>
    </row>
    <row r="243" spans="1:11" x14ac:dyDescent="0.25">
      <c r="A243" s="97">
        <v>6</v>
      </c>
      <c r="B243" s="97">
        <v>28</v>
      </c>
      <c r="C243" s="97">
        <v>2018</v>
      </c>
      <c r="D243" s="165">
        <f t="shared" si="3"/>
        <v>43279</v>
      </c>
      <c r="E243" s="162">
        <f>INDEX(Actual_Kirk_HDD!$E$313:$E$797,MATCH($D243,Actual_Kirk_HDD!$A$313:$A$797,0))</f>
        <v>0</v>
      </c>
      <c r="F243" s="162">
        <f>SUMIFS(Staff_Kirk_NHDD!P:P,Staff_Kirk_NHDD!A:A,A243,Staff_Kirk_NHDD!B:B,B243)</f>
        <v>0</v>
      </c>
      <c r="H243" s="100"/>
      <c r="J243" s="162">
        <f>INDEX(Actual_CGI_HDD!$E$313:$E$797,MATCH($D243,Actual_CGI_HDD!$A$313:$A$797,0))</f>
        <v>0</v>
      </c>
      <c r="K243" s="163">
        <f>SUMIFS(Staff_CGI_NHDD!P:P,Staff_CGI_NHDD!A:A,A243,Staff_CGI_NHDD!B:B,B243)</f>
        <v>0</v>
      </c>
    </row>
    <row r="244" spans="1:11" x14ac:dyDescent="0.25">
      <c r="A244" s="97">
        <v>6</v>
      </c>
      <c r="B244" s="97">
        <v>29</v>
      </c>
      <c r="C244" s="97">
        <v>2018</v>
      </c>
      <c r="D244" s="165">
        <f t="shared" si="3"/>
        <v>43280</v>
      </c>
      <c r="E244" s="162">
        <f>INDEX(Actual_Kirk_HDD!$E$313:$E$797,MATCH($D244,Actual_Kirk_HDD!$A$313:$A$797,0))</f>
        <v>0</v>
      </c>
      <c r="F244" s="162">
        <f>SUMIFS(Staff_Kirk_NHDD!P:P,Staff_Kirk_NHDD!A:A,A244,Staff_Kirk_NHDD!B:B,B244)</f>
        <v>0</v>
      </c>
      <c r="H244" s="100"/>
      <c r="J244" s="162">
        <f>INDEX(Actual_CGI_HDD!$E$313:$E$797,MATCH($D244,Actual_CGI_HDD!$A$313:$A$797,0))</f>
        <v>0</v>
      </c>
      <c r="K244" s="163">
        <f>SUMIFS(Staff_CGI_NHDD!P:P,Staff_CGI_NHDD!A:A,A244,Staff_CGI_NHDD!B:B,B244)</f>
        <v>0</v>
      </c>
    </row>
    <row r="245" spans="1:11" x14ac:dyDescent="0.25">
      <c r="A245" s="97">
        <v>6</v>
      </c>
      <c r="B245" s="97">
        <v>30</v>
      </c>
      <c r="C245" s="97">
        <v>2018</v>
      </c>
      <c r="D245" s="165">
        <f t="shared" si="3"/>
        <v>43281</v>
      </c>
      <c r="E245" s="162">
        <f>INDEX(Actual_Kirk_HDD!$E$313:$E$797,MATCH($D245,Actual_Kirk_HDD!$A$313:$A$797,0))</f>
        <v>0</v>
      </c>
      <c r="F245" s="162">
        <f>SUMIFS(Staff_Kirk_NHDD!P:P,Staff_Kirk_NHDD!A:A,A245,Staff_Kirk_NHDD!B:B,B245)</f>
        <v>0</v>
      </c>
      <c r="H245" s="100"/>
      <c r="J245" s="162">
        <f>INDEX(Actual_CGI_HDD!$E$313:$E$797,MATCH($D245,Actual_CGI_HDD!$A$313:$A$797,0))</f>
        <v>0</v>
      </c>
      <c r="K245" s="163">
        <f>SUMIFS(Staff_CGI_NHDD!P:P,Staff_CGI_NHDD!A:A,A245,Staff_CGI_NHDD!B:B,B245)</f>
        <v>0</v>
      </c>
    </row>
    <row r="246" spans="1:11" x14ac:dyDescent="0.25">
      <c r="A246" s="97">
        <v>7</v>
      </c>
      <c r="B246" s="97">
        <v>1</v>
      </c>
      <c r="C246" s="97">
        <v>2018</v>
      </c>
      <c r="D246" s="165">
        <f t="shared" si="3"/>
        <v>43282</v>
      </c>
      <c r="E246" s="162">
        <f>INDEX(Actual_Kirk_HDD!$E$313:$E$797,MATCH($D246,Actual_Kirk_HDD!$A$313:$A$797,0))</f>
        <v>0</v>
      </c>
      <c r="F246" s="162">
        <f>SUMIFS(Staff_Kirk_NHDD!P:P,Staff_Kirk_NHDD!A:A,A246,Staff_Kirk_NHDD!B:B,B246)</f>
        <v>0</v>
      </c>
      <c r="H246" s="100"/>
      <c r="J246" s="162">
        <f>INDEX(Actual_CGI_HDD!$E$313:$E$797,MATCH($D246,Actual_CGI_HDD!$A$313:$A$797,0))</f>
        <v>0</v>
      </c>
      <c r="K246" s="163">
        <f>SUMIFS(Staff_CGI_NHDD!P:P,Staff_CGI_NHDD!A:A,A246,Staff_CGI_NHDD!B:B,B246)</f>
        <v>0</v>
      </c>
    </row>
    <row r="247" spans="1:11" x14ac:dyDescent="0.25">
      <c r="A247" s="97">
        <v>7</v>
      </c>
      <c r="B247" s="97">
        <v>2</v>
      </c>
      <c r="C247" s="97">
        <v>2018</v>
      </c>
      <c r="D247" s="165">
        <f t="shared" si="3"/>
        <v>43283</v>
      </c>
      <c r="E247" s="162">
        <f>INDEX(Actual_Kirk_HDD!$E$313:$E$797,MATCH($D247,Actual_Kirk_HDD!$A$313:$A$797,0))</f>
        <v>0</v>
      </c>
      <c r="F247" s="162">
        <f>SUMIFS(Staff_Kirk_NHDD!P:P,Staff_Kirk_NHDD!A:A,A247,Staff_Kirk_NHDD!B:B,B247)</f>
        <v>0</v>
      </c>
      <c r="H247" s="100"/>
      <c r="J247" s="162">
        <f>INDEX(Actual_CGI_HDD!$E$313:$E$797,MATCH($D247,Actual_CGI_HDD!$A$313:$A$797,0))</f>
        <v>0</v>
      </c>
      <c r="K247" s="163">
        <f>SUMIFS(Staff_CGI_NHDD!P:P,Staff_CGI_NHDD!A:A,A247,Staff_CGI_NHDD!B:B,B247)</f>
        <v>0</v>
      </c>
    </row>
    <row r="248" spans="1:11" x14ac:dyDescent="0.25">
      <c r="A248" s="97">
        <v>7</v>
      </c>
      <c r="B248" s="97">
        <v>3</v>
      </c>
      <c r="C248" s="97">
        <v>2018</v>
      </c>
      <c r="D248" s="165">
        <f t="shared" si="3"/>
        <v>43284</v>
      </c>
      <c r="E248" s="162">
        <f>INDEX(Actual_Kirk_HDD!$E$313:$E$797,MATCH($D248,Actual_Kirk_HDD!$A$313:$A$797,0))</f>
        <v>0</v>
      </c>
      <c r="F248" s="162">
        <f>SUMIFS(Staff_Kirk_NHDD!P:P,Staff_Kirk_NHDD!A:A,A248,Staff_Kirk_NHDD!B:B,B248)</f>
        <v>0</v>
      </c>
      <c r="H248" s="100"/>
      <c r="J248" s="162">
        <f>INDEX(Actual_CGI_HDD!$E$313:$E$797,MATCH($D248,Actual_CGI_HDD!$A$313:$A$797,0))</f>
        <v>0</v>
      </c>
      <c r="K248" s="163">
        <f>SUMIFS(Staff_CGI_NHDD!P:P,Staff_CGI_NHDD!A:A,A248,Staff_CGI_NHDD!B:B,B248)</f>
        <v>0</v>
      </c>
    </row>
    <row r="249" spans="1:11" x14ac:dyDescent="0.25">
      <c r="A249" s="97">
        <v>7</v>
      </c>
      <c r="B249" s="97">
        <v>4</v>
      </c>
      <c r="C249" s="97">
        <v>2018</v>
      </c>
      <c r="D249" s="165">
        <f t="shared" si="3"/>
        <v>43285</v>
      </c>
      <c r="E249" s="162">
        <f>INDEX(Actual_Kirk_HDD!$E$313:$E$797,MATCH($D249,Actual_Kirk_HDD!$A$313:$A$797,0))</f>
        <v>0</v>
      </c>
      <c r="F249" s="162">
        <f>SUMIFS(Staff_Kirk_NHDD!P:P,Staff_Kirk_NHDD!A:A,A249,Staff_Kirk_NHDD!B:B,B249)</f>
        <v>0</v>
      </c>
      <c r="H249" s="100"/>
      <c r="J249" s="162">
        <f>INDEX(Actual_CGI_HDD!$E$313:$E$797,MATCH($D249,Actual_CGI_HDD!$A$313:$A$797,0))</f>
        <v>0</v>
      </c>
      <c r="K249" s="163">
        <f>SUMIFS(Staff_CGI_NHDD!P:P,Staff_CGI_NHDD!A:A,A249,Staff_CGI_NHDD!B:B,B249)</f>
        <v>0</v>
      </c>
    </row>
    <row r="250" spans="1:11" x14ac:dyDescent="0.25">
      <c r="A250" s="97">
        <v>7</v>
      </c>
      <c r="B250" s="97">
        <v>5</v>
      </c>
      <c r="C250" s="97">
        <v>2018</v>
      </c>
      <c r="D250" s="165">
        <f t="shared" si="3"/>
        <v>43286</v>
      </c>
      <c r="E250" s="162">
        <f>INDEX(Actual_Kirk_HDD!$E$313:$E$797,MATCH($D250,Actual_Kirk_HDD!$A$313:$A$797,0))</f>
        <v>0</v>
      </c>
      <c r="F250" s="162">
        <f>SUMIFS(Staff_Kirk_NHDD!P:P,Staff_Kirk_NHDD!A:A,A250,Staff_Kirk_NHDD!B:B,B250)</f>
        <v>0</v>
      </c>
      <c r="H250" s="100"/>
      <c r="J250" s="162">
        <f>INDEX(Actual_CGI_HDD!$E$313:$E$797,MATCH($D250,Actual_CGI_HDD!$A$313:$A$797,0))</f>
        <v>0</v>
      </c>
      <c r="K250" s="163">
        <f>SUMIFS(Staff_CGI_NHDD!P:P,Staff_CGI_NHDD!A:A,A250,Staff_CGI_NHDD!B:B,B250)</f>
        <v>0</v>
      </c>
    </row>
    <row r="251" spans="1:11" x14ac:dyDescent="0.25">
      <c r="A251" s="97">
        <v>7</v>
      </c>
      <c r="B251" s="97">
        <v>6</v>
      </c>
      <c r="C251" s="97">
        <v>2018</v>
      </c>
      <c r="D251" s="165">
        <f t="shared" si="3"/>
        <v>43287</v>
      </c>
      <c r="E251" s="162">
        <f>INDEX(Actual_Kirk_HDD!$E$313:$E$797,MATCH($D251,Actual_Kirk_HDD!$A$313:$A$797,0))</f>
        <v>0</v>
      </c>
      <c r="F251" s="162">
        <f>SUMIFS(Staff_Kirk_NHDD!P:P,Staff_Kirk_NHDD!A:A,A251,Staff_Kirk_NHDD!B:B,B251)</f>
        <v>0</v>
      </c>
      <c r="H251" s="100"/>
      <c r="J251" s="162">
        <f>INDEX(Actual_CGI_HDD!$E$313:$E$797,MATCH($D251,Actual_CGI_HDD!$A$313:$A$797,0))</f>
        <v>0</v>
      </c>
      <c r="K251" s="163">
        <f>SUMIFS(Staff_CGI_NHDD!P:P,Staff_CGI_NHDD!A:A,A251,Staff_CGI_NHDD!B:B,B251)</f>
        <v>0</v>
      </c>
    </row>
    <row r="252" spans="1:11" x14ac:dyDescent="0.25">
      <c r="A252" s="97">
        <v>7</v>
      </c>
      <c r="B252" s="97">
        <v>7</v>
      </c>
      <c r="C252" s="97">
        <v>2018</v>
      </c>
      <c r="D252" s="165">
        <f t="shared" si="3"/>
        <v>43288</v>
      </c>
      <c r="E252" s="162">
        <f>INDEX(Actual_Kirk_HDD!$E$313:$E$797,MATCH($D252,Actual_Kirk_HDD!$A$313:$A$797,0))</f>
        <v>0</v>
      </c>
      <c r="F252" s="162">
        <f>SUMIFS(Staff_Kirk_NHDD!P:P,Staff_Kirk_NHDD!A:A,A252,Staff_Kirk_NHDD!B:B,B252)</f>
        <v>0</v>
      </c>
      <c r="H252" s="100"/>
      <c r="J252" s="162">
        <f>INDEX(Actual_CGI_HDD!$E$313:$E$797,MATCH($D252,Actual_CGI_HDD!$A$313:$A$797,0))</f>
        <v>0</v>
      </c>
      <c r="K252" s="163">
        <f>SUMIFS(Staff_CGI_NHDD!P:P,Staff_CGI_NHDD!A:A,A252,Staff_CGI_NHDD!B:B,B252)</f>
        <v>0</v>
      </c>
    </row>
    <row r="253" spans="1:11" x14ac:dyDescent="0.25">
      <c r="A253" s="97">
        <v>7</v>
      </c>
      <c r="B253" s="97">
        <v>8</v>
      </c>
      <c r="C253" s="97">
        <v>2018</v>
      </c>
      <c r="D253" s="165">
        <f t="shared" si="3"/>
        <v>43289</v>
      </c>
      <c r="E253" s="162">
        <f>INDEX(Actual_Kirk_HDD!$E$313:$E$797,MATCH($D253,Actual_Kirk_HDD!$A$313:$A$797,0))</f>
        <v>0</v>
      </c>
      <c r="F253" s="162">
        <f>SUMIFS(Staff_Kirk_NHDD!P:P,Staff_Kirk_NHDD!A:A,A253,Staff_Kirk_NHDD!B:B,B253)</f>
        <v>0</v>
      </c>
      <c r="H253" s="100"/>
      <c r="J253" s="162">
        <f>INDEX(Actual_CGI_HDD!$E$313:$E$797,MATCH($D253,Actual_CGI_HDD!$A$313:$A$797,0))</f>
        <v>0</v>
      </c>
      <c r="K253" s="163">
        <f>SUMIFS(Staff_CGI_NHDD!P:P,Staff_CGI_NHDD!A:A,A253,Staff_CGI_NHDD!B:B,B253)</f>
        <v>0</v>
      </c>
    </row>
    <row r="254" spans="1:11" x14ac:dyDescent="0.25">
      <c r="A254" s="97">
        <v>7</v>
      </c>
      <c r="B254" s="97">
        <v>9</v>
      </c>
      <c r="C254" s="97">
        <v>2018</v>
      </c>
      <c r="D254" s="165">
        <f t="shared" si="3"/>
        <v>43290</v>
      </c>
      <c r="E254" s="162">
        <f>INDEX(Actual_Kirk_HDD!$E$313:$E$797,MATCH($D254,Actual_Kirk_HDD!$A$313:$A$797,0))</f>
        <v>0</v>
      </c>
      <c r="F254" s="162">
        <f>SUMIFS(Staff_Kirk_NHDD!P:P,Staff_Kirk_NHDD!A:A,A254,Staff_Kirk_NHDD!B:B,B254)</f>
        <v>0</v>
      </c>
      <c r="H254" s="100"/>
      <c r="J254" s="162">
        <f>INDEX(Actual_CGI_HDD!$E$313:$E$797,MATCH($D254,Actual_CGI_HDD!$A$313:$A$797,0))</f>
        <v>0</v>
      </c>
      <c r="K254" s="163">
        <f>SUMIFS(Staff_CGI_NHDD!P:P,Staff_CGI_NHDD!A:A,A254,Staff_CGI_NHDD!B:B,B254)</f>
        <v>0</v>
      </c>
    </row>
    <row r="255" spans="1:11" x14ac:dyDescent="0.25">
      <c r="A255" s="97">
        <v>7</v>
      </c>
      <c r="B255" s="97">
        <v>10</v>
      </c>
      <c r="C255" s="97">
        <v>2018</v>
      </c>
      <c r="D255" s="165">
        <f t="shared" si="3"/>
        <v>43291</v>
      </c>
      <c r="E255" s="162">
        <f>INDEX(Actual_Kirk_HDD!$E$313:$E$797,MATCH($D255,Actual_Kirk_HDD!$A$313:$A$797,0))</f>
        <v>0</v>
      </c>
      <c r="F255" s="162">
        <f>SUMIFS(Staff_Kirk_NHDD!P:P,Staff_Kirk_NHDD!A:A,A255,Staff_Kirk_NHDD!B:B,B255)</f>
        <v>0</v>
      </c>
      <c r="H255" s="100"/>
      <c r="J255" s="162">
        <f>INDEX(Actual_CGI_HDD!$E$313:$E$797,MATCH($D255,Actual_CGI_HDD!$A$313:$A$797,0))</f>
        <v>0</v>
      </c>
      <c r="K255" s="163">
        <f>SUMIFS(Staff_CGI_NHDD!P:P,Staff_CGI_NHDD!A:A,A255,Staff_CGI_NHDD!B:B,B255)</f>
        <v>0</v>
      </c>
    </row>
    <row r="256" spans="1:11" x14ac:dyDescent="0.25">
      <c r="A256" s="97">
        <v>7</v>
      </c>
      <c r="B256" s="97">
        <v>11</v>
      </c>
      <c r="C256" s="97">
        <v>2018</v>
      </c>
      <c r="D256" s="165">
        <f t="shared" si="3"/>
        <v>43292</v>
      </c>
      <c r="E256" s="162">
        <f>INDEX(Actual_Kirk_HDD!$E$313:$E$797,MATCH($D256,Actual_Kirk_HDD!$A$313:$A$797,0))</f>
        <v>0</v>
      </c>
      <c r="F256" s="162">
        <f>SUMIFS(Staff_Kirk_NHDD!P:P,Staff_Kirk_NHDD!A:A,A256,Staff_Kirk_NHDD!B:B,B256)</f>
        <v>0</v>
      </c>
      <c r="H256" s="100"/>
      <c r="J256" s="162">
        <f>INDEX(Actual_CGI_HDD!$E$313:$E$797,MATCH($D256,Actual_CGI_HDD!$A$313:$A$797,0))</f>
        <v>0</v>
      </c>
      <c r="K256" s="163">
        <f>SUMIFS(Staff_CGI_NHDD!P:P,Staff_CGI_NHDD!A:A,A256,Staff_CGI_NHDD!B:B,B256)</f>
        <v>0</v>
      </c>
    </row>
    <row r="257" spans="1:11" x14ac:dyDescent="0.25">
      <c r="A257" s="97">
        <v>7</v>
      </c>
      <c r="B257" s="97">
        <v>12</v>
      </c>
      <c r="C257" s="97">
        <v>2018</v>
      </c>
      <c r="D257" s="165">
        <f t="shared" si="3"/>
        <v>43293</v>
      </c>
      <c r="E257" s="162">
        <f>INDEX(Actual_Kirk_HDD!$E$313:$E$797,MATCH($D257,Actual_Kirk_HDD!$A$313:$A$797,0))</f>
        <v>0</v>
      </c>
      <c r="F257" s="162">
        <f>SUMIFS(Staff_Kirk_NHDD!P:P,Staff_Kirk_NHDD!A:A,A257,Staff_Kirk_NHDD!B:B,B257)</f>
        <v>0</v>
      </c>
      <c r="H257" s="100"/>
      <c r="J257" s="162">
        <f>INDEX(Actual_CGI_HDD!$E$313:$E$797,MATCH($D257,Actual_CGI_HDD!$A$313:$A$797,0))</f>
        <v>0</v>
      </c>
      <c r="K257" s="163">
        <f>SUMIFS(Staff_CGI_NHDD!P:P,Staff_CGI_NHDD!A:A,A257,Staff_CGI_NHDD!B:B,B257)</f>
        <v>0</v>
      </c>
    </row>
    <row r="258" spans="1:11" x14ac:dyDescent="0.25">
      <c r="A258" s="97">
        <v>7</v>
      </c>
      <c r="B258" s="97">
        <v>13</v>
      </c>
      <c r="C258" s="97">
        <v>2018</v>
      </c>
      <c r="D258" s="165">
        <f t="shared" si="3"/>
        <v>43294</v>
      </c>
      <c r="E258" s="162">
        <f>INDEX(Actual_Kirk_HDD!$E$313:$E$797,MATCH($D258,Actual_Kirk_HDD!$A$313:$A$797,0))</f>
        <v>0</v>
      </c>
      <c r="F258" s="162">
        <f>SUMIFS(Staff_Kirk_NHDD!P:P,Staff_Kirk_NHDD!A:A,A258,Staff_Kirk_NHDD!B:B,B258)</f>
        <v>0</v>
      </c>
      <c r="H258" s="100"/>
      <c r="J258" s="162">
        <f>INDEX(Actual_CGI_HDD!$E$313:$E$797,MATCH($D258,Actual_CGI_HDD!$A$313:$A$797,0))</f>
        <v>0</v>
      </c>
      <c r="K258" s="163">
        <f>SUMIFS(Staff_CGI_NHDD!P:P,Staff_CGI_NHDD!A:A,A258,Staff_CGI_NHDD!B:B,B258)</f>
        <v>0</v>
      </c>
    </row>
    <row r="259" spans="1:11" x14ac:dyDescent="0.25">
      <c r="A259" s="97">
        <v>7</v>
      </c>
      <c r="B259" s="97">
        <v>14</v>
      </c>
      <c r="C259" s="97">
        <v>2018</v>
      </c>
      <c r="D259" s="165">
        <f t="shared" si="3"/>
        <v>43295</v>
      </c>
      <c r="E259" s="162">
        <f>INDEX(Actual_Kirk_HDD!$E$313:$E$797,MATCH($D259,Actual_Kirk_HDD!$A$313:$A$797,0))</f>
        <v>0</v>
      </c>
      <c r="F259" s="162">
        <f>SUMIFS(Staff_Kirk_NHDD!P:P,Staff_Kirk_NHDD!A:A,A259,Staff_Kirk_NHDD!B:B,B259)</f>
        <v>0</v>
      </c>
      <c r="H259" s="100"/>
      <c r="J259" s="162">
        <f>INDEX(Actual_CGI_HDD!$E$313:$E$797,MATCH($D259,Actual_CGI_HDD!$A$313:$A$797,0))</f>
        <v>0</v>
      </c>
      <c r="K259" s="163">
        <f>SUMIFS(Staff_CGI_NHDD!P:P,Staff_CGI_NHDD!A:A,A259,Staff_CGI_NHDD!B:B,B259)</f>
        <v>0</v>
      </c>
    </row>
    <row r="260" spans="1:11" x14ac:dyDescent="0.25">
      <c r="A260" s="97">
        <v>7</v>
      </c>
      <c r="B260" s="97">
        <v>15</v>
      </c>
      <c r="C260" s="97">
        <v>2018</v>
      </c>
      <c r="D260" s="165">
        <f t="shared" ref="D260:D323" si="4">DATE(C260,A260,B260)</f>
        <v>43296</v>
      </c>
      <c r="E260" s="162">
        <f>INDEX(Actual_Kirk_HDD!$E$313:$E$797,MATCH($D260,Actual_Kirk_HDD!$A$313:$A$797,0))</f>
        <v>0</v>
      </c>
      <c r="F260" s="162">
        <f>SUMIFS(Staff_Kirk_NHDD!P:P,Staff_Kirk_NHDD!A:A,A260,Staff_Kirk_NHDD!B:B,B260)</f>
        <v>0</v>
      </c>
      <c r="H260" s="100"/>
      <c r="J260" s="162">
        <f>INDEX(Actual_CGI_HDD!$E$313:$E$797,MATCH($D260,Actual_CGI_HDD!$A$313:$A$797,0))</f>
        <v>0</v>
      </c>
      <c r="K260" s="163">
        <f>SUMIFS(Staff_CGI_NHDD!P:P,Staff_CGI_NHDD!A:A,A260,Staff_CGI_NHDD!B:B,B260)</f>
        <v>0</v>
      </c>
    </row>
    <row r="261" spans="1:11" x14ac:dyDescent="0.25">
      <c r="A261" s="97">
        <v>7</v>
      </c>
      <c r="B261" s="97">
        <v>16</v>
      </c>
      <c r="C261" s="97">
        <v>2018</v>
      </c>
      <c r="D261" s="165">
        <f t="shared" si="4"/>
        <v>43297</v>
      </c>
      <c r="E261" s="162">
        <f>INDEX(Actual_Kirk_HDD!$E$313:$E$797,MATCH($D261,Actual_Kirk_HDD!$A$313:$A$797,0))</f>
        <v>0</v>
      </c>
      <c r="F261" s="162">
        <f>SUMIFS(Staff_Kirk_NHDD!P:P,Staff_Kirk_NHDD!A:A,A261,Staff_Kirk_NHDD!B:B,B261)</f>
        <v>0</v>
      </c>
      <c r="H261" s="100"/>
      <c r="J261" s="162">
        <f>INDEX(Actual_CGI_HDD!$E$313:$E$797,MATCH($D261,Actual_CGI_HDD!$A$313:$A$797,0))</f>
        <v>0</v>
      </c>
      <c r="K261" s="163">
        <f>SUMIFS(Staff_CGI_NHDD!P:P,Staff_CGI_NHDD!A:A,A261,Staff_CGI_NHDD!B:B,B261)</f>
        <v>0</v>
      </c>
    </row>
    <row r="262" spans="1:11" x14ac:dyDescent="0.25">
      <c r="A262" s="97">
        <v>7</v>
      </c>
      <c r="B262" s="97">
        <v>17</v>
      </c>
      <c r="C262" s="97">
        <v>2018</v>
      </c>
      <c r="D262" s="165">
        <f t="shared" si="4"/>
        <v>43298</v>
      </c>
      <c r="E262" s="162">
        <f>INDEX(Actual_Kirk_HDD!$E$313:$E$797,MATCH($D262,Actual_Kirk_HDD!$A$313:$A$797,0))</f>
        <v>0</v>
      </c>
      <c r="F262" s="162">
        <f>SUMIFS(Staff_Kirk_NHDD!P:P,Staff_Kirk_NHDD!A:A,A262,Staff_Kirk_NHDD!B:B,B262)</f>
        <v>0</v>
      </c>
      <c r="H262" s="100"/>
      <c r="J262" s="162">
        <f>INDEX(Actual_CGI_HDD!$E$313:$E$797,MATCH($D262,Actual_CGI_HDD!$A$313:$A$797,0))</f>
        <v>0</v>
      </c>
      <c r="K262" s="163">
        <f>SUMIFS(Staff_CGI_NHDD!P:P,Staff_CGI_NHDD!A:A,A262,Staff_CGI_NHDD!B:B,B262)</f>
        <v>0</v>
      </c>
    </row>
    <row r="263" spans="1:11" x14ac:dyDescent="0.25">
      <c r="A263" s="97">
        <v>7</v>
      </c>
      <c r="B263" s="97">
        <v>18</v>
      </c>
      <c r="C263" s="97">
        <v>2018</v>
      </c>
      <c r="D263" s="165">
        <f t="shared" si="4"/>
        <v>43299</v>
      </c>
      <c r="E263" s="162">
        <f>INDEX(Actual_Kirk_HDD!$E$313:$E$797,MATCH($D263,Actual_Kirk_HDD!$A$313:$A$797,0))</f>
        <v>0</v>
      </c>
      <c r="F263" s="162">
        <f>SUMIFS(Staff_Kirk_NHDD!P:P,Staff_Kirk_NHDD!A:A,A263,Staff_Kirk_NHDD!B:B,B263)</f>
        <v>0</v>
      </c>
      <c r="H263" s="100"/>
      <c r="J263" s="162">
        <f>INDEX(Actual_CGI_HDD!$E$313:$E$797,MATCH($D263,Actual_CGI_HDD!$A$313:$A$797,0))</f>
        <v>0</v>
      </c>
      <c r="K263" s="163">
        <f>SUMIFS(Staff_CGI_NHDD!P:P,Staff_CGI_NHDD!A:A,A263,Staff_CGI_NHDD!B:B,B263)</f>
        <v>0</v>
      </c>
    </row>
    <row r="264" spans="1:11" x14ac:dyDescent="0.25">
      <c r="A264" s="97">
        <v>7</v>
      </c>
      <c r="B264" s="97">
        <v>19</v>
      </c>
      <c r="C264" s="97">
        <v>2018</v>
      </c>
      <c r="D264" s="165">
        <f t="shared" si="4"/>
        <v>43300</v>
      </c>
      <c r="E264" s="162">
        <f>INDEX(Actual_Kirk_HDD!$E$313:$E$797,MATCH($D264,Actual_Kirk_HDD!$A$313:$A$797,0))</f>
        <v>0</v>
      </c>
      <c r="F264" s="162">
        <f>SUMIFS(Staff_Kirk_NHDD!P:P,Staff_Kirk_NHDD!A:A,A264,Staff_Kirk_NHDD!B:B,B264)</f>
        <v>0</v>
      </c>
      <c r="H264" s="100"/>
      <c r="J264" s="162">
        <f>INDEX(Actual_CGI_HDD!$E$313:$E$797,MATCH($D264,Actual_CGI_HDD!$A$313:$A$797,0))</f>
        <v>0</v>
      </c>
      <c r="K264" s="163">
        <f>SUMIFS(Staff_CGI_NHDD!P:P,Staff_CGI_NHDD!A:A,A264,Staff_CGI_NHDD!B:B,B264)</f>
        <v>0</v>
      </c>
    </row>
    <row r="265" spans="1:11" x14ac:dyDescent="0.25">
      <c r="A265" s="97">
        <v>7</v>
      </c>
      <c r="B265" s="97">
        <v>20</v>
      </c>
      <c r="C265" s="97">
        <v>2018</v>
      </c>
      <c r="D265" s="165">
        <f t="shared" si="4"/>
        <v>43301</v>
      </c>
      <c r="E265" s="162">
        <f>INDEX(Actual_Kirk_HDD!$E$313:$E$797,MATCH($D265,Actual_Kirk_HDD!$A$313:$A$797,0))</f>
        <v>0</v>
      </c>
      <c r="F265" s="162">
        <f>SUMIFS(Staff_Kirk_NHDD!P:P,Staff_Kirk_NHDD!A:A,A265,Staff_Kirk_NHDD!B:B,B265)</f>
        <v>0</v>
      </c>
      <c r="H265" s="100"/>
      <c r="J265" s="162">
        <f>INDEX(Actual_CGI_HDD!$E$313:$E$797,MATCH($D265,Actual_CGI_HDD!$A$313:$A$797,0))</f>
        <v>0</v>
      </c>
      <c r="K265" s="163">
        <f>SUMIFS(Staff_CGI_NHDD!P:P,Staff_CGI_NHDD!A:A,A265,Staff_CGI_NHDD!B:B,B265)</f>
        <v>0</v>
      </c>
    </row>
    <row r="266" spans="1:11" x14ac:dyDescent="0.25">
      <c r="A266" s="97">
        <v>7</v>
      </c>
      <c r="B266" s="97">
        <v>21</v>
      </c>
      <c r="C266" s="97">
        <v>2018</v>
      </c>
      <c r="D266" s="165">
        <f t="shared" si="4"/>
        <v>43302</v>
      </c>
      <c r="E266" s="162">
        <f>INDEX(Actual_Kirk_HDD!$E$313:$E$797,MATCH($D266,Actual_Kirk_HDD!$A$313:$A$797,0))</f>
        <v>0</v>
      </c>
      <c r="F266" s="162">
        <f>SUMIFS(Staff_Kirk_NHDD!P:P,Staff_Kirk_NHDD!A:A,A266,Staff_Kirk_NHDD!B:B,B266)</f>
        <v>0</v>
      </c>
      <c r="H266" s="100"/>
      <c r="J266" s="162">
        <f>INDEX(Actual_CGI_HDD!$E$313:$E$797,MATCH($D266,Actual_CGI_HDD!$A$313:$A$797,0))</f>
        <v>0</v>
      </c>
      <c r="K266" s="163">
        <f>SUMIFS(Staff_CGI_NHDD!P:P,Staff_CGI_NHDD!A:A,A266,Staff_CGI_NHDD!B:B,B266)</f>
        <v>0</v>
      </c>
    </row>
    <row r="267" spans="1:11" x14ac:dyDescent="0.25">
      <c r="A267" s="97">
        <v>7</v>
      </c>
      <c r="B267" s="97">
        <v>22</v>
      </c>
      <c r="C267" s="97">
        <v>2018</v>
      </c>
      <c r="D267" s="165">
        <f t="shared" si="4"/>
        <v>43303</v>
      </c>
      <c r="E267" s="162">
        <f>INDEX(Actual_Kirk_HDD!$E$313:$E$797,MATCH($D267,Actual_Kirk_HDD!$A$313:$A$797,0))</f>
        <v>0</v>
      </c>
      <c r="F267" s="162">
        <f>SUMIFS(Staff_Kirk_NHDD!P:P,Staff_Kirk_NHDD!A:A,A267,Staff_Kirk_NHDD!B:B,B267)</f>
        <v>0</v>
      </c>
      <c r="H267" s="100"/>
      <c r="J267" s="162">
        <f>INDEX(Actual_CGI_HDD!$E$313:$E$797,MATCH($D267,Actual_CGI_HDD!$A$313:$A$797,0))</f>
        <v>0</v>
      </c>
      <c r="K267" s="163">
        <f>SUMIFS(Staff_CGI_NHDD!P:P,Staff_CGI_NHDD!A:A,A267,Staff_CGI_NHDD!B:B,B267)</f>
        <v>0</v>
      </c>
    </row>
    <row r="268" spans="1:11" x14ac:dyDescent="0.25">
      <c r="A268" s="97">
        <v>7</v>
      </c>
      <c r="B268" s="97">
        <v>23</v>
      </c>
      <c r="C268" s="97">
        <v>2018</v>
      </c>
      <c r="D268" s="165">
        <f t="shared" si="4"/>
        <v>43304</v>
      </c>
      <c r="E268" s="162">
        <f>INDEX(Actual_Kirk_HDD!$E$313:$E$797,MATCH($D268,Actual_Kirk_HDD!$A$313:$A$797,0))</f>
        <v>0</v>
      </c>
      <c r="F268" s="162">
        <f>SUMIFS(Staff_Kirk_NHDD!P:P,Staff_Kirk_NHDD!A:A,A268,Staff_Kirk_NHDD!B:B,B268)</f>
        <v>0</v>
      </c>
      <c r="H268" s="100"/>
      <c r="J268" s="162">
        <f>INDEX(Actual_CGI_HDD!$E$313:$E$797,MATCH($D268,Actual_CGI_HDD!$A$313:$A$797,0))</f>
        <v>0</v>
      </c>
      <c r="K268" s="163">
        <f>SUMIFS(Staff_CGI_NHDD!P:P,Staff_CGI_NHDD!A:A,A268,Staff_CGI_NHDD!B:B,B268)</f>
        <v>0</v>
      </c>
    </row>
    <row r="269" spans="1:11" x14ac:dyDescent="0.25">
      <c r="A269" s="97">
        <v>7</v>
      </c>
      <c r="B269" s="97">
        <v>24</v>
      </c>
      <c r="C269" s="97">
        <v>2018</v>
      </c>
      <c r="D269" s="165">
        <f t="shared" si="4"/>
        <v>43305</v>
      </c>
      <c r="E269" s="162">
        <f>INDEX(Actual_Kirk_HDD!$E$313:$E$797,MATCH($D269,Actual_Kirk_HDD!$A$313:$A$797,0))</f>
        <v>0</v>
      </c>
      <c r="F269" s="162">
        <f>SUMIFS(Staff_Kirk_NHDD!P:P,Staff_Kirk_NHDD!A:A,A269,Staff_Kirk_NHDD!B:B,B269)</f>
        <v>0</v>
      </c>
      <c r="H269" s="100"/>
      <c r="J269" s="162">
        <f>INDEX(Actual_CGI_HDD!$E$313:$E$797,MATCH($D269,Actual_CGI_HDD!$A$313:$A$797,0))</f>
        <v>0</v>
      </c>
      <c r="K269" s="163">
        <f>SUMIFS(Staff_CGI_NHDD!P:P,Staff_CGI_NHDD!A:A,A269,Staff_CGI_NHDD!B:B,B269)</f>
        <v>0</v>
      </c>
    </row>
    <row r="270" spans="1:11" x14ac:dyDescent="0.25">
      <c r="A270" s="97">
        <v>7</v>
      </c>
      <c r="B270" s="97">
        <v>25</v>
      </c>
      <c r="C270" s="97">
        <v>2018</v>
      </c>
      <c r="D270" s="165">
        <f t="shared" si="4"/>
        <v>43306</v>
      </c>
      <c r="E270" s="162">
        <f>INDEX(Actual_Kirk_HDD!$E$313:$E$797,MATCH($D270,Actual_Kirk_HDD!$A$313:$A$797,0))</f>
        <v>0</v>
      </c>
      <c r="F270" s="162">
        <f>SUMIFS(Staff_Kirk_NHDD!P:P,Staff_Kirk_NHDD!A:A,A270,Staff_Kirk_NHDD!B:B,B270)</f>
        <v>0</v>
      </c>
      <c r="H270" s="100"/>
      <c r="J270" s="162">
        <f>INDEX(Actual_CGI_HDD!$E$313:$E$797,MATCH($D270,Actual_CGI_HDD!$A$313:$A$797,0))</f>
        <v>0</v>
      </c>
      <c r="K270" s="163">
        <f>SUMIFS(Staff_CGI_NHDD!P:P,Staff_CGI_NHDD!A:A,A270,Staff_CGI_NHDD!B:B,B270)</f>
        <v>0</v>
      </c>
    </row>
    <row r="271" spans="1:11" x14ac:dyDescent="0.25">
      <c r="A271" s="97">
        <v>7</v>
      </c>
      <c r="B271" s="97">
        <v>26</v>
      </c>
      <c r="C271" s="97">
        <v>2018</v>
      </c>
      <c r="D271" s="165">
        <f t="shared" si="4"/>
        <v>43307</v>
      </c>
      <c r="E271" s="162">
        <f>INDEX(Actual_Kirk_HDD!$E$313:$E$797,MATCH($D271,Actual_Kirk_HDD!$A$313:$A$797,0))</f>
        <v>0</v>
      </c>
      <c r="F271" s="162">
        <f>SUMIFS(Staff_Kirk_NHDD!P:P,Staff_Kirk_NHDD!A:A,A271,Staff_Kirk_NHDD!B:B,B271)</f>
        <v>0</v>
      </c>
      <c r="H271" s="100"/>
      <c r="J271" s="162">
        <f>INDEX(Actual_CGI_HDD!$E$313:$E$797,MATCH($D271,Actual_CGI_HDD!$A$313:$A$797,0))</f>
        <v>0</v>
      </c>
      <c r="K271" s="163">
        <f>SUMIFS(Staff_CGI_NHDD!P:P,Staff_CGI_NHDD!A:A,A271,Staff_CGI_NHDD!B:B,B271)</f>
        <v>0</v>
      </c>
    </row>
    <row r="272" spans="1:11" x14ac:dyDescent="0.25">
      <c r="A272" s="97">
        <v>7</v>
      </c>
      <c r="B272" s="97">
        <v>27</v>
      </c>
      <c r="C272" s="97">
        <v>2018</v>
      </c>
      <c r="D272" s="165">
        <f t="shared" si="4"/>
        <v>43308</v>
      </c>
      <c r="E272" s="162">
        <f>INDEX(Actual_Kirk_HDD!$E$313:$E$797,MATCH($D272,Actual_Kirk_HDD!$A$313:$A$797,0))</f>
        <v>0</v>
      </c>
      <c r="F272" s="162">
        <f>SUMIFS(Staff_Kirk_NHDD!P:P,Staff_Kirk_NHDD!A:A,A272,Staff_Kirk_NHDD!B:B,B272)</f>
        <v>0</v>
      </c>
      <c r="H272" s="100"/>
      <c r="J272" s="162">
        <f>INDEX(Actual_CGI_HDD!$E$313:$E$797,MATCH($D272,Actual_CGI_HDD!$A$313:$A$797,0))</f>
        <v>0</v>
      </c>
      <c r="K272" s="163">
        <f>SUMIFS(Staff_CGI_NHDD!P:P,Staff_CGI_NHDD!A:A,A272,Staff_CGI_NHDD!B:B,B272)</f>
        <v>0</v>
      </c>
    </row>
    <row r="273" spans="1:11" x14ac:dyDescent="0.25">
      <c r="A273" s="97">
        <v>7</v>
      </c>
      <c r="B273" s="97">
        <v>28</v>
      </c>
      <c r="C273" s="97">
        <v>2018</v>
      </c>
      <c r="D273" s="165">
        <f t="shared" si="4"/>
        <v>43309</v>
      </c>
      <c r="E273" s="162">
        <f>INDEX(Actual_Kirk_HDD!$E$313:$E$797,MATCH($D273,Actual_Kirk_HDD!$A$313:$A$797,0))</f>
        <v>0</v>
      </c>
      <c r="F273" s="162">
        <f>SUMIFS(Staff_Kirk_NHDD!P:P,Staff_Kirk_NHDD!A:A,A273,Staff_Kirk_NHDD!B:B,B273)</f>
        <v>0</v>
      </c>
      <c r="H273" s="100"/>
      <c r="J273" s="162">
        <f>INDEX(Actual_CGI_HDD!$E$313:$E$797,MATCH($D273,Actual_CGI_HDD!$A$313:$A$797,0))</f>
        <v>0</v>
      </c>
      <c r="K273" s="163">
        <f>SUMIFS(Staff_CGI_NHDD!P:P,Staff_CGI_NHDD!A:A,A273,Staff_CGI_NHDD!B:B,B273)</f>
        <v>0</v>
      </c>
    </row>
    <row r="274" spans="1:11" x14ac:dyDescent="0.25">
      <c r="A274" s="97">
        <v>7</v>
      </c>
      <c r="B274" s="97">
        <v>29</v>
      </c>
      <c r="C274" s="97">
        <v>2018</v>
      </c>
      <c r="D274" s="165">
        <f t="shared" si="4"/>
        <v>43310</v>
      </c>
      <c r="E274" s="162">
        <f>INDEX(Actual_Kirk_HDD!$E$313:$E$797,MATCH($D274,Actual_Kirk_HDD!$A$313:$A$797,0))</f>
        <v>0</v>
      </c>
      <c r="F274" s="162">
        <f>SUMIFS(Staff_Kirk_NHDD!P:P,Staff_Kirk_NHDD!A:A,A274,Staff_Kirk_NHDD!B:B,B274)</f>
        <v>0</v>
      </c>
      <c r="H274" s="100"/>
      <c r="J274" s="162">
        <f>INDEX(Actual_CGI_HDD!$E$313:$E$797,MATCH($D274,Actual_CGI_HDD!$A$313:$A$797,0))</f>
        <v>0</v>
      </c>
      <c r="K274" s="163">
        <f>SUMIFS(Staff_CGI_NHDD!P:P,Staff_CGI_NHDD!A:A,A274,Staff_CGI_NHDD!B:B,B274)</f>
        <v>0</v>
      </c>
    </row>
    <row r="275" spans="1:11" x14ac:dyDescent="0.25">
      <c r="A275" s="97">
        <v>7</v>
      </c>
      <c r="B275" s="97">
        <v>30</v>
      </c>
      <c r="C275" s="97">
        <v>2018</v>
      </c>
      <c r="D275" s="165">
        <f t="shared" si="4"/>
        <v>43311</v>
      </c>
      <c r="E275" s="162">
        <f>INDEX(Actual_Kirk_HDD!$E$313:$E$797,MATCH($D275,Actual_Kirk_HDD!$A$313:$A$797,0))</f>
        <v>2</v>
      </c>
      <c r="F275" s="162">
        <f>SUMIFS(Staff_Kirk_NHDD!P:P,Staff_Kirk_NHDD!A:A,A275,Staff_Kirk_NHDD!B:B,B275)</f>
        <v>1.9386200716845867</v>
      </c>
      <c r="H275" s="100"/>
      <c r="J275" s="162">
        <f>INDEX(Actual_CGI_HDD!$E$313:$E$797,MATCH($D275,Actual_CGI_HDD!$A$313:$A$797,0))</f>
        <v>0</v>
      </c>
      <c r="K275" s="163">
        <f>SUMIFS(Staff_CGI_NHDD!P:P,Staff_CGI_NHDD!A:A,A275,Staff_CGI_NHDD!B:B,B275)</f>
        <v>9.3333333333333712E-2</v>
      </c>
    </row>
    <row r="276" spans="1:11" x14ac:dyDescent="0.25">
      <c r="A276" s="97">
        <v>7</v>
      </c>
      <c r="B276" s="97">
        <v>31</v>
      </c>
      <c r="C276" s="97">
        <v>2018</v>
      </c>
      <c r="D276" s="165">
        <f t="shared" si="4"/>
        <v>43312</v>
      </c>
      <c r="E276" s="162">
        <f>INDEX(Actual_Kirk_HDD!$E$313:$E$797,MATCH($D276,Actual_Kirk_HDD!$A$313:$A$797,0))</f>
        <v>0</v>
      </c>
      <c r="F276" s="162">
        <f>SUMIFS(Staff_Kirk_NHDD!P:P,Staff_Kirk_NHDD!A:A,A276,Staff_Kirk_NHDD!B:B,B276)</f>
        <v>0</v>
      </c>
      <c r="H276" s="100"/>
      <c r="J276" s="162">
        <f>INDEX(Actual_CGI_HDD!$E$313:$E$797,MATCH($D276,Actual_CGI_HDD!$A$313:$A$797,0))</f>
        <v>0</v>
      </c>
      <c r="K276" s="163">
        <f>SUMIFS(Staff_CGI_NHDD!P:P,Staff_CGI_NHDD!A:A,A276,Staff_CGI_NHDD!B:B,B276)</f>
        <v>0</v>
      </c>
    </row>
    <row r="277" spans="1:11" x14ac:dyDescent="0.25">
      <c r="A277" s="97">
        <v>8</v>
      </c>
      <c r="B277" s="97">
        <v>1</v>
      </c>
      <c r="C277" s="97">
        <v>2018</v>
      </c>
      <c r="D277" s="165">
        <f t="shared" si="4"/>
        <v>43313</v>
      </c>
      <c r="E277" s="162">
        <f>INDEX(Actual_Kirk_HDD!$E$313:$E$797,MATCH($D277,Actual_Kirk_HDD!$A$313:$A$797,0))</f>
        <v>0</v>
      </c>
      <c r="F277" s="162">
        <f>SUMIFS(Staff_Kirk_NHDD!P:P,Staff_Kirk_NHDD!A:A,A277,Staff_Kirk_NHDD!B:B,B277)</f>
        <v>0</v>
      </c>
      <c r="H277" s="100"/>
      <c r="J277" s="162">
        <f>INDEX(Actual_CGI_HDD!$E$313:$E$797,MATCH($D277,Actual_CGI_HDD!$A$313:$A$797,0))</f>
        <v>0</v>
      </c>
      <c r="K277" s="163">
        <f>SUMIFS(Staff_CGI_NHDD!P:P,Staff_CGI_NHDD!A:A,A277,Staff_CGI_NHDD!B:B,B277)</f>
        <v>0</v>
      </c>
    </row>
    <row r="278" spans="1:11" x14ac:dyDescent="0.25">
      <c r="A278" s="97">
        <v>8</v>
      </c>
      <c r="B278" s="97">
        <v>2</v>
      </c>
      <c r="C278" s="97">
        <v>2018</v>
      </c>
      <c r="D278" s="165">
        <f t="shared" si="4"/>
        <v>43314</v>
      </c>
      <c r="E278" s="162">
        <f>INDEX(Actual_Kirk_HDD!$E$313:$E$797,MATCH($D278,Actual_Kirk_HDD!$A$313:$A$797,0))</f>
        <v>0</v>
      </c>
      <c r="F278" s="162">
        <f>SUMIFS(Staff_Kirk_NHDD!P:P,Staff_Kirk_NHDD!A:A,A278,Staff_Kirk_NHDD!B:B,B278)</f>
        <v>0</v>
      </c>
      <c r="H278" s="100"/>
      <c r="J278" s="162">
        <f>INDEX(Actual_CGI_HDD!$E$313:$E$797,MATCH($D278,Actual_CGI_HDD!$A$313:$A$797,0))</f>
        <v>0</v>
      </c>
      <c r="K278" s="163">
        <f>SUMIFS(Staff_CGI_NHDD!P:P,Staff_CGI_NHDD!A:A,A278,Staff_CGI_NHDD!B:B,B278)</f>
        <v>0</v>
      </c>
    </row>
    <row r="279" spans="1:11" x14ac:dyDescent="0.25">
      <c r="A279" s="97">
        <v>8</v>
      </c>
      <c r="B279" s="97">
        <v>3</v>
      </c>
      <c r="C279" s="97">
        <v>2018</v>
      </c>
      <c r="D279" s="165">
        <f t="shared" si="4"/>
        <v>43315</v>
      </c>
      <c r="E279" s="162">
        <f>INDEX(Actual_Kirk_HDD!$E$313:$E$797,MATCH($D279,Actual_Kirk_HDD!$A$313:$A$797,0))</f>
        <v>0</v>
      </c>
      <c r="F279" s="162">
        <f>SUMIFS(Staff_Kirk_NHDD!P:P,Staff_Kirk_NHDD!A:A,A279,Staff_Kirk_NHDD!B:B,B279)</f>
        <v>0</v>
      </c>
      <c r="H279" s="100"/>
      <c r="J279" s="162">
        <f>INDEX(Actual_CGI_HDD!$E$313:$E$797,MATCH($D279,Actual_CGI_HDD!$A$313:$A$797,0))</f>
        <v>0</v>
      </c>
      <c r="K279" s="163">
        <f>SUMIFS(Staff_CGI_NHDD!P:P,Staff_CGI_NHDD!A:A,A279,Staff_CGI_NHDD!B:B,B279)</f>
        <v>0</v>
      </c>
    </row>
    <row r="280" spans="1:11" x14ac:dyDescent="0.25">
      <c r="A280" s="97">
        <v>8</v>
      </c>
      <c r="B280" s="97">
        <v>4</v>
      </c>
      <c r="C280" s="97">
        <v>2018</v>
      </c>
      <c r="D280" s="165">
        <f t="shared" si="4"/>
        <v>43316</v>
      </c>
      <c r="E280" s="162">
        <f>INDEX(Actual_Kirk_HDD!$E$313:$E$797,MATCH($D280,Actual_Kirk_HDD!$A$313:$A$797,0))</f>
        <v>0</v>
      </c>
      <c r="F280" s="162">
        <f>SUMIFS(Staff_Kirk_NHDD!P:P,Staff_Kirk_NHDD!A:A,A280,Staff_Kirk_NHDD!B:B,B280)</f>
        <v>0</v>
      </c>
      <c r="H280" s="100"/>
      <c r="J280" s="162">
        <f>INDEX(Actual_CGI_HDD!$E$313:$E$797,MATCH($D280,Actual_CGI_HDD!$A$313:$A$797,0))</f>
        <v>0</v>
      </c>
      <c r="K280" s="163">
        <f>SUMIFS(Staff_CGI_NHDD!P:P,Staff_CGI_NHDD!A:A,A280,Staff_CGI_NHDD!B:B,B280)</f>
        <v>0</v>
      </c>
    </row>
    <row r="281" spans="1:11" x14ac:dyDescent="0.25">
      <c r="A281" s="97">
        <v>8</v>
      </c>
      <c r="B281" s="97">
        <v>5</v>
      </c>
      <c r="C281" s="97">
        <v>2018</v>
      </c>
      <c r="D281" s="165">
        <f t="shared" si="4"/>
        <v>43317</v>
      </c>
      <c r="E281" s="162">
        <f>INDEX(Actual_Kirk_HDD!$E$313:$E$797,MATCH($D281,Actual_Kirk_HDD!$A$313:$A$797,0))</f>
        <v>0</v>
      </c>
      <c r="F281" s="162">
        <f>SUMIFS(Staff_Kirk_NHDD!P:P,Staff_Kirk_NHDD!A:A,A281,Staff_Kirk_NHDD!B:B,B281)</f>
        <v>4.868709677419349</v>
      </c>
      <c r="H281" s="100"/>
      <c r="J281" s="162">
        <f>INDEX(Actual_CGI_HDD!$E$313:$E$797,MATCH($D281,Actual_CGI_HDD!$A$313:$A$797,0))</f>
        <v>0</v>
      </c>
      <c r="K281" s="163">
        <f>SUMIFS(Staff_CGI_NHDD!P:P,Staff_CGI_NHDD!A:A,A281,Staff_CGI_NHDD!B:B,B281)</f>
        <v>0.85489247311827943</v>
      </c>
    </row>
    <row r="282" spans="1:11" x14ac:dyDescent="0.25">
      <c r="A282" s="97">
        <v>8</v>
      </c>
      <c r="B282" s="97">
        <v>6</v>
      </c>
      <c r="C282" s="97">
        <v>2018</v>
      </c>
      <c r="D282" s="165">
        <f t="shared" si="4"/>
        <v>43318</v>
      </c>
      <c r="E282" s="162">
        <f>INDEX(Actual_Kirk_HDD!$E$313:$E$797,MATCH($D282,Actual_Kirk_HDD!$A$313:$A$797,0))</f>
        <v>0</v>
      </c>
      <c r="F282" s="162">
        <f>SUMIFS(Staff_Kirk_NHDD!P:P,Staff_Kirk_NHDD!A:A,A282,Staff_Kirk_NHDD!B:B,B282)</f>
        <v>1.5306989247311804</v>
      </c>
      <c r="H282" s="100"/>
      <c r="J282" s="162">
        <f>INDEX(Actual_CGI_HDD!$E$313:$E$797,MATCH($D282,Actual_CGI_HDD!$A$313:$A$797,0))</f>
        <v>0</v>
      </c>
      <c r="K282" s="163">
        <f>SUMIFS(Staff_CGI_NHDD!P:P,Staff_CGI_NHDD!A:A,A282,Staff_CGI_NHDD!B:B,B282)</f>
        <v>0</v>
      </c>
    </row>
    <row r="283" spans="1:11" x14ac:dyDescent="0.25">
      <c r="A283" s="97">
        <v>8</v>
      </c>
      <c r="B283" s="97">
        <v>7</v>
      </c>
      <c r="C283" s="97">
        <v>2018</v>
      </c>
      <c r="D283" s="165">
        <f t="shared" si="4"/>
        <v>43319</v>
      </c>
      <c r="E283" s="162">
        <f>INDEX(Actual_Kirk_HDD!$E$313:$E$797,MATCH($D283,Actual_Kirk_HDD!$A$313:$A$797,0))</f>
        <v>0</v>
      </c>
      <c r="F283" s="162">
        <f>SUMIFS(Staff_Kirk_NHDD!P:P,Staff_Kirk_NHDD!A:A,A283,Staff_Kirk_NHDD!B:B,B283)</f>
        <v>0</v>
      </c>
      <c r="H283" s="100"/>
      <c r="J283" s="162">
        <f>INDEX(Actual_CGI_HDD!$E$313:$E$797,MATCH($D283,Actual_CGI_HDD!$A$313:$A$797,0))</f>
        <v>0</v>
      </c>
      <c r="K283" s="163">
        <f>SUMIFS(Staff_CGI_NHDD!P:P,Staff_CGI_NHDD!A:A,A283,Staff_CGI_NHDD!B:B,B283)</f>
        <v>0</v>
      </c>
    </row>
    <row r="284" spans="1:11" x14ac:dyDescent="0.25">
      <c r="A284" s="97">
        <v>8</v>
      </c>
      <c r="B284" s="97">
        <v>8</v>
      </c>
      <c r="C284" s="97">
        <v>2018</v>
      </c>
      <c r="D284" s="165">
        <f t="shared" si="4"/>
        <v>43320</v>
      </c>
      <c r="E284" s="162">
        <f>INDEX(Actual_Kirk_HDD!$E$313:$E$797,MATCH($D284,Actual_Kirk_HDD!$A$313:$A$797,0))</f>
        <v>0</v>
      </c>
      <c r="F284" s="162">
        <f>SUMIFS(Staff_Kirk_NHDD!P:P,Staff_Kirk_NHDD!A:A,A284,Staff_Kirk_NHDD!B:B,B284)</f>
        <v>0</v>
      </c>
      <c r="H284" s="100"/>
      <c r="J284" s="162">
        <f>INDEX(Actual_CGI_HDD!$E$313:$E$797,MATCH($D284,Actual_CGI_HDD!$A$313:$A$797,0))</f>
        <v>0</v>
      </c>
      <c r="K284" s="163">
        <f>SUMIFS(Staff_CGI_NHDD!P:P,Staff_CGI_NHDD!A:A,A284,Staff_CGI_NHDD!B:B,B284)</f>
        <v>0</v>
      </c>
    </row>
    <row r="285" spans="1:11" x14ac:dyDescent="0.25">
      <c r="A285" s="97">
        <v>8</v>
      </c>
      <c r="B285" s="97">
        <v>9</v>
      </c>
      <c r="C285" s="97">
        <v>2018</v>
      </c>
      <c r="D285" s="165">
        <f t="shared" si="4"/>
        <v>43321</v>
      </c>
      <c r="E285" s="162">
        <f>INDEX(Actual_Kirk_HDD!$E$313:$E$797,MATCH($D285,Actual_Kirk_HDD!$A$313:$A$797,0))</f>
        <v>0</v>
      </c>
      <c r="F285" s="162">
        <f>SUMIFS(Staff_Kirk_NHDD!P:P,Staff_Kirk_NHDD!A:A,A285,Staff_Kirk_NHDD!B:B,B285)</f>
        <v>0</v>
      </c>
      <c r="H285" s="100"/>
      <c r="J285" s="162">
        <f>INDEX(Actual_CGI_HDD!$E$313:$E$797,MATCH($D285,Actual_CGI_HDD!$A$313:$A$797,0))</f>
        <v>0</v>
      </c>
      <c r="K285" s="163">
        <f>SUMIFS(Staff_CGI_NHDD!P:P,Staff_CGI_NHDD!A:A,A285,Staff_CGI_NHDD!B:B,B285)</f>
        <v>0</v>
      </c>
    </row>
    <row r="286" spans="1:11" x14ac:dyDescent="0.25">
      <c r="A286" s="97">
        <v>8</v>
      </c>
      <c r="B286" s="97">
        <v>10</v>
      </c>
      <c r="C286" s="97">
        <v>2018</v>
      </c>
      <c r="D286" s="165">
        <f t="shared" si="4"/>
        <v>43322</v>
      </c>
      <c r="E286" s="162">
        <f>INDEX(Actual_Kirk_HDD!$E$313:$E$797,MATCH($D286,Actual_Kirk_HDD!$A$313:$A$797,0))</f>
        <v>0</v>
      </c>
      <c r="F286" s="162">
        <f>SUMIFS(Staff_Kirk_NHDD!P:P,Staff_Kirk_NHDD!A:A,A286,Staff_Kirk_NHDD!B:B,B286)</f>
        <v>0</v>
      </c>
      <c r="H286" s="100"/>
      <c r="J286" s="162">
        <f>INDEX(Actual_CGI_HDD!$E$313:$E$797,MATCH($D286,Actual_CGI_HDD!$A$313:$A$797,0))</f>
        <v>0</v>
      </c>
      <c r="K286" s="163">
        <f>SUMIFS(Staff_CGI_NHDD!P:P,Staff_CGI_NHDD!A:A,A286,Staff_CGI_NHDD!B:B,B286)</f>
        <v>0</v>
      </c>
    </row>
    <row r="287" spans="1:11" x14ac:dyDescent="0.25">
      <c r="A287" s="97">
        <v>8</v>
      </c>
      <c r="B287" s="97">
        <v>11</v>
      </c>
      <c r="C287" s="97">
        <v>2018</v>
      </c>
      <c r="D287" s="165">
        <f t="shared" si="4"/>
        <v>43323</v>
      </c>
      <c r="E287" s="162">
        <f>INDEX(Actual_Kirk_HDD!$E$313:$E$797,MATCH($D287,Actual_Kirk_HDD!$A$313:$A$797,0))</f>
        <v>0</v>
      </c>
      <c r="F287" s="162">
        <f>SUMIFS(Staff_Kirk_NHDD!P:P,Staff_Kirk_NHDD!A:A,A287,Staff_Kirk_NHDD!B:B,B287)</f>
        <v>0</v>
      </c>
      <c r="H287" s="100"/>
      <c r="J287" s="162">
        <f>INDEX(Actual_CGI_HDD!$E$313:$E$797,MATCH($D287,Actual_CGI_HDD!$A$313:$A$797,0))</f>
        <v>0</v>
      </c>
      <c r="K287" s="163">
        <f>SUMIFS(Staff_CGI_NHDD!P:P,Staff_CGI_NHDD!A:A,A287,Staff_CGI_NHDD!B:B,B287)</f>
        <v>0</v>
      </c>
    </row>
    <row r="288" spans="1:11" x14ac:dyDescent="0.25">
      <c r="A288" s="97">
        <v>8</v>
      </c>
      <c r="B288" s="97">
        <v>12</v>
      </c>
      <c r="C288" s="97">
        <v>2018</v>
      </c>
      <c r="D288" s="165">
        <f t="shared" si="4"/>
        <v>43324</v>
      </c>
      <c r="E288" s="162">
        <f>INDEX(Actual_Kirk_HDD!$E$313:$E$797,MATCH($D288,Actual_Kirk_HDD!$A$313:$A$797,0))</f>
        <v>0</v>
      </c>
      <c r="F288" s="162">
        <f>SUMIFS(Staff_Kirk_NHDD!P:P,Staff_Kirk_NHDD!A:A,A288,Staff_Kirk_NHDD!B:B,B288)</f>
        <v>0</v>
      </c>
      <c r="H288" s="100"/>
      <c r="J288" s="162">
        <f>INDEX(Actual_CGI_HDD!$E$313:$E$797,MATCH($D288,Actual_CGI_HDD!$A$313:$A$797,0))</f>
        <v>0</v>
      </c>
      <c r="K288" s="163">
        <f>SUMIFS(Staff_CGI_NHDD!P:P,Staff_CGI_NHDD!A:A,A288,Staff_CGI_NHDD!B:B,B288)</f>
        <v>0</v>
      </c>
    </row>
    <row r="289" spans="1:11" x14ac:dyDescent="0.25">
      <c r="A289" s="97">
        <v>8</v>
      </c>
      <c r="B289" s="97">
        <v>13</v>
      </c>
      <c r="C289" s="97">
        <v>2018</v>
      </c>
      <c r="D289" s="165">
        <f t="shared" si="4"/>
        <v>43325</v>
      </c>
      <c r="E289" s="162">
        <f>INDEX(Actual_Kirk_HDD!$E$313:$E$797,MATCH($D289,Actual_Kirk_HDD!$A$313:$A$797,0))</f>
        <v>0</v>
      </c>
      <c r="F289" s="162">
        <f>SUMIFS(Staff_Kirk_NHDD!P:P,Staff_Kirk_NHDD!A:A,A289,Staff_Kirk_NHDD!B:B,B289)</f>
        <v>0</v>
      </c>
      <c r="H289" s="100"/>
      <c r="J289" s="162">
        <f>INDEX(Actual_CGI_HDD!$E$313:$E$797,MATCH($D289,Actual_CGI_HDD!$A$313:$A$797,0))</f>
        <v>0</v>
      </c>
      <c r="K289" s="163">
        <f>SUMIFS(Staff_CGI_NHDD!P:P,Staff_CGI_NHDD!A:A,A289,Staff_CGI_NHDD!B:B,B289)</f>
        <v>0</v>
      </c>
    </row>
    <row r="290" spans="1:11" x14ac:dyDescent="0.25">
      <c r="A290" s="97">
        <v>8</v>
      </c>
      <c r="B290" s="97">
        <v>14</v>
      </c>
      <c r="C290" s="97">
        <v>2018</v>
      </c>
      <c r="D290" s="165">
        <f t="shared" si="4"/>
        <v>43326</v>
      </c>
      <c r="E290" s="162">
        <f>INDEX(Actual_Kirk_HDD!$E$313:$E$797,MATCH($D290,Actual_Kirk_HDD!$A$313:$A$797,0))</f>
        <v>0</v>
      </c>
      <c r="F290" s="162">
        <f>SUMIFS(Staff_Kirk_NHDD!P:P,Staff_Kirk_NHDD!A:A,A290,Staff_Kirk_NHDD!B:B,B290)</f>
        <v>0</v>
      </c>
      <c r="H290" s="100"/>
      <c r="J290" s="162">
        <f>INDEX(Actual_CGI_HDD!$E$313:$E$797,MATCH($D290,Actual_CGI_HDD!$A$313:$A$797,0))</f>
        <v>0</v>
      </c>
      <c r="K290" s="163">
        <f>SUMIFS(Staff_CGI_NHDD!P:P,Staff_CGI_NHDD!A:A,A290,Staff_CGI_NHDD!B:B,B290)</f>
        <v>0</v>
      </c>
    </row>
    <row r="291" spans="1:11" x14ac:dyDescent="0.25">
      <c r="A291" s="97">
        <v>8</v>
      </c>
      <c r="B291" s="97">
        <v>15</v>
      </c>
      <c r="C291" s="97">
        <v>2018</v>
      </c>
      <c r="D291" s="165">
        <f t="shared" si="4"/>
        <v>43327</v>
      </c>
      <c r="E291" s="162">
        <f>INDEX(Actual_Kirk_HDD!$E$313:$E$797,MATCH($D291,Actual_Kirk_HDD!$A$313:$A$797,0))</f>
        <v>0</v>
      </c>
      <c r="F291" s="162">
        <f>SUMIFS(Staff_Kirk_NHDD!P:P,Staff_Kirk_NHDD!A:A,A291,Staff_Kirk_NHDD!B:B,B291)</f>
        <v>0</v>
      </c>
      <c r="H291" s="100"/>
      <c r="J291" s="162">
        <f>INDEX(Actual_CGI_HDD!$E$313:$E$797,MATCH($D291,Actual_CGI_HDD!$A$313:$A$797,0))</f>
        <v>0</v>
      </c>
      <c r="K291" s="163">
        <f>SUMIFS(Staff_CGI_NHDD!P:P,Staff_CGI_NHDD!A:A,A291,Staff_CGI_NHDD!B:B,B291)</f>
        <v>0</v>
      </c>
    </row>
    <row r="292" spans="1:11" x14ac:dyDescent="0.25">
      <c r="A292" s="97">
        <v>8</v>
      </c>
      <c r="B292" s="97">
        <v>16</v>
      </c>
      <c r="C292" s="97">
        <v>2018</v>
      </c>
      <c r="D292" s="165">
        <f t="shared" si="4"/>
        <v>43328</v>
      </c>
      <c r="E292" s="162">
        <f>INDEX(Actual_Kirk_HDD!$E$313:$E$797,MATCH($D292,Actual_Kirk_HDD!$A$313:$A$797,0))</f>
        <v>0</v>
      </c>
      <c r="F292" s="162">
        <f>SUMIFS(Staff_Kirk_NHDD!P:P,Staff_Kirk_NHDD!A:A,A292,Staff_Kirk_NHDD!B:B,B292)</f>
        <v>0</v>
      </c>
      <c r="H292" s="100"/>
      <c r="J292" s="162">
        <f>INDEX(Actual_CGI_HDD!$E$313:$E$797,MATCH($D292,Actual_CGI_HDD!$A$313:$A$797,0))</f>
        <v>0</v>
      </c>
      <c r="K292" s="163">
        <f>SUMIFS(Staff_CGI_NHDD!P:P,Staff_CGI_NHDD!A:A,A292,Staff_CGI_NHDD!B:B,B292)</f>
        <v>0</v>
      </c>
    </row>
    <row r="293" spans="1:11" x14ac:dyDescent="0.25">
      <c r="A293" s="97">
        <v>8</v>
      </c>
      <c r="B293" s="97">
        <v>17</v>
      </c>
      <c r="C293" s="97">
        <v>2018</v>
      </c>
      <c r="D293" s="165">
        <f t="shared" si="4"/>
        <v>43329</v>
      </c>
      <c r="E293" s="162">
        <f>INDEX(Actual_Kirk_HDD!$E$313:$E$797,MATCH($D293,Actual_Kirk_HDD!$A$313:$A$797,0))</f>
        <v>0</v>
      </c>
      <c r="F293" s="162">
        <f>SUMIFS(Staff_Kirk_NHDD!P:P,Staff_Kirk_NHDD!A:A,A293,Staff_Kirk_NHDD!B:B,B293)</f>
        <v>0</v>
      </c>
      <c r="H293" s="100"/>
      <c r="J293" s="162">
        <f>INDEX(Actual_CGI_HDD!$E$313:$E$797,MATCH($D293,Actual_CGI_HDD!$A$313:$A$797,0))</f>
        <v>0</v>
      </c>
      <c r="K293" s="163">
        <f>SUMIFS(Staff_CGI_NHDD!P:P,Staff_CGI_NHDD!A:A,A293,Staff_CGI_NHDD!B:B,B293)</f>
        <v>0</v>
      </c>
    </row>
    <row r="294" spans="1:11" x14ac:dyDescent="0.25">
      <c r="A294" s="97">
        <v>8</v>
      </c>
      <c r="B294" s="97">
        <v>18</v>
      </c>
      <c r="C294" s="97">
        <v>2018</v>
      </c>
      <c r="D294" s="165">
        <f t="shared" si="4"/>
        <v>43330</v>
      </c>
      <c r="E294" s="162">
        <f>INDEX(Actual_Kirk_HDD!$E$313:$E$797,MATCH($D294,Actual_Kirk_HDD!$A$313:$A$797,0))</f>
        <v>0</v>
      </c>
      <c r="F294" s="162">
        <f>SUMIFS(Staff_Kirk_NHDD!P:P,Staff_Kirk_NHDD!A:A,A294,Staff_Kirk_NHDD!B:B,B294)</f>
        <v>0</v>
      </c>
      <c r="H294" s="100"/>
      <c r="J294" s="162">
        <f>INDEX(Actual_CGI_HDD!$E$313:$E$797,MATCH($D294,Actual_CGI_HDD!$A$313:$A$797,0))</f>
        <v>0</v>
      </c>
      <c r="K294" s="163">
        <f>SUMIFS(Staff_CGI_NHDD!P:P,Staff_CGI_NHDD!A:A,A294,Staff_CGI_NHDD!B:B,B294)</f>
        <v>0</v>
      </c>
    </row>
    <row r="295" spans="1:11" x14ac:dyDescent="0.25">
      <c r="A295" s="97">
        <v>8</v>
      </c>
      <c r="B295" s="97">
        <v>19</v>
      </c>
      <c r="C295" s="97">
        <v>2018</v>
      </c>
      <c r="D295" s="165">
        <f t="shared" si="4"/>
        <v>43331</v>
      </c>
      <c r="E295" s="162">
        <f>INDEX(Actual_Kirk_HDD!$E$313:$E$797,MATCH($D295,Actual_Kirk_HDD!$A$313:$A$797,0))</f>
        <v>0</v>
      </c>
      <c r="F295" s="162">
        <f>SUMIFS(Staff_Kirk_NHDD!P:P,Staff_Kirk_NHDD!A:A,A295,Staff_Kirk_NHDD!B:B,B295)</f>
        <v>0</v>
      </c>
      <c r="H295" s="100"/>
      <c r="J295" s="162">
        <f>INDEX(Actual_CGI_HDD!$E$313:$E$797,MATCH($D295,Actual_CGI_HDD!$A$313:$A$797,0))</f>
        <v>0</v>
      </c>
      <c r="K295" s="163">
        <f>SUMIFS(Staff_CGI_NHDD!P:P,Staff_CGI_NHDD!A:A,A295,Staff_CGI_NHDD!B:B,B295)</f>
        <v>0</v>
      </c>
    </row>
    <row r="296" spans="1:11" x14ac:dyDescent="0.25">
      <c r="A296" s="97">
        <v>8</v>
      </c>
      <c r="B296" s="97">
        <v>20</v>
      </c>
      <c r="C296" s="97">
        <v>2018</v>
      </c>
      <c r="D296" s="165">
        <f t="shared" si="4"/>
        <v>43332</v>
      </c>
      <c r="E296" s="162">
        <f>INDEX(Actual_Kirk_HDD!$E$313:$E$797,MATCH($D296,Actual_Kirk_HDD!$A$313:$A$797,0))</f>
        <v>0</v>
      </c>
      <c r="F296" s="162">
        <f>SUMIFS(Staff_Kirk_NHDD!P:P,Staff_Kirk_NHDD!A:A,A296,Staff_Kirk_NHDD!B:B,B296)</f>
        <v>0</v>
      </c>
      <c r="H296" s="100"/>
      <c r="J296" s="162">
        <f>INDEX(Actual_CGI_HDD!$E$313:$E$797,MATCH($D296,Actual_CGI_HDD!$A$313:$A$797,0))</f>
        <v>0</v>
      </c>
      <c r="K296" s="163">
        <f>SUMIFS(Staff_CGI_NHDD!P:P,Staff_CGI_NHDD!A:A,A296,Staff_CGI_NHDD!B:B,B296)</f>
        <v>0</v>
      </c>
    </row>
    <row r="297" spans="1:11" x14ac:dyDescent="0.25">
      <c r="A297" s="97">
        <v>8</v>
      </c>
      <c r="B297" s="97">
        <v>21</v>
      </c>
      <c r="C297" s="97">
        <v>2018</v>
      </c>
      <c r="D297" s="165">
        <f t="shared" si="4"/>
        <v>43333</v>
      </c>
      <c r="E297" s="162">
        <f>INDEX(Actual_Kirk_HDD!$E$313:$E$797,MATCH($D297,Actual_Kirk_HDD!$A$313:$A$797,0))</f>
        <v>0</v>
      </c>
      <c r="F297" s="162">
        <f>SUMIFS(Staff_Kirk_NHDD!P:P,Staff_Kirk_NHDD!A:A,A297,Staff_Kirk_NHDD!B:B,B297)</f>
        <v>0</v>
      </c>
      <c r="H297" s="100"/>
      <c r="J297" s="162">
        <f>INDEX(Actual_CGI_HDD!$E$313:$E$797,MATCH($D297,Actual_CGI_HDD!$A$313:$A$797,0))</f>
        <v>0</v>
      </c>
      <c r="K297" s="163">
        <f>SUMIFS(Staff_CGI_NHDD!P:P,Staff_CGI_NHDD!A:A,A297,Staff_CGI_NHDD!B:B,B297)</f>
        <v>0</v>
      </c>
    </row>
    <row r="298" spans="1:11" x14ac:dyDescent="0.25">
      <c r="A298" s="97">
        <v>8</v>
      </c>
      <c r="B298" s="97">
        <v>22</v>
      </c>
      <c r="C298" s="97">
        <v>2018</v>
      </c>
      <c r="D298" s="165">
        <f t="shared" si="4"/>
        <v>43334</v>
      </c>
      <c r="E298" s="162">
        <f>INDEX(Actual_Kirk_HDD!$E$313:$E$797,MATCH($D298,Actual_Kirk_HDD!$A$313:$A$797,0))</f>
        <v>0</v>
      </c>
      <c r="F298" s="162">
        <f>SUMIFS(Staff_Kirk_NHDD!P:P,Staff_Kirk_NHDD!A:A,A298,Staff_Kirk_NHDD!B:B,B298)</f>
        <v>0</v>
      </c>
      <c r="H298" s="100"/>
      <c r="J298" s="162">
        <f>INDEX(Actual_CGI_HDD!$E$313:$E$797,MATCH($D298,Actual_CGI_HDD!$A$313:$A$797,0))</f>
        <v>0</v>
      </c>
      <c r="K298" s="163">
        <f>SUMIFS(Staff_CGI_NHDD!P:P,Staff_CGI_NHDD!A:A,A298,Staff_CGI_NHDD!B:B,B298)</f>
        <v>0</v>
      </c>
    </row>
    <row r="299" spans="1:11" x14ac:dyDescent="0.25">
      <c r="A299" s="97">
        <v>8</v>
      </c>
      <c r="B299" s="97">
        <v>23</v>
      </c>
      <c r="C299" s="97">
        <v>2018</v>
      </c>
      <c r="D299" s="165">
        <f t="shared" si="4"/>
        <v>43335</v>
      </c>
      <c r="E299" s="162">
        <f>INDEX(Actual_Kirk_HDD!$E$313:$E$797,MATCH($D299,Actual_Kirk_HDD!$A$313:$A$797,0))</f>
        <v>0</v>
      </c>
      <c r="F299" s="162">
        <f>SUMIFS(Staff_Kirk_NHDD!P:P,Staff_Kirk_NHDD!A:A,A299,Staff_Kirk_NHDD!B:B,B299)</f>
        <v>4.2473118279569157E-2</v>
      </c>
      <c r="H299" s="100"/>
      <c r="J299" s="162">
        <f>INDEX(Actual_CGI_HDD!$E$313:$E$797,MATCH($D299,Actual_CGI_HDD!$A$313:$A$797,0))</f>
        <v>0</v>
      </c>
      <c r="K299" s="163">
        <f>SUMIFS(Staff_CGI_NHDD!P:P,Staff_CGI_NHDD!A:A,A299,Staff_CGI_NHDD!B:B,B299)</f>
        <v>0</v>
      </c>
    </row>
    <row r="300" spans="1:11" x14ac:dyDescent="0.25">
      <c r="A300" s="97">
        <v>8</v>
      </c>
      <c r="B300" s="97">
        <v>24</v>
      </c>
      <c r="C300" s="97">
        <v>2018</v>
      </c>
      <c r="D300" s="165">
        <f t="shared" si="4"/>
        <v>43336</v>
      </c>
      <c r="E300" s="162">
        <f>INDEX(Actual_Kirk_HDD!$E$313:$E$797,MATCH($D300,Actual_Kirk_HDD!$A$313:$A$797,0))</f>
        <v>0</v>
      </c>
      <c r="F300" s="162">
        <f>SUMIFS(Staff_Kirk_NHDD!P:P,Staff_Kirk_NHDD!A:A,A300,Staff_Kirk_NHDD!B:B,B300)</f>
        <v>0</v>
      </c>
      <c r="H300" s="100"/>
      <c r="J300" s="162">
        <f>INDEX(Actual_CGI_HDD!$E$313:$E$797,MATCH($D300,Actual_CGI_HDD!$A$313:$A$797,0))</f>
        <v>0</v>
      </c>
      <c r="K300" s="163">
        <f>SUMIFS(Staff_CGI_NHDD!P:P,Staff_CGI_NHDD!A:A,A300,Staff_CGI_NHDD!B:B,B300)</f>
        <v>0</v>
      </c>
    </row>
    <row r="301" spans="1:11" x14ac:dyDescent="0.25">
      <c r="A301" s="97">
        <v>8</v>
      </c>
      <c r="B301" s="97">
        <v>25</v>
      </c>
      <c r="C301" s="97">
        <v>2018</v>
      </c>
      <c r="D301" s="165">
        <f t="shared" si="4"/>
        <v>43337</v>
      </c>
      <c r="E301" s="162">
        <f>INDEX(Actual_Kirk_HDD!$E$313:$E$797,MATCH($D301,Actual_Kirk_HDD!$A$313:$A$797,0))</f>
        <v>0</v>
      </c>
      <c r="F301" s="162">
        <f>SUMIFS(Staff_Kirk_NHDD!P:P,Staff_Kirk_NHDD!A:A,A301,Staff_Kirk_NHDD!B:B,B301)</f>
        <v>0</v>
      </c>
      <c r="H301" s="100"/>
      <c r="J301" s="162">
        <f>INDEX(Actual_CGI_HDD!$E$313:$E$797,MATCH($D301,Actual_CGI_HDD!$A$313:$A$797,0))</f>
        <v>0</v>
      </c>
      <c r="K301" s="163">
        <f>SUMIFS(Staff_CGI_NHDD!P:P,Staff_CGI_NHDD!A:A,A301,Staff_CGI_NHDD!B:B,B301)</f>
        <v>0</v>
      </c>
    </row>
    <row r="302" spans="1:11" x14ac:dyDescent="0.25">
      <c r="A302" s="97">
        <v>8</v>
      </c>
      <c r="B302" s="97">
        <v>26</v>
      </c>
      <c r="C302" s="97">
        <v>2018</v>
      </c>
      <c r="D302" s="165">
        <f t="shared" si="4"/>
        <v>43338</v>
      </c>
      <c r="E302" s="162">
        <f>INDEX(Actual_Kirk_HDD!$E$313:$E$797,MATCH($D302,Actual_Kirk_HDD!$A$313:$A$797,0))</f>
        <v>0</v>
      </c>
      <c r="F302" s="162">
        <f>SUMIFS(Staff_Kirk_NHDD!P:P,Staff_Kirk_NHDD!A:A,A302,Staff_Kirk_NHDD!B:B,B302)</f>
        <v>0</v>
      </c>
      <c r="H302" s="100"/>
      <c r="J302" s="162">
        <f>INDEX(Actual_CGI_HDD!$E$313:$E$797,MATCH($D302,Actual_CGI_HDD!$A$313:$A$797,0))</f>
        <v>0</v>
      </c>
      <c r="K302" s="163">
        <f>SUMIFS(Staff_CGI_NHDD!P:P,Staff_CGI_NHDD!A:A,A302,Staff_CGI_NHDD!B:B,B302)</f>
        <v>0</v>
      </c>
    </row>
    <row r="303" spans="1:11" x14ac:dyDescent="0.25">
      <c r="A303" s="97">
        <v>8</v>
      </c>
      <c r="B303" s="97">
        <v>27</v>
      </c>
      <c r="C303" s="97">
        <v>2018</v>
      </c>
      <c r="D303" s="165">
        <f t="shared" si="4"/>
        <v>43339</v>
      </c>
      <c r="E303" s="162">
        <f>INDEX(Actual_Kirk_HDD!$E$313:$E$797,MATCH($D303,Actual_Kirk_HDD!$A$313:$A$797,0))</f>
        <v>0</v>
      </c>
      <c r="F303" s="162">
        <f>SUMIFS(Staff_Kirk_NHDD!P:P,Staff_Kirk_NHDD!A:A,A303,Staff_Kirk_NHDD!B:B,B303)</f>
        <v>0</v>
      </c>
      <c r="H303" s="100"/>
      <c r="J303" s="162">
        <f>INDEX(Actual_CGI_HDD!$E$313:$E$797,MATCH($D303,Actual_CGI_HDD!$A$313:$A$797,0))</f>
        <v>0</v>
      </c>
      <c r="K303" s="163">
        <f>SUMIFS(Staff_CGI_NHDD!P:P,Staff_CGI_NHDD!A:A,A303,Staff_CGI_NHDD!B:B,B303)</f>
        <v>0</v>
      </c>
    </row>
    <row r="304" spans="1:11" x14ac:dyDescent="0.25">
      <c r="A304" s="97">
        <v>8</v>
      </c>
      <c r="B304" s="97">
        <v>28</v>
      </c>
      <c r="C304" s="97">
        <v>2018</v>
      </c>
      <c r="D304" s="165">
        <f t="shared" si="4"/>
        <v>43340</v>
      </c>
      <c r="E304" s="162">
        <f>INDEX(Actual_Kirk_HDD!$E$313:$E$797,MATCH($D304,Actual_Kirk_HDD!$A$313:$A$797,0))</f>
        <v>0</v>
      </c>
      <c r="F304" s="162">
        <f>SUMIFS(Staff_Kirk_NHDD!P:P,Staff_Kirk_NHDD!A:A,A304,Staff_Kirk_NHDD!B:B,B304)</f>
        <v>0</v>
      </c>
      <c r="H304" s="100"/>
      <c r="J304" s="162">
        <f>INDEX(Actual_CGI_HDD!$E$313:$E$797,MATCH($D304,Actual_CGI_HDD!$A$313:$A$797,0))</f>
        <v>0</v>
      </c>
      <c r="K304" s="163">
        <f>SUMIFS(Staff_CGI_NHDD!P:P,Staff_CGI_NHDD!A:A,A304,Staff_CGI_NHDD!B:B,B304)</f>
        <v>0</v>
      </c>
    </row>
    <row r="305" spans="1:11" x14ac:dyDescent="0.25">
      <c r="A305" s="97">
        <v>8</v>
      </c>
      <c r="B305" s="97">
        <v>29</v>
      </c>
      <c r="C305" s="97">
        <v>2018</v>
      </c>
      <c r="D305" s="165">
        <f t="shared" si="4"/>
        <v>43341</v>
      </c>
      <c r="E305" s="162">
        <f>INDEX(Actual_Kirk_HDD!$E$313:$E$797,MATCH($D305,Actual_Kirk_HDD!$A$313:$A$797,0))</f>
        <v>0</v>
      </c>
      <c r="F305" s="162">
        <f>SUMIFS(Staff_Kirk_NHDD!P:P,Staff_Kirk_NHDD!A:A,A305,Staff_Kirk_NHDD!B:B,B305)</f>
        <v>0</v>
      </c>
      <c r="H305" s="100"/>
      <c r="J305" s="162">
        <f>INDEX(Actual_CGI_HDD!$E$313:$E$797,MATCH($D305,Actual_CGI_HDD!$A$313:$A$797,0))</f>
        <v>0</v>
      </c>
      <c r="K305" s="163">
        <f>SUMIFS(Staff_CGI_NHDD!P:P,Staff_CGI_NHDD!A:A,A305,Staff_CGI_NHDD!B:B,B305)</f>
        <v>0</v>
      </c>
    </row>
    <row r="306" spans="1:11" x14ac:dyDescent="0.25">
      <c r="A306" s="97">
        <v>8</v>
      </c>
      <c r="B306" s="97">
        <v>30</v>
      </c>
      <c r="C306" s="97">
        <v>2018</v>
      </c>
      <c r="D306" s="165">
        <f t="shared" si="4"/>
        <v>43342</v>
      </c>
      <c r="E306" s="162">
        <f>INDEX(Actual_Kirk_HDD!$E$313:$E$797,MATCH($D306,Actual_Kirk_HDD!$A$313:$A$797,0))</f>
        <v>0</v>
      </c>
      <c r="F306" s="162">
        <f>SUMIFS(Staff_Kirk_NHDD!P:P,Staff_Kirk_NHDD!A:A,A306,Staff_Kirk_NHDD!B:B,B306)</f>
        <v>0</v>
      </c>
      <c r="H306" s="100"/>
      <c r="J306" s="162">
        <f>INDEX(Actual_CGI_HDD!$E$313:$E$797,MATCH($D306,Actual_CGI_HDD!$A$313:$A$797,0))</f>
        <v>0</v>
      </c>
      <c r="K306" s="163">
        <f>SUMIFS(Staff_CGI_NHDD!P:P,Staff_CGI_NHDD!A:A,A306,Staff_CGI_NHDD!B:B,B306)</f>
        <v>0</v>
      </c>
    </row>
    <row r="307" spans="1:11" x14ac:dyDescent="0.25">
      <c r="A307" s="97">
        <v>8</v>
      </c>
      <c r="B307" s="97">
        <v>31</v>
      </c>
      <c r="C307" s="97">
        <v>2018</v>
      </c>
      <c r="D307" s="165">
        <f t="shared" si="4"/>
        <v>43343</v>
      </c>
      <c r="E307" s="162">
        <f>INDEX(Actual_Kirk_HDD!$E$313:$E$797,MATCH($D307,Actual_Kirk_HDD!$A$313:$A$797,0))</f>
        <v>0</v>
      </c>
      <c r="F307" s="162">
        <f>SUMIFS(Staff_Kirk_NHDD!P:P,Staff_Kirk_NHDD!A:A,A307,Staff_Kirk_NHDD!B:B,B307)</f>
        <v>0</v>
      </c>
      <c r="H307" s="100"/>
      <c r="J307" s="162">
        <f>INDEX(Actual_CGI_HDD!$E$313:$E$797,MATCH($D307,Actual_CGI_HDD!$A$313:$A$797,0))</f>
        <v>0</v>
      </c>
      <c r="K307" s="163">
        <f>SUMIFS(Staff_CGI_NHDD!P:P,Staff_CGI_NHDD!A:A,A307,Staff_CGI_NHDD!B:B,B307)</f>
        <v>0</v>
      </c>
    </row>
    <row r="308" spans="1:11" x14ac:dyDescent="0.25">
      <c r="A308" s="97">
        <v>9</v>
      </c>
      <c r="B308" s="97">
        <v>1</v>
      </c>
      <c r="C308" s="97">
        <v>2018</v>
      </c>
      <c r="D308" s="165">
        <f t="shared" si="4"/>
        <v>43344</v>
      </c>
      <c r="E308" s="162">
        <f>INDEX(Actual_Kirk_HDD!$E$313:$E$797,MATCH($D308,Actual_Kirk_HDD!$A$313:$A$797,0))</f>
        <v>0</v>
      </c>
      <c r="F308" s="162">
        <f>SUMIFS(Staff_Kirk_NHDD!P:P,Staff_Kirk_NHDD!A:A,A308,Staff_Kirk_NHDD!B:B,B308)</f>
        <v>1.3109259259259254</v>
      </c>
      <c r="H308" s="100"/>
      <c r="J308" s="162">
        <f>INDEX(Actual_CGI_HDD!$E$313:$E$797,MATCH($D308,Actual_CGI_HDD!$A$313:$A$797,0))</f>
        <v>0</v>
      </c>
      <c r="K308" s="163">
        <f>SUMIFS(Staff_CGI_NHDD!P:P,Staff_CGI_NHDD!A:A,A308,Staff_CGI_NHDD!B:B,B308)</f>
        <v>0</v>
      </c>
    </row>
    <row r="309" spans="1:11" x14ac:dyDescent="0.25">
      <c r="A309" s="97">
        <v>9</v>
      </c>
      <c r="B309" s="97">
        <v>2</v>
      </c>
      <c r="C309" s="97">
        <v>2018</v>
      </c>
      <c r="D309" s="165">
        <f t="shared" si="4"/>
        <v>43345</v>
      </c>
      <c r="E309" s="162">
        <f>INDEX(Actual_Kirk_HDD!$E$313:$E$797,MATCH($D309,Actual_Kirk_HDD!$A$313:$A$797,0))</f>
        <v>0</v>
      </c>
      <c r="F309" s="162">
        <f>SUMIFS(Staff_Kirk_NHDD!P:P,Staff_Kirk_NHDD!A:A,A309,Staff_Kirk_NHDD!B:B,B309)</f>
        <v>7.2085185185185194</v>
      </c>
      <c r="H309" s="100"/>
      <c r="J309" s="162">
        <f>INDEX(Actual_CGI_HDD!$E$313:$E$797,MATCH($D309,Actual_CGI_HDD!$A$313:$A$797,0))</f>
        <v>0</v>
      </c>
      <c r="K309" s="163">
        <f>SUMIFS(Staff_CGI_NHDD!P:P,Staff_CGI_NHDD!A:A,A309,Staff_CGI_NHDD!B:B,B309)</f>
        <v>0</v>
      </c>
    </row>
    <row r="310" spans="1:11" x14ac:dyDescent="0.25">
      <c r="A310" s="97">
        <v>9</v>
      </c>
      <c r="B310" s="97">
        <v>3</v>
      </c>
      <c r="C310" s="97">
        <v>2018</v>
      </c>
      <c r="D310" s="165">
        <f t="shared" si="4"/>
        <v>43346</v>
      </c>
      <c r="E310" s="162">
        <f>INDEX(Actual_Kirk_HDD!$E$313:$E$797,MATCH($D310,Actual_Kirk_HDD!$A$313:$A$797,0))</f>
        <v>0</v>
      </c>
      <c r="F310" s="162">
        <f>SUMIFS(Staff_Kirk_NHDD!P:P,Staff_Kirk_NHDD!A:A,A310,Staff_Kirk_NHDD!B:B,B310)</f>
        <v>0</v>
      </c>
      <c r="H310" s="100"/>
      <c r="J310" s="162">
        <f>INDEX(Actual_CGI_HDD!$E$313:$E$797,MATCH($D310,Actual_CGI_HDD!$A$313:$A$797,0))</f>
        <v>0</v>
      </c>
      <c r="K310" s="163">
        <f>SUMIFS(Staff_CGI_NHDD!P:P,Staff_CGI_NHDD!A:A,A310,Staff_CGI_NHDD!B:B,B310)</f>
        <v>0</v>
      </c>
    </row>
    <row r="311" spans="1:11" x14ac:dyDescent="0.25">
      <c r="A311" s="97">
        <v>9</v>
      </c>
      <c r="B311" s="97">
        <v>4</v>
      </c>
      <c r="C311" s="97">
        <v>2018</v>
      </c>
      <c r="D311" s="165">
        <f t="shared" si="4"/>
        <v>43347</v>
      </c>
      <c r="E311" s="162">
        <f>INDEX(Actual_Kirk_HDD!$E$313:$E$797,MATCH($D311,Actual_Kirk_HDD!$A$313:$A$797,0))</f>
        <v>0</v>
      </c>
      <c r="F311" s="162">
        <f>SUMIFS(Staff_Kirk_NHDD!P:P,Staff_Kirk_NHDD!A:A,A311,Staff_Kirk_NHDD!B:B,B311)</f>
        <v>0</v>
      </c>
      <c r="H311" s="100"/>
      <c r="J311" s="162">
        <f>INDEX(Actual_CGI_HDD!$E$313:$E$797,MATCH($D311,Actual_CGI_HDD!$A$313:$A$797,0))</f>
        <v>0</v>
      </c>
      <c r="K311" s="163">
        <f>SUMIFS(Staff_CGI_NHDD!P:P,Staff_CGI_NHDD!A:A,A311,Staff_CGI_NHDD!B:B,B311)</f>
        <v>0</v>
      </c>
    </row>
    <row r="312" spans="1:11" x14ac:dyDescent="0.25">
      <c r="A312" s="97">
        <v>9</v>
      </c>
      <c r="B312" s="97">
        <v>5</v>
      </c>
      <c r="C312" s="97">
        <v>2018</v>
      </c>
      <c r="D312" s="165">
        <f t="shared" si="4"/>
        <v>43348</v>
      </c>
      <c r="E312" s="162">
        <f>INDEX(Actual_Kirk_HDD!$E$313:$E$797,MATCH($D312,Actual_Kirk_HDD!$A$313:$A$797,0))</f>
        <v>0</v>
      </c>
      <c r="F312" s="162">
        <f>SUMIFS(Staff_Kirk_NHDD!P:P,Staff_Kirk_NHDD!A:A,A312,Staff_Kirk_NHDD!B:B,B312)</f>
        <v>0</v>
      </c>
      <c r="H312" s="100"/>
      <c r="J312" s="162">
        <f>INDEX(Actual_CGI_HDD!$E$313:$E$797,MATCH($D312,Actual_CGI_HDD!$A$313:$A$797,0))</f>
        <v>0</v>
      </c>
      <c r="K312" s="163">
        <f>SUMIFS(Staff_CGI_NHDD!P:P,Staff_CGI_NHDD!A:A,A312,Staff_CGI_NHDD!B:B,B312)</f>
        <v>2.6896296296296298</v>
      </c>
    </row>
    <row r="313" spans="1:11" x14ac:dyDescent="0.25">
      <c r="A313" s="97">
        <v>9</v>
      </c>
      <c r="B313" s="97">
        <v>6</v>
      </c>
      <c r="C313" s="97">
        <v>2018</v>
      </c>
      <c r="D313" s="165">
        <f t="shared" si="4"/>
        <v>43349</v>
      </c>
      <c r="E313" s="162">
        <f>INDEX(Actual_Kirk_HDD!$E$313:$E$797,MATCH($D313,Actual_Kirk_HDD!$A$313:$A$797,0))</f>
        <v>0</v>
      </c>
      <c r="F313" s="162">
        <f>SUMIFS(Staff_Kirk_NHDD!P:P,Staff_Kirk_NHDD!A:A,A313,Staff_Kirk_NHDD!B:B,B313)</f>
        <v>11.309259259259257</v>
      </c>
      <c r="H313" s="100"/>
      <c r="J313" s="162">
        <f>INDEX(Actual_CGI_HDD!$E$313:$E$797,MATCH($D313,Actual_CGI_HDD!$A$313:$A$797,0))</f>
        <v>0</v>
      </c>
      <c r="K313" s="163">
        <f>SUMIFS(Staff_CGI_NHDD!P:P,Staff_CGI_NHDD!A:A,A313,Staff_CGI_NHDD!B:B,B313)</f>
        <v>8.9072222222222202</v>
      </c>
    </row>
    <row r="314" spans="1:11" x14ac:dyDescent="0.25">
      <c r="A314" s="97">
        <v>9</v>
      </c>
      <c r="B314" s="97">
        <v>7</v>
      </c>
      <c r="C314" s="97">
        <v>2018</v>
      </c>
      <c r="D314" s="165">
        <f t="shared" si="4"/>
        <v>43350</v>
      </c>
      <c r="E314" s="162">
        <f>INDEX(Actual_Kirk_HDD!$E$313:$E$797,MATCH($D314,Actual_Kirk_HDD!$A$313:$A$797,0))</f>
        <v>0</v>
      </c>
      <c r="F314" s="162">
        <f>SUMIFS(Staff_Kirk_NHDD!P:P,Staff_Kirk_NHDD!A:A,A314,Staff_Kirk_NHDD!B:B,B314)</f>
        <v>17.450925925925926</v>
      </c>
      <c r="H314" s="100"/>
      <c r="J314" s="162">
        <f>INDEX(Actual_CGI_HDD!$E$313:$E$797,MATCH($D314,Actual_CGI_HDD!$A$313:$A$797,0))</f>
        <v>0</v>
      </c>
      <c r="K314" s="163">
        <f>SUMIFS(Staff_CGI_NHDD!P:P,Staff_CGI_NHDD!A:A,A314,Staff_CGI_NHDD!B:B,B314)</f>
        <v>12.64222222222222</v>
      </c>
    </row>
    <row r="315" spans="1:11" x14ac:dyDescent="0.25">
      <c r="A315" s="97">
        <v>9</v>
      </c>
      <c r="B315" s="97">
        <v>8</v>
      </c>
      <c r="C315" s="97">
        <v>2018</v>
      </c>
      <c r="D315" s="165">
        <f t="shared" si="4"/>
        <v>43351</v>
      </c>
      <c r="E315" s="162">
        <f>INDEX(Actual_Kirk_HDD!$E$313:$E$797,MATCH($D315,Actual_Kirk_HDD!$A$313:$A$797,0))</f>
        <v>3</v>
      </c>
      <c r="F315" s="162">
        <f>SUMIFS(Staff_Kirk_NHDD!P:P,Staff_Kirk_NHDD!A:A,A315,Staff_Kirk_NHDD!B:B,B315)</f>
        <v>9.779814814814813</v>
      </c>
      <c r="H315" s="100"/>
      <c r="J315" s="162">
        <f>INDEX(Actual_CGI_HDD!$E$313:$E$797,MATCH($D315,Actual_CGI_HDD!$A$313:$A$797,0))</f>
        <v>0</v>
      </c>
      <c r="K315" s="163">
        <f>SUMIFS(Staff_CGI_NHDD!P:P,Staff_CGI_NHDD!A:A,A315,Staff_CGI_NHDD!B:B,B315)</f>
        <v>1.7266666666666675</v>
      </c>
    </row>
    <row r="316" spans="1:11" x14ac:dyDescent="0.25">
      <c r="A316" s="97">
        <v>9</v>
      </c>
      <c r="B316" s="97">
        <v>9</v>
      </c>
      <c r="C316" s="97">
        <v>2018</v>
      </c>
      <c r="D316" s="165">
        <f t="shared" si="4"/>
        <v>43352</v>
      </c>
      <c r="E316" s="162">
        <f>INDEX(Actual_Kirk_HDD!$E$313:$E$797,MATCH($D316,Actual_Kirk_HDD!$A$313:$A$797,0))</f>
        <v>5</v>
      </c>
      <c r="F316" s="162">
        <f>SUMIFS(Staff_Kirk_NHDD!P:P,Staff_Kirk_NHDD!A:A,A316,Staff_Kirk_NHDD!B:B,B316)</f>
        <v>0</v>
      </c>
      <c r="H316" s="100"/>
      <c r="J316" s="162">
        <f>INDEX(Actual_CGI_HDD!$E$313:$E$797,MATCH($D316,Actual_CGI_HDD!$A$313:$A$797,0))</f>
        <v>0</v>
      </c>
      <c r="K316" s="163">
        <f>SUMIFS(Staff_CGI_NHDD!P:P,Staff_CGI_NHDD!A:A,A316,Staff_CGI_NHDD!B:B,B316)</f>
        <v>0</v>
      </c>
    </row>
    <row r="317" spans="1:11" x14ac:dyDescent="0.25">
      <c r="A317" s="97">
        <v>9</v>
      </c>
      <c r="B317" s="97">
        <v>10</v>
      </c>
      <c r="C317" s="97">
        <v>2018</v>
      </c>
      <c r="D317" s="165">
        <f t="shared" si="4"/>
        <v>43353</v>
      </c>
      <c r="E317" s="162">
        <f>INDEX(Actual_Kirk_HDD!$E$313:$E$797,MATCH($D317,Actual_Kirk_HDD!$A$313:$A$797,0))</f>
        <v>4</v>
      </c>
      <c r="F317" s="162">
        <f>SUMIFS(Staff_Kirk_NHDD!P:P,Staff_Kirk_NHDD!A:A,A317,Staff_Kirk_NHDD!B:B,B317)</f>
        <v>0</v>
      </c>
      <c r="H317" s="100"/>
      <c r="J317" s="162">
        <f>INDEX(Actual_CGI_HDD!$E$313:$E$797,MATCH($D317,Actual_CGI_HDD!$A$313:$A$797,0))</f>
        <v>0</v>
      </c>
      <c r="K317" s="163">
        <f>SUMIFS(Staff_CGI_NHDD!P:P,Staff_CGI_NHDD!A:A,A317,Staff_CGI_NHDD!B:B,B317)</f>
        <v>0.21425925925925829</v>
      </c>
    </row>
    <row r="318" spans="1:11" x14ac:dyDescent="0.25">
      <c r="A318" s="97">
        <v>9</v>
      </c>
      <c r="B318" s="97">
        <v>11</v>
      </c>
      <c r="C318" s="97">
        <v>2018</v>
      </c>
      <c r="D318" s="165">
        <f t="shared" si="4"/>
        <v>43354</v>
      </c>
      <c r="E318" s="162">
        <f>INDEX(Actual_Kirk_HDD!$E$313:$E$797,MATCH($D318,Actual_Kirk_HDD!$A$313:$A$797,0))</f>
        <v>2</v>
      </c>
      <c r="F318" s="162">
        <f>SUMIFS(Staff_Kirk_NHDD!P:P,Staff_Kirk_NHDD!A:A,A318,Staff_Kirk_NHDD!B:B,B318)</f>
        <v>3.8581481481481479</v>
      </c>
      <c r="H318" s="100"/>
      <c r="J318" s="162">
        <f>INDEX(Actual_CGI_HDD!$E$313:$E$797,MATCH($D318,Actual_CGI_HDD!$A$313:$A$797,0))</f>
        <v>0</v>
      </c>
      <c r="K318" s="163">
        <f>SUMIFS(Staff_CGI_NHDD!P:P,Staff_CGI_NHDD!A:A,A318,Staff_CGI_NHDD!B:B,B318)</f>
        <v>6.7099999999999982</v>
      </c>
    </row>
    <row r="319" spans="1:11" x14ac:dyDescent="0.25">
      <c r="A319" s="97">
        <v>9</v>
      </c>
      <c r="B319" s="97">
        <v>12</v>
      </c>
      <c r="C319" s="97">
        <v>2018</v>
      </c>
      <c r="D319" s="165">
        <f t="shared" si="4"/>
        <v>43355</v>
      </c>
      <c r="E319" s="162">
        <f>INDEX(Actual_Kirk_HDD!$E$313:$E$797,MATCH($D319,Actual_Kirk_HDD!$A$313:$A$797,0))</f>
        <v>0</v>
      </c>
      <c r="F319" s="162">
        <f>SUMIFS(Staff_Kirk_NHDD!P:P,Staff_Kirk_NHDD!A:A,A319,Staff_Kirk_NHDD!B:B,B319)</f>
        <v>5.2650000000000006</v>
      </c>
      <c r="H319" s="100"/>
      <c r="J319" s="162">
        <f>INDEX(Actual_CGI_HDD!$E$313:$E$797,MATCH($D319,Actual_CGI_HDD!$A$313:$A$797,0))</f>
        <v>0</v>
      </c>
      <c r="K319" s="163">
        <f>SUMIFS(Staff_CGI_NHDD!P:P,Staff_CGI_NHDD!A:A,A319,Staff_CGI_NHDD!B:B,B319)</f>
        <v>3.5187037037037028</v>
      </c>
    </row>
    <row r="320" spans="1:11" x14ac:dyDescent="0.25">
      <c r="A320" s="97">
        <v>9</v>
      </c>
      <c r="B320" s="97">
        <v>13</v>
      </c>
      <c r="C320" s="97">
        <v>2018</v>
      </c>
      <c r="D320" s="165">
        <f t="shared" si="4"/>
        <v>43356</v>
      </c>
      <c r="E320" s="162">
        <f>INDEX(Actual_Kirk_HDD!$E$313:$E$797,MATCH($D320,Actual_Kirk_HDD!$A$313:$A$797,0))</f>
        <v>0</v>
      </c>
      <c r="F320" s="162">
        <f>SUMIFS(Staff_Kirk_NHDD!P:P,Staff_Kirk_NHDD!A:A,A320,Staff_Kirk_NHDD!B:B,B320)</f>
        <v>0.40222222222222398</v>
      </c>
      <c r="H320" s="100"/>
      <c r="J320" s="162">
        <f>INDEX(Actual_CGI_HDD!$E$313:$E$797,MATCH($D320,Actual_CGI_HDD!$A$313:$A$797,0))</f>
        <v>0</v>
      </c>
      <c r="K320" s="163">
        <f>SUMIFS(Staff_CGI_NHDD!P:P,Staff_CGI_NHDD!A:A,A320,Staff_CGI_NHDD!B:B,B320)</f>
        <v>0</v>
      </c>
    </row>
    <row r="321" spans="1:11" x14ac:dyDescent="0.25">
      <c r="A321" s="97">
        <v>9</v>
      </c>
      <c r="B321" s="97">
        <v>14</v>
      </c>
      <c r="C321" s="97">
        <v>2018</v>
      </c>
      <c r="D321" s="165">
        <f t="shared" si="4"/>
        <v>43357</v>
      </c>
      <c r="E321" s="162">
        <f>INDEX(Actual_Kirk_HDD!$E$313:$E$797,MATCH($D321,Actual_Kirk_HDD!$A$313:$A$797,0))</f>
        <v>0</v>
      </c>
      <c r="F321" s="162">
        <f>SUMIFS(Staff_Kirk_NHDD!P:P,Staff_Kirk_NHDD!A:A,A321,Staff_Kirk_NHDD!B:B,B321)</f>
        <v>0</v>
      </c>
      <c r="H321" s="100"/>
      <c r="J321" s="162">
        <f>INDEX(Actual_CGI_HDD!$E$313:$E$797,MATCH($D321,Actual_CGI_HDD!$A$313:$A$797,0))</f>
        <v>0</v>
      </c>
      <c r="K321" s="163">
        <f>SUMIFS(Staff_CGI_NHDD!P:P,Staff_CGI_NHDD!A:A,A321,Staff_CGI_NHDD!B:B,B321)</f>
        <v>0</v>
      </c>
    </row>
    <row r="322" spans="1:11" x14ac:dyDescent="0.25">
      <c r="A322" s="97">
        <v>9</v>
      </c>
      <c r="B322" s="97">
        <v>15</v>
      </c>
      <c r="C322" s="97">
        <v>2018</v>
      </c>
      <c r="D322" s="165">
        <f t="shared" si="4"/>
        <v>43358</v>
      </c>
      <c r="E322" s="162">
        <f>INDEX(Actual_Kirk_HDD!$E$313:$E$797,MATCH($D322,Actual_Kirk_HDD!$A$313:$A$797,0))</f>
        <v>0</v>
      </c>
      <c r="F322" s="162">
        <f>SUMIFS(Staff_Kirk_NHDD!P:P,Staff_Kirk_NHDD!A:A,A322,Staff_Kirk_NHDD!B:B,B322)</f>
        <v>0</v>
      </c>
      <c r="H322" s="100"/>
      <c r="J322" s="162">
        <f>INDEX(Actual_CGI_HDD!$E$313:$E$797,MATCH($D322,Actual_CGI_HDD!$A$313:$A$797,0))</f>
        <v>0</v>
      </c>
      <c r="K322" s="163">
        <f>SUMIFS(Staff_CGI_NHDD!P:P,Staff_CGI_NHDD!A:A,A322,Staff_CGI_NHDD!B:B,B322)</f>
        <v>0</v>
      </c>
    </row>
    <row r="323" spans="1:11" x14ac:dyDescent="0.25">
      <c r="A323" s="97">
        <v>9</v>
      </c>
      <c r="B323" s="97">
        <v>16</v>
      </c>
      <c r="C323" s="97">
        <v>2018</v>
      </c>
      <c r="D323" s="165">
        <f t="shared" si="4"/>
        <v>43359</v>
      </c>
      <c r="E323" s="162">
        <f>INDEX(Actual_Kirk_HDD!$E$313:$E$797,MATCH($D323,Actual_Kirk_HDD!$A$313:$A$797,0))</f>
        <v>0</v>
      </c>
      <c r="F323" s="162">
        <f>SUMIFS(Staff_Kirk_NHDD!P:P,Staff_Kirk_NHDD!A:A,A323,Staff_Kirk_NHDD!B:B,B323)</f>
        <v>0</v>
      </c>
      <c r="H323" s="100"/>
      <c r="J323" s="162">
        <f>INDEX(Actual_CGI_HDD!$E$313:$E$797,MATCH($D323,Actual_CGI_HDD!$A$313:$A$797,0))</f>
        <v>0</v>
      </c>
      <c r="K323" s="163">
        <f>SUMIFS(Staff_CGI_NHDD!P:P,Staff_CGI_NHDD!A:A,A323,Staff_CGI_NHDD!B:B,B323)</f>
        <v>0</v>
      </c>
    </row>
    <row r="324" spans="1:11" x14ac:dyDescent="0.25">
      <c r="A324" s="97">
        <v>9</v>
      </c>
      <c r="B324" s="97">
        <v>17</v>
      </c>
      <c r="C324" s="97">
        <v>2018</v>
      </c>
      <c r="D324" s="165">
        <f t="shared" ref="D324:D387" si="5">DATE(C324,A324,B324)</f>
        <v>43360</v>
      </c>
      <c r="E324" s="162">
        <f>INDEX(Actual_Kirk_HDD!$E$313:$E$797,MATCH($D324,Actual_Kirk_HDD!$A$313:$A$797,0))</f>
        <v>0</v>
      </c>
      <c r="F324" s="162">
        <f>SUMIFS(Staff_Kirk_NHDD!P:P,Staff_Kirk_NHDD!A:A,A324,Staff_Kirk_NHDD!B:B,B324)</f>
        <v>0</v>
      </c>
      <c r="H324" s="100"/>
      <c r="J324" s="162">
        <f>INDEX(Actual_CGI_HDD!$E$313:$E$797,MATCH($D324,Actual_CGI_HDD!$A$313:$A$797,0))</f>
        <v>0</v>
      </c>
      <c r="K324" s="163">
        <f>SUMIFS(Staff_CGI_NHDD!P:P,Staff_CGI_NHDD!A:A,A324,Staff_CGI_NHDD!B:B,B324)</f>
        <v>0</v>
      </c>
    </row>
    <row r="325" spans="1:11" x14ac:dyDescent="0.25">
      <c r="A325" s="97">
        <v>9</v>
      </c>
      <c r="B325" s="97">
        <v>18</v>
      </c>
      <c r="C325" s="97">
        <v>2018</v>
      </c>
      <c r="D325" s="165">
        <f t="shared" si="5"/>
        <v>43361</v>
      </c>
      <c r="E325" s="162">
        <f>INDEX(Actual_Kirk_HDD!$E$313:$E$797,MATCH($D325,Actual_Kirk_HDD!$A$313:$A$797,0))</f>
        <v>0</v>
      </c>
      <c r="F325" s="162">
        <f>SUMIFS(Staff_Kirk_NHDD!P:P,Staff_Kirk_NHDD!A:A,A325,Staff_Kirk_NHDD!B:B,B325)</f>
        <v>4.532222222222221</v>
      </c>
      <c r="H325" s="100"/>
      <c r="J325" s="162">
        <f>INDEX(Actual_CGI_HDD!$E$313:$E$797,MATCH($D325,Actual_CGI_HDD!$A$313:$A$797,0))</f>
        <v>0</v>
      </c>
      <c r="K325" s="163">
        <f>SUMIFS(Staff_CGI_NHDD!P:P,Staff_CGI_NHDD!A:A,A325,Staff_CGI_NHDD!B:B,B325)</f>
        <v>0</v>
      </c>
    </row>
    <row r="326" spans="1:11" x14ac:dyDescent="0.25">
      <c r="A326" s="97">
        <v>9</v>
      </c>
      <c r="B326" s="97">
        <v>19</v>
      </c>
      <c r="C326" s="97">
        <v>2018</v>
      </c>
      <c r="D326" s="165">
        <f t="shared" si="5"/>
        <v>43362</v>
      </c>
      <c r="E326" s="162">
        <f>INDEX(Actual_Kirk_HDD!$E$313:$E$797,MATCH($D326,Actual_Kirk_HDD!$A$313:$A$797,0))</f>
        <v>0</v>
      </c>
      <c r="F326" s="162">
        <f>SUMIFS(Staff_Kirk_NHDD!P:P,Staff_Kirk_NHDD!A:A,A326,Staff_Kirk_NHDD!B:B,B326)</f>
        <v>2.9318518518518517</v>
      </c>
      <c r="H326" s="100"/>
      <c r="J326" s="162">
        <f>INDEX(Actual_CGI_HDD!$E$313:$E$797,MATCH($D326,Actual_CGI_HDD!$A$313:$A$797,0))</f>
        <v>0</v>
      </c>
      <c r="K326" s="163">
        <f>SUMIFS(Staff_CGI_NHDD!P:P,Staff_CGI_NHDD!A:A,A326,Staff_CGI_NHDD!B:B,B326)</f>
        <v>0</v>
      </c>
    </row>
    <row r="327" spans="1:11" x14ac:dyDescent="0.25">
      <c r="A327" s="97">
        <v>9</v>
      </c>
      <c r="B327" s="97">
        <v>20</v>
      </c>
      <c r="C327" s="97">
        <v>2018</v>
      </c>
      <c r="D327" s="165">
        <f t="shared" si="5"/>
        <v>43363</v>
      </c>
      <c r="E327" s="162">
        <f>INDEX(Actual_Kirk_HDD!$E$313:$E$797,MATCH($D327,Actual_Kirk_HDD!$A$313:$A$797,0))</f>
        <v>0</v>
      </c>
      <c r="F327" s="162">
        <f>SUMIFS(Staff_Kirk_NHDD!P:P,Staff_Kirk_NHDD!A:A,A327,Staff_Kirk_NHDD!B:B,B327)</f>
        <v>0</v>
      </c>
      <c r="H327" s="100"/>
      <c r="J327" s="162">
        <f>INDEX(Actual_CGI_HDD!$E$313:$E$797,MATCH($D327,Actual_CGI_HDD!$A$313:$A$797,0))</f>
        <v>0</v>
      </c>
      <c r="K327" s="163">
        <f>SUMIFS(Staff_CGI_NHDD!P:P,Staff_CGI_NHDD!A:A,A327,Staff_CGI_NHDD!B:B,B327)</f>
        <v>0</v>
      </c>
    </row>
    <row r="328" spans="1:11" x14ac:dyDescent="0.25">
      <c r="A328" s="97">
        <v>9</v>
      </c>
      <c r="B328" s="97">
        <v>21</v>
      </c>
      <c r="C328" s="97">
        <v>2018</v>
      </c>
      <c r="D328" s="165">
        <f t="shared" si="5"/>
        <v>43364</v>
      </c>
      <c r="E328" s="162">
        <f>INDEX(Actual_Kirk_HDD!$E$313:$E$797,MATCH($D328,Actual_Kirk_HDD!$A$313:$A$797,0))</f>
        <v>0</v>
      </c>
      <c r="F328" s="162">
        <f>SUMIFS(Staff_Kirk_NHDD!P:P,Staff_Kirk_NHDD!A:A,A328,Staff_Kirk_NHDD!B:B,B328)</f>
        <v>0</v>
      </c>
      <c r="H328" s="100"/>
      <c r="J328" s="162">
        <f>INDEX(Actual_CGI_HDD!$E$313:$E$797,MATCH($D328,Actual_CGI_HDD!$A$313:$A$797,0))</f>
        <v>0</v>
      </c>
      <c r="K328" s="163">
        <f>SUMIFS(Staff_CGI_NHDD!P:P,Staff_CGI_NHDD!A:A,A328,Staff_CGI_NHDD!B:B,B328)</f>
        <v>0</v>
      </c>
    </row>
    <row r="329" spans="1:11" x14ac:dyDescent="0.25">
      <c r="A329" s="97">
        <v>9</v>
      </c>
      <c r="B329" s="97">
        <v>22</v>
      </c>
      <c r="C329" s="97">
        <v>2018</v>
      </c>
      <c r="D329" s="165">
        <f t="shared" si="5"/>
        <v>43365</v>
      </c>
      <c r="E329" s="162">
        <f>INDEX(Actual_Kirk_HDD!$E$313:$E$797,MATCH($D329,Actual_Kirk_HDD!$A$313:$A$797,0))</f>
        <v>9</v>
      </c>
      <c r="F329" s="162">
        <f>SUMIFS(Staff_Kirk_NHDD!P:P,Staff_Kirk_NHDD!A:A,A329,Staff_Kirk_NHDD!B:B,B329)</f>
        <v>0</v>
      </c>
      <c r="H329" s="100"/>
      <c r="J329" s="162">
        <f>INDEX(Actual_CGI_HDD!$E$313:$E$797,MATCH($D329,Actual_CGI_HDD!$A$313:$A$797,0))</f>
        <v>0</v>
      </c>
      <c r="K329" s="163">
        <f>SUMIFS(Staff_CGI_NHDD!P:P,Staff_CGI_NHDD!A:A,A329,Staff_CGI_NHDD!B:B,B329)</f>
        <v>0</v>
      </c>
    </row>
    <row r="330" spans="1:11" x14ac:dyDescent="0.25">
      <c r="A330" s="97">
        <v>9</v>
      </c>
      <c r="B330" s="97">
        <v>23</v>
      </c>
      <c r="C330" s="97">
        <v>2018</v>
      </c>
      <c r="D330" s="165">
        <f t="shared" si="5"/>
        <v>43366</v>
      </c>
      <c r="E330" s="162">
        <f>INDEX(Actual_Kirk_HDD!$E$313:$E$797,MATCH($D330,Actual_Kirk_HDD!$A$313:$A$797,0))</f>
        <v>7.5</v>
      </c>
      <c r="F330" s="162">
        <f>SUMIFS(Staff_Kirk_NHDD!P:P,Staff_Kirk_NHDD!A:A,A330,Staff_Kirk_NHDD!B:B,B330)</f>
        <v>0</v>
      </c>
      <c r="H330" s="100"/>
      <c r="J330" s="162">
        <f>INDEX(Actual_CGI_HDD!$E$313:$E$797,MATCH($D330,Actual_CGI_HDD!$A$313:$A$797,0))</f>
        <v>0</v>
      </c>
      <c r="K330" s="163">
        <f>SUMIFS(Staff_CGI_NHDD!P:P,Staff_CGI_NHDD!A:A,A330,Staff_CGI_NHDD!B:B,B330)</f>
        <v>0</v>
      </c>
    </row>
    <row r="331" spans="1:11" x14ac:dyDescent="0.25">
      <c r="A331" s="97">
        <v>9</v>
      </c>
      <c r="B331" s="97">
        <v>24</v>
      </c>
      <c r="C331" s="97">
        <v>2018</v>
      </c>
      <c r="D331" s="165">
        <f t="shared" si="5"/>
        <v>43367</v>
      </c>
      <c r="E331" s="162">
        <f>INDEX(Actual_Kirk_HDD!$E$313:$E$797,MATCH($D331,Actual_Kirk_HDD!$A$313:$A$797,0))</f>
        <v>4</v>
      </c>
      <c r="F331" s="162">
        <f>SUMIFS(Staff_Kirk_NHDD!P:P,Staff_Kirk_NHDD!A:A,A331,Staff_Kirk_NHDD!B:B,B331)</f>
        <v>0</v>
      </c>
      <c r="H331" s="100"/>
      <c r="J331" s="162">
        <f>INDEX(Actual_CGI_HDD!$E$313:$E$797,MATCH($D331,Actual_CGI_HDD!$A$313:$A$797,0))</f>
        <v>0</v>
      </c>
      <c r="K331" s="163">
        <f>SUMIFS(Staff_CGI_NHDD!P:P,Staff_CGI_NHDD!A:A,A331,Staff_CGI_NHDD!B:B,B331)</f>
        <v>0</v>
      </c>
    </row>
    <row r="332" spans="1:11" x14ac:dyDescent="0.25">
      <c r="A332" s="97">
        <v>9</v>
      </c>
      <c r="B332" s="97">
        <v>25</v>
      </c>
      <c r="C332" s="97">
        <v>2018</v>
      </c>
      <c r="D332" s="165">
        <f t="shared" si="5"/>
        <v>43368</v>
      </c>
      <c r="E332" s="162">
        <f>INDEX(Actual_Kirk_HDD!$E$313:$E$797,MATCH($D332,Actual_Kirk_HDD!$A$313:$A$797,0))</f>
        <v>0</v>
      </c>
      <c r="F332" s="162">
        <f>SUMIFS(Staff_Kirk_NHDD!P:P,Staff_Kirk_NHDD!A:A,A332,Staff_Kirk_NHDD!B:B,B332)</f>
        <v>0</v>
      </c>
      <c r="H332" s="100"/>
      <c r="J332" s="162">
        <f>INDEX(Actual_CGI_HDD!$E$313:$E$797,MATCH($D332,Actual_CGI_HDD!$A$313:$A$797,0))</f>
        <v>0</v>
      </c>
      <c r="K332" s="163">
        <f>SUMIFS(Staff_CGI_NHDD!P:P,Staff_CGI_NHDD!A:A,A332,Staff_CGI_NHDD!B:B,B332)</f>
        <v>0</v>
      </c>
    </row>
    <row r="333" spans="1:11" x14ac:dyDescent="0.25">
      <c r="A333" s="97">
        <v>9</v>
      </c>
      <c r="B333" s="97">
        <v>26</v>
      </c>
      <c r="C333" s="97">
        <v>2018</v>
      </c>
      <c r="D333" s="165">
        <f t="shared" si="5"/>
        <v>43369</v>
      </c>
      <c r="E333" s="162">
        <f>INDEX(Actual_Kirk_HDD!$E$313:$E$797,MATCH($D333,Actual_Kirk_HDD!$A$313:$A$797,0))</f>
        <v>4</v>
      </c>
      <c r="F333" s="162">
        <f>SUMIFS(Staff_Kirk_NHDD!P:P,Staff_Kirk_NHDD!A:A,A333,Staff_Kirk_NHDD!B:B,B333)</f>
        <v>0</v>
      </c>
      <c r="H333" s="100"/>
      <c r="J333" s="162">
        <f>INDEX(Actual_CGI_HDD!$E$313:$E$797,MATCH($D333,Actual_CGI_HDD!$A$313:$A$797,0))</f>
        <v>0</v>
      </c>
      <c r="K333" s="163">
        <f>SUMIFS(Staff_CGI_NHDD!P:P,Staff_CGI_NHDD!A:A,A333,Staff_CGI_NHDD!B:B,B333)</f>
        <v>0</v>
      </c>
    </row>
    <row r="334" spans="1:11" x14ac:dyDescent="0.25">
      <c r="A334" s="97">
        <v>9</v>
      </c>
      <c r="B334" s="97">
        <v>27</v>
      </c>
      <c r="C334" s="97">
        <v>2018</v>
      </c>
      <c r="D334" s="165">
        <f t="shared" si="5"/>
        <v>43370</v>
      </c>
      <c r="E334" s="162">
        <f>INDEX(Actual_Kirk_HDD!$E$313:$E$797,MATCH($D334,Actual_Kirk_HDD!$A$313:$A$797,0))</f>
        <v>11</v>
      </c>
      <c r="F334" s="162">
        <f>SUMIFS(Staff_Kirk_NHDD!P:P,Staff_Kirk_NHDD!A:A,A334,Staff_Kirk_NHDD!B:B,B334)</f>
        <v>2.153703703703703</v>
      </c>
      <c r="H334" s="100"/>
      <c r="J334" s="162">
        <f>INDEX(Actual_CGI_HDD!$E$313:$E$797,MATCH($D334,Actual_CGI_HDD!$A$313:$A$797,0))</f>
        <v>6</v>
      </c>
      <c r="K334" s="163">
        <f>SUMIFS(Staff_CGI_NHDD!P:P,Staff_CGI_NHDD!A:A,A334,Staff_CGI_NHDD!B:B,B334)</f>
        <v>0</v>
      </c>
    </row>
    <row r="335" spans="1:11" x14ac:dyDescent="0.25">
      <c r="A335" s="97">
        <v>9</v>
      </c>
      <c r="B335" s="97">
        <v>28</v>
      </c>
      <c r="C335" s="97">
        <v>2018</v>
      </c>
      <c r="D335" s="165">
        <f t="shared" si="5"/>
        <v>43371</v>
      </c>
      <c r="E335" s="162">
        <f>INDEX(Actual_Kirk_HDD!$E$313:$E$797,MATCH($D335,Actual_Kirk_HDD!$A$313:$A$797,0))</f>
        <v>7.5</v>
      </c>
      <c r="F335" s="162">
        <f>SUMIFS(Staff_Kirk_NHDD!P:P,Staff_Kirk_NHDD!A:A,A335,Staff_Kirk_NHDD!B:B,B335)</f>
        <v>13.436296296296296</v>
      </c>
      <c r="H335" s="100"/>
      <c r="J335" s="162">
        <f>INDEX(Actual_CGI_HDD!$E$313:$E$797,MATCH($D335,Actual_CGI_HDD!$A$313:$A$797,0))</f>
        <v>3</v>
      </c>
      <c r="K335" s="163">
        <f>SUMIFS(Staff_CGI_NHDD!P:P,Staff_CGI_NHDD!A:A,A335,Staff_CGI_NHDD!B:B,B335)</f>
        <v>0</v>
      </c>
    </row>
    <row r="336" spans="1:11" x14ac:dyDescent="0.25">
      <c r="A336" s="97">
        <v>9</v>
      </c>
      <c r="B336" s="97">
        <v>29</v>
      </c>
      <c r="C336" s="97">
        <v>2018</v>
      </c>
      <c r="D336" s="165">
        <f t="shared" si="5"/>
        <v>43372</v>
      </c>
      <c r="E336" s="162">
        <f>INDEX(Actual_Kirk_HDD!$E$313:$E$797,MATCH($D336,Actual_Kirk_HDD!$A$313:$A$797,0))</f>
        <v>13</v>
      </c>
      <c r="F336" s="162">
        <f>SUMIFS(Staff_Kirk_NHDD!P:P,Staff_Kirk_NHDD!A:A,A336,Staff_Kirk_NHDD!B:B,B336)</f>
        <v>8.3977777777777796</v>
      </c>
      <c r="H336" s="100"/>
      <c r="J336" s="162">
        <f>INDEX(Actual_CGI_HDD!$E$313:$E$797,MATCH($D336,Actual_CGI_HDD!$A$313:$A$797,0))</f>
        <v>0</v>
      </c>
      <c r="K336" s="163">
        <f>SUMIFS(Staff_CGI_NHDD!P:P,Staff_CGI_NHDD!A:A,A336,Staff_CGI_NHDD!B:B,B336)</f>
        <v>0.89222222222222025</v>
      </c>
    </row>
    <row r="337" spans="1:11" x14ac:dyDescent="0.25">
      <c r="A337" s="97">
        <v>9</v>
      </c>
      <c r="B337" s="97">
        <v>30</v>
      </c>
      <c r="C337" s="97">
        <v>2018</v>
      </c>
      <c r="D337" s="165">
        <f t="shared" si="5"/>
        <v>43373</v>
      </c>
      <c r="E337" s="162">
        <f>INDEX(Actual_Kirk_HDD!$E$313:$E$797,MATCH($D337,Actual_Kirk_HDD!$A$313:$A$797,0))</f>
        <v>10</v>
      </c>
      <c r="F337" s="162">
        <f>SUMIFS(Staff_Kirk_NHDD!P:P,Staff_Kirk_NHDD!A:A,A337,Staff_Kirk_NHDD!B:B,B337)</f>
        <v>6.1688888888888895</v>
      </c>
      <c r="H337" s="100"/>
      <c r="J337" s="162">
        <f>INDEX(Actual_CGI_HDD!$E$313:$E$797,MATCH($D337,Actual_CGI_HDD!$A$313:$A$797,0))</f>
        <v>0</v>
      </c>
      <c r="K337" s="163">
        <f>SUMIFS(Staff_CGI_NHDD!P:P,Staff_CGI_NHDD!A:A,A337,Staff_CGI_NHDD!B:B,B337)</f>
        <v>5.1659259259259249</v>
      </c>
    </row>
    <row r="338" spans="1:11" x14ac:dyDescent="0.25">
      <c r="A338" s="97">
        <v>10</v>
      </c>
      <c r="B338" s="97">
        <v>1</v>
      </c>
      <c r="C338" s="97">
        <v>2018</v>
      </c>
      <c r="D338" s="165">
        <f t="shared" si="5"/>
        <v>43374</v>
      </c>
      <c r="E338" s="162">
        <f>INDEX(Actual_Kirk_HDD!$E$313:$E$797,MATCH($D338,Actual_Kirk_HDD!$A$313:$A$797,0))</f>
        <v>0</v>
      </c>
      <c r="F338" s="162">
        <f>SUMIFS(Staff_Kirk_NHDD!P:P,Staff_Kirk_NHDD!A:A,A338,Staff_Kirk_NHDD!B:B,B338)</f>
        <v>10.560179211469537</v>
      </c>
      <c r="H338" s="100"/>
      <c r="J338" s="162">
        <f>INDEX(Actual_CGI_HDD!$E$313:$E$797,MATCH($D338,Actual_CGI_HDD!$A$313:$A$797,0))</f>
        <v>0</v>
      </c>
      <c r="K338" s="163">
        <f>SUMIFS(Staff_CGI_NHDD!P:P,Staff_CGI_NHDD!A:A,A338,Staff_CGI_NHDD!B:B,B338)</f>
        <v>5.9418817204301089</v>
      </c>
    </row>
    <row r="339" spans="1:11" x14ac:dyDescent="0.25">
      <c r="A339" s="97">
        <v>10</v>
      </c>
      <c r="B339" s="97">
        <v>2</v>
      </c>
      <c r="C339" s="97">
        <v>2018</v>
      </c>
      <c r="D339" s="165">
        <f t="shared" si="5"/>
        <v>43375</v>
      </c>
      <c r="E339" s="162">
        <f>INDEX(Actual_Kirk_HDD!$E$313:$E$797,MATCH($D339,Actual_Kirk_HDD!$A$313:$A$797,0))</f>
        <v>0</v>
      </c>
      <c r="F339" s="162">
        <f>SUMIFS(Staff_Kirk_NHDD!P:P,Staff_Kirk_NHDD!A:A,A339,Staff_Kirk_NHDD!B:B,B339)</f>
        <v>2.9795519713261664</v>
      </c>
      <c r="H339" s="100"/>
      <c r="J339" s="162">
        <f>INDEX(Actual_CGI_HDD!$E$313:$E$797,MATCH($D339,Actual_CGI_HDD!$A$313:$A$797,0))</f>
        <v>0</v>
      </c>
      <c r="K339" s="163">
        <f>SUMIFS(Staff_CGI_NHDD!P:P,Staff_CGI_NHDD!A:A,A339,Staff_CGI_NHDD!B:B,B339)</f>
        <v>1.5839784946236561</v>
      </c>
    </row>
    <row r="340" spans="1:11" x14ac:dyDescent="0.25">
      <c r="A340" s="97">
        <v>10</v>
      </c>
      <c r="B340" s="97">
        <v>3</v>
      </c>
      <c r="C340" s="97">
        <v>2018</v>
      </c>
      <c r="D340" s="165">
        <f t="shared" si="5"/>
        <v>43376</v>
      </c>
      <c r="E340" s="162">
        <f>INDEX(Actual_Kirk_HDD!$E$313:$E$797,MATCH($D340,Actual_Kirk_HDD!$A$313:$A$797,0))</f>
        <v>0</v>
      </c>
      <c r="F340" s="162">
        <f>SUMIFS(Staff_Kirk_NHDD!P:P,Staff_Kirk_NHDD!A:A,A340,Staff_Kirk_NHDD!B:B,B340)</f>
        <v>0</v>
      </c>
      <c r="H340" s="100"/>
      <c r="J340" s="162">
        <f>INDEX(Actual_CGI_HDD!$E$313:$E$797,MATCH($D340,Actual_CGI_HDD!$A$313:$A$797,0))</f>
        <v>0</v>
      </c>
      <c r="K340" s="163">
        <f>SUMIFS(Staff_CGI_NHDD!P:P,Staff_CGI_NHDD!A:A,A340,Staff_CGI_NHDD!B:B,B340)</f>
        <v>0</v>
      </c>
    </row>
    <row r="341" spans="1:11" x14ac:dyDescent="0.25">
      <c r="A341" s="97">
        <v>10</v>
      </c>
      <c r="B341" s="97">
        <v>4</v>
      </c>
      <c r="C341" s="97">
        <v>2018</v>
      </c>
      <c r="D341" s="165">
        <f t="shared" si="5"/>
        <v>43377</v>
      </c>
      <c r="E341" s="162">
        <f>INDEX(Actual_Kirk_HDD!$E$313:$E$797,MATCH($D341,Actual_Kirk_HDD!$A$313:$A$797,0))</f>
        <v>0</v>
      </c>
      <c r="F341" s="162">
        <f>SUMIFS(Staff_Kirk_NHDD!P:P,Staff_Kirk_NHDD!A:A,A341,Staff_Kirk_NHDD!B:B,B341)</f>
        <v>0</v>
      </c>
      <c r="H341" s="100"/>
      <c r="J341" s="162">
        <f>INDEX(Actual_CGI_HDD!$E$313:$E$797,MATCH($D341,Actual_CGI_HDD!$A$313:$A$797,0))</f>
        <v>0</v>
      </c>
      <c r="K341" s="163">
        <f>SUMIFS(Staff_CGI_NHDD!P:P,Staff_CGI_NHDD!A:A,A341,Staff_CGI_NHDD!B:B,B341)</f>
        <v>0</v>
      </c>
    </row>
    <row r="342" spans="1:11" x14ac:dyDescent="0.25">
      <c r="A342" s="97">
        <v>10</v>
      </c>
      <c r="B342" s="97">
        <v>5</v>
      </c>
      <c r="C342" s="97">
        <v>2018</v>
      </c>
      <c r="D342" s="165">
        <f t="shared" si="5"/>
        <v>43378</v>
      </c>
      <c r="E342" s="162">
        <f>INDEX(Actual_Kirk_HDD!$E$313:$E$797,MATCH($D342,Actual_Kirk_HDD!$A$313:$A$797,0))</f>
        <v>13</v>
      </c>
      <c r="F342" s="162">
        <f>SUMIFS(Staff_Kirk_NHDD!P:P,Staff_Kirk_NHDD!A:A,A342,Staff_Kirk_NHDD!B:B,B342)</f>
        <v>8.9029928315412192</v>
      </c>
      <c r="H342" s="100"/>
      <c r="J342" s="162">
        <f>INDEX(Actual_CGI_HDD!$E$313:$E$797,MATCH($D342,Actual_CGI_HDD!$A$313:$A$797,0))</f>
        <v>0</v>
      </c>
      <c r="K342" s="163">
        <f>SUMIFS(Staff_CGI_NHDD!P:P,Staff_CGI_NHDD!A:A,A342,Staff_CGI_NHDD!B:B,B342)</f>
        <v>0</v>
      </c>
    </row>
    <row r="343" spans="1:11" x14ac:dyDescent="0.25">
      <c r="A343" s="97">
        <v>10</v>
      </c>
      <c r="B343" s="97">
        <v>6</v>
      </c>
      <c r="C343" s="97">
        <v>2018</v>
      </c>
      <c r="D343" s="165">
        <f t="shared" si="5"/>
        <v>43379</v>
      </c>
      <c r="E343" s="162">
        <f>INDEX(Actual_Kirk_HDD!$E$313:$E$797,MATCH($D343,Actual_Kirk_HDD!$A$313:$A$797,0))</f>
        <v>0.5</v>
      </c>
      <c r="F343" s="162">
        <f>SUMIFS(Staff_Kirk_NHDD!P:P,Staff_Kirk_NHDD!A:A,A343,Staff_Kirk_NHDD!B:B,B343)</f>
        <v>6.0353942652329762</v>
      </c>
      <c r="H343" s="100"/>
      <c r="J343" s="162">
        <f>INDEX(Actual_CGI_HDD!$E$313:$E$797,MATCH($D343,Actual_CGI_HDD!$A$313:$A$797,0))</f>
        <v>0</v>
      </c>
      <c r="K343" s="163">
        <f>SUMIFS(Staff_CGI_NHDD!P:P,Staff_CGI_NHDD!A:A,A343,Staff_CGI_NHDD!B:B,B343)</f>
        <v>0</v>
      </c>
    </row>
    <row r="344" spans="1:11" x14ac:dyDescent="0.25">
      <c r="A344" s="97">
        <v>10</v>
      </c>
      <c r="B344" s="97">
        <v>7</v>
      </c>
      <c r="C344" s="97">
        <v>2018</v>
      </c>
      <c r="D344" s="165">
        <f t="shared" si="5"/>
        <v>43380</v>
      </c>
      <c r="E344" s="162">
        <f>INDEX(Actual_Kirk_HDD!$E$313:$E$797,MATCH($D344,Actual_Kirk_HDD!$A$313:$A$797,0))</f>
        <v>8</v>
      </c>
      <c r="F344" s="162">
        <f>SUMIFS(Staff_Kirk_NHDD!P:P,Staff_Kirk_NHDD!A:A,A344,Staff_Kirk_NHDD!B:B,B344)</f>
        <v>5.0546057347670255</v>
      </c>
      <c r="H344" s="100"/>
      <c r="J344" s="162">
        <f>INDEX(Actual_CGI_HDD!$E$313:$E$797,MATCH($D344,Actual_CGI_HDD!$A$313:$A$797,0))</f>
        <v>0</v>
      </c>
      <c r="K344" s="163">
        <f>SUMIFS(Staff_CGI_NHDD!P:P,Staff_CGI_NHDD!A:A,A344,Staff_CGI_NHDD!B:B,B344)</f>
        <v>0</v>
      </c>
    </row>
    <row r="345" spans="1:11" x14ac:dyDescent="0.25">
      <c r="A345" s="97">
        <v>10</v>
      </c>
      <c r="B345" s="97">
        <v>8</v>
      </c>
      <c r="C345" s="97">
        <v>2018</v>
      </c>
      <c r="D345" s="165">
        <f t="shared" si="5"/>
        <v>43381</v>
      </c>
      <c r="E345" s="162">
        <f>INDEX(Actual_Kirk_HDD!$E$313:$E$797,MATCH($D345,Actual_Kirk_HDD!$A$313:$A$797,0))</f>
        <v>2.5</v>
      </c>
      <c r="F345" s="162">
        <f>SUMIFS(Staff_Kirk_NHDD!P:P,Staff_Kirk_NHDD!A:A,A345,Staff_Kirk_NHDD!B:B,B345)</f>
        <v>11.306774193548389</v>
      </c>
      <c r="H345" s="100"/>
      <c r="J345" s="162">
        <f>INDEX(Actual_CGI_HDD!$E$313:$E$797,MATCH($D345,Actual_CGI_HDD!$A$313:$A$797,0))</f>
        <v>0</v>
      </c>
      <c r="K345" s="163">
        <f>SUMIFS(Staff_CGI_NHDD!P:P,Staff_CGI_NHDD!A:A,A345,Staff_CGI_NHDD!B:B,B345)</f>
        <v>0.67763440860215218</v>
      </c>
    </row>
    <row r="346" spans="1:11" x14ac:dyDescent="0.25">
      <c r="A346" s="97">
        <v>10</v>
      </c>
      <c r="B346" s="97">
        <v>9</v>
      </c>
      <c r="C346" s="97">
        <v>2018</v>
      </c>
      <c r="D346" s="165">
        <f t="shared" si="5"/>
        <v>43382</v>
      </c>
      <c r="E346" s="162">
        <f>INDEX(Actual_Kirk_HDD!$E$313:$E$797,MATCH($D346,Actual_Kirk_HDD!$A$313:$A$797,0))</f>
        <v>0</v>
      </c>
      <c r="F346" s="162">
        <f>SUMIFS(Staff_Kirk_NHDD!P:P,Staff_Kirk_NHDD!A:A,A346,Staff_Kirk_NHDD!B:B,B346)</f>
        <v>0</v>
      </c>
      <c r="H346" s="100"/>
      <c r="J346" s="162">
        <f>INDEX(Actual_CGI_HDD!$E$313:$E$797,MATCH($D346,Actual_CGI_HDD!$A$313:$A$797,0))</f>
        <v>0</v>
      </c>
      <c r="K346" s="163">
        <f>SUMIFS(Staff_CGI_NHDD!P:P,Staff_CGI_NHDD!A:A,A346,Staff_CGI_NHDD!B:B,B346)</f>
        <v>0</v>
      </c>
    </row>
    <row r="347" spans="1:11" x14ac:dyDescent="0.25">
      <c r="A347" s="97">
        <v>10</v>
      </c>
      <c r="B347" s="97">
        <v>10</v>
      </c>
      <c r="C347" s="97">
        <v>2018</v>
      </c>
      <c r="D347" s="165">
        <f t="shared" si="5"/>
        <v>43383</v>
      </c>
      <c r="E347" s="162">
        <f>INDEX(Actual_Kirk_HDD!$E$313:$E$797,MATCH($D347,Actual_Kirk_HDD!$A$313:$A$797,0))</f>
        <v>0</v>
      </c>
      <c r="F347" s="162">
        <f>SUMIFS(Staff_Kirk_NHDD!P:P,Staff_Kirk_NHDD!A:A,A347,Staff_Kirk_NHDD!B:B,B347)</f>
        <v>7.2248387096774218</v>
      </c>
      <c r="H347" s="100"/>
      <c r="J347" s="162">
        <f>INDEX(Actual_CGI_HDD!$E$313:$E$797,MATCH($D347,Actual_CGI_HDD!$A$313:$A$797,0))</f>
        <v>0</v>
      </c>
      <c r="K347" s="163">
        <f>SUMIFS(Staff_CGI_NHDD!P:P,Staff_CGI_NHDD!A:A,A347,Staff_CGI_NHDD!B:B,B347)</f>
        <v>2.5030645161290335</v>
      </c>
    </row>
    <row r="348" spans="1:11" x14ac:dyDescent="0.25">
      <c r="A348" s="97">
        <v>10</v>
      </c>
      <c r="B348" s="97">
        <v>11</v>
      </c>
      <c r="C348" s="97">
        <v>2018</v>
      </c>
      <c r="D348" s="165">
        <f t="shared" si="5"/>
        <v>43384</v>
      </c>
      <c r="E348" s="162">
        <f>INDEX(Actual_Kirk_HDD!$E$313:$E$797,MATCH($D348,Actual_Kirk_HDD!$A$313:$A$797,0))</f>
        <v>13.5</v>
      </c>
      <c r="F348" s="162">
        <f>SUMIFS(Staff_Kirk_NHDD!P:P,Staff_Kirk_NHDD!A:A,A348,Staff_Kirk_NHDD!B:B,B348)</f>
        <v>20.623530465949823</v>
      </c>
      <c r="H348" s="100"/>
      <c r="J348" s="162">
        <f>INDEX(Actual_CGI_HDD!$E$313:$E$797,MATCH($D348,Actual_CGI_HDD!$A$313:$A$797,0))</f>
        <v>11</v>
      </c>
      <c r="K348" s="163">
        <f>SUMIFS(Staff_CGI_NHDD!P:P,Staff_CGI_NHDD!A:A,A348,Staff_CGI_NHDD!B:B,B348)</f>
        <v>9.7119892473118288</v>
      </c>
    </row>
    <row r="349" spans="1:11" x14ac:dyDescent="0.25">
      <c r="A349" s="97">
        <v>10</v>
      </c>
      <c r="B349" s="97">
        <v>12</v>
      </c>
      <c r="C349" s="97">
        <v>2018</v>
      </c>
      <c r="D349" s="165">
        <f t="shared" si="5"/>
        <v>43385</v>
      </c>
      <c r="E349" s="162">
        <f>INDEX(Actual_Kirk_HDD!$E$313:$E$797,MATCH($D349,Actual_Kirk_HDD!$A$313:$A$797,0))</f>
        <v>20</v>
      </c>
      <c r="F349" s="162">
        <f>SUMIFS(Staff_Kirk_NHDD!P:P,Staff_Kirk_NHDD!A:A,A349,Staff_Kirk_NHDD!B:B,B349)</f>
        <v>18.662240143369175</v>
      </c>
      <c r="H349" s="100"/>
      <c r="J349" s="162">
        <f>INDEX(Actual_CGI_HDD!$E$313:$E$797,MATCH($D349,Actual_CGI_HDD!$A$313:$A$797,0))</f>
        <v>18.5</v>
      </c>
      <c r="K349" s="163">
        <f>SUMIFS(Staff_CGI_NHDD!P:P,Staff_CGI_NHDD!A:A,A349,Staff_CGI_NHDD!B:B,B349)</f>
        <v>10.613333333333337</v>
      </c>
    </row>
    <row r="350" spans="1:11" x14ac:dyDescent="0.25">
      <c r="A350" s="97">
        <v>10</v>
      </c>
      <c r="B350" s="97">
        <v>13</v>
      </c>
      <c r="C350" s="97">
        <v>2018</v>
      </c>
      <c r="D350" s="165">
        <f t="shared" si="5"/>
        <v>43386</v>
      </c>
      <c r="E350" s="162">
        <f>INDEX(Actual_Kirk_HDD!$E$313:$E$797,MATCH($D350,Actual_Kirk_HDD!$A$313:$A$797,0))</f>
        <v>23.5</v>
      </c>
      <c r="F350" s="162">
        <f>SUMIFS(Staff_Kirk_NHDD!P:P,Staff_Kirk_NHDD!A:A,A350,Staff_Kirk_NHDD!B:B,B350)</f>
        <v>12.987240143369178</v>
      </c>
      <c r="H350" s="100"/>
      <c r="J350" s="162">
        <f>INDEX(Actual_CGI_HDD!$E$313:$E$797,MATCH($D350,Actual_CGI_HDD!$A$313:$A$797,0))</f>
        <v>15.5</v>
      </c>
      <c r="K350" s="163">
        <f>SUMIFS(Staff_CGI_NHDD!P:P,Staff_CGI_NHDD!A:A,A350,Staff_CGI_NHDD!B:B,B350)</f>
        <v>5.080322580645162</v>
      </c>
    </row>
    <row r="351" spans="1:11" x14ac:dyDescent="0.25">
      <c r="A351" s="97">
        <v>10</v>
      </c>
      <c r="B351" s="97">
        <v>14</v>
      </c>
      <c r="C351" s="97">
        <v>2018</v>
      </c>
      <c r="D351" s="165">
        <f t="shared" si="5"/>
        <v>43387</v>
      </c>
      <c r="E351" s="162">
        <f>INDEX(Actual_Kirk_HDD!$E$313:$E$797,MATCH($D351,Actual_Kirk_HDD!$A$313:$A$797,0))</f>
        <v>18</v>
      </c>
      <c r="F351" s="162">
        <f>SUMIFS(Staff_Kirk_NHDD!P:P,Staff_Kirk_NHDD!A:A,A351,Staff_Kirk_NHDD!B:B,B351)</f>
        <v>0</v>
      </c>
      <c r="H351" s="100"/>
      <c r="J351" s="162">
        <f>INDEX(Actual_CGI_HDD!$E$313:$E$797,MATCH($D351,Actual_CGI_HDD!$A$313:$A$797,0))</f>
        <v>11</v>
      </c>
      <c r="K351" s="163">
        <f>SUMIFS(Staff_CGI_NHDD!P:P,Staff_CGI_NHDD!A:A,A351,Staff_CGI_NHDD!B:B,B351)</f>
        <v>3.4946236559136425E-3</v>
      </c>
    </row>
    <row r="352" spans="1:11" x14ac:dyDescent="0.25">
      <c r="A352" s="97">
        <v>10</v>
      </c>
      <c r="B352" s="97">
        <v>15</v>
      </c>
      <c r="C352" s="97">
        <v>2018</v>
      </c>
      <c r="D352" s="165">
        <f t="shared" si="5"/>
        <v>43388</v>
      </c>
      <c r="E352" s="162">
        <f>INDEX(Actual_Kirk_HDD!$E$313:$E$797,MATCH($D352,Actual_Kirk_HDD!$A$313:$A$797,0))</f>
        <v>24</v>
      </c>
      <c r="F352" s="162">
        <f>SUMIFS(Staff_Kirk_NHDD!P:P,Staff_Kirk_NHDD!A:A,A352,Staff_Kirk_NHDD!B:B,B352)</f>
        <v>0.6302688172043015</v>
      </c>
      <c r="H352" s="100"/>
      <c r="J352" s="162">
        <f>INDEX(Actual_CGI_HDD!$E$313:$E$797,MATCH($D352,Actual_CGI_HDD!$A$313:$A$797,0))</f>
        <v>15.5</v>
      </c>
      <c r="K352" s="163">
        <f>SUMIFS(Staff_CGI_NHDD!P:P,Staff_CGI_NHDD!A:A,A352,Staff_CGI_NHDD!B:B,B352)</f>
        <v>6.9212365591397855</v>
      </c>
    </row>
    <row r="353" spans="1:11" x14ac:dyDescent="0.25">
      <c r="A353" s="97">
        <v>10</v>
      </c>
      <c r="B353" s="97">
        <v>16</v>
      </c>
      <c r="C353" s="97">
        <v>2018</v>
      </c>
      <c r="D353" s="165">
        <f t="shared" si="5"/>
        <v>43389</v>
      </c>
      <c r="E353" s="162">
        <f>INDEX(Actual_Kirk_HDD!$E$313:$E$797,MATCH($D353,Actual_Kirk_HDD!$A$313:$A$797,0))</f>
        <v>27.5</v>
      </c>
      <c r="F353" s="162">
        <f>SUMIFS(Staff_Kirk_NHDD!P:P,Staff_Kirk_NHDD!A:A,A353,Staff_Kirk_NHDD!B:B,B353)</f>
        <v>19.630035842293911</v>
      </c>
      <c r="H353" s="100"/>
      <c r="J353" s="162">
        <f>INDEX(Actual_CGI_HDD!$E$313:$E$797,MATCH($D353,Actual_CGI_HDD!$A$313:$A$797,0))</f>
        <v>21</v>
      </c>
      <c r="K353" s="163">
        <f>SUMIFS(Staff_CGI_NHDD!P:P,Staff_CGI_NHDD!A:A,A353,Staff_CGI_NHDD!B:B,B353)</f>
        <v>13.030483870967741</v>
      </c>
    </row>
    <row r="354" spans="1:11" x14ac:dyDescent="0.25">
      <c r="A354" s="97">
        <v>10</v>
      </c>
      <c r="B354" s="97">
        <v>17</v>
      </c>
      <c r="C354" s="97">
        <v>2018</v>
      </c>
      <c r="D354" s="165">
        <f t="shared" si="5"/>
        <v>43390</v>
      </c>
      <c r="E354" s="162">
        <f>INDEX(Actual_Kirk_HDD!$E$313:$E$797,MATCH($D354,Actual_Kirk_HDD!$A$313:$A$797,0))</f>
        <v>20</v>
      </c>
      <c r="F354" s="162">
        <f>SUMIFS(Staff_Kirk_NHDD!P:P,Staff_Kirk_NHDD!A:A,A354,Staff_Kirk_NHDD!B:B,B354)</f>
        <v>14.861003584229392</v>
      </c>
      <c r="H354" s="100"/>
      <c r="J354" s="162">
        <f>INDEX(Actual_CGI_HDD!$E$313:$E$797,MATCH($D354,Actual_CGI_HDD!$A$313:$A$797,0))</f>
        <v>14</v>
      </c>
      <c r="K354" s="163">
        <f>SUMIFS(Staff_CGI_NHDD!P:P,Staff_CGI_NHDD!A:A,A354,Staff_CGI_NHDD!B:B,B354)</f>
        <v>14.038620071684587</v>
      </c>
    </row>
    <row r="355" spans="1:11" x14ac:dyDescent="0.25">
      <c r="A355" s="97">
        <v>10</v>
      </c>
      <c r="B355" s="97">
        <v>18</v>
      </c>
      <c r="C355" s="97">
        <v>2018</v>
      </c>
      <c r="D355" s="165">
        <f t="shared" si="5"/>
        <v>43391</v>
      </c>
      <c r="E355" s="162">
        <f>INDEX(Actual_Kirk_HDD!$E$313:$E$797,MATCH($D355,Actual_Kirk_HDD!$A$313:$A$797,0))</f>
        <v>19.5</v>
      </c>
      <c r="F355" s="162">
        <f>SUMIFS(Staff_Kirk_NHDD!P:P,Staff_Kirk_NHDD!A:A,A355,Staff_Kirk_NHDD!B:B,B355)</f>
        <v>12.091738351254483</v>
      </c>
      <c r="H355" s="100"/>
      <c r="J355" s="162">
        <f>INDEX(Actual_CGI_HDD!$E$313:$E$797,MATCH($D355,Actual_CGI_HDD!$A$313:$A$797,0))</f>
        <v>14.5</v>
      </c>
      <c r="K355" s="163">
        <f>SUMIFS(Staff_CGI_NHDD!P:P,Staff_CGI_NHDD!A:A,A355,Staff_CGI_NHDD!B:B,B355)</f>
        <v>12.226075268817205</v>
      </c>
    </row>
    <row r="356" spans="1:11" x14ac:dyDescent="0.25">
      <c r="A356" s="97">
        <v>10</v>
      </c>
      <c r="B356" s="97">
        <v>19</v>
      </c>
      <c r="C356" s="97">
        <v>2018</v>
      </c>
      <c r="D356" s="165">
        <f t="shared" si="5"/>
        <v>43392</v>
      </c>
      <c r="E356" s="162">
        <f>INDEX(Actual_Kirk_HDD!$E$313:$E$797,MATCH($D356,Actual_Kirk_HDD!$A$313:$A$797,0))</f>
        <v>16.5</v>
      </c>
      <c r="F356" s="162">
        <f>SUMIFS(Staff_Kirk_NHDD!P:P,Staff_Kirk_NHDD!A:A,A356,Staff_Kirk_NHDD!B:B,B356)</f>
        <v>9.6870430107526921</v>
      </c>
      <c r="H356" s="100"/>
      <c r="J356" s="162">
        <f>INDEX(Actual_CGI_HDD!$E$313:$E$797,MATCH($D356,Actual_CGI_HDD!$A$313:$A$797,0))</f>
        <v>17</v>
      </c>
      <c r="K356" s="163">
        <f>SUMIFS(Staff_CGI_NHDD!P:P,Staff_CGI_NHDD!A:A,A356,Staff_CGI_NHDD!B:B,B356)</f>
        <v>7.7068279569892484</v>
      </c>
    </row>
    <row r="357" spans="1:11" x14ac:dyDescent="0.25">
      <c r="A357" s="97">
        <v>10</v>
      </c>
      <c r="B357" s="97">
        <v>20</v>
      </c>
      <c r="C357" s="97">
        <v>2018</v>
      </c>
      <c r="D357" s="165">
        <f t="shared" si="5"/>
        <v>43393</v>
      </c>
      <c r="E357" s="162">
        <f>INDEX(Actual_Kirk_HDD!$E$313:$E$797,MATCH($D357,Actual_Kirk_HDD!$A$313:$A$797,0))</f>
        <v>14</v>
      </c>
      <c r="F357" s="162">
        <f>SUMIFS(Staff_Kirk_NHDD!P:P,Staff_Kirk_NHDD!A:A,A357,Staff_Kirk_NHDD!B:B,B357)</f>
        <v>8.1101612903225835</v>
      </c>
      <c r="H357" s="100"/>
      <c r="J357" s="162">
        <f>INDEX(Actual_CGI_HDD!$E$313:$E$797,MATCH($D357,Actual_CGI_HDD!$A$313:$A$797,0))</f>
        <v>10.5</v>
      </c>
      <c r="K357" s="163">
        <f>SUMIFS(Staff_CGI_NHDD!P:P,Staff_CGI_NHDD!A:A,A357,Staff_CGI_NHDD!B:B,B357)</f>
        <v>8.2881182795698951</v>
      </c>
    </row>
    <row r="358" spans="1:11" x14ac:dyDescent="0.25">
      <c r="A358" s="97">
        <v>10</v>
      </c>
      <c r="B358" s="97">
        <v>21</v>
      </c>
      <c r="C358" s="97">
        <v>2018</v>
      </c>
      <c r="D358" s="165">
        <f t="shared" si="5"/>
        <v>43394</v>
      </c>
      <c r="E358" s="162">
        <f>INDEX(Actual_Kirk_HDD!$E$313:$E$797,MATCH($D358,Actual_Kirk_HDD!$A$313:$A$797,0))</f>
        <v>23</v>
      </c>
      <c r="F358" s="162">
        <f>SUMIFS(Staff_Kirk_NHDD!P:P,Staff_Kirk_NHDD!A:A,A358,Staff_Kirk_NHDD!B:B,B358)</f>
        <v>1.7708960573476709</v>
      </c>
      <c r="H358" s="100"/>
      <c r="J358" s="162">
        <f>INDEX(Actual_CGI_HDD!$E$313:$E$797,MATCH($D358,Actual_CGI_HDD!$A$313:$A$797,0))</f>
        <v>24</v>
      </c>
      <c r="K358" s="163">
        <f>SUMIFS(Staff_CGI_NHDD!P:P,Staff_CGI_NHDD!A:A,A358,Staff_CGI_NHDD!B:B,B358)</f>
        <v>3.4233870967741939</v>
      </c>
    </row>
    <row r="359" spans="1:11" x14ac:dyDescent="0.25">
      <c r="A359" s="97">
        <v>10</v>
      </c>
      <c r="B359" s="97">
        <v>22</v>
      </c>
      <c r="C359" s="97">
        <v>2018</v>
      </c>
      <c r="D359" s="165">
        <f t="shared" si="5"/>
        <v>43395</v>
      </c>
      <c r="E359" s="162">
        <f>INDEX(Actual_Kirk_HDD!$E$313:$E$797,MATCH($D359,Actual_Kirk_HDD!$A$313:$A$797,0))</f>
        <v>23.5</v>
      </c>
      <c r="F359" s="162">
        <f>SUMIFS(Staff_Kirk_NHDD!P:P,Staff_Kirk_NHDD!A:A,A359,Staff_Kirk_NHDD!B:B,B359)</f>
        <v>3.9418817204301084</v>
      </c>
      <c r="H359" s="100"/>
      <c r="J359" s="162">
        <f>INDEX(Actual_CGI_HDD!$E$313:$E$797,MATCH($D359,Actual_CGI_HDD!$A$313:$A$797,0))</f>
        <v>16.5</v>
      </c>
      <c r="K359" s="163">
        <f>SUMIFS(Staff_CGI_NHDD!P:P,Staff_CGI_NHDD!A:A,A359,Staff_CGI_NHDD!B:B,B359)</f>
        <v>4.3270430107526883</v>
      </c>
    </row>
    <row r="360" spans="1:11" x14ac:dyDescent="0.25">
      <c r="A360" s="97">
        <v>10</v>
      </c>
      <c r="B360" s="97">
        <v>23</v>
      </c>
      <c r="C360" s="97">
        <v>2018</v>
      </c>
      <c r="D360" s="165">
        <f t="shared" si="5"/>
        <v>43396</v>
      </c>
      <c r="E360" s="162">
        <f>INDEX(Actual_Kirk_HDD!$E$313:$E$797,MATCH($D360,Actual_Kirk_HDD!$A$313:$A$797,0))</f>
        <v>11.5</v>
      </c>
      <c r="F360" s="162">
        <f>SUMIFS(Staff_Kirk_NHDD!P:P,Staff_Kirk_NHDD!A:A,A360,Staff_Kirk_NHDD!B:B,B360)</f>
        <v>16.682347670250898</v>
      </c>
      <c r="H360" s="100"/>
      <c r="J360" s="162">
        <f>INDEX(Actual_CGI_HDD!$E$313:$E$797,MATCH($D360,Actual_CGI_HDD!$A$313:$A$797,0))</f>
        <v>10.5</v>
      </c>
      <c r="K360" s="163">
        <f>SUMIFS(Staff_CGI_NHDD!P:P,Staff_CGI_NHDD!A:A,A360,Staff_CGI_NHDD!B:B,B360)</f>
        <v>8.8601792114695357</v>
      </c>
    </row>
    <row r="361" spans="1:11" x14ac:dyDescent="0.25">
      <c r="A361" s="97">
        <v>10</v>
      </c>
      <c r="B361" s="97">
        <v>24</v>
      </c>
      <c r="C361" s="97">
        <v>2018</v>
      </c>
      <c r="D361" s="165">
        <f t="shared" si="5"/>
        <v>43397</v>
      </c>
      <c r="E361" s="162">
        <f>INDEX(Actual_Kirk_HDD!$E$313:$E$797,MATCH($D361,Actual_Kirk_HDD!$A$313:$A$797,0))</f>
        <v>21</v>
      </c>
      <c r="F361" s="162">
        <f>SUMIFS(Staff_Kirk_NHDD!P:P,Staff_Kirk_NHDD!A:A,A361,Staff_Kirk_NHDD!B:B,B361)</f>
        <v>13.884193548387097</v>
      </c>
      <c r="H361" s="100"/>
      <c r="J361" s="162">
        <f>INDEX(Actual_CGI_HDD!$E$313:$E$797,MATCH($D361,Actual_CGI_HDD!$A$313:$A$797,0))</f>
        <v>16.5</v>
      </c>
      <c r="K361" s="163">
        <f>SUMIFS(Staff_CGI_NHDD!P:P,Staff_CGI_NHDD!A:A,A361,Staff_CGI_NHDD!B:B,B361)</f>
        <v>15.162688172043014</v>
      </c>
    </row>
    <row r="362" spans="1:11" x14ac:dyDescent="0.25">
      <c r="A362" s="97">
        <v>10</v>
      </c>
      <c r="B362" s="97">
        <v>25</v>
      </c>
      <c r="C362" s="97">
        <v>2018</v>
      </c>
      <c r="D362" s="165">
        <f t="shared" si="5"/>
        <v>43398</v>
      </c>
      <c r="E362" s="162">
        <f>INDEX(Actual_Kirk_HDD!$E$313:$E$797,MATCH($D362,Actual_Kirk_HDD!$A$313:$A$797,0))</f>
        <v>21</v>
      </c>
      <c r="F362" s="162">
        <f>SUMIFS(Staff_Kirk_NHDD!P:P,Staff_Kirk_NHDD!A:A,A362,Staff_Kirk_NHDD!B:B,B362)</f>
        <v>21.906021505376348</v>
      </c>
      <c r="H362" s="100"/>
      <c r="J362" s="162">
        <f>INDEX(Actual_CGI_HDD!$E$313:$E$797,MATCH($D362,Actual_CGI_HDD!$A$313:$A$797,0))</f>
        <v>13</v>
      </c>
      <c r="K362" s="163">
        <f>SUMIFS(Staff_CGI_NHDD!P:P,Staff_CGI_NHDD!A:A,A362,Staff_CGI_NHDD!B:B,B362)</f>
        <v>16.041182795698926</v>
      </c>
    </row>
    <row r="363" spans="1:11" x14ac:dyDescent="0.25">
      <c r="A363" s="97">
        <v>10</v>
      </c>
      <c r="B363" s="97">
        <v>26</v>
      </c>
      <c r="C363" s="97">
        <v>2018</v>
      </c>
      <c r="D363" s="165">
        <f t="shared" si="5"/>
        <v>43399</v>
      </c>
      <c r="E363" s="162">
        <f>INDEX(Actual_Kirk_HDD!$E$313:$E$797,MATCH($D363,Actual_Kirk_HDD!$A$313:$A$797,0))</f>
        <v>16.5</v>
      </c>
      <c r="F363" s="162">
        <f>SUMIFS(Staff_Kirk_NHDD!P:P,Staff_Kirk_NHDD!A:A,A363,Staff_Kirk_NHDD!B:B,B363)</f>
        <v>17.582616487455198</v>
      </c>
      <c r="H363" s="100"/>
      <c r="J363" s="162">
        <f>INDEX(Actual_CGI_HDD!$E$313:$E$797,MATCH($D363,Actual_CGI_HDD!$A$313:$A$797,0))</f>
        <v>11.5</v>
      </c>
      <c r="K363" s="163">
        <f>SUMIFS(Staff_CGI_NHDD!P:P,Staff_CGI_NHDD!A:A,A363,Staff_CGI_NHDD!B:B,B363)</f>
        <v>11.301021505376344</v>
      </c>
    </row>
    <row r="364" spans="1:11" x14ac:dyDescent="0.25">
      <c r="A364" s="97">
        <v>10</v>
      </c>
      <c r="B364" s="97">
        <v>27</v>
      </c>
      <c r="C364" s="97">
        <v>2018</v>
      </c>
      <c r="D364" s="165">
        <f t="shared" si="5"/>
        <v>43400</v>
      </c>
      <c r="E364" s="162">
        <f>INDEX(Actual_Kirk_HDD!$E$313:$E$797,MATCH($D364,Actual_Kirk_HDD!$A$313:$A$797,0))</f>
        <v>17.5</v>
      </c>
      <c r="F364" s="162">
        <f>SUMIFS(Staff_Kirk_NHDD!P:P,Staff_Kirk_NHDD!A:A,A364,Staff_Kirk_NHDD!B:B,B364)</f>
        <v>15.821451612903227</v>
      </c>
      <c r="H364" s="100"/>
      <c r="J364" s="162">
        <f>INDEX(Actual_CGI_HDD!$E$313:$E$797,MATCH($D364,Actual_CGI_HDD!$A$313:$A$797,0))</f>
        <v>12</v>
      </c>
      <c r="K364" s="163">
        <f>SUMIFS(Staff_CGI_NHDD!P:P,Staff_CGI_NHDD!A:A,A364,Staff_CGI_NHDD!B:B,B364)</f>
        <v>18.00413978494624</v>
      </c>
    </row>
    <row r="365" spans="1:11" x14ac:dyDescent="0.25">
      <c r="A365" s="97">
        <v>10</v>
      </c>
      <c r="B365" s="97">
        <v>28</v>
      </c>
      <c r="C365" s="97">
        <v>2018</v>
      </c>
      <c r="D365" s="165">
        <f t="shared" si="5"/>
        <v>43401</v>
      </c>
      <c r="E365" s="162">
        <f>INDEX(Actual_Kirk_HDD!$E$313:$E$797,MATCH($D365,Actual_Kirk_HDD!$A$313:$A$797,0))</f>
        <v>10</v>
      </c>
      <c r="F365" s="162">
        <f>SUMIFS(Staff_Kirk_NHDD!P:P,Staff_Kirk_NHDD!A:A,A365,Staff_Kirk_NHDD!B:B,B365)</f>
        <v>26.103745519713264</v>
      </c>
      <c r="H365" s="100"/>
      <c r="J365" s="162">
        <f>INDEX(Actual_CGI_HDD!$E$313:$E$797,MATCH($D365,Actual_CGI_HDD!$A$313:$A$797,0))</f>
        <v>10</v>
      </c>
      <c r="K365" s="163">
        <f>SUMIFS(Staff_CGI_NHDD!P:P,Staff_CGI_NHDD!A:A,A365,Staff_CGI_NHDD!B:B,B365)</f>
        <v>24.472096774193549</v>
      </c>
    </row>
    <row r="366" spans="1:11" x14ac:dyDescent="0.25">
      <c r="A366" s="97">
        <v>10</v>
      </c>
      <c r="B366" s="97">
        <v>29</v>
      </c>
      <c r="C366" s="97">
        <v>2018</v>
      </c>
      <c r="D366" s="165">
        <f t="shared" si="5"/>
        <v>43402</v>
      </c>
      <c r="E366" s="162">
        <f>INDEX(Actual_Kirk_HDD!$E$313:$E$797,MATCH($D366,Actual_Kirk_HDD!$A$313:$A$797,0))</f>
        <v>14</v>
      </c>
      <c r="F366" s="162">
        <f>SUMIFS(Staff_Kirk_NHDD!P:P,Staff_Kirk_NHDD!A:A,A366,Staff_Kirk_NHDD!B:B,B366)</f>
        <v>30.566308243727597</v>
      </c>
      <c r="H366" s="100"/>
      <c r="J366" s="162">
        <f>INDEX(Actual_CGI_HDD!$E$313:$E$797,MATCH($D366,Actual_CGI_HDD!$A$313:$A$797,0))</f>
        <v>14</v>
      </c>
      <c r="K366" s="163">
        <f>SUMIFS(Staff_CGI_NHDD!P:P,Staff_CGI_NHDD!A:A,A366,Staff_CGI_NHDD!B:B,B366)</f>
        <v>19.342903225806456</v>
      </c>
    </row>
    <row r="367" spans="1:11" x14ac:dyDescent="0.25">
      <c r="A367" s="97">
        <v>10</v>
      </c>
      <c r="B367" s="97">
        <v>30</v>
      </c>
      <c r="C367" s="97">
        <v>2018</v>
      </c>
      <c r="D367" s="165">
        <f t="shared" si="5"/>
        <v>43403</v>
      </c>
      <c r="E367" s="162">
        <f>INDEX(Actual_Kirk_HDD!$E$313:$E$797,MATCH($D367,Actual_Kirk_HDD!$A$313:$A$797,0))</f>
        <v>13</v>
      </c>
      <c r="F367" s="162">
        <f>SUMIFS(Staff_Kirk_NHDD!P:P,Staff_Kirk_NHDD!A:A,A367,Staff_Kirk_NHDD!B:B,B367)</f>
        <v>23.15010752688173</v>
      </c>
      <c r="H367" s="100"/>
      <c r="J367" s="162">
        <f>INDEX(Actual_CGI_HDD!$E$313:$E$797,MATCH($D367,Actual_CGI_HDD!$A$313:$A$797,0))</f>
        <v>3</v>
      </c>
      <c r="K367" s="163">
        <f>SUMIFS(Staff_CGI_NHDD!P:P,Staff_CGI_NHDD!A:A,A367,Staff_CGI_NHDD!B:B,B367)</f>
        <v>16.957419354838709</v>
      </c>
    </row>
    <row r="368" spans="1:11" x14ac:dyDescent="0.25">
      <c r="A368" s="97">
        <v>10</v>
      </c>
      <c r="B368" s="97">
        <v>31</v>
      </c>
      <c r="C368" s="97">
        <v>2018</v>
      </c>
      <c r="D368" s="165">
        <f t="shared" si="5"/>
        <v>43404</v>
      </c>
      <c r="E368" s="162">
        <f>INDEX(Actual_Kirk_HDD!$E$313:$E$797,MATCH($D368,Actual_Kirk_HDD!$A$313:$A$797,0))</f>
        <v>9.5</v>
      </c>
      <c r="F368" s="162">
        <f>SUMIFS(Staff_Kirk_NHDD!P:P,Staff_Kirk_NHDD!A:A,A368,Staff_Kirk_NHDD!B:B,B368)</f>
        <v>24.451899641577064</v>
      </c>
      <c r="H368" s="100"/>
      <c r="J368" s="162">
        <f>INDEX(Actual_CGI_HDD!$E$313:$E$797,MATCH($D368,Actual_CGI_HDD!$A$313:$A$797,0))</f>
        <v>4.5</v>
      </c>
      <c r="K368" s="163">
        <f>SUMIFS(Staff_CGI_NHDD!P:P,Staff_CGI_NHDD!A:A,A368,Staff_CGI_NHDD!B:B,B368)</f>
        <v>20.572921146953398</v>
      </c>
    </row>
    <row r="369" spans="1:11" x14ac:dyDescent="0.25">
      <c r="A369" s="97">
        <v>11</v>
      </c>
      <c r="B369" s="97">
        <v>1</v>
      </c>
      <c r="C369" s="97">
        <v>2018</v>
      </c>
      <c r="D369" s="165">
        <f t="shared" si="5"/>
        <v>43405</v>
      </c>
      <c r="E369" s="162">
        <f>INDEX(Actual_Kirk_HDD!$E$313:$E$797,MATCH($D369,Actual_Kirk_HDD!$A$313:$A$797,0))</f>
        <v>14</v>
      </c>
      <c r="F369" s="162">
        <f>SUMIFS(Staff_Kirk_NHDD!P:P,Staff_Kirk_NHDD!A:A,A369,Staff_Kirk_NHDD!B:B,B369)</f>
        <v>34.695555555555543</v>
      </c>
      <c r="H369" s="100"/>
      <c r="J369" s="162">
        <f>INDEX(Actual_CGI_HDD!$E$313:$E$797,MATCH($D369,Actual_CGI_HDD!$A$313:$A$797,0))</f>
        <v>18</v>
      </c>
      <c r="K369" s="163">
        <f>SUMIFS(Staff_CGI_NHDD!P:P,Staff_CGI_NHDD!A:A,A369,Staff_CGI_NHDD!B:B,B369)</f>
        <v>10.341666666666667</v>
      </c>
    </row>
    <row r="370" spans="1:11" x14ac:dyDescent="0.25">
      <c r="A370" s="97">
        <v>11</v>
      </c>
      <c r="B370" s="97">
        <v>2</v>
      </c>
      <c r="C370" s="97">
        <v>2018</v>
      </c>
      <c r="D370" s="165">
        <f t="shared" si="5"/>
        <v>43406</v>
      </c>
      <c r="E370" s="162">
        <f>INDEX(Actual_Kirk_HDD!$E$313:$E$797,MATCH($D370,Actual_Kirk_HDD!$A$313:$A$797,0))</f>
        <v>17</v>
      </c>
      <c r="F370" s="162">
        <f>SUMIFS(Staff_Kirk_NHDD!P:P,Staff_Kirk_NHDD!A:A,A370,Staff_Kirk_NHDD!B:B,B370)</f>
        <v>22.759814814814813</v>
      </c>
      <c r="H370" s="100"/>
      <c r="J370" s="162">
        <f>INDEX(Actual_CGI_HDD!$E$313:$E$797,MATCH($D370,Actual_CGI_HDD!$A$313:$A$797,0))</f>
        <v>16.5</v>
      </c>
      <c r="K370" s="163">
        <f>SUMIFS(Staff_CGI_NHDD!P:P,Staff_CGI_NHDD!A:A,A370,Staff_CGI_NHDD!B:B,B370)</f>
        <v>7.6666666666667993E-2</v>
      </c>
    </row>
    <row r="371" spans="1:11" x14ac:dyDescent="0.25">
      <c r="A371" s="97">
        <v>11</v>
      </c>
      <c r="B371" s="97">
        <v>3</v>
      </c>
      <c r="C371" s="97">
        <v>2018</v>
      </c>
      <c r="D371" s="165">
        <f t="shared" si="5"/>
        <v>43407</v>
      </c>
      <c r="E371" s="162">
        <f>INDEX(Actual_Kirk_HDD!$E$313:$E$797,MATCH($D371,Actual_Kirk_HDD!$A$313:$A$797,0))</f>
        <v>22</v>
      </c>
      <c r="F371" s="162">
        <f>SUMIFS(Staff_Kirk_NHDD!P:P,Staff_Kirk_NHDD!A:A,A371,Staff_Kirk_NHDD!B:B,B371)</f>
        <v>20.594444444444441</v>
      </c>
      <c r="H371" s="100"/>
      <c r="J371" s="162">
        <f>INDEX(Actual_CGI_HDD!$E$313:$E$797,MATCH($D371,Actual_CGI_HDD!$A$313:$A$797,0))</f>
        <v>18</v>
      </c>
      <c r="K371" s="163">
        <f>SUMIFS(Staff_CGI_NHDD!P:P,Staff_CGI_NHDD!A:A,A371,Staff_CGI_NHDD!B:B,B371)</f>
        <v>6.1916666666666655</v>
      </c>
    </row>
    <row r="372" spans="1:11" x14ac:dyDescent="0.25">
      <c r="A372" s="97">
        <v>11</v>
      </c>
      <c r="B372" s="97">
        <v>4</v>
      </c>
      <c r="C372" s="97">
        <v>2018</v>
      </c>
      <c r="D372" s="165">
        <f t="shared" si="5"/>
        <v>43408</v>
      </c>
      <c r="E372" s="162">
        <f>INDEX(Actual_Kirk_HDD!$E$313:$E$797,MATCH($D372,Actual_Kirk_HDD!$A$313:$A$797,0))</f>
        <v>19.5</v>
      </c>
      <c r="F372" s="162">
        <f>SUMIFS(Staff_Kirk_NHDD!P:P,Staff_Kirk_NHDD!A:A,A372,Staff_Kirk_NHDD!B:B,B372)</f>
        <v>18.077962962962964</v>
      </c>
      <c r="H372" s="100"/>
      <c r="J372" s="162">
        <f>INDEX(Actual_CGI_HDD!$E$313:$E$797,MATCH($D372,Actual_CGI_HDD!$A$313:$A$797,0))</f>
        <v>12</v>
      </c>
      <c r="K372" s="163">
        <f>SUMIFS(Staff_CGI_NHDD!P:P,Staff_CGI_NHDD!A:A,A372,Staff_CGI_NHDD!B:B,B372)</f>
        <v>1.9388888888888898</v>
      </c>
    </row>
    <row r="373" spans="1:11" x14ac:dyDescent="0.25">
      <c r="A373" s="97">
        <v>11</v>
      </c>
      <c r="B373" s="97">
        <v>5</v>
      </c>
      <c r="C373" s="97">
        <v>2018</v>
      </c>
      <c r="D373" s="165">
        <f t="shared" si="5"/>
        <v>43409</v>
      </c>
      <c r="E373" s="162">
        <f>INDEX(Actual_Kirk_HDD!$E$313:$E$797,MATCH($D373,Actual_Kirk_HDD!$A$313:$A$797,0))</f>
        <v>19.5</v>
      </c>
      <c r="F373" s="162">
        <f>SUMIFS(Staff_Kirk_NHDD!P:P,Staff_Kirk_NHDD!A:A,A373,Staff_Kirk_NHDD!B:B,B373)</f>
        <v>10.467222222222222</v>
      </c>
      <c r="H373" s="100"/>
      <c r="J373" s="162">
        <f>INDEX(Actual_CGI_HDD!$E$313:$E$797,MATCH($D373,Actual_CGI_HDD!$A$313:$A$797,0))</f>
        <v>16</v>
      </c>
      <c r="K373" s="163">
        <f>SUMIFS(Staff_CGI_NHDD!P:P,Staff_CGI_NHDD!A:A,A373,Staff_CGI_NHDD!B:B,B373)</f>
        <v>4.1988888888888871</v>
      </c>
    </row>
    <row r="374" spans="1:11" x14ac:dyDescent="0.25">
      <c r="A374" s="97">
        <v>11</v>
      </c>
      <c r="B374" s="97">
        <v>6</v>
      </c>
      <c r="C374" s="97">
        <v>2018</v>
      </c>
      <c r="D374" s="165">
        <f t="shared" si="5"/>
        <v>43410</v>
      </c>
      <c r="E374" s="162">
        <f>INDEX(Actual_Kirk_HDD!$E$313:$E$797,MATCH($D374,Actual_Kirk_HDD!$A$313:$A$797,0))</f>
        <v>20.5</v>
      </c>
      <c r="F374" s="162">
        <f>SUMIFS(Staff_Kirk_NHDD!P:P,Staff_Kirk_NHDD!A:A,A374,Staff_Kirk_NHDD!B:B,B374)</f>
        <v>21.27277777777778</v>
      </c>
      <c r="H374" s="100"/>
      <c r="J374" s="162">
        <f>INDEX(Actual_CGI_HDD!$E$313:$E$797,MATCH($D374,Actual_CGI_HDD!$A$313:$A$797,0))</f>
        <v>9</v>
      </c>
      <c r="K374" s="163">
        <f>SUMIFS(Staff_CGI_NHDD!P:P,Staff_CGI_NHDD!A:A,A374,Staff_CGI_NHDD!B:B,B374)</f>
        <v>9.0405555555555566</v>
      </c>
    </row>
    <row r="375" spans="1:11" x14ac:dyDescent="0.25">
      <c r="A375" s="97">
        <v>11</v>
      </c>
      <c r="B375" s="97">
        <v>7</v>
      </c>
      <c r="C375" s="97">
        <v>2018</v>
      </c>
      <c r="D375" s="165">
        <f t="shared" si="5"/>
        <v>43411</v>
      </c>
      <c r="E375" s="162">
        <f>INDEX(Actual_Kirk_HDD!$E$313:$E$797,MATCH($D375,Actual_Kirk_HDD!$A$313:$A$797,0))</f>
        <v>26</v>
      </c>
      <c r="F375" s="162">
        <f>SUMIFS(Staff_Kirk_NHDD!P:P,Staff_Kirk_NHDD!A:A,A375,Staff_Kirk_NHDD!B:B,B375)</f>
        <v>29.911111111111111</v>
      </c>
      <c r="H375" s="100"/>
      <c r="J375" s="162">
        <f>INDEX(Actual_CGI_HDD!$E$313:$E$797,MATCH($D375,Actual_CGI_HDD!$A$313:$A$797,0))</f>
        <v>13</v>
      </c>
      <c r="K375" s="163">
        <f>SUMIFS(Staff_CGI_NHDD!P:P,Staff_CGI_NHDD!A:A,A375,Staff_CGI_NHDD!B:B,B375)</f>
        <v>14.735000000000003</v>
      </c>
    </row>
    <row r="376" spans="1:11" x14ac:dyDescent="0.25">
      <c r="A376" s="97">
        <v>11</v>
      </c>
      <c r="B376" s="97">
        <v>8</v>
      </c>
      <c r="C376" s="97">
        <v>2018</v>
      </c>
      <c r="D376" s="165">
        <f t="shared" si="5"/>
        <v>43412</v>
      </c>
      <c r="E376" s="162">
        <f>INDEX(Actual_Kirk_HDD!$E$313:$E$797,MATCH($D376,Actual_Kirk_HDD!$A$313:$A$797,0))</f>
        <v>32</v>
      </c>
      <c r="F376" s="162">
        <f>SUMIFS(Staff_Kirk_NHDD!P:P,Staff_Kirk_NHDD!A:A,A376,Staff_Kirk_NHDD!B:B,B376)</f>
        <v>33.244814814814809</v>
      </c>
      <c r="H376" s="100"/>
      <c r="J376" s="162">
        <f>INDEX(Actual_CGI_HDD!$E$313:$E$797,MATCH($D376,Actual_CGI_HDD!$A$313:$A$797,0))</f>
        <v>21.5</v>
      </c>
      <c r="K376" s="163">
        <f>SUMIFS(Staff_CGI_NHDD!P:P,Staff_CGI_NHDD!A:A,A376,Staff_CGI_NHDD!B:B,B376)</f>
        <v>23.131666666666671</v>
      </c>
    </row>
    <row r="377" spans="1:11" x14ac:dyDescent="0.25">
      <c r="A377" s="97">
        <v>11</v>
      </c>
      <c r="B377" s="97">
        <v>9</v>
      </c>
      <c r="C377" s="97">
        <v>2018</v>
      </c>
      <c r="D377" s="165">
        <f t="shared" si="5"/>
        <v>43413</v>
      </c>
      <c r="E377" s="162">
        <f>INDEX(Actual_Kirk_HDD!$E$313:$E$797,MATCH($D377,Actual_Kirk_HDD!$A$313:$A$797,0))</f>
        <v>37</v>
      </c>
      <c r="F377" s="162">
        <f>SUMIFS(Staff_Kirk_NHDD!P:P,Staff_Kirk_NHDD!A:A,A377,Staff_Kirk_NHDD!B:B,B377)</f>
        <v>27.719629629629626</v>
      </c>
      <c r="H377" s="100"/>
      <c r="J377" s="162">
        <f>INDEX(Actual_CGI_HDD!$E$313:$E$797,MATCH($D377,Actual_CGI_HDD!$A$313:$A$797,0))</f>
        <v>28.5</v>
      </c>
      <c r="K377" s="163">
        <f>SUMIFS(Staff_CGI_NHDD!P:P,Staff_CGI_NHDD!A:A,A377,Staff_CGI_NHDD!B:B,B377)</f>
        <v>19.793333333333333</v>
      </c>
    </row>
    <row r="378" spans="1:11" x14ac:dyDescent="0.25">
      <c r="A378" s="97">
        <v>11</v>
      </c>
      <c r="B378" s="97">
        <v>10</v>
      </c>
      <c r="C378" s="97">
        <v>2018</v>
      </c>
      <c r="D378" s="165">
        <f t="shared" si="5"/>
        <v>43414</v>
      </c>
      <c r="E378" s="162">
        <f>INDEX(Actual_Kirk_HDD!$E$313:$E$797,MATCH($D378,Actual_Kirk_HDD!$A$313:$A$797,0))</f>
        <v>43.5</v>
      </c>
      <c r="F378" s="162">
        <f>SUMIFS(Staff_Kirk_NHDD!P:P,Staff_Kirk_NHDD!A:A,A378,Staff_Kirk_NHDD!B:B,B378)</f>
        <v>38.468148148148153</v>
      </c>
      <c r="H378" s="100"/>
      <c r="J378" s="162">
        <f>INDEX(Actual_CGI_HDD!$E$313:$E$797,MATCH($D378,Actual_CGI_HDD!$A$313:$A$797,0))</f>
        <v>35.5</v>
      </c>
      <c r="K378" s="163">
        <f>SUMIFS(Staff_CGI_NHDD!P:P,Staff_CGI_NHDD!A:A,A378,Staff_CGI_NHDD!B:B,B378)</f>
        <v>29.47388888888889</v>
      </c>
    </row>
    <row r="379" spans="1:11" x14ac:dyDescent="0.25">
      <c r="A379" s="97">
        <v>11</v>
      </c>
      <c r="B379" s="97">
        <v>11</v>
      </c>
      <c r="C379" s="97">
        <v>2018</v>
      </c>
      <c r="D379" s="165">
        <f t="shared" si="5"/>
        <v>43415</v>
      </c>
      <c r="E379" s="162">
        <f>INDEX(Actual_Kirk_HDD!$E$313:$E$797,MATCH($D379,Actual_Kirk_HDD!$A$313:$A$797,0))</f>
        <v>45</v>
      </c>
      <c r="F379" s="162">
        <f>SUMIFS(Staff_Kirk_NHDD!P:P,Staff_Kirk_NHDD!A:A,A379,Staff_Kirk_NHDD!B:B,B379)</f>
        <v>47.151666666666671</v>
      </c>
      <c r="H379" s="100"/>
      <c r="J379" s="162">
        <f>INDEX(Actual_CGI_HDD!$E$313:$E$797,MATCH($D379,Actual_CGI_HDD!$A$313:$A$797,0))</f>
        <v>29.5</v>
      </c>
      <c r="K379" s="163">
        <f>SUMIFS(Staff_CGI_NHDD!P:P,Staff_CGI_NHDD!A:A,A379,Staff_CGI_NHDD!B:B,B379)</f>
        <v>27.060000000000002</v>
      </c>
    </row>
    <row r="380" spans="1:11" x14ac:dyDescent="0.25">
      <c r="A380" s="97">
        <v>11</v>
      </c>
      <c r="B380" s="97">
        <v>12</v>
      </c>
      <c r="C380" s="97">
        <v>2018</v>
      </c>
      <c r="D380" s="165">
        <f t="shared" si="5"/>
        <v>43416</v>
      </c>
      <c r="E380" s="162">
        <f>INDEX(Actual_Kirk_HDD!$E$313:$E$797,MATCH($D380,Actual_Kirk_HDD!$A$313:$A$797,0))</f>
        <v>29.5</v>
      </c>
      <c r="F380" s="162">
        <f>SUMIFS(Staff_Kirk_NHDD!P:P,Staff_Kirk_NHDD!A:A,A380,Staff_Kirk_NHDD!B:B,B380)</f>
        <v>19.576666666666664</v>
      </c>
      <c r="H380" s="100"/>
      <c r="J380" s="162">
        <f>INDEX(Actual_CGI_HDD!$E$313:$E$797,MATCH($D380,Actual_CGI_HDD!$A$313:$A$797,0))</f>
        <v>27</v>
      </c>
      <c r="K380" s="163">
        <f>SUMIFS(Staff_CGI_NHDD!P:P,Staff_CGI_NHDD!A:A,A380,Staff_CGI_NHDD!B:B,B380)</f>
        <v>12.59611111111111</v>
      </c>
    </row>
    <row r="381" spans="1:11" x14ac:dyDescent="0.25">
      <c r="A381" s="97">
        <v>11</v>
      </c>
      <c r="B381" s="97">
        <v>13</v>
      </c>
      <c r="C381" s="97">
        <v>2018</v>
      </c>
      <c r="D381" s="165">
        <f t="shared" si="5"/>
        <v>43417</v>
      </c>
      <c r="E381" s="162">
        <f>INDEX(Actual_Kirk_HDD!$E$313:$E$797,MATCH($D381,Actual_Kirk_HDD!$A$313:$A$797,0))</f>
        <v>45.5</v>
      </c>
      <c r="F381" s="162">
        <f>SUMIFS(Staff_Kirk_NHDD!P:P,Staff_Kirk_NHDD!A:A,A381,Staff_Kirk_NHDD!B:B,B381)</f>
        <v>26.551111111111105</v>
      </c>
      <c r="H381" s="100"/>
      <c r="J381" s="162">
        <f>INDEX(Actual_CGI_HDD!$E$313:$E$797,MATCH($D381,Actual_CGI_HDD!$A$313:$A$797,0))</f>
        <v>36.5</v>
      </c>
      <c r="K381" s="163">
        <f>SUMIFS(Staff_CGI_NHDD!P:P,Staff_CGI_NHDD!A:A,A381,Staff_CGI_NHDD!B:B,B381)</f>
        <v>24.106666666666673</v>
      </c>
    </row>
    <row r="382" spans="1:11" x14ac:dyDescent="0.25">
      <c r="A382" s="97">
        <v>11</v>
      </c>
      <c r="B382" s="97">
        <v>14</v>
      </c>
      <c r="C382" s="97">
        <v>2018</v>
      </c>
      <c r="D382" s="165">
        <f t="shared" si="5"/>
        <v>43418</v>
      </c>
      <c r="E382" s="162">
        <f>INDEX(Actual_Kirk_HDD!$E$313:$E$797,MATCH($D382,Actual_Kirk_HDD!$A$313:$A$797,0))</f>
        <v>45</v>
      </c>
      <c r="F382" s="162">
        <f>SUMIFS(Staff_Kirk_NHDD!P:P,Staff_Kirk_NHDD!A:A,A382,Staff_Kirk_NHDD!B:B,B382)</f>
        <v>25.420370370370367</v>
      </c>
      <c r="H382" s="100"/>
      <c r="J382" s="162">
        <f>INDEX(Actual_CGI_HDD!$E$313:$E$797,MATCH($D382,Actual_CGI_HDD!$A$313:$A$797,0))</f>
        <v>36.5</v>
      </c>
      <c r="K382" s="163">
        <f>SUMIFS(Staff_CGI_NHDD!P:P,Staff_CGI_NHDD!A:A,A382,Staff_CGI_NHDD!B:B,B382)</f>
        <v>26.114444444444437</v>
      </c>
    </row>
    <row r="383" spans="1:11" x14ac:dyDescent="0.25">
      <c r="A383" s="97">
        <v>11</v>
      </c>
      <c r="B383" s="97">
        <v>15</v>
      </c>
      <c r="C383" s="97">
        <v>2018</v>
      </c>
      <c r="D383" s="165">
        <f t="shared" si="5"/>
        <v>43419</v>
      </c>
      <c r="E383" s="162">
        <f>INDEX(Actual_Kirk_HDD!$E$313:$E$797,MATCH($D383,Actual_Kirk_HDD!$A$313:$A$797,0))</f>
        <v>39.5</v>
      </c>
      <c r="F383" s="162">
        <f>SUMIFS(Staff_Kirk_NHDD!P:P,Staff_Kirk_NHDD!A:A,A383,Staff_Kirk_NHDD!B:B,B383)</f>
        <v>13.913333333333332</v>
      </c>
      <c r="H383" s="100"/>
      <c r="J383" s="162">
        <f>INDEX(Actual_CGI_HDD!$E$313:$E$797,MATCH($D383,Actual_CGI_HDD!$A$313:$A$797,0))</f>
        <v>33</v>
      </c>
      <c r="K383" s="163">
        <f>SUMIFS(Staff_CGI_NHDD!P:P,Staff_CGI_NHDD!A:A,A383,Staff_CGI_NHDD!B:B,B383)</f>
        <v>17.895000000000003</v>
      </c>
    </row>
    <row r="384" spans="1:11" x14ac:dyDescent="0.25">
      <c r="A384" s="97">
        <v>11</v>
      </c>
      <c r="B384" s="97">
        <v>16</v>
      </c>
      <c r="C384" s="97">
        <v>2018</v>
      </c>
      <c r="D384" s="165">
        <f t="shared" si="5"/>
        <v>43420</v>
      </c>
      <c r="E384" s="162">
        <f>INDEX(Actual_Kirk_HDD!$E$313:$E$797,MATCH($D384,Actual_Kirk_HDD!$A$313:$A$797,0))</f>
        <v>35</v>
      </c>
      <c r="F384" s="162">
        <f>SUMIFS(Staff_Kirk_NHDD!P:P,Staff_Kirk_NHDD!A:A,A384,Staff_Kirk_NHDD!B:B,B384)</f>
        <v>23.609259259259261</v>
      </c>
      <c r="H384" s="100"/>
      <c r="J384" s="162">
        <f>INDEX(Actual_CGI_HDD!$E$313:$E$797,MATCH($D384,Actual_CGI_HDD!$A$313:$A$797,0))</f>
        <v>24.5</v>
      </c>
      <c r="K384" s="163">
        <f>SUMIFS(Staff_CGI_NHDD!P:P,Staff_CGI_NHDD!A:A,A384,Staff_CGI_NHDD!B:B,B384)</f>
        <v>24.927777777777781</v>
      </c>
    </row>
    <row r="385" spans="1:11" x14ac:dyDescent="0.25">
      <c r="A385" s="97">
        <v>11</v>
      </c>
      <c r="B385" s="97">
        <v>17</v>
      </c>
      <c r="C385" s="97">
        <v>2018</v>
      </c>
      <c r="D385" s="165">
        <f t="shared" si="5"/>
        <v>43421</v>
      </c>
      <c r="E385" s="162">
        <f>INDEX(Actual_Kirk_HDD!$E$313:$E$797,MATCH($D385,Actual_Kirk_HDD!$A$313:$A$797,0))</f>
        <v>23.5</v>
      </c>
      <c r="F385" s="162">
        <f>SUMIFS(Staff_Kirk_NHDD!P:P,Staff_Kirk_NHDD!A:A,A385,Staff_Kirk_NHDD!B:B,B385)</f>
        <v>31.984259259259254</v>
      </c>
      <c r="H385" s="100"/>
      <c r="J385" s="162">
        <f>INDEX(Actual_CGI_HDD!$E$313:$E$797,MATCH($D385,Actual_CGI_HDD!$A$313:$A$797,0))</f>
        <v>19</v>
      </c>
      <c r="K385" s="163">
        <f>SUMIFS(Staff_CGI_NHDD!P:P,Staff_CGI_NHDD!A:A,A385,Staff_CGI_NHDD!B:B,B385)</f>
        <v>16.290000000000006</v>
      </c>
    </row>
    <row r="386" spans="1:11" x14ac:dyDescent="0.25">
      <c r="A386" s="97">
        <v>11</v>
      </c>
      <c r="B386" s="97">
        <v>18</v>
      </c>
      <c r="C386" s="97">
        <v>2018</v>
      </c>
      <c r="D386" s="165">
        <f t="shared" si="5"/>
        <v>43422</v>
      </c>
      <c r="E386" s="162">
        <f>INDEX(Actual_Kirk_HDD!$E$313:$E$797,MATCH($D386,Actual_Kirk_HDD!$A$313:$A$797,0))</f>
        <v>34.5</v>
      </c>
      <c r="F386" s="162">
        <f>SUMIFS(Staff_Kirk_NHDD!P:P,Staff_Kirk_NHDD!A:A,A386,Staff_Kirk_NHDD!B:B,B386)</f>
        <v>12.532777777777778</v>
      </c>
      <c r="H386" s="100"/>
      <c r="J386" s="162">
        <f>INDEX(Actual_CGI_HDD!$E$313:$E$797,MATCH($D386,Actual_CGI_HDD!$A$313:$A$797,0))</f>
        <v>23</v>
      </c>
      <c r="K386" s="163">
        <f>SUMIFS(Staff_CGI_NHDD!P:P,Staff_CGI_NHDD!A:A,A386,Staff_CGI_NHDD!B:B,B386)</f>
        <v>7.865555555555555</v>
      </c>
    </row>
    <row r="387" spans="1:11" x14ac:dyDescent="0.25">
      <c r="A387" s="97">
        <v>11</v>
      </c>
      <c r="B387" s="97">
        <v>19</v>
      </c>
      <c r="C387" s="97">
        <v>2018</v>
      </c>
      <c r="D387" s="165">
        <f t="shared" si="5"/>
        <v>43423</v>
      </c>
      <c r="E387" s="162">
        <f>INDEX(Actual_Kirk_HDD!$E$313:$E$797,MATCH($D387,Actual_Kirk_HDD!$A$313:$A$797,0))</f>
        <v>37.5</v>
      </c>
      <c r="F387" s="162">
        <f>SUMIFS(Staff_Kirk_NHDD!P:P,Staff_Kirk_NHDD!A:A,A387,Staff_Kirk_NHDD!B:B,B387)</f>
        <v>30.960740740740736</v>
      </c>
      <c r="H387" s="100"/>
      <c r="J387" s="162">
        <f>INDEX(Actual_CGI_HDD!$E$313:$E$797,MATCH($D387,Actual_CGI_HDD!$A$313:$A$797,0))</f>
        <v>28</v>
      </c>
      <c r="K387" s="163">
        <f>SUMIFS(Staff_CGI_NHDD!P:P,Staff_CGI_NHDD!A:A,A387,Staff_CGI_NHDD!B:B,B387)</f>
        <v>33.203888888888891</v>
      </c>
    </row>
    <row r="388" spans="1:11" x14ac:dyDescent="0.25">
      <c r="A388" s="97">
        <v>11</v>
      </c>
      <c r="B388" s="97">
        <v>20</v>
      </c>
      <c r="C388" s="97">
        <v>2018</v>
      </c>
      <c r="D388" s="165">
        <f t="shared" ref="D388:D451" si="6">DATE(C388,A388,B388)</f>
        <v>43424</v>
      </c>
      <c r="E388" s="162">
        <f>INDEX(Actual_Kirk_HDD!$E$313:$E$797,MATCH($D388,Actual_Kirk_HDD!$A$313:$A$797,0))</f>
        <v>33</v>
      </c>
      <c r="F388" s="162">
        <f>SUMIFS(Staff_Kirk_NHDD!P:P,Staff_Kirk_NHDD!A:A,A388,Staff_Kirk_NHDD!B:B,B388)</f>
        <v>28.929259259259258</v>
      </c>
      <c r="H388" s="100"/>
      <c r="J388" s="162">
        <f>INDEX(Actual_CGI_HDD!$E$313:$E$797,MATCH($D388,Actual_CGI_HDD!$A$313:$A$797,0))</f>
        <v>34</v>
      </c>
      <c r="K388" s="163">
        <f>SUMIFS(Staff_CGI_NHDD!P:P,Staff_CGI_NHDD!A:A,A388,Staff_CGI_NHDD!B:B,B388)</f>
        <v>28.121111111111116</v>
      </c>
    </row>
    <row r="389" spans="1:11" x14ac:dyDescent="0.25">
      <c r="A389" s="97">
        <v>11</v>
      </c>
      <c r="B389" s="97">
        <v>21</v>
      </c>
      <c r="C389" s="97">
        <v>2018</v>
      </c>
      <c r="D389" s="165">
        <f t="shared" si="6"/>
        <v>43425</v>
      </c>
      <c r="E389" s="162">
        <f>INDEX(Actual_Kirk_HDD!$E$313:$E$797,MATCH($D389,Actual_Kirk_HDD!$A$313:$A$797,0))</f>
        <v>34</v>
      </c>
      <c r="F389" s="162">
        <f>SUMIFS(Staff_Kirk_NHDD!P:P,Staff_Kirk_NHDD!A:A,A389,Staff_Kirk_NHDD!B:B,B389)</f>
        <v>7.9072222222222202</v>
      </c>
      <c r="H389" s="100"/>
      <c r="J389" s="162">
        <f>INDEX(Actual_CGI_HDD!$E$313:$E$797,MATCH($D389,Actual_CGI_HDD!$A$313:$A$797,0))</f>
        <v>25.5</v>
      </c>
      <c r="K389" s="163">
        <f>SUMIFS(Staff_CGI_NHDD!P:P,Staff_CGI_NHDD!A:A,A389,Staff_CGI_NHDD!B:B,B389)</f>
        <v>20.800555555555555</v>
      </c>
    </row>
    <row r="390" spans="1:11" x14ac:dyDescent="0.25">
      <c r="A390" s="97">
        <v>11</v>
      </c>
      <c r="B390" s="97">
        <v>22</v>
      </c>
      <c r="C390" s="97">
        <v>2018</v>
      </c>
      <c r="D390" s="165">
        <f t="shared" si="6"/>
        <v>43426</v>
      </c>
      <c r="E390" s="162">
        <f>INDEX(Actual_Kirk_HDD!$E$313:$E$797,MATCH($D390,Actual_Kirk_HDD!$A$313:$A$797,0))</f>
        <v>23</v>
      </c>
      <c r="F390" s="162">
        <f>SUMIFS(Staff_Kirk_NHDD!P:P,Staff_Kirk_NHDD!A:A,A390,Staff_Kirk_NHDD!B:B,B390)</f>
        <v>36.311296296296284</v>
      </c>
      <c r="H390" s="100"/>
      <c r="J390" s="162">
        <f>INDEX(Actual_CGI_HDD!$E$313:$E$797,MATCH($D390,Actual_CGI_HDD!$A$313:$A$797,0))</f>
        <v>21</v>
      </c>
      <c r="K390" s="163">
        <f>SUMIFS(Staff_CGI_NHDD!P:P,Staff_CGI_NHDD!A:A,A390,Staff_CGI_NHDD!B:B,B390)</f>
        <v>37.907777777777788</v>
      </c>
    </row>
    <row r="391" spans="1:11" x14ac:dyDescent="0.25">
      <c r="A391" s="97">
        <v>11</v>
      </c>
      <c r="B391" s="97">
        <v>23</v>
      </c>
      <c r="C391" s="97">
        <v>2018</v>
      </c>
      <c r="D391" s="165">
        <f t="shared" si="6"/>
        <v>43427</v>
      </c>
      <c r="E391" s="162">
        <f>INDEX(Actual_Kirk_HDD!$E$313:$E$797,MATCH($D391,Actual_Kirk_HDD!$A$313:$A$797,0))</f>
        <v>21</v>
      </c>
      <c r="F391" s="162">
        <f>SUMIFS(Staff_Kirk_NHDD!P:P,Staff_Kirk_NHDD!A:A,A391,Staff_Kirk_NHDD!B:B,B391)</f>
        <v>41.107222222222205</v>
      </c>
      <c r="H391" s="100"/>
      <c r="J391" s="162">
        <f>INDEX(Actual_CGI_HDD!$E$313:$E$797,MATCH($D391,Actual_CGI_HDD!$A$313:$A$797,0))</f>
        <v>22</v>
      </c>
      <c r="K391" s="163">
        <f>SUMIFS(Staff_CGI_NHDD!P:P,Staff_CGI_NHDD!A:A,A391,Staff_CGI_NHDD!B:B,B391)</f>
        <v>31.095000000000006</v>
      </c>
    </row>
    <row r="392" spans="1:11" x14ac:dyDescent="0.25">
      <c r="A392" s="97">
        <v>11</v>
      </c>
      <c r="B392" s="97">
        <v>24</v>
      </c>
      <c r="C392" s="97">
        <v>2018</v>
      </c>
      <c r="D392" s="165">
        <f t="shared" si="6"/>
        <v>43428</v>
      </c>
      <c r="E392" s="162">
        <f>INDEX(Actual_Kirk_HDD!$E$313:$E$797,MATCH($D392,Actual_Kirk_HDD!$A$313:$A$797,0))</f>
        <v>20.5</v>
      </c>
      <c r="F392" s="162">
        <f>SUMIFS(Staff_Kirk_NHDD!P:P,Staff_Kirk_NHDD!A:A,A392,Staff_Kirk_NHDD!B:B,B392)</f>
        <v>22.064259259259259</v>
      </c>
      <c r="H392" s="100"/>
      <c r="J392" s="162">
        <f>INDEX(Actual_CGI_HDD!$E$313:$E$797,MATCH($D392,Actual_CGI_HDD!$A$313:$A$797,0))</f>
        <v>14.5</v>
      </c>
      <c r="K392" s="163">
        <f>SUMIFS(Staff_CGI_NHDD!P:P,Staff_CGI_NHDD!A:A,A392,Staff_CGI_NHDD!B:B,B392)</f>
        <v>18.811111111111114</v>
      </c>
    </row>
    <row r="393" spans="1:11" x14ac:dyDescent="0.25">
      <c r="A393" s="97">
        <v>11</v>
      </c>
      <c r="B393" s="97">
        <v>25</v>
      </c>
      <c r="C393" s="97">
        <v>2018</v>
      </c>
      <c r="D393" s="165">
        <f t="shared" si="6"/>
        <v>43429</v>
      </c>
      <c r="E393" s="162">
        <f>INDEX(Actual_Kirk_HDD!$E$313:$E$797,MATCH($D393,Actual_Kirk_HDD!$A$313:$A$797,0))</f>
        <v>19</v>
      </c>
      <c r="F393" s="162">
        <f>SUMIFS(Staff_Kirk_NHDD!P:P,Staff_Kirk_NHDD!A:A,A393,Staff_Kirk_NHDD!B:B,B393)</f>
        <v>5.3861111111111137</v>
      </c>
      <c r="H393" s="100"/>
      <c r="J393" s="162">
        <f>INDEX(Actual_CGI_HDD!$E$313:$E$797,MATCH($D393,Actual_CGI_HDD!$A$313:$A$797,0))</f>
        <v>16</v>
      </c>
      <c r="K393" s="163">
        <f>SUMIFS(Staff_CGI_NHDD!P:P,Staff_CGI_NHDD!A:A,A393,Staff_CGI_NHDD!B:B,B393)</f>
        <v>17.236111111111107</v>
      </c>
    </row>
    <row r="394" spans="1:11" x14ac:dyDescent="0.25">
      <c r="A394" s="97">
        <v>11</v>
      </c>
      <c r="B394" s="97">
        <v>26</v>
      </c>
      <c r="C394" s="97">
        <v>2018</v>
      </c>
      <c r="D394" s="165">
        <f t="shared" si="6"/>
        <v>43430</v>
      </c>
      <c r="E394" s="162">
        <f>INDEX(Actual_Kirk_HDD!$E$313:$E$797,MATCH($D394,Actual_Kirk_HDD!$A$313:$A$797,0))</f>
        <v>37</v>
      </c>
      <c r="F394" s="162">
        <f>SUMIFS(Staff_Kirk_NHDD!P:P,Staff_Kirk_NHDD!A:A,A394,Staff_Kirk_NHDD!B:B,B394)</f>
        <v>15.076851851851849</v>
      </c>
      <c r="H394" s="100"/>
      <c r="J394" s="162">
        <f>INDEX(Actual_CGI_HDD!$E$313:$E$797,MATCH($D394,Actual_CGI_HDD!$A$313:$A$797,0))</f>
        <v>36.5</v>
      </c>
      <c r="K394" s="163">
        <f>SUMIFS(Staff_CGI_NHDD!P:P,Staff_CGI_NHDD!A:A,A394,Staff_CGI_NHDD!B:B,B394)</f>
        <v>22.360555555555553</v>
      </c>
    </row>
    <row r="395" spans="1:11" x14ac:dyDescent="0.25">
      <c r="A395" s="97">
        <v>11</v>
      </c>
      <c r="B395" s="97">
        <v>27</v>
      </c>
      <c r="C395" s="97">
        <v>2018</v>
      </c>
      <c r="D395" s="165">
        <f t="shared" si="6"/>
        <v>43431</v>
      </c>
      <c r="E395" s="162">
        <f>INDEX(Actual_Kirk_HDD!$E$313:$E$797,MATCH($D395,Actual_Kirk_HDD!$A$313:$A$797,0))</f>
        <v>49.5</v>
      </c>
      <c r="F395" s="162">
        <f>SUMIFS(Staff_Kirk_NHDD!P:P,Staff_Kirk_NHDD!A:A,A395,Staff_Kirk_NHDD!B:B,B395)</f>
        <v>17.13425925925926</v>
      </c>
      <c r="H395" s="100"/>
      <c r="J395" s="162">
        <f>INDEX(Actual_CGI_HDD!$E$313:$E$797,MATCH($D395,Actual_CGI_HDD!$A$313:$A$797,0))</f>
        <v>38</v>
      </c>
      <c r="K395" s="163">
        <f>SUMIFS(Staff_CGI_NHDD!P:P,Staff_CGI_NHDD!A:A,A395,Staff_CGI_NHDD!B:B,B395)</f>
        <v>15.471666666666669</v>
      </c>
    </row>
    <row r="396" spans="1:11" x14ac:dyDescent="0.25">
      <c r="A396" s="97">
        <v>11</v>
      </c>
      <c r="B396" s="97">
        <v>28</v>
      </c>
      <c r="C396" s="97">
        <v>2018</v>
      </c>
      <c r="D396" s="165">
        <f t="shared" si="6"/>
        <v>43432</v>
      </c>
      <c r="E396" s="162">
        <f>INDEX(Actual_Kirk_HDD!$E$313:$E$797,MATCH($D396,Actual_Kirk_HDD!$A$313:$A$797,0))</f>
        <v>50</v>
      </c>
      <c r="F396" s="162">
        <f>SUMIFS(Staff_Kirk_NHDD!P:P,Staff_Kirk_NHDD!A:A,A396,Staff_Kirk_NHDD!B:B,B396)</f>
        <v>1.7907407407407412</v>
      </c>
      <c r="H396" s="100"/>
      <c r="J396" s="162">
        <f>INDEX(Actual_CGI_HDD!$E$313:$E$797,MATCH($D396,Actual_CGI_HDD!$A$313:$A$797,0))</f>
        <v>37.5</v>
      </c>
      <c r="K396" s="163">
        <f>SUMIFS(Staff_CGI_NHDD!P:P,Staff_CGI_NHDD!A:A,A396,Staff_CGI_NHDD!B:B,B396)</f>
        <v>11.59888888888889</v>
      </c>
    </row>
    <row r="397" spans="1:11" x14ac:dyDescent="0.25">
      <c r="A397" s="97">
        <v>11</v>
      </c>
      <c r="B397" s="97">
        <v>29</v>
      </c>
      <c r="C397" s="97">
        <v>2018</v>
      </c>
      <c r="D397" s="165">
        <f t="shared" si="6"/>
        <v>43433</v>
      </c>
      <c r="E397" s="162">
        <f>INDEX(Actual_Kirk_HDD!$E$313:$E$797,MATCH($D397,Actual_Kirk_HDD!$A$313:$A$797,0))</f>
        <v>44.5</v>
      </c>
      <c r="F397" s="162">
        <f>SUMIFS(Staff_Kirk_NHDD!P:P,Staff_Kirk_NHDD!A:A,A397,Staff_Kirk_NHDD!B:B,B397)</f>
        <v>16.063148148148148</v>
      </c>
      <c r="H397" s="100"/>
      <c r="J397" s="162">
        <f>INDEX(Actual_CGI_HDD!$E$313:$E$797,MATCH($D397,Actual_CGI_HDD!$A$313:$A$797,0))</f>
        <v>20.5</v>
      </c>
      <c r="K397" s="163">
        <f>SUMIFS(Staff_CGI_NHDD!P:P,Staff_CGI_NHDD!A:A,A397,Staff_CGI_NHDD!B:B,B397)</f>
        <v>13.763333333333332</v>
      </c>
    </row>
    <row r="398" spans="1:11" x14ac:dyDescent="0.25">
      <c r="A398" s="97">
        <v>11</v>
      </c>
      <c r="B398" s="97">
        <v>30</v>
      </c>
      <c r="C398" s="97">
        <v>2018</v>
      </c>
      <c r="D398" s="165">
        <f t="shared" si="6"/>
        <v>43434</v>
      </c>
      <c r="E398" s="162">
        <f>INDEX(Actual_Kirk_HDD!$E$313:$E$797,MATCH($D398,Actual_Kirk_HDD!$A$313:$A$797,0))</f>
        <v>38.5</v>
      </c>
      <c r="F398" s="162">
        <f>SUMIFS(Staff_Kirk_NHDD!P:P,Staff_Kirk_NHDD!A:A,A398,Staff_Kirk_NHDD!B:B,B398)</f>
        <v>24.463518518518519</v>
      </c>
      <c r="H398" s="100"/>
      <c r="J398" s="162">
        <f>INDEX(Actual_CGI_HDD!$E$313:$E$797,MATCH($D398,Actual_CGI_HDD!$A$313:$A$797,0))</f>
        <v>10.5</v>
      </c>
      <c r="K398" s="163">
        <f>SUMIFS(Staff_CGI_NHDD!P:P,Staff_CGI_NHDD!A:A,A398,Staff_CGI_NHDD!B:B,B398)</f>
        <v>21.687222222222221</v>
      </c>
    </row>
    <row r="399" spans="1:11" x14ac:dyDescent="0.25">
      <c r="A399" s="97">
        <v>12</v>
      </c>
      <c r="B399" s="97">
        <v>1</v>
      </c>
      <c r="C399" s="97">
        <v>2018</v>
      </c>
      <c r="D399" s="165">
        <f t="shared" si="6"/>
        <v>43435</v>
      </c>
      <c r="E399" s="162">
        <f>INDEX(Actual_Kirk_HDD!$E$313:$E$797,MATCH($D399,Actual_Kirk_HDD!$A$313:$A$797,0))</f>
        <v>34</v>
      </c>
      <c r="F399" s="162">
        <f>SUMIFS(Staff_Kirk_NHDD!P:P,Staff_Kirk_NHDD!A:A,A399,Staff_Kirk_NHDD!B:B,B399)</f>
        <v>29.45564516129032</v>
      </c>
      <c r="H399" s="100"/>
      <c r="J399" s="162">
        <f>INDEX(Actual_CGI_HDD!$E$313:$E$797,MATCH($D399,Actual_CGI_HDD!$A$313:$A$797,0))</f>
        <v>3</v>
      </c>
      <c r="K399" s="163">
        <f>SUMIFS(Staff_CGI_NHDD!P:P,Staff_CGI_NHDD!A:A,A399,Staff_CGI_NHDD!B:B,B399)</f>
        <v>24.97661290322581</v>
      </c>
    </row>
    <row r="400" spans="1:11" x14ac:dyDescent="0.25">
      <c r="A400" s="97">
        <v>12</v>
      </c>
      <c r="B400" s="97">
        <v>2</v>
      </c>
      <c r="C400" s="97">
        <v>2018</v>
      </c>
      <c r="D400" s="165">
        <f t="shared" si="6"/>
        <v>43436</v>
      </c>
      <c r="E400" s="162">
        <f>INDEX(Actual_Kirk_HDD!$E$313:$E$797,MATCH($D400,Actual_Kirk_HDD!$A$313:$A$797,0))</f>
        <v>22.5</v>
      </c>
      <c r="F400" s="162">
        <f>SUMIFS(Staff_Kirk_NHDD!P:P,Staff_Kirk_NHDD!A:A,A400,Staff_Kirk_NHDD!B:B,B400)</f>
        <v>26.567401433691753</v>
      </c>
      <c r="H400" s="100"/>
      <c r="J400" s="162">
        <f>INDEX(Actual_CGI_HDD!$E$313:$E$797,MATCH($D400,Actual_CGI_HDD!$A$313:$A$797,0))</f>
        <v>15.5</v>
      </c>
      <c r="K400" s="163">
        <f>SUMIFS(Staff_CGI_NHDD!P:P,Staff_CGI_NHDD!A:A,A400,Staff_CGI_NHDD!B:B,B400)</f>
        <v>18.973225806451616</v>
      </c>
    </row>
    <row r="401" spans="1:11" x14ac:dyDescent="0.25">
      <c r="A401" s="97">
        <v>12</v>
      </c>
      <c r="B401" s="97">
        <v>3</v>
      </c>
      <c r="C401" s="97">
        <v>2018</v>
      </c>
      <c r="D401" s="165">
        <f t="shared" si="6"/>
        <v>43437</v>
      </c>
      <c r="E401" s="162">
        <f>INDEX(Actual_Kirk_HDD!$E$313:$E$797,MATCH($D401,Actual_Kirk_HDD!$A$313:$A$797,0))</f>
        <v>31.5</v>
      </c>
      <c r="F401" s="162">
        <f>SUMIFS(Staff_Kirk_NHDD!P:P,Staff_Kirk_NHDD!A:A,A401,Staff_Kirk_NHDD!B:B,B401)</f>
        <v>24.530483870967746</v>
      </c>
      <c r="H401" s="100"/>
      <c r="J401" s="162">
        <f>INDEX(Actual_CGI_HDD!$E$313:$E$797,MATCH($D401,Actual_CGI_HDD!$A$313:$A$797,0))</f>
        <v>25.5</v>
      </c>
      <c r="K401" s="163">
        <f>SUMIFS(Staff_CGI_NHDD!P:P,Staff_CGI_NHDD!A:A,A401,Staff_CGI_NHDD!B:B,B401)</f>
        <v>10.834677419354838</v>
      </c>
    </row>
    <row r="402" spans="1:11" x14ac:dyDescent="0.25">
      <c r="A402" s="97">
        <v>12</v>
      </c>
      <c r="B402" s="97">
        <v>4</v>
      </c>
      <c r="C402" s="97">
        <v>2018</v>
      </c>
      <c r="D402" s="165">
        <f t="shared" si="6"/>
        <v>43438</v>
      </c>
      <c r="E402" s="162">
        <f>INDEX(Actual_Kirk_HDD!$E$313:$E$797,MATCH($D402,Actual_Kirk_HDD!$A$313:$A$797,0))</f>
        <v>36</v>
      </c>
      <c r="F402" s="162">
        <f>SUMIFS(Staff_Kirk_NHDD!P:P,Staff_Kirk_NHDD!A:A,A402,Staff_Kirk_NHDD!B:B,B402)</f>
        <v>12.179946236559145</v>
      </c>
      <c r="H402" s="100"/>
      <c r="J402" s="162">
        <f>INDEX(Actual_CGI_HDD!$E$313:$E$797,MATCH($D402,Actual_CGI_HDD!$A$313:$A$797,0))</f>
        <v>30</v>
      </c>
      <c r="K402" s="163">
        <f>SUMIFS(Staff_CGI_NHDD!P:P,Staff_CGI_NHDD!A:A,A402,Staff_CGI_NHDD!B:B,B402)</f>
        <v>5.1909139784946223</v>
      </c>
    </row>
    <row r="403" spans="1:11" x14ac:dyDescent="0.25">
      <c r="A403" s="97">
        <v>12</v>
      </c>
      <c r="B403" s="97">
        <v>5</v>
      </c>
      <c r="C403" s="97">
        <v>2018</v>
      </c>
      <c r="D403" s="165">
        <f t="shared" si="6"/>
        <v>43439</v>
      </c>
      <c r="E403" s="162">
        <f>INDEX(Actual_Kirk_HDD!$E$313:$E$797,MATCH($D403,Actual_Kirk_HDD!$A$313:$A$797,0))</f>
        <v>39.5</v>
      </c>
      <c r="F403" s="162">
        <f>SUMIFS(Staff_Kirk_NHDD!P:P,Staff_Kirk_NHDD!A:A,A403,Staff_Kirk_NHDD!B:B,B403)</f>
        <v>18.225089605734766</v>
      </c>
      <c r="H403" s="100"/>
      <c r="J403" s="162">
        <f>INDEX(Actual_CGI_HDD!$E$313:$E$797,MATCH($D403,Actual_CGI_HDD!$A$313:$A$797,0))</f>
        <v>28</v>
      </c>
      <c r="K403" s="163">
        <f>SUMIFS(Staff_CGI_NHDD!P:P,Staff_CGI_NHDD!A:A,A403,Staff_CGI_NHDD!B:B,B403)</f>
        <v>21.315913978494624</v>
      </c>
    </row>
    <row r="404" spans="1:11" x14ac:dyDescent="0.25">
      <c r="A404" s="97">
        <v>12</v>
      </c>
      <c r="B404" s="97">
        <v>6</v>
      </c>
      <c r="C404" s="97">
        <v>2018</v>
      </c>
      <c r="D404" s="165">
        <f t="shared" si="6"/>
        <v>43440</v>
      </c>
      <c r="E404" s="162">
        <f>INDEX(Actual_Kirk_HDD!$E$313:$E$797,MATCH($D404,Actual_Kirk_HDD!$A$313:$A$797,0))</f>
        <v>32.5</v>
      </c>
      <c r="F404" s="162">
        <f>SUMIFS(Staff_Kirk_NHDD!P:P,Staff_Kirk_NHDD!A:A,A404,Staff_Kirk_NHDD!B:B,B404)</f>
        <v>33.681792114695341</v>
      </c>
      <c r="H404" s="100"/>
      <c r="J404" s="162">
        <f>INDEX(Actual_CGI_HDD!$E$313:$E$797,MATCH($D404,Actual_CGI_HDD!$A$313:$A$797,0))</f>
        <v>30</v>
      </c>
      <c r="K404" s="163">
        <f>SUMIFS(Staff_CGI_NHDD!P:P,Staff_CGI_NHDD!A:A,A404,Staff_CGI_NHDD!B:B,B404)</f>
        <v>26.306021505376343</v>
      </c>
    </row>
    <row r="405" spans="1:11" x14ac:dyDescent="0.25">
      <c r="A405" s="97">
        <v>12</v>
      </c>
      <c r="B405" s="97">
        <v>7</v>
      </c>
      <c r="C405" s="97">
        <v>2018</v>
      </c>
      <c r="D405" s="165">
        <f t="shared" si="6"/>
        <v>43441</v>
      </c>
      <c r="E405" s="162">
        <f>INDEX(Actual_Kirk_HDD!$E$313:$E$797,MATCH($D405,Actual_Kirk_HDD!$A$313:$A$797,0))</f>
        <v>43.5</v>
      </c>
      <c r="F405" s="162">
        <f>SUMIFS(Staff_Kirk_NHDD!P:P,Staff_Kirk_NHDD!A:A,A405,Staff_Kirk_NHDD!B:B,B405)</f>
        <v>35.81541218637993</v>
      </c>
      <c r="H405" s="100"/>
      <c r="J405" s="162">
        <f>INDEX(Actual_CGI_HDD!$E$313:$E$797,MATCH($D405,Actual_CGI_HDD!$A$313:$A$797,0))</f>
        <v>30.5</v>
      </c>
      <c r="K405" s="163">
        <f>SUMIFS(Staff_CGI_NHDD!P:P,Staff_CGI_NHDD!A:A,A405,Staff_CGI_NHDD!B:B,B405)</f>
        <v>33.1758064516129</v>
      </c>
    </row>
    <row r="406" spans="1:11" x14ac:dyDescent="0.25">
      <c r="A406" s="97">
        <v>12</v>
      </c>
      <c r="B406" s="97">
        <v>8</v>
      </c>
      <c r="C406" s="97">
        <v>2018</v>
      </c>
      <c r="D406" s="165">
        <f t="shared" si="6"/>
        <v>43442</v>
      </c>
      <c r="E406" s="162">
        <f>INDEX(Actual_Kirk_HDD!$E$313:$E$797,MATCH($D406,Actual_Kirk_HDD!$A$313:$A$797,0))</f>
        <v>45.5</v>
      </c>
      <c r="F406" s="162">
        <f>SUMIFS(Staff_Kirk_NHDD!P:P,Staff_Kirk_NHDD!A:A,A406,Staff_Kirk_NHDD!B:B,B406)</f>
        <v>41.072741935483876</v>
      </c>
      <c r="H406" s="100"/>
      <c r="J406" s="162">
        <f>INDEX(Actual_CGI_HDD!$E$313:$E$797,MATCH($D406,Actual_CGI_HDD!$A$313:$A$797,0))</f>
        <v>35</v>
      </c>
      <c r="K406" s="163">
        <f>SUMIFS(Staff_CGI_NHDD!P:P,Staff_CGI_NHDD!A:A,A406,Staff_CGI_NHDD!B:B,B406)</f>
        <v>38.47462365591398</v>
      </c>
    </row>
    <row r="407" spans="1:11" x14ac:dyDescent="0.25">
      <c r="A407" s="97">
        <v>12</v>
      </c>
      <c r="B407" s="97">
        <v>9</v>
      </c>
      <c r="C407" s="97">
        <v>2018</v>
      </c>
      <c r="D407" s="165">
        <f t="shared" si="6"/>
        <v>43443</v>
      </c>
      <c r="E407" s="162">
        <f>INDEX(Actual_Kirk_HDD!$E$313:$E$797,MATCH($D407,Actual_Kirk_HDD!$A$313:$A$797,0))</f>
        <v>44.5</v>
      </c>
      <c r="F407" s="162">
        <f>SUMIFS(Staff_Kirk_NHDD!P:P,Staff_Kirk_NHDD!A:A,A407,Staff_Kirk_NHDD!B:B,B407)</f>
        <v>36.52629032258065</v>
      </c>
      <c r="H407" s="100"/>
      <c r="J407" s="162">
        <f>INDEX(Actual_CGI_HDD!$E$313:$E$797,MATCH($D407,Actual_CGI_HDD!$A$313:$A$797,0))</f>
        <v>34.5</v>
      </c>
      <c r="K407" s="163">
        <f>SUMIFS(Staff_CGI_NHDD!P:P,Staff_CGI_NHDD!A:A,A407,Staff_CGI_NHDD!B:B,B407)</f>
        <v>32.162311827956991</v>
      </c>
    </row>
    <row r="408" spans="1:11" x14ac:dyDescent="0.25">
      <c r="A408" s="97">
        <v>12</v>
      </c>
      <c r="B408" s="97">
        <v>10</v>
      </c>
      <c r="C408" s="97">
        <v>2018</v>
      </c>
      <c r="D408" s="165">
        <f t="shared" si="6"/>
        <v>43444</v>
      </c>
      <c r="E408" s="162">
        <f>INDEX(Actual_Kirk_HDD!$E$313:$E$797,MATCH($D408,Actual_Kirk_HDD!$A$313:$A$797,0))</f>
        <v>42.5</v>
      </c>
      <c r="F408" s="162">
        <f>SUMIFS(Staff_Kirk_NHDD!P:P,Staff_Kirk_NHDD!A:A,A408,Staff_Kirk_NHDD!B:B,B408)</f>
        <v>39.343028673835128</v>
      </c>
      <c r="H408" s="100"/>
      <c r="J408" s="162">
        <f>INDEX(Actual_CGI_HDD!$E$313:$E$797,MATCH($D408,Actual_CGI_HDD!$A$313:$A$797,0))</f>
        <v>34</v>
      </c>
      <c r="K408" s="163">
        <f>SUMIFS(Staff_CGI_NHDD!P:P,Staff_CGI_NHDD!A:A,A408,Staff_CGI_NHDD!B:B,B408)</f>
        <v>30.495645161290323</v>
      </c>
    </row>
    <row r="409" spans="1:11" x14ac:dyDescent="0.25">
      <c r="A409" s="97">
        <v>12</v>
      </c>
      <c r="B409" s="97">
        <v>11</v>
      </c>
      <c r="C409" s="97">
        <v>2018</v>
      </c>
      <c r="D409" s="165">
        <f t="shared" si="6"/>
        <v>43445</v>
      </c>
      <c r="E409" s="162">
        <f>INDEX(Actual_Kirk_HDD!$E$313:$E$797,MATCH($D409,Actual_Kirk_HDD!$A$313:$A$797,0))</f>
        <v>37.5</v>
      </c>
      <c r="F409" s="162">
        <f>SUMIFS(Staff_Kirk_NHDD!P:P,Staff_Kirk_NHDD!A:A,A409,Staff_Kirk_NHDD!B:B,B409)</f>
        <v>30.176039426523289</v>
      </c>
      <c r="H409" s="100"/>
      <c r="J409" s="162">
        <f>INDEX(Actual_CGI_HDD!$E$313:$E$797,MATCH($D409,Actual_CGI_HDD!$A$313:$A$797,0))</f>
        <v>32.5</v>
      </c>
      <c r="K409" s="163">
        <f>SUMIFS(Staff_CGI_NHDD!P:P,Staff_CGI_NHDD!A:A,A409,Staff_CGI_NHDD!B:B,B409)</f>
        <v>23.139408602150539</v>
      </c>
    </row>
    <row r="410" spans="1:11" x14ac:dyDescent="0.25">
      <c r="A410" s="97">
        <v>12</v>
      </c>
      <c r="B410" s="97">
        <v>12</v>
      </c>
      <c r="C410" s="97">
        <v>2018</v>
      </c>
      <c r="D410" s="165">
        <f t="shared" si="6"/>
        <v>43446</v>
      </c>
      <c r="E410" s="162">
        <f>INDEX(Actual_Kirk_HDD!$E$313:$E$797,MATCH($D410,Actual_Kirk_HDD!$A$313:$A$797,0))</f>
        <v>26.5</v>
      </c>
      <c r="F410" s="162">
        <f>SUMIFS(Staff_Kirk_NHDD!P:P,Staff_Kirk_NHDD!A:A,A410,Staff_Kirk_NHDD!B:B,B410)</f>
        <v>34.727007168458776</v>
      </c>
      <c r="H410" s="100"/>
      <c r="J410" s="162">
        <f>INDEX(Actual_CGI_HDD!$E$313:$E$797,MATCH($D410,Actual_CGI_HDD!$A$313:$A$797,0))</f>
        <v>17</v>
      </c>
      <c r="K410" s="163">
        <f>SUMIFS(Staff_CGI_NHDD!P:P,Staff_CGI_NHDD!A:A,A410,Staff_CGI_NHDD!B:B,B410)</f>
        <v>29.141451612903225</v>
      </c>
    </row>
    <row r="411" spans="1:11" x14ac:dyDescent="0.25">
      <c r="A411" s="97">
        <v>12</v>
      </c>
      <c r="B411" s="97">
        <v>13</v>
      </c>
      <c r="C411" s="97">
        <v>2018</v>
      </c>
      <c r="D411" s="165">
        <f t="shared" si="6"/>
        <v>43447</v>
      </c>
      <c r="E411" s="162">
        <f>INDEX(Actual_Kirk_HDD!$E$313:$E$797,MATCH($D411,Actual_Kirk_HDD!$A$313:$A$797,0))</f>
        <v>27.5</v>
      </c>
      <c r="F411" s="162">
        <f>SUMIFS(Staff_Kirk_NHDD!P:P,Staff_Kirk_NHDD!A:A,A411,Staff_Kirk_NHDD!B:B,B411)</f>
        <v>38.280358422939067</v>
      </c>
      <c r="H411" s="100"/>
      <c r="J411" s="162">
        <f>INDEX(Actual_CGI_HDD!$E$313:$E$797,MATCH($D411,Actual_CGI_HDD!$A$313:$A$797,0))</f>
        <v>15.5</v>
      </c>
      <c r="K411" s="163">
        <f>SUMIFS(Staff_CGI_NHDD!P:P,Staff_CGI_NHDD!A:A,A411,Staff_CGI_NHDD!B:B,B411)</f>
        <v>28.445645161290326</v>
      </c>
    </row>
    <row r="412" spans="1:11" x14ac:dyDescent="0.25">
      <c r="A412" s="97">
        <v>12</v>
      </c>
      <c r="B412" s="97">
        <v>14</v>
      </c>
      <c r="C412" s="97">
        <v>2018</v>
      </c>
      <c r="D412" s="165">
        <f t="shared" si="6"/>
        <v>43448</v>
      </c>
      <c r="E412" s="162">
        <f>INDEX(Actual_Kirk_HDD!$E$313:$E$797,MATCH($D412,Actual_Kirk_HDD!$A$313:$A$797,0))</f>
        <v>29.5</v>
      </c>
      <c r="F412" s="162">
        <f>SUMIFS(Staff_Kirk_NHDD!P:P,Staff_Kirk_NHDD!A:A,A412,Staff_Kirk_NHDD!B:B,B412)</f>
        <v>27.616182795698922</v>
      </c>
      <c r="H412" s="100"/>
      <c r="J412" s="162">
        <f>INDEX(Actual_CGI_HDD!$E$313:$E$797,MATCH($D412,Actual_CGI_HDD!$A$313:$A$797,0))</f>
        <v>15</v>
      </c>
      <c r="K412" s="163">
        <f>SUMIFS(Staff_CGI_NHDD!P:P,Staff_CGI_NHDD!A:A,A412,Staff_CGI_NHDD!B:B,B412)</f>
        <v>27.700860215053762</v>
      </c>
    </row>
    <row r="413" spans="1:11" x14ac:dyDescent="0.25">
      <c r="A413" s="97">
        <v>12</v>
      </c>
      <c r="B413" s="97">
        <v>15</v>
      </c>
      <c r="C413" s="97">
        <v>2018</v>
      </c>
      <c r="D413" s="165">
        <f t="shared" si="6"/>
        <v>43449</v>
      </c>
      <c r="E413" s="162">
        <f>INDEX(Actual_Kirk_HDD!$E$313:$E$797,MATCH($D413,Actual_Kirk_HDD!$A$313:$A$797,0))</f>
        <v>36</v>
      </c>
      <c r="F413" s="162">
        <f>SUMIFS(Staff_Kirk_NHDD!P:P,Staff_Kirk_NHDD!A:A,A413,Staff_Kirk_NHDD!B:B,B413)</f>
        <v>37.370770609319003</v>
      </c>
      <c r="H413" s="100"/>
      <c r="J413" s="162">
        <f>INDEX(Actual_CGI_HDD!$E$313:$E$797,MATCH($D413,Actual_CGI_HDD!$A$313:$A$797,0))</f>
        <v>20.5</v>
      </c>
      <c r="K413" s="163">
        <f>SUMIFS(Staff_CGI_NHDD!P:P,Staff_CGI_NHDD!A:A,A413,Staff_CGI_NHDD!B:B,B413)</f>
        <v>27.058333333333341</v>
      </c>
    </row>
    <row r="414" spans="1:11" x14ac:dyDescent="0.25">
      <c r="A414" s="97">
        <v>12</v>
      </c>
      <c r="B414" s="97">
        <v>16</v>
      </c>
      <c r="C414" s="97">
        <v>2018</v>
      </c>
      <c r="D414" s="165">
        <f t="shared" si="6"/>
        <v>43450</v>
      </c>
      <c r="E414" s="162">
        <f>INDEX(Actual_Kirk_HDD!$E$313:$E$797,MATCH($D414,Actual_Kirk_HDD!$A$313:$A$797,0))</f>
        <v>24.5</v>
      </c>
      <c r="F414" s="162">
        <f>SUMIFS(Staff_Kirk_NHDD!P:P,Staff_Kirk_NHDD!A:A,A414,Staff_Kirk_NHDD!B:B,B414)</f>
        <v>32.824336917562725</v>
      </c>
      <c r="H414" s="100"/>
      <c r="J414" s="162">
        <f>INDEX(Actual_CGI_HDD!$E$313:$E$797,MATCH($D414,Actual_CGI_HDD!$A$313:$A$797,0))</f>
        <v>18.5</v>
      </c>
      <c r="K414" s="163">
        <f>SUMIFS(Staff_CGI_NHDD!P:P,Staff_CGI_NHDD!A:A,A414,Staff_CGI_NHDD!B:B,B414)</f>
        <v>25.58064516129032</v>
      </c>
    </row>
    <row r="415" spans="1:11" x14ac:dyDescent="0.25">
      <c r="A415" s="97">
        <v>12</v>
      </c>
      <c r="B415" s="97">
        <v>17</v>
      </c>
      <c r="C415" s="97">
        <v>2018</v>
      </c>
      <c r="D415" s="165">
        <f t="shared" si="6"/>
        <v>43451</v>
      </c>
      <c r="E415" s="162">
        <f>INDEX(Actual_Kirk_HDD!$E$313:$E$797,MATCH($D415,Actual_Kirk_HDD!$A$313:$A$797,0))</f>
        <v>25</v>
      </c>
      <c r="F415" s="162">
        <f>SUMIFS(Staff_Kirk_NHDD!P:P,Staff_Kirk_NHDD!A:A,A415,Staff_Kirk_NHDD!B:B,B415)</f>
        <v>20.715035842293908</v>
      </c>
      <c r="H415" s="100"/>
      <c r="J415" s="162">
        <f>INDEX(Actual_CGI_HDD!$E$313:$E$797,MATCH($D415,Actual_CGI_HDD!$A$313:$A$797,0))</f>
        <v>22.5</v>
      </c>
      <c r="K415" s="163">
        <f>SUMIFS(Staff_CGI_NHDD!P:P,Staff_CGI_NHDD!A:A,A415,Staff_CGI_NHDD!B:B,B415)</f>
        <v>22.154838709677417</v>
      </c>
    </row>
    <row r="416" spans="1:11" x14ac:dyDescent="0.25">
      <c r="A416" s="97">
        <v>12</v>
      </c>
      <c r="B416" s="97">
        <v>18</v>
      </c>
      <c r="C416" s="97">
        <v>2018</v>
      </c>
      <c r="D416" s="165">
        <f t="shared" si="6"/>
        <v>43452</v>
      </c>
      <c r="E416" s="162">
        <f>INDEX(Actual_Kirk_HDD!$E$313:$E$797,MATCH($D416,Actual_Kirk_HDD!$A$313:$A$797,0))</f>
        <v>26.5</v>
      </c>
      <c r="F416" s="162">
        <f>SUMIFS(Staff_Kirk_NHDD!P:P,Staff_Kirk_NHDD!A:A,A416,Staff_Kirk_NHDD!B:B,B416)</f>
        <v>25.634014336917563</v>
      </c>
      <c r="H416" s="100"/>
      <c r="J416" s="162">
        <f>INDEX(Actual_CGI_HDD!$E$313:$E$797,MATCH($D416,Actual_CGI_HDD!$A$313:$A$797,0))</f>
        <v>25</v>
      </c>
      <c r="K416" s="163">
        <f>SUMIFS(Staff_CGI_NHDD!P:P,Staff_CGI_NHDD!A:A,A416,Staff_CGI_NHDD!B:B,B416)</f>
        <v>17.264569892473116</v>
      </c>
    </row>
    <row r="417" spans="1:15" x14ac:dyDescent="0.25">
      <c r="A417" s="97">
        <v>12</v>
      </c>
      <c r="B417" s="97">
        <v>19</v>
      </c>
      <c r="C417" s="97">
        <v>2018</v>
      </c>
      <c r="D417" s="165">
        <f t="shared" si="6"/>
        <v>43453</v>
      </c>
      <c r="E417" s="162">
        <f>INDEX(Actual_Kirk_HDD!$E$313:$E$797,MATCH($D417,Actual_Kirk_HDD!$A$313:$A$797,0))</f>
        <v>20.5</v>
      </c>
      <c r="F417" s="162">
        <f>SUMIFS(Staff_Kirk_NHDD!P:P,Staff_Kirk_NHDD!A:A,A417,Staff_Kirk_NHDD!B:B,B417)</f>
        <v>23.029551971326168</v>
      </c>
      <c r="H417" s="100"/>
      <c r="J417" s="162">
        <f>INDEX(Actual_CGI_HDD!$E$313:$E$797,MATCH($D417,Actual_CGI_HDD!$A$313:$A$797,0))</f>
        <v>22.5</v>
      </c>
      <c r="K417" s="163">
        <f>SUMIFS(Staff_CGI_NHDD!P:P,Staff_CGI_NHDD!A:A,A417,Staff_CGI_NHDD!B:B,B417)</f>
        <v>15.691720430107525</v>
      </c>
    </row>
    <row r="418" spans="1:15" x14ac:dyDescent="0.25">
      <c r="A418" s="97">
        <v>12</v>
      </c>
      <c r="B418" s="97">
        <v>20</v>
      </c>
      <c r="C418" s="97">
        <v>2018</v>
      </c>
      <c r="D418" s="165">
        <f t="shared" si="6"/>
        <v>43454</v>
      </c>
      <c r="E418" s="162">
        <f>INDEX(Actual_Kirk_HDD!$E$313:$E$797,MATCH($D418,Actual_Kirk_HDD!$A$313:$A$797,0))</f>
        <v>18.5</v>
      </c>
      <c r="F418" s="162">
        <f>SUMIFS(Staff_Kirk_NHDD!P:P,Staff_Kirk_NHDD!A:A,A418,Staff_Kirk_NHDD!B:B,B418)</f>
        <v>28.63349462365591</v>
      </c>
      <c r="H418" s="100"/>
      <c r="J418" s="162">
        <f>INDEX(Actual_CGI_HDD!$E$313:$E$797,MATCH($D418,Actual_CGI_HDD!$A$313:$A$797,0))</f>
        <v>20.5</v>
      </c>
      <c r="K418" s="163">
        <f>SUMIFS(Staff_CGI_NHDD!P:P,Staff_CGI_NHDD!A:A,A418,Staff_CGI_NHDD!B:B,B418)</f>
        <v>20.303870967741936</v>
      </c>
    </row>
    <row r="419" spans="1:15" x14ac:dyDescent="0.25">
      <c r="A419" s="97">
        <v>12</v>
      </c>
      <c r="B419" s="97">
        <v>21</v>
      </c>
      <c r="C419" s="97">
        <v>2018</v>
      </c>
      <c r="D419" s="165">
        <f t="shared" si="6"/>
        <v>43455</v>
      </c>
      <c r="E419" s="162">
        <f>INDEX(Actual_Kirk_HDD!$E$313:$E$797,MATCH($D419,Actual_Kirk_HDD!$A$313:$A$797,0))</f>
        <v>32</v>
      </c>
      <c r="F419" s="162">
        <f>SUMIFS(Staff_Kirk_NHDD!P:P,Staff_Kirk_NHDD!A:A,A419,Staff_Kirk_NHDD!B:B,B419)</f>
        <v>31.934193548387089</v>
      </c>
      <c r="H419" s="100"/>
      <c r="J419" s="162">
        <f>INDEX(Actual_CGI_HDD!$E$313:$E$797,MATCH($D419,Actual_CGI_HDD!$A$313:$A$797,0))</f>
        <v>31</v>
      </c>
      <c r="K419" s="163">
        <f>SUMIFS(Staff_CGI_NHDD!P:P,Staff_CGI_NHDD!A:A,A419,Staff_CGI_NHDD!B:B,B419)</f>
        <v>24.205860215053757</v>
      </c>
    </row>
    <row r="420" spans="1:15" x14ac:dyDescent="0.25">
      <c r="A420" s="97">
        <v>12</v>
      </c>
      <c r="B420" s="97">
        <v>22</v>
      </c>
      <c r="C420" s="97">
        <v>2018</v>
      </c>
      <c r="D420" s="165">
        <f t="shared" si="6"/>
        <v>43456</v>
      </c>
      <c r="E420" s="162">
        <f>INDEX(Actual_Kirk_HDD!$E$313:$E$797,MATCH($D420,Actual_Kirk_HDD!$A$313:$A$797,0))</f>
        <v>37</v>
      </c>
      <c r="F420" s="162">
        <f>SUMIFS(Staff_Kirk_NHDD!P:P,Staff_Kirk_NHDD!A:A,A420,Staff_Kirk_NHDD!B:B,B420)</f>
        <v>30.966792114695341</v>
      </c>
      <c r="H420" s="100"/>
      <c r="J420" s="162">
        <f>INDEX(Actual_CGI_HDD!$E$313:$E$797,MATCH($D420,Actual_CGI_HDD!$A$313:$A$797,0))</f>
        <v>27</v>
      </c>
      <c r="K420" s="163">
        <f>SUMIFS(Staff_CGI_NHDD!P:P,Staff_CGI_NHDD!A:A,A420,Staff_CGI_NHDD!B:B,B420)</f>
        <v>14.027419354838708</v>
      </c>
    </row>
    <row r="421" spans="1:15" x14ac:dyDescent="0.25">
      <c r="A421" s="97">
        <v>12</v>
      </c>
      <c r="B421" s="97">
        <v>23</v>
      </c>
      <c r="C421" s="97">
        <v>2018</v>
      </c>
      <c r="D421" s="165">
        <f t="shared" si="6"/>
        <v>43457</v>
      </c>
      <c r="E421" s="162">
        <f>INDEX(Actual_Kirk_HDD!$E$313:$E$797,MATCH($D421,Actual_Kirk_HDD!$A$313:$A$797,0))</f>
        <v>33.5</v>
      </c>
      <c r="F421" s="162">
        <f>SUMIFS(Staff_Kirk_NHDD!P:P,Staff_Kirk_NHDD!A:A,A421,Staff_Kirk_NHDD!B:B,B421)</f>
        <v>40.174856630824387</v>
      </c>
      <c r="H421" s="100"/>
      <c r="J421" s="162">
        <f>INDEX(Actual_CGI_HDD!$E$313:$E$797,MATCH($D421,Actual_CGI_HDD!$A$313:$A$797,0))</f>
        <v>28.5</v>
      </c>
      <c r="K421" s="163">
        <f>SUMIFS(Staff_CGI_NHDD!P:P,Staff_CGI_NHDD!A:A,A421,Staff_CGI_NHDD!B:B,B421)</f>
        <v>29.828709677419347</v>
      </c>
    </row>
    <row r="422" spans="1:15" x14ac:dyDescent="0.25">
      <c r="A422" s="97">
        <v>12</v>
      </c>
      <c r="B422" s="97">
        <v>24</v>
      </c>
      <c r="C422" s="97">
        <v>2018</v>
      </c>
      <c r="D422" s="165">
        <f t="shared" si="6"/>
        <v>43458</v>
      </c>
      <c r="E422" s="162">
        <f>INDEX(Actual_Kirk_HDD!$E$313:$E$797,MATCH($D422,Actual_Kirk_HDD!$A$313:$A$797,0))</f>
        <v>30</v>
      </c>
      <c r="F422" s="162">
        <f>SUMIFS(Staff_Kirk_NHDD!P:P,Staff_Kirk_NHDD!A:A,A422,Staff_Kirk_NHDD!B:B,B422)</f>
        <v>42.349301075268826</v>
      </c>
      <c r="H422" s="100"/>
      <c r="J422" s="162">
        <f>INDEX(Actual_CGI_HDD!$E$313:$E$797,MATCH($D422,Actual_CGI_HDD!$A$313:$A$797,0))</f>
        <v>28.5</v>
      </c>
      <c r="K422" s="163">
        <f>SUMIFS(Staff_CGI_NHDD!P:P,Staff_CGI_NHDD!A:A,A422,Staff_CGI_NHDD!B:B,B422)</f>
        <v>34.380053763440863</v>
      </c>
    </row>
    <row r="423" spans="1:15" x14ac:dyDescent="0.25">
      <c r="A423" s="97">
        <v>12</v>
      </c>
      <c r="B423" s="97">
        <v>25</v>
      </c>
      <c r="C423" s="97">
        <v>2018</v>
      </c>
      <c r="D423" s="165">
        <f t="shared" si="6"/>
        <v>43459</v>
      </c>
      <c r="E423" s="162">
        <f>INDEX(Actual_Kirk_HDD!$E$313:$E$797,MATCH($D423,Actual_Kirk_HDD!$A$313:$A$797,0))</f>
        <v>29</v>
      </c>
      <c r="F423" s="162">
        <f>SUMIFS(Staff_Kirk_NHDD!P:P,Staff_Kirk_NHDD!A:A,A423,Staff_Kirk_NHDD!B:B,B423)</f>
        <v>43.916648745519709</v>
      </c>
      <c r="H423" s="100"/>
      <c r="J423" s="162">
        <f>INDEX(Actual_CGI_HDD!$E$313:$E$797,MATCH($D423,Actual_CGI_HDD!$A$313:$A$797,0))</f>
        <v>21.5</v>
      </c>
      <c r="K423" s="163">
        <f>SUMIFS(Staff_CGI_NHDD!P:P,Staff_CGI_NHDD!A:A,A423,Staff_CGI_NHDD!B:B,B423)</f>
        <v>35.625967741935476</v>
      </c>
    </row>
    <row r="424" spans="1:15" x14ac:dyDescent="0.25">
      <c r="A424" s="97">
        <v>12</v>
      </c>
      <c r="B424" s="97">
        <v>26</v>
      </c>
      <c r="C424" s="97">
        <v>2018</v>
      </c>
      <c r="D424" s="165">
        <f t="shared" si="6"/>
        <v>43460</v>
      </c>
      <c r="E424" s="162">
        <f>INDEX(Actual_Kirk_HDD!$E$313:$E$797,MATCH($D424,Actual_Kirk_HDD!$A$313:$A$797,0))</f>
        <v>26</v>
      </c>
      <c r="F424" s="162">
        <f>SUMIFS(Staff_Kirk_NHDD!P:P,Staff_Kirk_NHDD!A:A,A424,Staff_Kirk_NHDD!B:B,B424)</f>
        <v>45.680143369175624</v>
      </c>
      <c r="H424" s="100"/>
      <c r="J424" s="162">
        <f>INDEX(Actual_CGI_HDD!$E$313:$E$797,MATCH($D424,Actual_CGI_HDD!$A$313:$A$797,0))</f>
        <v>24</v>
      </c>
      <c r="K424" s="163">
        <f>SUMIFS(Staff_CGI_NHDD!P:P,Staff_CGI_NHDD!A:A,A424,Staff_CGI_NHDD!B:B,B424)</f>
        <v>36.971075268817202</v>
      </c>
    </row>
    <row r="425" spans="1:15" x14ac:dyDescent="0.25">
      <c r="A425" s="97">
        <v>12</v>
      </c>
      <c r="B425" s="97">
        <v>27</v>
      </c>
      <c r="C425" s="97">
        <v>2018</v>
      </c>
      <c r="D425" s="165">
        <f t="shared" si="6"/>
        <v>43461</v>
      </c>
      <c r="E425" s="162">
        <f>INDEX(Actual_Kirk_HDD!$E$313:$E$797,MATCH($D425,Actual_Kirk_HDD!$A$313:$A$797,0))</f>
        <v>26</v>
      </c>
      <c r="F425" s="162">
        <f>SUMIFS(Staff_Kirk_NHDD!P:P,Staff_Kirk_NHDD!A:A,A425,Staff_Kirk_NHDD!B:B,B425)</f>
        <v>53.055698924731203</v>
      </c>
      <c r="H425" s="100"/>
      <c r="J425" s="162">
        <f>INDEX(Actual_CGI_HDD!$E$313:$E$797,MATCH($D425,Actual_CGI_HDD!$A$313:$A$797,0))</f>
        <v>11.5</v>
      </c>
      <c r="K425" s="163">
        <f>SUMIFS(Staff_CGI_NHDD!P:P,Staff_CGI_NHDD!A:A,A425,Staff_CGI_NHDD!B:B,B425)</f>
        <v>46.390161290322574</v>
      </c>
    </row>
    <row r="426" spans="1:15" x14ac:dyDescent="0.25">
      <c r="A426" s="97">
        <v>12</v>
      </c>
      <c r="B426" s="97">
        <v>28</v>
      </c>
      <c r="C426" s="97">
        <v>2018</v>
      </c>
      <c r="D426" s="165">
        <f t="shared" si="6"/>
        <v>43462</v>
      </c>
      <c r="E426" s="162">
        <f>INDEX(Actual_Kirk_HDD!$E$313:$E$797,MATCH($D426,Actual_Kirk_HDD!$A$313:$A$797,0))</f>
        <v>25</v>
      </c>
      <c r="F426" s="162">
        <f>SUMIFS(Staff_Kirk_NHDD!P:P,Staff_Kirk_NHDD!A:A,A426,Staff_Kirk_NHDD!B:B,B426)</f>
        <v>56.413440860215061</v>
      </c>
      <c r="H426" s="100"/>
      <c r="J426" s="162">
        <f>INDEX(Actual_CGI_HDD!$E$313:$E$797,MATCH($D426,Actual_CGI_HDD!$A$313:$A$797,0))</f>
        <v>23</v>
      </c>
      <c r="K426" s="163">
        <f>SUMIFS(Staff_CGI_NHDD!P:P,Staff_CGI_NHDD!A:A,A426,Staff_CGI_NHDD!B:B,B426)</f>
        <v>42.756236559139779</v>
      </c>
    </row>
    <row r="427" spans="1:15" x14ac:dyDescent="0.25">
      <c r="A427" s="97">
        <v>12</v>
      </c>
      <c r="B427" s="97">
        <v>29</v>
      </c>
      <c r="C427" s="97">
        <v>2018</v>
      </c>
      <c r="D427" s="165">
        <f t="shared" si="6"/>
        <v>43463</v>
      </c>
      <c r="E427" s="162">
        <f>INDEX(Actual_Kirk_HDD!$E$313:$E$797,MATCH($D427,Actual_Kirk_HDD!$A$313:$A$797,0))</f>
        <v>45.5</v>
      </c>
      <c r="F427" s="162">
        <f>SUMIFS(Staff_Kirk_NHDD!P:P,Staff_Kirk_NHDD!A:A,A427,Staff_Kirk_NHDD!B:B,B427)</f>
        <v>50.106075268817207</v>
      </c>
      <c r="H427" s="100"/>
      <c r="J427" s="162">
        <f>INDEX(Actual_CGI_HDD!$E$313:$E$797,MATCH($D427,Actual_CGI_HDD!$A$313:$A$797,0))</f>
        <v>32.5</v>
      </c>
      <c r="K427" s="163">
        <f>SUMIFS(Staff_CGI_NHDD!P:P,Staff_CGI_NHDD!A:A,A427,Staff_CGI_NHDD!B:B,B427)</f>
        <v>31.192688172043017</v>
      </c>
    </row>
    <row r="428" spans="1:15" x14ac:dyDescent="0.25">
      <c r="A428" s="97">
        <v>12</v>
      </c>
      <c r="B428" s="97">
        <v>30</v>
      </c>
      <c r="C428" s="97">
        <v>2018</v>
      </c>
      <c r="D428" s="165">
        <f t="shared" si="6"/>
        <v>43464</v>
      </c>
      <c r="E428" s="162">
        <f>INDEX(Actual_Kirk_HDD!$E$313:$E$797,MATCH($D428,Actual_Kirk_HDD!$A$313:$A$797,0))</f>
        <v>47</v>
      </c>
      <c r="F428" s="162">
        <f>SUMIFS(Staff_Kirk_NHDD!P:P,Staff_Kirk_NHDD!A:A,A428,Staff_Kirk_NHDD!B:B,B428)</f>
        <v>47.620430107526893</v>
      </c>
      <c r="H428" s="100"/>
      <c r="J428" s="162">
        <f>INDEX(Actual_CGI_HDD!$E$313:$E$797,MATCH($D428,Actual_CGI_HDD!$A$313:$A$797,0))</f>
        <v>26</v>
      </c>
      <c r="K428" s="163">
        <f>SUMIFS(Staff_CGI_NHDD!P:P,Staff_CGI_NHDD!A:A,A428,Staff_CGI_NHDD!B:B,B428)</f>
        <v>40.556559139784959</v>
      </c>
    </row>
    <row r="429" spans="1:15" x14ac:dyDescent="0.25">
      <c r="A429" s="97">
        <v>12</v>
      </c>
      <c r="B429" s="97">
        <v>31</v>
      </c>
      <c r="C429" s="97">
        <v>2018</v>
      </c>
      <c r="D429" s="165">
        <f t="shared" si="6"/>
        <v>43465</v>
      </c>
      <c r="E429" s="162">
        <f>INDEX(Actual_Kirk_HDD!$E$313:$E$797,MATCH($D429,Actual_Kirk_HDD!$A$313:$A$797,0))</f>
        <v>36.5</v>
      </c>
      <c r="F429" s="162">
        <f>SUMIFS(Staff_Kirk_NHDD!P:P,Staff_Kirk_NHDD!A:A,A429,Staff_Kirk_NHDD!B:B,B429)</f>
        <v>64.141129032258078</v>
      </c>
      <c r="H429" s="100"/>
      <c r="J429" s="162">
        <f>INDEX(Actual_CGI_HDD!$E$313:$E$797,MATCH($D429,Actual_CGI_HDD!$A$313:$A$797,0))</f>
        <v>12.5</v>
      </c>
      <c r="K429" s="163">
        <f>SUMIFS(Staff_CGI_NHDD!P:P,Staff_CGI_NHDD!A:A,A429,Staff_CGI_NHDD!B:B,B429)</f>
        <v>54.318172043010755</v>
      </c>
    </row>
    <row r="430" spans="1:15" x14ac:dyDescent="0.25">
      <c r="A430" s="97">
        <v>1</v>
      </c>
      <c r="B430" s="97">
        <v>1</v>
      </c>
      <c r="C430" s="97">
        <v>2019</v>
      </c>
      <c r="D430" s="165">
        <f t="shared" si="6"/>
        <v>43466</v>
      </c>
      <c r="E430" s="162">
        <f>INDEX(Actual_Kirk_HDD!$E$313:$E$797,MATCH($D430,Actual_Kirk_HDD!$A$313:$A$797,0))</f>
        <v>34</v>
      </c>
      <c r="F430" s="162">
        <f>SUMIFS(Staff_Kirk_NHDD!P:P,Staff_Kirk_NHDD!A:A,A430,Staff_Kirk_NHDD!B:B,B430)</f>
        <v>65.822706093189979</v>
      </c>
      <c r="H430" s="100"/>
      <c r="J430" s="162">
        <f>INDEX(Actual_CGI_HDD!$E$313:$E$797,MATCH($D430,Actual_CGI_HDD!$A$313:$A$797,0))</f>
        <v>23.5</v>
      </c>
      <c r="K430" s="163">
        <f>SUMIFS(Staff_CGI_NHDD!P:P,Staff_CGI_NHDD!A:A,A430,Staff_CGI_NHDD!B:B,B430)</f>
        <v>55.906344086021498</v>
      </c>
      <c r="O430" s="160"/>
    </row>
    <row r="431" spans="1:15" x14ac:dyDescent="0.25">
      <c r="A431" s="97">
        <v>1</v>
      </c>
      <c r="B431" s="97">
        <v>2</v>
      </c>
      <c r="C431" s="97">
        <v>2019</v>
      </c>
      <c r="D431" s="165">
        <f t="shared" si="6"/>
        <v>43467</v>
      </c>
      <c r="E431" s="162">
        <f>INDEX(Actual_Kirk_HDD!$E$313:$E$797,MATCH($D431,Actual_Kirk_HDD!$A$313:$A$797,0))</f>
        <v>38.5</v>
      </c>
      <c r="F431" s="162">
        <f>SUMIFS(Staff_Kirk_NHDD!P:P,Staff_Kirk_NHDD!A:A,A431,Staff_Kirk_NHDD!B:B,B431)</f>
        <v>60.72220430107528</v>
      </c>
      <c r="H431" s="100"/>
      <c r="J431" s="162">
        <f>INDEX(Actual_CGI_HDD!$E$313:$E$797,MATCH($D431,Actual_CGI_HDD!$A$313:$A$797,0))</f>
        <v>27.5</v>
      </c>
      <c r="K431" s="163">
        <f>SUMIFS(Staff_CGI_NHDD!P:P,Staff_CGI_NHDD!A:A,A431,Staff_CGI_NHDD!B:B,B431)</f>
        <v>49.522903225806452</v>
      </c>
      <c r="O431" s="160"/>
    </row>
    <row r="432" spans="1:15" x14ac:dyDescent="0.25">
      <c r="A432" s="97">
        <v>1</v>
      </c>
      <c r="B432" s="97">
        <v>3</v>
      </c>
      <c r="C432" s="97">
        <v>2019</v>
      </c>
      <c r="D432" s="165">
        <f t="shared" si="6"/>
        <v>43468</v>
      </c>
      <c r="E432" s="162">
        <f>INDEX(Actual_Kirk_HDD!$E$313:$E$797,MATCH($D432,Actual_Kirk_HDD!$A$313:$A$797,0))</f>
        <v>41.5</v>
      </c>
      <c r="F432" s="162">
        <f>SUMIFS(Staff_Kirk_NHDD!P:P,Staff_Kirk_NHDD!A:A,A432,Staff_Kirk_NHDD!B:B,B432)</f>
        <v>53.204211469534037</v>
      </c>
      <c r="H432" s="100"/>
      <c r="J432" s="162">
        <f>INDEX(Actual_CGI_HDD!$E$313:$E$797,MATCH($D432,Actual_CGI_HDD!$A$313:$A$797,0))</f>
        <v>28.5</v>
      </c>
      <c r="K432" s="163">
        <f>SUMIFS(Staff_CGI_NHDD!P:P,Staff_CGI_NHDD!A:A,A432,Staff_CGI_NHDD!B:B,B432)</f>
        <v>37.539139784946244</v>
      </c>
      <c r="O432" s="160"/>
    </row>
    <row r="433" spans="1:15" x14ac:dyDescent="0.25">
      <c r="A433" s="97">
        <v>1</v>
      </c>
      <c r="B433" s="97">
        <v>4</v>
      </c>
      <c r="C433" s="97">
        <v>2019</v>
      </c>
      <c r="D433" s="165">
        <f t="shared" si="6"/>
        <v>43469</v>
      </c>
      <c r="E433" s="162">
        <f>INDEX(Actual_Kirk_HDD!$E$313:$E$797,MATCH($D433,Actual_Kirk_HDD!$A$313:$A$797,0))</f>
        <v>31</v>
      </c>
      <c r="F433" s="162">
        <f>SUMIFS(Staff_Kirk_NHDD!P:P,Staff_Kirk_NHDD!A:A,A433,Staff_Kirk_NHDD!B:B,B433)</f>
        <v>48.045860215053757</v>
      </c>
      <c r="H433" s="100"/>
      <c r="J433" s="162">
        <f>INDEX(Actual_CGI_HDD!$E$313:$E$797,MATCH($D433,Actual_CGI_HDD!$A$313:$A$797,0))</f>
        <v>28.5</v>
      </c>
      <c r="K433" s="163">
        <f>SUMIFS(Staff_CGI_NHDD!P:P,Staff_CGI_NHDD!A:A,A433,Staff_CGI_NHDD!B:B,B433)</f>
        <v>43.95225806451613</v>
      </c>
      <c r="O433" s="160"/>
    </row>
    <row r="434" spans="1:15" x14ac:dyDescent="0.25">
      <c r="A434" s="97">
        <v>1</v>
      </c>
      <c r="B434" s="97">
        <v>5</v>
      </c>
      <c r="C434" s="97">
        <v>2019</v>
      </c>
      <c r="D434" s="165">
        <f t="shared" si="6"/>
        <v>43470</v>
      </c>
      <c r="E434" s="162">
        <f>INDEX(Actual_Kirk_HDD!$E$313:$E$797,MATCH($D434,Actual_Kirk_HDD!$A$313:$A$797,0))</f>
        <v>27.5</v>
      </c>
      <c r="F434" s="162">
        <f>SUMIFS(Staff_Kirk_NHDD!P:P,Staff_Kirk_NHDD!A:A,A434,Staff_Kirk_NHDD!B:B,B434)</f>
        <v>51.393243727598566</v>
      </c>
      <c r="H434" s="100"/>
      <c r="J434" s="162">
        <f>INDEX(Actual_CGI_HDD!$E$313:$E$797,MATCH($D434,Actual_CGI_HDD!$A$313:$A$797,0))</f>
        <v>21</v>
      </c>
      <c r="K434" s="163">
        <f>SUMIFS(Staff_CGI_NHDD!P:P,Staff_CGI_NHDD!A:A,A434,Staff_CGI_NHDD!B:B,B434)</f>
        <v>33.682956989247309</v>
      </c>
      <c r="O434" s="160"/>
    </row>
    <row r="435" spans="1:15" x14ac:dyDescent="0.25">
      <c r="A435" s="97">
        <v>1</v>
      </c>
      <c r="B435" s="97">
        <v>6</v>
      </c>
      <c r="C435" s="97">
        <v>2019</v>
      </c>
      <c r="D435" s="165">
        <f t="shared" si="6"/>
        <v>43471</v>
      </c>
      <c r="E435" s="162">
        <f>INDEX(Actual_Kirk_HDD!$E$313:$E$797,MATCH($D435,Actual_Kirk_HDD!$A$313:$A$797,0))</f>
        <v>20.5</v>
      </c>
      <c r="F435" s="162">
        <f>SUMIFS(Staff_Kirk_NHDD!P:P,Staff_Kirk_NHDD!A:A,A435,Staff_Kirk_NHDD!B:B,B435)</f>
        <v>49.684964157706091</v>
      </c>
      <c r="H435" s="100"/>
      <c r="J435" s="162">
        <f>INDEX(Actual_CGI_HDD!$E$313:$E$797,MATCH($D435,Actual_CGI_HDD!$A$313:$A$797,0))</f>
        <v>19</v>
      </c>
      <c r="K435" s="163">
        <f>SUMIFS(Staff_CGI_NHDD!P:P,Staff_CGI_NHDD!A:A,A435,Staff_CGI_NHDD!B:B,B435)</f>
        <v>40.360698924731182</v>
      </c>
      <c r="O435" s="160"/>
    </row>
    <row r="436" spans="1:15" x14ac:dyDescent="0.25">
      <c r="A436" s="97">
        <v>1</v>
      </c>
      <c r="B436" s="97">
        <v>7</v>
      </c>
      <c r="C436" s="97">
        <v>2019</v>
      </c>
      <c r="D436" s="165">
        <f t="shared" si="6"/>
        <v>43472</v>
      </c>
      <c r="E436" s="162">
        <f>INDEX(Actual_Kirk_HDD!$E$313:$E$797,MATCH($D436,Actual_Kirk_HDD!$A$313:$A$797,0))</f>
        <v>21</v>
      </c>
      <c r="F436" s="162">
        <f>SUMIFS(Staff_Kirk_NHDD!P:P,Staff_Kirk_NHDD!A:A,A436,Staff_Kirk_NHDD!B:B,B436)</f>
        <v>44.340537634408598</v>
      </c>
      <c r="H436" s="100"/>
      <c r="J436" s="162">
        <f>INDEX(Actual_CGI_HDD!$E$313:$E$797,MATCH($D436,Actual_CGI_HDD!$A$313:$A$797,0))</f>
        <v>9.5</v>
      </c>
      <c r="K436" s="163">
        <f>SUMIFS(Staff_CGI_NHDD!P:P,Staff_CGI_NHDD!A:A,A436,Staff_CGI_NHDD!B:B,B436)</f>
        <v>30.823225806451614</v>
      </c>
      <c r="O436" s="160"/>
    </row>
    <row r="437" spans="1:15" x14ac:dyDescent="0.25">
      <c r="A437" s="97">
        <v>1</v>
      </c>
      <c r="B437" s="97">
        <v>8</v>
      </c>
      <c r="C437" s="97">
        <v>2019</v>
      </c>
      <c r="D437" s="165">
        <f t="shared" si="6"/>
        <v>43473</v>
      </c>
      <c r="E437" s="162">
        <f>INDEX(Actual_Kirk_HDD!$E$313:$E$797,MATCH($D437,Actual_Kirk_HDD!$A$313:$A$797,0))</f>
        <v>15</v>
      </c>
      <c r="F437" s="162">
        <f>SUMIFS(Staff_Kirk_NHDD!P:P,Staff_Kirk_NHDD!A:A,A437,Staff_Kirk_NHDD!B:B,B437)</f>
        <v>35.555268817204293</v>
      </c>
      <c r="H437" s="100"/>
      <c r="J437" s="162">
        <f>INDEX(Actual_CGI_HDD!$E$313:$E$797,MATCH($D437,Actual_CGI_HDD!$A$313:$A$797,0))</f>
        <v>15</v>
      </c>
      <c r="K437" s="163">
        <f>SUMIFS(Staff_CGI_NHDD!P:P,Staff_CGI_NHDD!A:A,A437,Staff_CGI_NHDD!B:B,B437)</f>
        <v>26.843870967741932</v>
      </c>
      <c r="O437" s="160"/>
    </row>
    <row r="438" spans="1:15" x14ac:dyDescent="0.25">
      <c r="A438" s="97">
        <v>1</v>
      </c>
      <c r="B438" s="97">
        <v>9</v>
      </c>
      <c r="C438" s="97">
        <v>2019</v>
      </c>
      <c r="D438" s="165">
        <f t="shared" si="6"/>
        <v>43474</v>
      </c>
      <c r="E438" s="162">
        <f>INDEX(Actual_Kirk_HDD!$E$313:$E$797,MATCH($D438,Actual_Kirk_HDD!$A$313:$A$797,0))</f>
        <v>29.5</v>
      </c>
      <c r="F438" s="162">
        <f>SUMIFS(Staff_Kirk_NHDD!P:P,Staff_Kirk_NHDD!A:A,A438,Staff_Kirk_NHDD!B:B,B438)</f>
        <v>30.768136200716835</v>
      </c>
      <c r="H438" s="100"/>
      <c r="J438" s="162">
        <f>INDEX(Actual_CGI_HDD!$E$313:$E$797,MATCH($D438,Actual_CGI_HDD!$A$313:$A$797,0))</f>
        <v>27.5</v>
      </c>
      <c r="K438" s="163">
        <f>SUMIFS(Staff_CGI_NHDD!P:P,Staff_CGI_NHDD!A:A,A438,Staff_CGI_NHDD!B:B,B438)</f>
        <v>26.018279569892471</v>
      </c>
      <c r="O438" s="160"/>
    </row>
    <row r="439" spans="1:15" x14ac:dyDescent="0.25">
      <c r="A439" s="97">
        <v>1</v>
      </c>
      <c r="B439" s="97">
        <v>10</v>
      </c>
      <c r="C439" s="97">
        <v>2019</v>
      </c>
      <c r="D439" s="165">
        <f t="shared" si="6"/>
        <v>43475</v>
      </c>
      <c r="E439" s="162">
        <f>INDEX(Actual_Kirk_HDD!$E$313:$E$797,MATCH($D439,Actual_Kirk_HDD!$A$313:$A$797,0))</f>
        <v>42</v>
      </c>
      <c r="F439" s="162">
        <f>SUMIFS(Staff_Kirk_NHDD!P:P,Staff_Kirk_NHDD!A:A,A439,Staff_Kirk_NHDD!B:B,B439)</f>
        <v>32.111827956989238</v>
      </c>
      <c r="H439" s="100"/>
      <c r="J439" s="162">
        <f>INDEX(Actual_CGI_HDD!$E$313:$E$797,MATCH($D439,Actual_CGI_HDD!$A$313:$A$797,0))</f>
        <v>34</v>
      </c>
      <c r="K439" s="163">
        <f>SUMIFS(Staff_CGI_NHDD!P:P,Staff_CGI_NHDD!A:A,A439,Staff_CGI_NHDD!B:B,B439)</f>
        <v>16.200913978494626</v>
      </c>
      <c r="O439" s="160"/>
    </row>
    <row r="440" spans="1:15" x14ac:dyDescent="0.25">
      <c r="A440" s="97">
        <v>1</v>
      </c>
      <c r="B440" s="97">
        <v>11</v>
      </c>
      <c r="C440" s="97">
        <v>2019</v>
      </c>
      <c r="D440" s="165">
        <f t="shared" si="6"/>
        <v>43476</v>
      </c>
      <c r="E440" s="162">
        <f>INDEX(Actual_Kirk_HDD!$E$313:$E$797,MATCH($D440,Actual_Kirk_HDD!$A$313:$A$797,0))</f>
        <v>39.5</v>
      </c>
      <c r="F440" s="162">
        <f>SUMIFS(Staff_Kirk_NHDD!P:P,Staff_Kirk_NHDD!A:A,A440,Staff_Kirk_NHDD!B:B,B440)</f>
        <v>23.563172043010745</v>
      </c>
      <c r="H440" s="100"/>
      <c r="J440" s="162">
        <f>INDEX(Actual_CGI_HDD!$E$313:$E$797,MATCH($D440,Actual_CGI_HDD!$A$313:$A$797,0))</f>
        <v>35</v>
      </c>
      <c r="K440" s="163">
        <f>SUMIFS(Staff_CGI_NHDD!P:P,Staff_CGI_NHDD!A:A,A440,Staff_CGI_NHDD!B:B,B440)</f>
        <v>20.284462365591402</v>
      </c>
      <c r="O440" s="160"/>
    </row>
    <row r="441" spans="1:15" x14ac:dyDescent="0.25">
      <c r="A441" s="97">
        <v>1</v>
      </c>
      <c r="B441" s="97">
        <v>12</v>
      </c>
      <c r="C441" s="97">
        <v>2019</v>
      </c>
      <c r="D441" s="165">
        <f t="shared" si="6"/>
        <v>43477</v>
      </c>
      <c r="E441" s="162">
        <f>INDEX(Actual_Kirk_HDD!$E$313:$E$797,MATCH($D441,Actual_Kirk_HDD!$A$313:$A$797,0))</f>
        <v>34.5</v>
      </c>
      <c r="F441" s="162">
        <f>SUMIFS(Staff_Kirk_NHDD!P:P,Staff_Kirk_NHDD!A:A,A441,Staff_Kirk_NHDD!B:B,B441)</f>
        <v>37.535376344086018</v>
      </c>
      <c r="H441" s="100"/>
      <c r="J441" s="162">
        <f>INDEX(Actual_CGI_HDD!$E$313:$E$797,MATCH($D441,Actual_CGI_HDD!$A$313:$A$797,0))</f>
        <v>28</v>
      </c>
      <c r="K441" s="163">
        <f>SUMIFS(Staff_CGI_NHDD!P:P,Staff_CGI_NHDD!A:A,A441,Staff_CGI_NHDD!B:B,B441)</f>
        <v>32.989086021505372</v>
      </c>
      <c r="O441" s="160"/>
    </row>
    <row r="442" spans="1:15" x14ac:dyDescent="0.25">
      <c r="A442" s="97">
        <v>1</v>
      </c>
      <c r="B442" s="97">
        <v>13</v>
      </c>
      <c r="C442" s="97">
        <v>2019</v>
      </c>
      <c r="D442" s="165">
        <f t="shared" si="6"/>
        <v>43478</v>
      </c>
      <c r="E442" s="162">
        <f>INDEX(Actual_Kirk_HDD!$E$313:$E$797,MATCH($D442,Actual_Kirk_HDD!$A$313:$A$797,0))</f>
        <v>35.5</v>
      </c>
      <c r="F442" s="162">
        <f>SUMIFS(Staff_Kirk_NHDD!P:P,Staff_Kirk_NHDD!A:A,A442,Staff_Kirk_NHDD!B:B,B442)</f>
        <v>46.415931899641571</v>
      </c>
      <c r="H442" s="100"/>
      <c r="J442" s="162">
        <f>INDEX(Actual_CGI_HDD!$E$313:$E$797,MATCH($D442,Actual_CGI_HDD!$A$313:$A$797,0))</f>
        <v>30</v>
      </c>
      <c r="K442" s="163">
        <f>SUMIFS(Staff_CGI_NHDD!P:P,Staff_CGI_NHDD!A:A,A442,Staff_CGI_NHDD!B:B,B442)</f>
        <v>35.329139784946236</v>
      </c>
      <c r="O442" s="160"/>
    </row>
    <row r="443" spans="1:15" x14ac:dyDescent="0.25">
      <c r="A443" s="97">
        <v>1</v>
      </c>
      <c r="B443" s="97">
        <v>14</v>
      </c>
      <c r="C443" s="97">
        <v>2019</v>
      </c>
      <c r="D443" s="165">
        <f t="shared" si="6"/>
        <v>43479</v>
      </c>
      <c r="E443" s="162">
        <f>INDEX(Actual_Kirk_HDD!$E$313:$E$797,MATCH($D443,Actual_Kirk_HDD!$A$313:$A$797,0))</f>
        <v>40</v>
      </c>
      <c r="F443" s="162">
        <f>SUMIFS(Staff_Kirk_NHDD!P:P,Staff_Kirk_NHDD!A:A,A443,Staff_Kirk_NHDD!B:B,B443)</f>
        <v>43.232365591397851</v>
      </c>
      <c r="H443" s="107"/>
      <c r="J443" s="162">
        <f>INDEX(Actual_CGI_HDD!$E$313:$E$797,MATCH($D443,Actual_CGI_HDD!$A$313:$A$797,0))</f>
        <v>32</v>
      </c>
      <c r="K443" s="163">
        <f>SUMIFS(Staff_CGI_NHDD!P:P,Staff_CGI_NHDD!A:A,A443,Staff_CGI_NHDD!B:B,B443)</f>
        <v>36.378172043010757</v>
      </c>
      <c r="O443" s="160"/>
    </row>
    <row r="444" spans="1:15" x14ac:dyDescent="0.25">
      <c r="A444" s="97">
        <v>1</v>
      </c>
      <c r="B444" s="97">
        <v>15</v>
      </c>
      <c r="C444" s="97">
        <v>2019</v>
      </c>
      <c r="D444" s="165">
        <f t="shared" si="6"/>
        <v>43480</v>
      </c>
      <c r="E444" s="162">
        <f>INDEX(Actual_Kirk_HDD!$E$313:$E$797,MATCH($D444,Actual_Kirk_HDD!$A$313:$A$797,0))</f>
        <v>39.5</v>
      </c>
      <c r="F444" s="162">
        <f>SUMIFS(Staff_Kirk_NHDD!P:P,Staff_Kirk_NHDD!A:A,A444,Staff_Kirk_NHDD!B:B,B444)</f>
        <v>42.183512544802859</v>
      </c>
      <c r="H444" s="107"/>
      <c r="J444" s="162">
        <f>INDEX(Actual_CGI_HDD!$E$313:$E$797,MATCH($D444,Actual_CGI_HDD!$A$313:$A$797,0))</f>
        <v>29</v>
      </c>
      <c r="K444" s="163">
        <f>SUMIFS(Staff_CGI_NHDD!P:P,Staff_CGI_NHDD!A:A,A444,Staff_CGI_NHDD!B:B,B444)</f>
        <v>34.53623655913978</v>
      </c>
      <c r="O444" s="160"/>
    </row>
    <row r="445" spans="1:15" x14ac:dyDescent="0.25">
      <c r="A445" s="97">
        <v>1</v>
      </c>
      <c r="B445" s="97">
        <v>16</v>
      </c>
      <c r="C445" s="97">
        <v>2019</v>
      </c>
      <c r="D445" s="165">
        <f t="shared" si="6"/>
        <v>43481</v>
      </c>
      <c r="E445" s="162">
        <f>INDEX(Actual_Kirk_HDD!$E$313:$E$797,MATCH($D445,Actual_Kirk_HDD!$A$313:$A$797,0))</f>
        <v>36</v>
      </c>
      <c r="F445" s="162">
        <f>SUMIFS(Staff_Kirk_NHDD!P:P,Staff_Kirk_NHDD!A:A,A445,Staff_Kirk_NHDD!B:B,B445)</f>
        <v>55.163817204301068</v>
      </c>
      <c r="H445" s="107"/>
      <c r="J445" s="162">
        <f>INDEX(Actual_CGI_HDD!$E$313:$E$797,MATCH($D445,Actual_CGI_HDD!$A$313:$A$797,0))</f>
        <v>27.5</v>
      </c>
      <c r="K445" s="163">
        <f>SUMIFS(Staff_CGI_NHDD!P:P,Staff_CGI_NHDD!A:A,A445,Staff_CGI_NHDD!B:B,B445)</f>
        <v>46.065430107526893</v>
      </c>
      <c r="O445" s="160"/>
    </row>
    <row r="446" spans="1:15" x14ac:dyDescent="0.25">
      <c r="A446" s="97">
        <v>1</v>
      </c>
      <c r="B446" s="97">
        <v>17</v>
      </c>
      <c r="C446" s="97">
        <v>2019</v>
      </c>
      <c r="D446" s="165">
        <f t="shared" si="6"/>
        <v>43482</v>
      </c>
      <c r="E446" s="162">
        <f>INDEX(Actual_Kirk_HDD!$E$313:$E$797,MATCH($D446,Actual_Kirk_HDD!$A$313:$A$797,0))</f>
        <v>34</v>
      </c>
      <c r="F446" s="162">
        <f>SUMIFS(Staff_Kirk_NHDD!P:P,Staff_Kirk_NHDD!A:A,A446,Staff_Kirk_NHDD!B:B,B446)</f>
        <v>57.487974910394264</v>
      </c>
      <c r="H446" s="107"/>
      <c r="J446" s="162">
        <f>INDEX(Actual_CGI_HDD!$E$313:$E$797,MATCH($D446,Actual_CGI_HDD!$A$313:$A$797,0))</f>
        <v>21</v>
      </c>
      <c r="K446" s="163">
        <f>SUMIFS(Staff_CGI_NHDD!P:P,Staff_CGI_NHDD!A:A,A446,Staff_CGI_NHDD!B:B,B446)</f>
        <v>42.089086021505381</v>
      </c>
      <c r="O446" s="160"/>
    </row>
    <row r="447" spans="1:15" x14ac:dyDescent="0.25">
      <c r="A447" s="97">
        <v>1</v>
      </c>
      <c r="B447" s="97">
        <v>18</v>
      </c>
      <c r="C447" s="97">
        <v>2019</v>
      </c>
      <c r="D447" s="165">
        <f t="shared" si="6"/>
        <v>43483</v>
      </c>
      <c r="E447" s="162">
        <f>INDEX(Actual_Kirk_HDD!$E$313:$E$797,MATCH($D447,Actual_Kirk_HDD!$A$313:$A$797,0))</f>
        <v>35.5</v>
      </c>
      <c r="F447" s="162">
        <f>SUMIFS(Staff_Kirk_NHDD!P:P,Staff_Kirk_NHDD!A:A,A447,Staff_Kirk_NHDD!B:B,B447)</f>
        <v>45.240573476702501</v>
      </c>
      <c r="H447" s="107"/>
      <c r="J447" s="162">
        <f>INDEX(Actual_CGI_HDD!$E$313:$E$797,MATCH($D447,Actual_CGI_HDD!$A$313:$A$797,0))</f>
        <v>22.5</v>
      </c>
      <c r="K447" s="163">
        <f>SUMIFS(Staff_CGI_NHDD!P:P,Staff_CGI_NHDD!A:A,A447,Staff_CGI_NHDD!B:B,B447)</f>
        <v>38.913440860215054</v>
      </c>
      <c r="O447" s="160"/>
    </row>
    <row r="448" spans="1:15" x14ac:dyDescent="0.25">
      <c r="A448" s="97">
        <v>1</v>
      </c>
      <c r="B448" s="97">
        <v>19</v>
      </c>
      <c r="C448" s="97">
        <v>2019</v>
      </c>
      <c r="D448" s="165">
        <f t="shared" si="6"/>
        <v>43484</v>
      </c>
      <c r="E448" s="162">
        <f>INDEX(Actual_Kirk_HDD!$E$313:$E$797,MATCH($D448,Actual_Kirk_HDD!$A$313:$A$797,0))</f>
        <v>39</v>
      </c>
      <c r="F448" s="162">
        <f>SUMIFS(Staff_Kirk_NHDD!P:P,Staff_Kirk_NHDD!A:A,A448,Staff_Kirk_NHDD!B:B,B448)</f>
        <v>39.602455197132606</v>
      </c>
      <c r="H448" s="107"/>
      <c r="J448" s="162">
        <f>INDEX(Actual_CGI_HDD!$E$313:$E$797,MATCH($D448,Actual_CGI_HDD!$A$313:$A$797,0))</f>
        <v>27.5</v>
      </c>
      <c r="K448" s="163">
        <f>SUMIFS(Staff_CGI_NHDD!P:P,Staff_CGI_NHDD!A:A,A448,Staff_CGI_NHDD!B:B,B448)</f>
        <v>31.395268817204293</v>
      </c>
      <c r="O448" s="160"/>
    </row>
    <row r="449" spans="1:15" x14ac:dyDescent="0.25">
      <c r="A449" s="97">
        <v>1</v>
      </c>
      <c r="B449" s="97">
        <v>20</v>
      </c>
      <c r="C449" s="97">
        <v>2019</v>
      </c>
      <c r="D449" s="165">
        <f t="shared" si="6"/>
        <v>43485</v>
      </c>
      <c r="E449" s="162">
        <f>INDEX(Actual_Kirk_HDD!$E$313:$E$797,MATCH($D449,Actual_Kirk_HDD!$A$313:$A$797,0))</f>
        <v>54</v>
      </c>
      <c r="F449" s="162">
        <f>SUMIFS(Staff_Kirk_NHDD!P:P,Staff_Kirk_NHDD!A:A,A449,Staff_Kirk_NHDD!B:B,B449)</f>
        <v>32.992311827956982</v>
      </c>
      <c r="H449" s="107"/>
      <c r="J449" s="162">
        <f>INDEX(Actual_CGI_HDD!$E$313:$E$797,MATCH($D449,Actual_CGI_HDD!$A$313:$A$797,0))</f>
        <v>43.5</v>
      </c>
      <c r="K449" s="163">
        <f>SUMIFS(Staff_CGI_NHDD!P:P,Staff_CGI_NHDD!A:A,A449,Staff_CGI_NHDD!B:B,B449)</f>
        <v>27.773387096774194</v>
      </c>
      <c r="O449" s="160"/>
    </row>
    <row r="450" spans="1:15" x14ac:dyDescent="0.25">
      <c r="A450" s="97">
        <v>1</v>
      </c>
      <c r="B450" s="97">
        <v>21</v>
      </c>
      <c r="C450" s="97">
        <v>2019</v>
      </c>
      <c r="D450" s="165">
        <f t="shared" si="6"/>
        <v>43486</v>
      </c>
      <c r="E450" s="162">
        <f>INDEX(Actual_Kirk_HDD!$E$313:$E$797,MATCH($D450,Actual_Kirk_HDD!$A$313:$A$797,0))</f>
        <v>58</v>
      </c>
      <c r="F450" s="162">
        <f>SUMIFS(Staff_Kirk_NHDD!P:P,Staff_Kirk_NHDD!A:A,A450,Staff_Kirk_NHDD!B:B,B450)</f>
        <v>27.088584229390676</v>
      </c>
      <c r="H450" s="107"/>
      <c r="J450" s="162">
        <f>INDEX(Actual_CGI_HDD!$E$313:$E$797,MATCH($D450,Actual_CGI_HDD!$A$313:$A$797,0))</f>
        <v>41</v>
      </c>
      <c r="K450" s="163">
        <f>SUMIFS(Staff_CGI_NHDD!P:P,Staff_CGI_NHDD!A:A,A450,Staff_CGI_NHDD!B:B,B450)</f>
        <v>5.5470967741935526</v>
      </c>
      <c r="O450" s="160"/>
    </row>
    <row r="451" spans="1:15" x14ac:dyDescent="0.25">
      <c r="A451" s="97">
        <v>1</v>
      </c>
      <c r="B451" s="97">
        <v>22</v>
      </c>
      <c r="C451" s="97">
        <v>2019</v>
      </c>
      <c r="D451" s="165">
        <f t="shared" si="6"/>
        <v>43487</v>
      </c>
      <c r="E451" s="162">
        <f>INDEX(Actual_Kirk_HDD!$E$313:$E$797,MATCH($D451,Actual_Kirk_HDD!$A$313:$A$797,0))</f>
        <v>48.5</v>
      </c>
      <c r="F451" s="162">
        <f>SUMIFS(Staff_Kirk_NHDD!P:P,Staff_Kirk_NHDD!A:A,A451,Staff_Kirk_NHDD!B:B,B451)</f>
        <v>15.503064516129026</v>
      </c>
      <c r="H451" s="107"/>
      <c r="J451" s="162">
        <f>INDEX(Actual_CGI_HDD!$E$313:$E$797,MATCH($D451,Actual_CGI_HDD!$A$313:$A$797,0))</f>
        <v>27</v>
      </c>
      <c r="K451" s="163">
        <f>SUMIFS(Staff_CGI_NHDD!P:P,Staff_CGI_NHDD!A:A,A451,Staff_CGI_NHDD!B:B,B451)</f>
        <v>11.688548387096777</v>
      </c>
      <c r="O451" s="160"/>
    </row>
    <row r="452" spans="1:15" x14ac:dyDescent="0.25">
      <c r="A452" s="97">
        <v>1</v>
      </c>
      <c r="B452" s="97">
        <v>23</v>
      </c>
      <c r="C452" s="97">
        <v>2019</v>
      </c>
      <c r="D452" s="165">
        <f t="shared" ref="D452:D488" si="7">DATE(C452,A452,B452)</f>
        <v>43488</v>
      </c>
      <c r="E452" s="162">
        <f>INDEX(Actual_Kirk_HDD!$E$313:$E$797,MATCH($D452,Actual_Kirk_HDD!$A$313:$A$797,0))</f>
        <v>38.5</v>
      </c>
      <c r="F452" s="162">
        <f>SUMIFS(Staff_Kirk_NHDD!P:P,Staff_Kirk_NHDD!A:A,A452,Staff_Kirk_NHDD!B:B,B452)</f>
        <v>28.297043010752681</v>
      </c>
      <c r="H452" s="107"/>
      <c r="J452" s="162">
        <f>INDEX(Actual_CGI_HDD!$E$313:$E$797,MATCH($D452,Actual_CGI_HDD!$A$313:$A$797,0))</f>
        <v>26</v>
      </c>
      <c r="K452" s="163">
        <f>SUMIFS(Staff_CGI_NHDD!P:P,Staff_CGI_NHDD!A:A,A452,Staff_CGI_NHDD!B:B,B452)</f>
        <v>28.452043010752689</v>
      </c>
      <c r="O452" s="160"/>
    </row>
    <row r="453" spans="1:15" x14ac:dyDescent="0.25">
      <c r="A453" s="97">
        <v>1</v>
      </c>
      <c r="B453" s="97">
        <v>24</v>
      </c>
      <c r="C453" s="97">
        <v>2019</v>
      </c>
      <c r="D453" s="165">
        <f t="shared" si="7"/>
        <v>43489</v>
      </c>
      <c r="E453" s="162">
        <f>INDEX(Actual_Kirk_HDD!$E$313:$E$797,MATCH($D453,Actual_Kirk_HDD!$A$313:$A$797,0))</f>
        <v>47</v>
      </c>
      <c r="F453" s="162">
        <f>SUMIFS(Staff_Kirk_NHDD!P:P,Staff_Kirk_NHDD!A:A,A453,Staff_Kirk_NHDD!B:B,B453)</f>
        <v>36.481272401433678</v>
      </c>
      <c r="H453" s="107"/>
      <c r="J453" s="162">
        <f>INDEX(Actual_CGI_HDD!$E$313:$E$797,MATCH($D453,Actual_CGI_HDD!$A$313:$A$797,0))</f>
        <v>33</v>
      </c>
      <c r="K453" s="163">
        <f>SUMIFS(Staff_CGI_NHDD!P:P,Staff_CGI_NHDD!A:A,A453,Staff_CGI_NHDD!B:B,B453)</f>
        <v>29.225000000000005</v>
      </c>
      <c r="O453" s="160"/>
    </row>
    <row r="454" spans="1:15" x14ac:dyDescent="0.25">
      <c r="A454" s="97">
        <v>1</v>
      </c>
      <c r="B454" s="97">
        <v>25</v>
      </c>
      <c r="C454" s="97">
        <v>2019</v>
      </c>
      <c r="D454" s="165">
        <f t="shared" si="7"/>
        <v>43490</v>
      </c>
      <c r="E454" s="162">
        <f>INDEX(Actual_Kirk_HDD!$E$313:$E$797,MATCH($D454,Actual_Kirk_HDD!$A$313:$A$797,0))</f>
        <v>55.5</v>
      </c>
      <c r="F454" s="162">
        <f>SUMIFS(Staff_Kirk_NHDD!P:P,Staff_Kirk_NHDD!A:A,A454,Staff_Kirk_NHDD!B:B,B454)</f>
        <v>33.842401433691748</v>
      </c>
      <c r="H454" s="107"/>
      <c r="J454" s="162">
        <f>INDEX(Actual_CGI_HDD!$E$313:$E$797,MATCH($D454,Actual_CGI_HDD!$A$313:$A$797,0))</f>
        <v>42</v>
      </c>
      <c r="K454" s="163">
        <f>SUMIFS(Staff_CGI_NHDD!P:P,Staff_CGI_NHDD!A:A,A454,Staff_CGI_NHDD!B:B,B454)</f>
        <v>25.056505376344091</v>
      </c>
      <c r="O454" s="160"/>
    </row>
    <row r="455" spans="1:15" x14ac:dyDescent="0.25">
      <c r="A455" s="97">
        <v>1</v>
      </c>
      <c r="B455" s="97">
        <v>26</v>
      </c>
      <c r="C455" s="97">
        <v>2019</v>
      </c>
      <c r="D455" s="165">
        <f t="shared" si="7"/>
        <v>43491</v>
      </c>
      <c r="E455" s="162">
        <f>INDEX(Actual_Kirk_HDD!$E$313:$E$797,MATCH($D455,Actual_Kirk_HDD!$A$313:$A$797,0))</f>
        <v>54</v>
      </c>
      <c r="F455" s="162">
        <f>SUMIFS(Staff_Kirk_NHDD!P:P,Staff_Kirk_NHDD!A:A,A455,Staff_Kirk_NHDD!B:B,B455)</f>
        <v>21.201881720430098</v>
      </c>
      <c r="H455" s="107"/>
      <c r="J455" s="162">
        <f>INDEX(Actual_CGI_HDD!$E$313:$E$797,MATCH($D455,Actual_CGI_HDD!$A$313:$A$797,0))</f>
        <v>31.5</v>
      </c>
      <c r="K455" s="163">
        <f>SUMIFS(Staff_CGI_NHDD!P:P,Staff_CGI_NHDD!A:A,A455,Staff_CGI_NHDD!B:B,B455)</f>
        <v>18.45956989247312</v>
      </c>
      <c r="O455" s="160"/>
    </row>
    <row r="456" spans="1:15" x14ac:dyDescent="0.25">
      <c r="A456" s="97">
        <v>1</v>
      </c>
      <c r="B456" s="97">
        <v>27</v>
      </c>
      <c r="C456" s="97">
        <v>2019</v>
      </c>
      <c r="D456" s="165">
        <f t="shared" si="7"/>
        <v>43492</v>
      </c>
      <c r="E456" s="162">
        <f>INDEX(Actual_Kirk_HDD!$E$313:$E$797,MATCH($D456,Actual_Kirk_HDD!$A$313:$A$797,0))</f>
        <v>49</v>
      </c>
      <c r="F456" s="162">
        <f>SUMIFS(Staff_Kirk_NHDD!P:P,Staff_Kirk_NHDD!A:A,A456,Staff_Kirk_NHDD!B:B,B456)</f>
        <v>25.43605734767025</v>
      </c>
      <c r="H456" s="107"/>
      <c r="J456" s="162">
        <f>INDEX(Actual_CGI_HDD!$E$313:$E$797,MATCH($D456,Actual_CGI_HDD!$A$313:$A$797,0))</f>
        <v>27.5</v>
      </c>
      <c r="K456" s="163">
        <f>SUMIFS(Staff_CGI_NHDD!P:P,Staff_CGI_NHDD!A:A,A456,Staff_CGI_NHDD!B:B,B456)</f>
        <v>21.907741935483877</v>
      </c>
      <c r="O456" s="160"/>
    </row>
    <row r="457" spans="1:15" x14ac:dyDescent="0.25">
      <c r="A457" s="97">
        <v>1</v>
      </c>
      <c r="B457" s="97">
        <v>28</v>
      </c>
      <c r="C457" s="97">
        <v>2019</v>
      </c>
      <c r="D457" s="165">
        <f t="shared" si="7"/>
        <v>43493</v>
      </c>
      <c r="E457" s="162">
        <f>INDEX(Actual_Kirk_HDD!$E$313:$E$797,MATCH($D457,Actual_Kirk_HDD!$A$313:$A$797,0))</f>
        <v>42.5</v>
      </c>
      <c r="F457" s="162">
        <f>SUMIFS(Staff_Kirk_NHDD!P:P,Staff_Kirk_NHDD!A:A,A457,Staff_Kirk_NHDD!B:B,B457)</f>
        <v>29.395394265232973</v>
      </c>
      <c r="H457" s="107"/>
      <c r="J457" s="162">
        <f>INDEX(Actual_CGI_HDD!$E$313:$E$797,MATCH($D457,Actual_CGI_HDD!$A$313:$A$797,0))</f>
        <v>30</v>
      </c>
      <c r="K457" s="163">
        <f>SUMIFS(Staff_CGI_NHDD!P:P,Staff_CGI_NHDD!A:A,A457,Staff_CGI_NHDD!B:B,B457)</f>
        <v>24.154731182795697</v>
      </c>
      <c r="O457" s="160"/>
    </row>
    <row r="458" spans="1:15" x14ac:dyDescent="0.25">
      <c r="A458" s="97">
        <v>1</v>
      </c>
      <c r="B458" s="97">
        <v>29</v>
      </c>
      <c r="C458" s="97">
        <v>2019</v>
      </c>
      <c r="D458" s="165">
        <f t="shared" si="7"/>
        <v>43494</v>
      </c>
      <c r="E458" s="162">
        <f>INDEX(Actual_Kirk_HDD!$E$313:$E$797,MATCH($D458,Actual_Kirk_HDD!$A$313:$A$797,0))</f>
        <v>44.5</v>
      </c>
      <c r="F458" s="162">
        <f>SUMIFS(Staff_Kirk_NHDD!P:P,Staff_Kirk_NHDD!A:A,A458,Staff_Kirk_NHDD!B:B,B458)</f>
        <v>34.810842293906802</v>
      </c>
      <c r="H458" s="107"/>
      <c r="J458" s="162">
        <f>INDEX(Actual_CGI_HDD!$E$313:$E$797,MATCH($D458,Actual_CGI_HDD!$A$313:$A$797,0))</f>
        <v>41</v>
      </c>
      <c r="K458" s="163">
        <f>SUMIFS(Staff_CGI_NHDD!P:P,Staff_CGI_NHDD!A:A,A458,Staff_CGI_NHDD!B:B,B458)</f>
        <v>30.130483870967748</v>
      </c>
      <c r="O458" s="160"/>
    </row>
    <row r="459" spans="1:15" x14ac:dyDescent="0.25">
      <c r="A459" s="97">
        <v>1</v>
      </c>
      <c r="B459" s="97">
        <v>30</v>
      </c>
      <c r="C459" s="97">
        <v>2019</v>
      </c>
      <c r="D459" s="165">
        <f t="shared" si="7"/>
        <v>43495</v>
      </c>
      <c r="E459" s="162">
        <f>INDEX(Actual_Kirk_HDD!$E$313:$E$797,MATCH($D459,Actual_Kirk_HDD!$A$313:$A$797,0))</f>
        <v>68</v>
      </c>
      <c r="F459" s="162">
        <f>SUMIFS(Staff_Kirk_NHDD!P:P,Staff_Kirk_NHDD!A:A,A459,Staff_Kirk_NHDD!B:B,B459)</f>
        <v>40.864462365591393</v>
      </c>
      <c r="H459" s="107"/>
      <c r="J459" s="162">
        <f>INDEX(Actual_CGI_HDD!$E$313:$E$797,MATCH($D459,Actual_CGI_HDD!$A$313:$A$797,0))</f>
        <v>48.5</v>
      </c>
      <c r="K459" s="163">
        <f>SUMIFS(Staff_CGI_NHDD!P:P,Staff_CGI_NHDD!A:A,A459,Staff_CGI_NHDD!B:B,B459)</f>
        <v>32.192580645161293</v>
      </c>
      <c r="O459" s="160"/>
    </row>
    <row r="460" spans="1:15" x14ac:dyDescent="0.25">
      <c r="A460" s="97">
        <v>1</v>
      </c>
      <c r="B460" s="97">
        <v>31</v>
      </c>
      <c r="C460" s="97">
        <v>2019</v>
      </c>
      <c r="D460" s="165">
        <f t="shared" si="7"/>
        <v>43496</v>
      </c>
      <c r="E460" s="162">
        <f>INDEX(Actual_Kirk_HDD!$E$313:$E$797,MATCH($D460,Actual_Kirk_HDD!$A$313:$A$797,0))</f>
        <v>75.5</v>
      </c>
      <c r="F460" s="162">
        <f>SUMIFS(Staff_Kirk_NHDD!P:P,Staff_Kirk_NHDD!A:A,A460,Staff_Kirk_NHDD!B:B,B460)</f>
        <v>38.514211469534047</v>
      </c>
      <c r="H460" s="107"/>
      <c r="J460" s="162">
        <f>INDEX(Actual_CGI_HDD!$E$313:$E$797,MATCH($D460,Actual_CGI_HDD!$A$313:$A$797,0))</f>
        <v>42</v>
      </c>
      <c r="K460" s="163">
        <f>SUMIFS(Staff_CGI_NHDD!P:P,Staff_CGI_NHDD!A:A,A460,Staff_CGI_NHDD!B:B,B460)</f>
        <v>23.068602150537636</v>
      </c>
      <c r="O460" s="160"/>
    </row>
    <row r="461" spans="1:15" x14ac:dyDescent="0.25">
      <c r="A461" s="97">
        <v>2</v>
      </c>
      <c r="B461" s="97">
        <v>1</v>
      </c>
      <c r="C461" s="97">
        <v>2019</v>
      </c>
      <c r="D461" s="165">
        <f t="shared" si="7"/>
        <v>43497</v>
      </c>
      <c r="E461" s="162">
        <f>INDEX(Actual_Kirk_HDD!$E$313:$E$797,MATCH($D461,Actual_Kirk_HDD!$A$313:$A$797,0))</f>
        <v>63.5</v>
      </c>
      <c r="F461" s="162">
        <f>SUMIFS(Staff_Kirk_NHDD!P:P,Staff_Kirk_NHDD!A:A,A461,Staff_Kirk_NHDD!B:B,B461)</f>
        <v>32.132516420361256</v>
      </c>
      <c r="H461" s="107"/>
      <c r="J461" s="162">
        <f>INDEX(Actual_CGI_HDD!$E$313:$E$797,MATCH($D461,Actual_CGI_HDD!$A$313:$A$797,0))</f>
        <v>23.5</v>
      </c>
      <c r="K461" s="163">
        <f>SUMIFS(Staff_CGI_NHDD!P:P,Staff_CGI_NHDD!A:A,A461,Staff_CGI_NHDD!B:B,B461)</f>
        <v>33.104922003284074</v>
      </c>
      <c r="O461" s="160"/>
    </row>
    <row r="462" spans="1:15" x14ac:dyDescent="0.25">
      <c r="A462" s="97">
        <v>2</v>
      </c>
      <c r="B462" s="97">
        <v>2</v>
      </c>
      <c r="C462" s="97">
        <v>2019</v>
      </c>
      <c r="D462" s="165">
        <f t="shared" si="7"/>
        <v>43498</v>
      </c>
      <c r="E462" s="162">
        <f>INDEX(Actual_Kirk_HDD!$E$313:$E$797,MATCH($D462,Actual_Kirk_HDD!$A$313:$A$797,0))</f>
        <v>44.5</v>
      </c>
      <c r="F462" s="162">
        <f>SUMIFS(Staff_Kirk_NHDD!P:P,Staff_Kirk_NHDD!A:A,A462,Staff_Kirk_NHDD!B:B,B462)</f>
        <v>48.819934318555013</v>
      </c>
      <c r="H462" s="107"/>
      <c r="J462" s="162">
        <f>INDEX(Actual_CGI_HDD!$E$313:$E$797,MATCH($D462,Actual_CGI_HDD!$A$313:$A$797,0))</f>
        <v>19</v>
      </c>
      <c r="K462" s="163">
        <f>SUMIFS(Staff_CGI_NHDD!P:P,Staff_CGI_NHDD!A:A,A462,Staff_CGI_NHDD!B:B,B462)</f>
        <v>52.966867816091948</v>
      </c>
      <c r="O462" s="160"/>
    </row>
    <row r="463" spans="1:15" x14ac:dyDescent="0.25">
      <c r="A463" s="97">
        <v>2</v>
      </c>
      <c r="B463" s="97">
        <v>3</v>
      </c>
      <c r="C463" s="97">
        <v>2019</v>
      </c>
      <c r="D463" s="165">
        <f t="shared" si="7"/>
        <v>43499</v>
      </c>
      <c r="E463" s="162">
        <f>INDEX(Actual_Kirk_HDD!$E$313:$E$797,MATCH($D463,Actual_Kirk_HDD!$A$313:$A$797,0))</f>
        <v>22.5</v>
      </c>
      <c r="F463" s="162">
        <f>SUMIFS(Staff_Kirk_NHDD!P:P,Staff_Kirk_NHDD!A:A,A463,Staff_Kirk_NHDD!B:B,B463)</f>
        <v>39.049371921182257</v>
      </c>
      <c r="H463" s="107"/>
      <c r="J463" s="162">
        <f>INDEX(Actual_CGI_HDD!$E$313:$E$797,MATCH($D463,Actual_CGI_HDD!$A$313:$A$797,0))</f>
        <v>15.5</v>
      </c>
      <c r="K463" s="163">
        <f>SUMIFS(Staff_CGI_NHDD!P:P,Staff_CGI_NHDD!A:A,A463,Staff_CGI_NHDD!B:B,B463)</f>
        <v>32.158132183908045</v>
      </c>
      <c r="O463" s="160"/>
    </row>
    <row r="464" spans="1:15" x14ac:dyDescent="0.25">
      <c r="A464" s="97">
        <v>2</v>
      </c>
      <c r="B464" s="97">
        <v>4</v>
      </c>
      <c r="C464" s="97">
        <v>2019</v>
      </c>
      <c r="D464" s="165">
        <f t="shared" si="7"/>
        <v>43500</v>
      </c>
      <c r="E464" s="162">
        <f>INDEX(Actual_Kirk_HDD!$E$313:$E$797,MATCH($D464,Actual_Kirk_HDD!$A$313:$A$797,0))</f>
        <v>15.5</v>
      </c>
      <c r="F464" s="162">
        <f>SUMIFS(Staff_Kirk_NHDD!P:P,Staff_Kirk_NHDD!A:A,A464,Staff_Kirk_NHDD!B:B,B464)</f>
        <v>30.321371100164207</v>
      </c>
      <c r="H464" s="107"/>
      <c r="J464" s="162">
        <f>INDEX(Actual_CGI_HDD!$E$313:$E$797,MATCH($D464,Actual_CGI_HDD!$A$313:$A$797,0))</f>
        <v>8.5</v>
      </c>
      <c r="K464" s="163">
        <f>SUMIFS(Staff_CGI_NHDD!P:P,Staff_CGI_NHDD!A:A,A464,Staff_CGI_NHDD!B:B,B464)</f>
        <v>31.14612068965517</v>
      </c>
      <c r="O464" s="160"/>
    </row>
    <row r="465" spans="1:15" x14ac:dyDescent="0.25">
      <c r="A465" s="97">
        <v>2</v>
      </c>
      <c r="B465" s="97">
        <v>5</v>
      </c>
      <c r="C465" s="97">
        <v>2019</v>
      </c>
      <c r="D465" s="165">
        <f t="shared" si="7"/>
        <v>43501</v>
      </c>
      <c r="E465" s="162">
        <f>INDEX(Actual_Kirk_HDD!$E$313:$E$797,MATCH($D465,Actual_Kirk_HDD!$A$313:$A$797,0))</f>
        <v>30</v>
      </c>
      <c r="F465" s="162">
        <f>SUMIFS(Staff_Kirk_NHDD!P:P,Staff_Kirk_NHDD!A:A,A465,Staff_Kirk_NHDD!B:B,B465)</f>
        <v>53.574663382594416</v>
      </c>
      <c r="H465" s="107"/>
      <c r="J465" s="162">
        <f>INDEX(Actual_CGI_HDD!$E$313:$E$797,MATCH($D465,Actual_CGI_HDD!$A$313:$A$797,0))</f>
        <v>22</v>
      </c>
      <c r="K465" s="163">
        <f>SUMIFS(Staff_CGI_NHDD!P:P,Staff_CGI_NHDD!A:A,A465,Staff_CGI_NHDD!B:B,B465)</f>
        <v>44.926752873563217</v>
      </c>
      <c r="O465" s="160"/>
    </row>
    <row r="466" spans="1:15" x14ac:dyDescent="0.25">
      <c r="A466" s="97">
        <v>2</v>
      </c>
      <c r="B466" s="97">
        <v>6</v>
      </c>
      <c r="C466" s="97">
        <v>2019</v>
      </c>
      <c r="D466" s="165">
        <f t="shared" si="7"/>
        <v>43502</v>
      </c>
      <c r="E466" s="162">
        <f>INDEX(Actual_Kirk_HDD!$E$313:$E$797,MATCH($D466,Actual_Kirk_HDD!$A$313:$A$797,0))</f>
        <v>45</v>
      </c>
      <c r="F466" s="162">
        <f>SUMIFS(Staff_Kirk_NHDD!P:P,Staff_Kirk_NHDD!A:A,A466,Staff_Kirk_NHDD!B:B,B466)</f>
        <v>57.00799671592776</v>
      </c>
      <c r="H466" s="107"/>
      <c r="J466" s="162">
        <f>INDEX(Actual_CGI_HDD!$E$313:$E$797,MATCH($D466,Actual_CGI_HDD!$A$313:$A$797,0))</f>
        <v>12</v>
      </c>
      <c r="K466" s="163">
        <f>SUMIFS(Staff_CGI_NHDD!P:P,Staff_CGI_NHDD!A:A,A466,Staff_CGI_NHDD!B:B,B466)</f>
        <v>34.314749589490972</v>
      </c>
      <c r="O466" s="160"/>
    </row>
    <row r="467" spans="1:15" x14ac:dyDescent="0.25">
      <c r="A467" s="97">
        <v>2</v>
      </c>
      <c r="B467" s="97">
        <v>7</v>
      </c>
      <c r="C467" s="97">
        <v>2019</v>
      </c>
      <c r="D467" s="165">
        <f t="shared" si="7"/>
        <v>43503</v>
      </c>
      <c r="E467" s="162">
        <f>INDEX(Actual_Kirk_HDD!$E$313:$E$797,MATCH($D467,Actual_Kirk_HDD!$A$313:$A$797,0))</f>
        <v>39.5</v>
      </c>
      <c r="F467" s="162">
        <f>SUMIFS(Staff_Kirk_NHDD!P:P,Staff_Kirk_NHDD!A:A,A467,Staff_Kirk_NHDD!B:B,B467)</f>
        <v>63.242389162561587</v>
      </c>
      <c r="H467" s="107"/>
      <c r="J467" s="162">
        <f>INDEX(Actual_CGI_HDD!$E$313:$E$797,MATCH($D467,Actual_CGI_HDD!$A$313:$A$797,0))</f>
        <v>20</v>
      </c>
      <c r="K467" s="163">
        <f>SUMIFS(Staff_CGI_NHDD!P:P,Staff_CGI_NHDD!A:A,A467,Staff_CGI_NHDD!B:B,B467)</f>
        <v>39.27231116584565</v>
      </c>
      <c r="O467" s="160"/>
    </row>
    <row r="468" spans="1:15" x14ac:dyDescent="0.25">
      <c r="A468" s="97">
        <v>2</v>
      </c>
      <c r="B468" s="97">
        <v>8</v>
      </c>
      <c r="C468" s="97">
        <v>2019</v>
      </c>
      <c r="D468" s="165">
        <f t="shared" si="7"/>
        <v>43504</v>
      </c>
      <c r="E468" s="162">
        <f>INDEX(Actual_Kirk_HDD!$E$313:$E$797,MATCH($D468,Actual_Kirk_HDD!$A$313:$A$797,0))</f>
        <v>49</v>
      </c>
      <c r="F468" s="162">
        <f>SUMIFS(Staff_Kirk_NHDD!P:P,Staff_Kirk_NHDD!A:A,A468,Staff_Kirk_NHDD!B:B,B468)</f>
        <v>46.878288177339911</v>
      </c>
      <c r="H468" s="107"/>
      <c r="J468" s="162">
        <f>INDEX(Actual_CGI_HDD!$E$313:$E$797,MATCH($D468,Actual_CGI_HDD!$A$313:$A$797,0))</f>
        <v>41</v>
      </c>
      <c r="K468" s="163">
        <f>SUMIFS(Staff_CGI_NHDD!P:P,Staff_CGI_NHDD!A:A,A468,Staff_CGI_NHDD!B:B,B468)</f>
        <v>35.55954844006569</v>
      </c>
      <c r="O468" s="160"/>
    </row>
    <row r="469" spans="1:15" x14ac:dyDescent="0.25">
      <c r="A469" s="97">
        <v>2</v>
      </c>
      <c r="B469" s="97">
        <v>9</v>
      </c>
      <c r="C469" s="97">
        <v>2019</v>
      </c>
      <c r="D469" s="165">
        <f t="shared" si="7"/>
        <v>43505</v>
      </c>
      <c r="E469" s="162">
        <f>INDEX(Actual_Kirk_HDD!$E$313:$E$797,MATCH($D469,Actual_Kirk_HDD!$A$313:$A$797,0))</f>
        <v>56.5</v>
      </c>
      <c r="F469" s="162">
        <f>SUMIFS(Staff_Kirk_NHDD!P:P,Staff_Kirk_NHDD!A:A,A469,Staff_Kirk_NHDD!B:B,B469)</f>
        <v>35.623895730706067</v>
      </c>
      <c r="H469" s="107"/>
      <c r="J469" s="162">
        <f>INDEX(Actual_CGI_HDD!$E$313:$E$797,MATCH($D469,Actual_CGI_HDD!$A$313:$A$797,0))</f>
        <v>38</v>
      </c>
      <c r="K469" s="163">
        <f>SUMIFS(Staff_CGI_NHDD!P:P,Staff_CGI_NHDD!A:A,A469,Staff_CGI_NHDD!B:B,B469)</f>
        <v>25.736999178981936</v>
      </c>
      <c r="O469" s="160"/>
    </row>
    <row r="470" spans="1:15" x14ac:dyDescent="0.25">
      <c r="A470" s="97">
        <v>2</v>
      </c>
      <c r="B470" s="97">
        <v>10</v>
      </c>
      <c r="C470" s="97">
        <v>2019</v>
      </c>
      <c r="D470" s="165">
        <f t="shared" si="7"/>
        <v>43506</v>
      </c>
      <c r="E470" s="162">
        <f>INDEX(Actual_Kirk_HDD!$E$313:$E$797,MATCH($D470,Actual_Kirk_HDD!$A$313:$A$797,0))</f>
        <v>48</v>
      </c>
      <c r="F470" s="162">
        <f>SUMIFS(Staff_Kirk_NHDD!P:P,Staff_Kirk_NHDD!A:A,A470,Staff_Kirk_NHDD!B:B,B470)</f>
        <v>42.894445812807881</v>
      </c>
      <c r="H470" s="107"/>
      <c r="J470" s="162">
        <f>INDEX(Actual_CGI_HDD!$E$313:$E$797,MATCH($D470,Actual_CGI_HDD!$A$313:$A$797,0))</f>
        <v>29</v>
      </c>
      <c r="K470" s="163">
        <f>SUMIFS(Staff_CGI_NHDD!P:P,Staff_CGI_NHDD!A:A,A470,Staff_CGI_NHDD!B:B,B470)</f>
        <v>28.081613300492609</v>
      </c>
      <c r="O470" s="160"/>
    </row>
    <row r="471" spans="1:15" x14ac:dyDescent="0.25">
      <c r="A471" s="97">
        <v>2</v>
      </c>
      <c r="B471" s="97">
        <v>11</v>
      </c>
      <c r="C471" s="97">
        <v>2019</v>
      </c>
      <c r="D471" s="165">
        <f t="shared" si="7"/>
        <v>43507</v>
      </c>
      <c r="E471" s="162">
        <f>INDEX(Actual_Kirk_HDD!$E$313:$E$797,MATCH($D471,Actual_Kirk_HDD!$A$313:$A$797,0))</f>
        <v>37</v>
      </c>
      <c r="F471" s="162">
        <f>SUMIFS(Staff_Kirk_NHDD!P:P,Staff_Kirk_NHDD!A:A,A471,Staff_Kirk_NHDD!B:B,B471)</f>
        <v>50.76514778325123</v>
      </c>
      <c r="H471" s="107"/>
      <c r="J471" s="162">
        <f>INDEX(Actual_CGI_HDD!$E$313:$E$797,MATCH($D471,Actual_CGI_HDD!$A$313:$A$797,0))</f>
        <v>17</v>
      </c>
      <c r="K471" s="163">
        <f>SUMIFS(Staff_CGI_NHDD!P:P,Staff_CGI_NHDD!A:A,A471,Staff_CGI_NHDD!B:B,B471)</f>
        <v>41.328608374384231</v>
      </c>
      <c r="O471" s="160"/>
    </row>
    <row r="472" spans="1:15" x14ac:dyDescent="0.25">
      <c r="A472" s="97">
        <v>2</v>
      </c>
      <c r="B472" s="97">
        <v>12</v>
      </c>
      <c r="C472" s="97">
        <v>2019</v>
      </c>
      <c r="D472" s="165">
        <f t="shared" si="7"/>
        <v>43508</v>
      </c>
      <c r="E472" s="162">
        <f>INDEX(Actual_Kirk_HDD!$E$313:$E$797,MATCH($D472,Actual_Kirk_HDD!$A$313:$A$797,0))</f>
        <v>37</v>
      </c>
      <c r="F472" s="162">
        <f>SUMIFS(Staff_Kirk_NHDD!P:P,Staff_Kirk_NHDD!A:A,A472,Staff_Kirk_NHDD!B:B,B472)</f>
        <v>41.50905172413794</v>
      </c>
      <c r="H472" s="107"/>
      <c r="J472" s="162">
        <f>INDEX(Actual_CGI_HDD!$E$313:$E$797,MATCH($D472,Actual_CGI_HDD!$A$313:$A$797,0))</f>
        <v>22.5</v>
      </c>
      <c r="K472" s="163">
        <f>SUMIFS(Staff_CGI_NHDD!P:P,Staff_CGI_NHDD!A:A,A472,Staff_CGI_NHDD!B:B,B472)</f>
        <v>37.460541871921187</v>
      </c>
      <c r="O472" s="160"/>
    </row>
    <row r="473" spans="1:15" x14ac:dyDescent="0.25">
      <c r="A473" s="97">
        <v>2</v>
      </c>
      <c r="B473" s="97">
        <v>13</v>
      </c>
      <c r="C473" s="97">
        <v>2019</v>
      </c>
      <c r="D473" s="165">
        <f t="shared" si="7"/>
        <v>43509</v>
      </c>
      <c r="E473" s="162">
        <f>INDEX(Actual_Kirk_HDD!$E$313:$E$797,MATCH($D473,Actual_Kirk_HDD!$A$313:$A$797,0))</f>
        <v>44.5</v>
      </c>
      <c r="F473" s="162">
        <f>SUMIFS(Staff_Kirk_NHDD!P:P,Staff_Kirk_NHDD!A:A,A473,Staff_Kirk_NHDD!B:B,B473)</f>
        <v>44.8792446633826</v>
      </c>
      <c r="H473" s="107"/>
      <c r="J473" s="162">
        <f>INDEX(Actual_CGI_HDD!$E$313:$E$797,MATCH($D473,Actual_CGI_HDD!$A$313:$A$797,0))</f>
        <v>25.5</v>
      </c>
      <c r="K473" s="163">
        <f>SUMIFS(Staff_CGI_NHDD!P:P,Staff_CGI_NHDD!A:A,A473,Staff_CGI_NHDD!B:B,B473)</f>
        <v>30.040365353037767</v>
      </c>
      <c r="O473" s="160"/>
    </row>
    <row r="474" spans="1:15" x14ac:dyDescent="0.25">
      <c r="A474" s="97">
        <v>2</v>
      </c>
      <c r="B474" s="97">
        <v>14</v>
      </c>
      <c r="C474" s="97">
        <v>2019</v>
      </c>
      <c r="D474" s="165">
        <f t="shared" si="7"/>
        <v>43510</v>
      </c>
      <c r="E474" s="162">
        <f>INDEX(Actual_Kirk_HDD!$E$313:$E$797,MATCH($D474,Actual_Kirk_HDD!$A$313:$A$797,0))</f>
        <v>38</v>
      </c>
      <c r="F474" s="162">
        <f>SUMIFS(Staff_Kirk_NHDD!P:P,Staff_Kirk_NHDD!A:A,A474,Staff_Kirk_NHDD!B:B,B474)</f>
        <v>34.460303776683091</v>
      </c>
      <c r="H474" s="107"/>
      <c r="J474" s="162">
        <f>INDEX(Actual_CGI_HDD!$E$313:$E$797,MATCH($D474,Actual_CGI_HDD!$A$313:$A$797,0))</f>
        <v>16.5</v>
      </c>
      <c r="K474" s="163">
        <f>SUMIFS(Staff_CGI_NHDD!P:P,Staff_CGI_NHDD!A:A,A474,Staff_CGI_NHDD!B:B,B474)</f>
        <v>19.748862889983577</v>
      </c>
      <c r="O474" s="160"/>
    </row>
    <row r="475" spans="1:15" x14ac:dyDescent="0.25">
      <c r="A475" s="97">
        <v>2</v>
      </c>
      <c r="B475" s="97">
        <v>15</v>
      </c>
      <c r="C475" s="97">
        <v>2019</v>
      </c>
      <c r="D475" s="165">
        <f t="shared" si="7"/>
        <v>43511</v>
      </c>
      <c r="E475" s="162">
        <f>INDEX(Actual_Kirk_HDD!$E$313:$E$797,MATCH($D475,Actual_Kirk_HDD!$A$313:$A$797,0))</f>
        <v>35</v>
      </c>
      <c r="F475" s="162">
        <f>SUMIFS(Staff_Kirk_NHDD!P:P,Staff_Kirk_NHDD!A:A,A475,Staff_Kirk_NHDD!B:B,B475)</f>
        <v>22.007783251231526</v>
      </c>
      <c r="H475" s="107"/>
      <c r="J475" s="162">
        <f>INDEX(Actual_CGI_HDD!$E$313:$E$797,MATCH($D475,Actual_CGI_HDD!$A$313:$A$797,0))</f>
        <v>29</v>
      </c>
      <c r="K475" s="163">
        <f>SUMIFS(Staff_CGI_NHDD!P:P,Staff_CGI_NHDD!A:A,A475,Staff_CGI_NHDD!B:B,B475)</f>
        <v>6.2272495894909676</v>
      </c>
      <c r="O475" s="160"/>
    </row>
    <row r="476" spans="1:15" x14ac:dyDescent="0.25">
      <c r="A476" s="97">
        <v>2</v>
      </c>
      <c r="B476" s="97">
        <v>16</v>
      </c>
      <c r="C476" s="97">
        <v>2019</v>
      </c>
      <c r="D476" s="165">
        <f t="shared" si="7"/>
        <v>43512</v>
      </c>
      <c r="E476" s="162">
        <f>INDEX(Actual_Kirk_HDD!$E$313:$E$797,MATCH($D476,Actual_Kirk_HDD!$A$313:$A$797,0))</f>
        <v>53</v>
      </c>
      <c r="F476" s="162">
        <f>SUMIFS(Staff_Kirk_NHDD!P:P,Staff_Kirk_NHDD!A:A,A476,Staff_Kirk_NHDD!B:B,B476)</f>
        <v>24.963612479474556</v>
      </c>
      <c r="H476" s="107"/>
      <c r="J476" s="162">
        <f>INDEX(Actual_CGI_HDD!$E$313:$E$797,MATCH($D476,Actual_CGI_HDD!$A$313:$A$797,0))</f>
        <v>36.5</v>
      </c>
      <c r="K476" s="163">
        <f>SUMIFS(Staff_CGI_NHDD!P:P,Staff_CGI_NHDD!A:A,A476,Staff_CGI_NHDD!B:B,B476)</f>
        <v>20.936034482758618</v>
      </c>
      <c r="O476" s="160"/>
    </row>
    <row r="477" spans="1:15" x14ac:dyDescent="0.25">
      <c r="A477" s="97">
        <v>2</v>
      </c>
      <c r="B477" s="97">
        <v>17</v>
      </c>
      <c r="C477" s="97">
        <v>2019</v>
      </c>
      <c r="D477" s="165">
        <f t="shared" si="7"/>
        <v>43513</v>
      </c>
      <c r="E477" s="162">
        <f>INDEX(Actual_Kirk_HDD!$E$313:$E$797,MATCH($D477,Actual_Kirk_HDD!$A$313:$A$797,0))</f>
        <v>46</v>
      </c>
      <c r="F477" s="162">
        <f>SUMIFS(Staff_Kirk_NHDD!P:P,Staff_Kirk_NHDD!A:A,A477,Staff_Kirk_NHDD!B:B,B477)</f>
        <v>36.764934318555007</v>
      </c>
      <c r="H477" s="107"/>
      <c r="J477" s="162">
        <f>INDEX(Actual_CGI_HDD!$E$313:$E$797,MATCH($D477,Actual_CGI_HDD!$A$313:$A$797,0))</f>
        <v>28</v>
      </c>
      <c r="K477" s="163">
        <f>SUMIFS(Staff_CGI_NHDD!P:P,Staff_CGI_NHDD!A:A,A477,Staff_CGI_NHDD!B:B,B477)</f>
        <v>28.941728243021352</v>
      </c>
      <c r="O477" s="160"/>
    </row>
    <row r="478" spans="1:15" x14ac:dyDescent="0.25">
      <c r="A478" s="97">
        <v>2</v>
      </c>
      <c r="B478" s="97">
        <v>18</v>
      </c>
      <c r="C478" s="97">
        <v>2019</v>
      </c>
      <c r="D478" s="165">
        <f t="shared" si="7"/>
        <v>43514</v>
      </c>
      <c r="E478" s="162">
        <f>INDEX(Actual_Kirk_HDD!$E$313:$E$797,MATCH($D478,Actual_Kirk_HDD!$A$313:$A$797,0))</f>
        <v>41</v>
      </c>
      <c r="F478" s="162">
        <f>SUMIFS(Staff_Kirk_NHDD!P:P,Staff_Kirk_NHDD!A:A,A478,Staff_Kirk_NHDD!B:B,B478)</f>
        <v>28.929610016420369</v>
      </c>
      <c r="H478" s="107"/>
      <c r="J478" s="162">
        <f>INDEX(Actual_CGI_HDD!$E$313:$E$797,MATCH($D478,Actual_CGI_HDD!$A$313:$A$797,0))</f>
        <v>34</v>
      </c>
      <c r="K478" s="163">
        <f>SUMIFS(Staff_CGI_NHDD!P:P,Staff_CGI_NHDD!A:A,A478,Staff_CGI_NHDD!B:B,B478)</f>
        <v>26.524975369458119</v>
      </c>
      <c r="O478" s="160"/>
    </row>
    <row r="479" spans="1:15" x14ac:dyDescent="0.25">
      <c r="A479" s="97">
        <v>2</v>
      </c>
      <c r="B479" s="97">
        <v>19</v>
      </c>
      <c r="C479" s="97">
        <v>2019</v>
      </c>
      <c r="D479" s="165">
        <f t="shared" si="7"/>
        <v>43515</v>
      </c>
      <c r="E479" s="162">
        <f>INDEX(Actual_Kirk_HDD!$E$313:$E$797,MATCH($D479,Actual_Kirk_HDD!$A$313:$A$797,0))</f>
        <v>45</v>
      </c>
      <c r="F479" s="162">
        <f>SUMIFS(Staff_Kirk_NHDD!P:P,Staff_Kirk_NHDD!A:A,A479,Staff_Kirk_NHDD!B:B,B479)</f>
        <v>23.466264367816102</v>
      </c>
      <c r="H479" s="107"/>
      <c r="J479" s="162">
        <f>INDEX(Actual_CGI_HDD!$E$313:$E$797,MATCH($D479,Actual_CGI_HDD!$A$313:$A$797,0))</f>
        <v>29.5</v>
      </c>
      <c r="K479" s="163">
        <f>SUMIFS(Staff_CGI_NHDD!P:P,Staff_CGI_NHDD!A:A,A479,Staff_CGI_NHDD!B:B,B479)</f>
        <v>11.233452380952381</v>
      </c>
      <c r="O479" s="160"/>
    </row>
    <row r="480" spans="1:15" x14ac:dyDescent="0.25">
      <c r="A480" s="97">
        <v>2</v>
      </c>
      <c r="B480" s="97">
        <v>20</v>
      </c>
      <c r="C480" s="97">
        <v>2019</v>
      </c>
      <c r="D480" s="165">
        <f t="shared" si="7"/>
        <v>43516</v>
      </c>
      <c r="E480" s="162">
        <f>INDEX(Actual_Kirk_HDD!$E$313:$E$797,MATCH($D480,Actual_Kirk_HDD!$A$313:$A$797,0))</f>
        <v>44</v>
      </c>
      <c r="F480" s="162">
        <f>SUMIFS(Staff_Kirk_NHDD!P:P,Staff_Kirk_NHDD!A:A,A480,Staff_Kirk_NHDD!B:B,B480)</f>
        <v>11.245615763546798</v>
      </c>
      <c r="H480" s="107"/>
      <c r="J480" s="162">
        <f>INDEX(Actual_CGI_HDD!$E$313:$E$797,MATCH($D480,Actual_CGI_HDD!$A$313:$A$797,0))</f>
        <v>21.5</v>
      </c>
      <c r="K480" s="163">
        <f>SUMIFS(Staff_CGI_NHDD!P:P,Staff_CGI_NHDD!A:A,A480,Staff_CGI_NHDD!B:B,B480)</f>
        <v>13.371297208538586</v>
      </c>
      <c r="O480" s="160"/>
    </row>
    <row r="481" spans="1:15" x14ac:dyDescent="0.25">
      <c r="A481" s="97">
        <v>2</v>
      </c>
      <c r="B481" s="97">
        <v>21</v>
      </c>
      <c r="C481" s="97">
        <v>2019</v>
      </c>
      <c r="D481" s="165">
        <f t="shared" si="7"/>
        <v>43517</v>
      </c>
      <c r="E481" s="162">
        <f>INDEX(Actual_Kirk_HDD!$E$313:$E$797,MATCH($D481,Actual_Kirk_HDD!$A$313:$A$797,0))</f>
        <v>37.5</v>
      </c>
      <c r="F481" s="162">
        <f>SUMIFS(Staff_Kirk_NHDD!P:P,Staff_Kirk_NHDD!A:A,A481,Staff_Kirk_NHDD!B:B,B481)</f>
        <v>37.866009852216749</v>
      </c>
      <c r="H481" s="107"/>
      <c r="J481" s="162">
        <f>INDEX(Actual_CGI_HDD!$E$313:$E$797,MATCH($D481,Actual_CGI_HDD!$A$313:$A$797,0))</f>
        <v>27</v>
      </c>
      <c r="K481" s="163">
        <f>SUMIFS(Staff_CGI_NHDD!P:P,Staff_CGI_NHDD!A:A,A481,Staff_CGI_NHDD!B:B,B481)</f>
        <v>27.222405582922821</v>
      </c>
      <c r="O481" s="160"/>
    </row>
    <row r="482" spans="1:15" x14ac:dyDescent="0.25">
      <c r="A482" s="97">
        <v>2</v>
      </c>
      <c r="B482" s="97">
        <v>22</v>
      </c>
      <c r="C482" s="97">
        <v>2019</v>
      </c>
      <c r="D482" s="165">
        <f t="shared" si="7"/>
        <v>43518</v>
      </c>
      <c r="E482" s="162">
        <f>INDEX(Actual_Kirk_HDD!$E$313:$E$797,MATCH($D482,Actual_Kirk_HDD!$A$313:$A$797,0))</f>
        <v>36</v>
      </c>
      <c r="F482" s="162">
        <f>SUMIFS(Staff_Kirk_NHDD!P:P,Staff_Kirk_NHDD!A:A,A482,Staff_Kirk_NHDD!B:B,B482)</f>
        <v>40.177586206896557</v>
      </c>
      <c r="H482" s="107"/>
      <c r="J482" s="162">
        <f>INDEX(Actual_CGI_HDD!$E$313:$E$797,MATCH($D482,Actual_CGI_HDD!$A$313:$A$797,0))</f>
        <v>22</v>
      </c>
      <c r="K482" s="163">
        <f>SUMIFS(Staff_CGI_NHDD!P:P,Staff_CGI_NHDD!A:A,A482,Staff_CGI_NHDD!B:B,B482)</f>
        <v>24.909798850574706</v>
      </c>
      <c r="O482" s="160"/>
    </row>
    <row r="483" spans="1:15" x14ac:dyDescent="0.25">
      <c r="A483" s="97">
        <v>2</v>
      </c>
      <c r="B483" s="97">
        <v>23</v>
      </c>
      <c r="C483" s="97">
        <v>2019</v>
      </c>
      <c r="D483" s="165">
        <f t="shared" si="7"/>
        <v>43519</v>
      </c>
      <c r="E483" s="162">
        <f>INDEX(Actual_Kirk_HDD!$E$313:$E$797,MATCH($D483,Actual_Kirk_HDD!$A$313:$A$797,0))</f>
        <v>35</v>
      </c>
      <c r="F483" s="162">
        <f>SUMIFS(Staff_Kirk_NHDD!P:P,Staff_Kirk_NHDD!A:A,A483,Staff_Kirk_NHDD!B:B,B483)</f>
        <v>33.162060755336611</v>
      </c>
      <c r="H483" s="107"/>
      <c r="J483" s="162">
        <f>INDEX(Actual_CGI_HDD!$E$313:$E$797,MATCH($D483,Actual_CGI_HDD!$A$313:$A$797,0))</f>
        <v>11</v>
      </c>
      <c r="K483" s="163">
        <f>SUMIFS(Staff_CGI_NHDD!P:P,Staff_CGI_NHDD!A:A,A483,Staff_CGI_NHDD!B:B,B483)</f>
        <v>18.436087848932676</v>
      </c>
      <c r="O483" s="160"/>
    </row>
    <row r="484" spans="1:15" x14ac:dyDescent="0.25">
      <c r="A484" s="97">
        <v>2</v>
      </c>
      <c r="B484" s="97">
        <v>24</v>
      </c>
      <c r="C484" s="97">
        <v>2019</v>
      </c>
      <c r="D484" s="165">
        <f t="shared" si="7"/>
        <v>43520</v>
      </c>
      <c r="E484" s="162">
        <f>INDEX(Actual_Kirk_HDD!$E$313:$E$797,MATCH($D484,Actual_Kirk_HDD!$A$313:$A$797,0))</f>
        <v>31.5</v>
      </c>
      <c r="F484" s="162">
        <f>SUMIFS(Staff_Kirk_NHDD!P:P,Staff_Kirk_NHDD!A:A,A484,Staff_Kirk_NHDD!B:B,B484)</f>
        <v>27.744831691297215</v>
      </c>
      <c r="H484" s="107"/>
      <c r="J484" s="162">
        <f>INDEX(Actual_CGI_HDD!$E$313:$E$797,MATCH($D484,Actual_CGI_HDD!$A$313:$A$797,0))</f>
        <v>21</v>
      </c>
      <c r="K484" s="163">
        <f>SUMIFS(Staff_CGI_NHDD!P:P,Staff_CGI_NHDD!A:A,A484,Staff_CGI_NHDD!B:B,B484)</f>
        <v>16.720726600985223</v>
      </c>
      <c r="O484" s="160"/>
    </row>
    <row r="485" spans="1:15" x14ac:dyDescent="0.25">
      <c r="A485" s="97">
        <v>2</v>
      </c>
      <c r="B485" s="97">
        <v>25</v>
      </c>
      <c r="C485" s="97">
        <v>2019</v>
      </c>
      <c r="D485" s="165">
        <f t="shared" si="7"/>
        <v>43521</v>
      </c>
      <c r="E485" s="162">
        <f>INDEX(Actual_Kirk_HDD!$E$313:$E$797,MATCH($D485,Actual_Kirk_HDD!$A$313:$A$797,0))</f>
        <v>47.5</v>
      </c>
      <c r="F485" s="162">
        <f>SUMIFS(Staff_Kirk_NHDD!P:P,Staff_Kirk_NHDD!A:A,A485,Staff_Kirk_NHDD!B:B,B485)</f>
        <v>31.237635467980297</v>
      </c>
      <c r="H485" s="107"/>
      <c r="J485" s="162">
        <f>INDEX(Actual_CGI_HDD!$E$313:$E$797,MATCH($D485,Actual_CGI_HDD!$A$313:$A$797,0))</f>
        <v>28.5</v>
      </c>
      <c r="K485" s="163">
        <f>SUMIFS(Staff_CGI_NHDD!P:P,Staff_CGI_NHDD!A:A,A485,Staff_CGI_NHDD!B:B,B485)</f>
        <v>23.007339901477835</v>
      </c>
      <c r="O485" s="160"/>
    </row>
    <row r="486" spans="1:15" x14ac:dyDescent="0.25">
      <c r="A486" s="97">
        <v>2</v>
      </c>
      <c r="B486" s="97">
        <v>26</v>
      </c>
      <c r="C486" s="97">
        <v>2019</v>
      </c>
      <c r="D486" s="165">
        <f t="shared" si="7"/>
        <v>43522</v>
      </c>
      <c r="E486" s="162">
        <f>INDEX(Actual_Kirk_HDD!$E$313:$E$797,MATCH($D486,Actual_Kirk_HDD!$A$313:$A$797,0))</f>
        <v>47</v>
      </c>
      <c r="F486" s="162">
        <f>SUMIFS(Staff_Kirk_NHDD!P:P,Staff_Kirk_NHDD!A:A,A486,Staff_Kirk_NHDD!B:B,B486)</f>
        <v>26.327175697865357</v>
      </c>
      <c r="H486" s="107"/>
      <c r="J486" s="162">
        <f>INDEX(Actual_CGI_HDD!$E$313:$E$797,MATCH($D486,Actual_CGI_HDD!$A$313:$A$797,0))</f>
        <v>21.5</v>
      </c>
      <c r="K486" s="163">
        <f>SUMIFS(Staff_CGI_NHDD!P:P,Staff_CGI_NHDD!A:A,A486,Staff_CGI_NHDD!B:B,B486)</f>
        <v>23.977027914614116</v>
      </c>
      <c r="O486" s="160"/>
    </row>
    <row r="487" spans="1:15" x14ac:dyDescent="0.25">
      <c r="A487" s="97">
        <v>2</v>
      </c>
      <c r="B487" s="97">
        <v>27</v>
      </c>
      <c r="C487" s="97">
        <v>2019</v>
      </c>
      <c r="D487" s="165">
        <f t="shared" si="7"/>
        <v>43523</v>
      </c>
      <c r="E487" s="162">
        <f>INDEX(Actual_Kirk_HDD!$E$313:$E$797,MATCH($D487,Actual_Kirk_HDD!$A$313:$A$797,0))</f>
        <v>38.5</v>
      </c>
      <c r="F487" s="162">
        <f>SUMIFS(Staff_Kirk_NHDD!P:P,Staff_Kirk_NHDD!A:A,A487,Staff_Kirk_NHDD!B:B,B487)</f>
        <v>19.816995073891629</v>
      </c>
      <c r="H487" s="107"/>
      <c r="J487" s="162">
        <f>INDEX(Actual_CGI_HDD!$E$313:$E$797,MATCH($D487,Actual_CGI_HDD!$A$313:$A$797,0))</f>
        <v>18</v>
      </c>
      <c r="K487" s="163">
        <f>SUMIFS(Staff_CGI_NHDD!P:P,Staff_CGI_NHDD!A:A,A487,Staff_CGI_NHDD!B:B,B487)</f>
        <v>21.911502463054187</v>
      </c>
      <c r="O487" s="160"/>
    </row>
    <row r="488" spans="1:15" x14ac:dyDescent="0.25">
      <c r="A488" s="97">
        <v>2</v>
      </c>
      <c r="B488" s="97">
        <v>28</v>
      </c>
      <c r="C488" s="97">
        <v>2019</v>
      </c>
      <c r="D488" s="165">
        <f t="shared" si="7"/>
        <v>43524</v>
      </c>
      <c r="E488" s="162">
        <f>INDEX(Actual_Kirk_HDD!$E$313:$E$797,MATCH($D488,Actual_Kirk_HDD!$A$313:$A$797,0))</f>
        <v>49</v>
      </c>
      <c r="F488" s="162">
        <f>SUMIFS(Staff_Kirk_NHDD!P:P,Staff_Kirk_NHDD!A:A,A488,Staff_Kirk_NHDD!B:B,B488)</f>
        <v>17.022586206896555</v>
      </c>
      <c r="H488" s="107"/>
      <c r="J488" s="162">
        <f>INDEX(Actual_CGI_HDD!$E$313:$E$797,MATCH($D488,Actual_CGI_HDD!$A$313:$A$797,0))</f>
        <v>32.5</v>
      </c>
      <c r="K488" s="163">
        <f>SUMIFS(Staff_CGI_NHDD!P:P,Staff_CGI_NHDD!A:A,A488,Staff_CGI_NHDD!B:B,B488)</f>
        <v>15.033230706075534</v>
      </c>
      <c r="O488" s="160"/>
    </row>
    <row r="489" spans="1:15" x14ac:dyDescent="0.25">
      <c r="O489" s="160"/>
    </row>
    <row r="490" spans="1:15" x14ac:dyDescent="0.25">
      <c r="O490" s="160"/>
    </row>
    <row r="491" spans="1:15" x14ac:dyDescent="0.25">
      <c r="O491" s="160"/>
    </row>
    <row r="492" spans="1:15" x14ac:dyDescent="0.25">
      <c r="O492" s="160"/>
    </row>
    <row r="493" spans="1:15" x14ac:dyDescent="0.25">
      <c r="O493" s="160"/>
    </row>
    <row r="494" spans="1:15" x14ac:dyDescent="0.25">
      <c r="O494" s="160"/>
    </row>
    <row r="495" spans="1:15" x14ac:dyDescent="0.25">
      <c r="O495" s="160"/>
    </row>
    <row r="496" spans="1:15" x14ac:dyDescent="0.25">
      <c r="O496" s="160"/>
    </row>
    <row r="497" spans="15:15" x14ac:dyDescent="0.25">
      <c r="O497" s="160"/>
    </row>
    <row r="498" spans="15:15" x14ac:dyDescent="0.25">
      <c r="O498" s="160"/>
    </row>
    <row r="499" spans="15:15" x14ac:dyDescent="0.25">
      <c r="O499" s="160"/>
    </row>
    <row r="500" spans="15:15" x14ac:dyDescent="0.25">
      <c r="O500" s="160"/>
    </row>
  </sheetData>
  <sortState xmlns:xlrd2="http://schemas.microsoft.com/office/spreadsheetml/2017/richdata2" ref="AH4:AH488">
    <sortCondition sortBy="cellColor" ref="AH4:AH488" dxfId="3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90"/>
  <sheetViews>
    <sheetView zoomScaleNormal="100" workbookViewId="0"/>
  </sheetViews>
  <sheetFormatPr defaultColWidth="12.7109375" defaultRowHeight="15" x14ac:dyDescent="0.25"/>
  <sheetData>
    <row r="1" spans="1:14" x14ac:dyDescent="0.25">
      <c r="A1" s="193">
        <v>8</v>
      </c>
      <c r="B1" s="205" t="s">
        <v>518</v>
      </c>
      <c r="C1" s="206"/>
      <c r="D1" s="206"/>
      <c r="E1" s="206"/>
      <c r="F1" s="205" t="s">
        <v>519</v>
      </c>
      <c r="G1" s="206"/>
      <c r="H1" s="205" t="s">
        <v>24</v>
      </c>
      <c r="I1" s="207"/>
      <c r="K1" s="115" t="s">
        <v>475</v>
      </c>
      <c r="L1" s="116" t="s">
        <v>500</v>
      </c>
      <c r="M1" s="116"/>
      <c r="N1" s="117"/>
    </row>
    <row r="2" spans="1:14" x14ac:dyDescent="0.25">
      <c r="A2" s="194" t="s">
        <v>1</v>
      </c>
      <c r="B2" s="190" t="s">
        <v>475</v>
      </c>
      <c r="C2" s="191" t="s">
        <v>481</v>
      </c>
      <c r="D2" s="191" t="s">
        <v>474</v>
      </c>
      <c r="E2" s="191" t="s">
        <v>480</v>
      </c>
      <c r="F2" s="190" t="s">
        <v>477</v>
      </c>
      <c r="G2" s="191" t="s">
        <v>476</v>
      </c>
      <c r="H2" s="190" t="s">
        <v>479</v>
      </c>
      <c r="I2" s="192" t="s">
        <v>478</v>
      </c>
      <c r="K2" s="118" t="s">
        <v>477</v>
      </c>
      <c r="L2" s="119" t="s">
        <v>501</v>
      </c>
      <c r="M2" s="119"/>
      <c r="N2" s="120"/>
    </row>
    <row r="3" spans="1:14" x14ac:dyDescent="0.25">
      <c r="A3" s="189" t="s">
        <v>473</v>
      </c>
      <c r="B3" s="5">
        <v>333</v>
      </c>
      <c r="C3" s="5">
        <v>557</v>
      </c>
      <c r="D3" s="5">
        <v>14</v>
      </c>
      <c r="E3" s="5">
        <v>136</v>
      </c>
      <c r="F3" s="5">
        <v>151</v>
      </c>
      <c r="G3" s="5">
        <v>91</v>
      </c>
      <c r="H3" s="5">
        <v>1672</v>
      </c>
      <c r="I3" s="5">
        <v>136</v>
      </c>
      <c r="K3" s="118" t="s">
        <v>479</v>
      </c>
      <c r="L3" s="119" t="s">
        <v>502</v>
      </c>
      <c r="M3" s="119"/>
      <c r="N3" s="120"/>
    </row>
    <row r="4" spans="1:14" x14ac:dyDescent="0.25">
      <c r="A4" s="189" t="s">
        <v>482</v>
      </c>
      <c r="B4" s="5">
        <v>311</v>
      </c>
      <c r="C4" s="5">
        <v>288</v>
      </c>
      <c r="D4" s="5">
        <v>10</v>
      </c>
      <c r="E4" s="5">
        <v>97</v>
      </c>
      <c r="F4" s="5">
        <v>165</v>
      </c>
      <c r="G4" s="5">
        <v>24</v>
      </c>
      <c r="H4" s="5">
        <v>1549</v>
      </c>
      <c r="I4" s="5">
        <v>77</v>
      </c>
      <c r="K4" s="118" t="s">
        <v>481</v>
      </c>
      <c r="L4" s="119" t="s">
        <v>500</v>
      </c>
      <c r="M4" s="119"/>
      <c r="N4" s="120"/>
    </row>
    <row r="5" spans="1:14" x14ac:dyDescent="0.25">
      <c r="A5" s="189" t="s">
        <v>483</v>
      </c>
      <c r="B5" s="5">
        <v>220</v>
      </c>
      <c r="C5" s="5">
        <v>573</v>
      </c>
      <c r="D5" s="5">
        <v>17</v>
      </c>
      <c r="E5" s="5">
        <v>32</v>
      </c>
      <c r="F5" s="5">
        <v>215</v>
      </c>
      <c r="G5" s="5">
        <v>8</v>
      </c>
      <c r="H5" s="5">
        <v>1814</v>
      </c>
      <c r="I5" s="5">
        <v>227</v>
      </c>
      <c r="K5" s="118" t="s">
        <v>474</v>
      </c>
      <c r="L5" s="119" t="s">
        <v>503</v>
      </c>
      <c r="M5" s="119"/>
      <c r="N5" s="120"/>
    </row>
    <row r="6" spans="1:14" x14ac:dyDescent="0.25">
      <c r="A6" s="189" t="s">
        <v>484</v>
      </c>
      <c r="B6" s="5">
        <v>177</v>
      </c>
      <c r="C6" s="5">
        <v>607</v>
      </c>
      <c r="D6" s="5">
        <v>29</v>
      </c>
      <c r="E6" s="5">
        <v>67</v>
      </c>
      <c r="F6" s="5">
        <v>282</v>
      </c>
      <c r="G6" s="5">
        <v>20</v>
      </c>
      <c r="H6" s="5">
        <v>1085</v>
      </c>
      <c r="I6" s="5">
        <v>177</v>
      </c>
      <c r="K6" s="118" t="s">
        <v>476</v>
      </c>
      <c r="L6" s="119" t="s">
        <v>504</v>
      </c>
      <c r="M6" s="119"/>
      <c r="N6" s="120"/>
    </row>
    <row r="7" spans="1:14" x14ac:dyDescent="0.25">
      <c r="A7" s="189" t="s">
        <v>485</v>
      </c>
      <c r="B7" s="5">
        <v>202</v>
      </c>
      <c r="C7" s="5">
        <v>743</v>
      </c>
      <c r="D7" s="5">
        <v>24</v>
      </c>
      <c r="E7" s="5">
        <v>65</v>
      </c>
      <c r="F7" s="5">
        <v>161</v>
      </c>
      <c r="G7" s="5">
        <v>16</v>
      </c>
      <c r="H7" s="5">
        <v>1238</v>
      </c>
      <c r="I7" s="5">
        <v>214</v>
      </c>
      <c r="K7" s="118" t="s">
        <v>478</v>
      </c>
      <c r="L7" s="119" t="s">
        <v>505</v>
      </c>
      <c r="M7" s="119"/>
      <c r="N7" s="120"/>
    </row>
    <row r="8" spans="1:14" x14ac:dyDescent="0.25">
      <c r="A8" s="189" t="s">
        <v>486</v>
      </c>
      <c r="B8" s="5">
        <v>193</v>
      </c>
      <c r="C8" s="5">
        <v>698</v>
      </c>
      <c r="D8" s="5">
        <v>43</v>
      </c>
      <c r="E8" s="5">
        <v>125</v>
      </c>
      <c r="F8" s="5">
        <v>209</v>
      </c>
      <c r="G8" s="5">
        <v>51</v>
      </c>
      <c r="H8" s="5">
        <v>1243</v>
      </c>
      <c r="I8" s="5">
        <v>126</v>
      </c>
      <c r="K8" s="121" t="s">
        <v>480</v>
      </c>
      <c r="L8" s="122" t="s">
        <v>503</v>
      </c>
      <c r="M8" s="122"/>
      <c r="N8" s="123"/>
    </row>
    <row r="9" spans="1:14" x14ac:dyDescent="0.25">
      <c r="A9" s="189" t="s">
        <v>487</v>
      </c>
      <c r="B9" s="5">
        <v>207</v>
      </c>
      <c r="C9" s="5">
        <v>711</v>
      </c>
      <c r="D9" s="5">
        <v>43</v>
      </c>
      <c r="E9" s="5">
        <v>36</v>
      </c>
      <c r="F9" s="5">
        <v>110</v>
      </c>
      <c r="G9" s="5">
        <v>15</v>
      </c>
      <c r="H9" s="5">
        <v>1444</v>
      </c>
      <c r="I9" s="5">
        <v>201</v>
      </c>
    </row>
    <row r="10" spans="1:14" x14ac:dyDescent="0.25">
      <c r="A10" s="189" t="s">
        <v>488</v>
      </c>
      <c r="B10" s="5">
        <v>235</v>
      </c>
      <c r="C10" s="5">
        <v>614</v>
      </c>
      <c r="D10" s="5">
        <v>22</v>
      </c>
      <c r="E10" s="5">
        <v>58</v>
      </c>
      <c r="F10" s="5">
        <v>203</v>
      </c>
      <c r="G10" s="5">
        <v>38</v>
      </c>
      <c r="H10" s="5">
        <v>1435</v>
      </c>
      <c r="I10" s="5">
        <v>205</v>
      </c>
    </row>
    <row r="11" spans="1:14" x14ac:dyDescent="0.25">
      <c r="A11" s="189" t="s">
        <v>489</v>
      </c>
      <c r="B11" s="5">
        <v>254</v>
      </c>
      <c r="C11" s="5">
        <v>478</v>
      </c>
      <c r="D11" s="5">
        <v>64</v>
      </c>
      <c r="E11" s="5">
        <v>51</v>
      </c>
      <c r="F11" s="5">
        <v>177</v>
      </c>
      <c r="G11" s="5">
        <v>14</v>
      </c>
      <c r="H11" s="5">
        <v>1267</v>
      </c>
      <c r="I11" s="5">
        <v>187</v>
      </c>
    </row>
    <row r="12" spans="1:14" x14ac:dyDescent="0.25">
      <c r="A12" s="189" t="s">
        <v>490</v>
      </c>
      <c r="B12" s="5">
        <v>245</v>
      </c>
      <c r="C12" s="5">
        <v>804</v>
      </c>
      <c r="D12" s="5">
        <v>35</v>
      </c>
      <c r="E12" s="5">
        <v>48</v>
      </c>
      <c r="F12" s="5">
        <v>93</v>
      </c>
      <c r="G12" s="5">
        <v>43</v>
      </c>
      <c r="H12" s="5">
        <v>1587</v>
      </c>
      <c r="I12" s="5">
        <v>164</v>
      </c>
    </row>
    <row r="13" spans="1:14" x14ac:dyDescent="0.25">
      <c r="A13" s="189" t="s">
        <v>491</v>
      </c>
      <c r="B13" s="5">
        <v>235</v>
      </c>
      <c r="C13" s="5">
        <v>571</v>
      </c>
      <c r="D13" s="5">
        <v>20</v>
      </c>
      <c r="E13" s="5">
        <v>100</v>
      </c>
      <c r="F13" s="5">
        <v>204</v>
      </c>
      <c r="G13" s="5">
        <v>20</v>
      </c>
      <c r="H13" s="5">
        <v>1358</v>
      </c>
      <c r="I13" s="5">
        <v>184</v>
      </c>
    </row>
    <row r="14" spans="1:14" x14ac:dyDescent="0.25">
      <c r="A14" s="189" t="s">
        <v>492</v>
      </c>
      <c r="B14" s="5">
        <v>248</v>
      </c>
      <c r="C14" s="5">
        <v>567</v>
      </c>
      <c r="D14" s="5">
        <v>61</v>
      </c>
      <c r="E14" s="5">
        <v>46</v>
      </c>
      <c r="F14" s="5">
        <v>144</v>
      </c>
      <c r="G14" s="5">
        <v>24</v>
      </c>
      <c r="H14" s="5">
        <v>1273</v>
      </c>
      <c r="I14" s="5">
        <v>151</v>
      </c>
    </row>
    <row r="15" spans="1:14" x14ac:dyDescent="0.25">
      <c r="A15" s="189" t="s">
        <v>493</v>
      </c>
      <c r="B15" s="5">
        <v>247</v>
      </c>
      <c r="C15" s="5">
        <v>354</v>
      </c>
      <c r="D15" s="5">
        <v>27</v>
      </c>
      <c r="E15" s="5">
        <v>40</v>
      </c>
      <c r="F15" s="5">
        <v>58</v>
      </c>
      <c r="G15" s="5">
        <v>8</v>
      </c>
      <c r="H15" s="5">
        <v>1558</v>
      </c>
      <c r="I15" s="5">
        <v>151</v>
      </c>
    </row>
    <row r="16" spans="1:14" x14ac:dyDescent="0.25">
      <c r="A16" s="189" t="s">
        <v>494</v>
      </c>
      <c r="B16" s="5">
        <v>196</v>
      </c>
      <c r="C16" s="5">
        <v>862</v>
      </c>
      <c r="D16" s="5">
        <v>25</v>
      </c>
      <c r="E16" s="5">
        <v>150</v>
      </c>
      <c r="F16" s="5">
        <v>135</v>
      </c>
      <c r="G16" s="5">
        <v>38</v>
      </c>
      <c r="H16" s="5">
        <v>1550</v>
      </c>
      <c r="I16" s="5">
        <v>202</v>
      </c>
    </row>
    <row r="17" spans="1:9" x14ac:dyDescent="0.25">
      <c r="A17" s="189" t="s">
        <v>495</v>
      </c>
      <c r="B17" s="5">
        <v>270</v>
      </c>
      <c r="C17" s="5">
        <v>395</v>
      </c>
      <c r="D17" s="5">
        <v>64</v>
      </c>
      <c r="E17" s="5">
        <v>35</v>
      </c>
      <c r="F17" s="5">
        <v>177</v>
      </c>
      <c r="G17" s="5">
        <v>24</v>
      </c>
      <c r="H17" s="5">
        <v>1272</v>
      </c>
      <c r="I17" s="5">
        <v>133</v>
      </c>
    </row>
    <row r="18" spans="1:9" x14ac:dyDescent="0.25">
      <c r="A18" s="189" t="s">
        <v>496</v>
      </c>
      <c r="B18" s="5">
        <v>146</v>
      </c>
      <c r="C18" s="5">
        <v>447</v>
      </c>
      <c r="D18" s="5">
        <v>66</v>
      </c>
      <c r="E18" s="5">
        <v>46</v>
      </c>
      <c r="F18" s="5">
        <v>192</v>
      </c>
      <c r="G18" s="5">
        <v>11</v>
      </c>
      <c r="H18" s="5">
        <v>1495</v>
      </c>
      <c r="I18" s="5">
        <v>206</v>
      </c>
    </row>
    <row r="19" spans="1:9" x14ac:dyDescent="0.25">
      <c r="A19" s="189" t="s">
        <v>497</v>
      </c>
      <c r="B19" s="5">
        <v>186</v>
      </c>
      <c r="C19" s="5">
        <v>515</v>
      </c>
      <c r="D19" s="5">
        <v>22</v>
      </c>
      <c r="E19" s="5">
        <v>53</v>
      </c>
      <c r="F19" s="5">
        <v>84</v>
      </c>
      <c r="G19" s="5">
        <v>6</v>
      </c>
      <c r="H19" s="5">
        <v>1107</v>
      </c>
      <c r="I19" s="5">
        <v>131</v>
      </c>
    </row>
    <row r="20" spans="1:9" x14ac:dyDescent="0.25">
      <c r="A20" s="189" t="s">
        <v>498</v>
      </c>
      <c r="B20" s="5">
        <v>270</v>
      </c>
      <c r="C20" s="5">
        <v>940</v>
      </c>
      <c r="D20" s="5">
        <v>72</v>
      </c>
      <c r="E20" s="5">
        <v>119</v>
      </c>
      <c r="F20" s="5">
        <v>217</v>
      </c>
      <c r="G20" s="5">
        <v>25</v>
      </c>
      <c r="H20" s="5">
        <v>1397</v>
      </c>
      <c r="I20" s="5">
        <v>214</v>
      </c>
    </row>
    <row r="21" spans="1:9" x14ac:dyDescent="0.25">
      <c r="A21" s="189" t="s">
        <v>499</v>
      </c>
      <c r="B21" s="5">
        <v>120</v>
      </c>
      <c r="C21" s="5">
        <v>301</v>
      </c>
      <c r="D21" s="5">
        <v>42</v>
      </c>
      <c r="E21" s="5">
        <v>81</v>
      </c>
      <c r="F21" s="5">
        <v>228</v>
      </c>
      <c r="G21" s="5">
        <v>49</v>
      </c>
      <c r="H21" s="5">
        <v>1855</v>
      </c>
      <c r="I21" s="5">
        <v>171</v>
      </c>
    </row>
    <row r="22" spans="1:9" x14ac:dyDescent="0.25">
      <c r="B22" s="5"/>
      <c r="C22" s="5"/>
      <c r="D22" s="5"/>
      <c r="E22" s="5"/>
      <c r="F22" s="5"/>
      <c r="G22" s="5"/>
      <c r="H22" s="5"/>
      <c r="I22" s="5"/>
    </row>
    <row r="23" spans="1:9" x14ac:dyDescent="0.25">
      <c r="A23" s="193">
        <v>9</v>
      </c>
      <c r="B23" s="195"/>
      <c r="C23" s="196"/>
      <c r="D23" s="195"/>
      <c r="E23" s="195"/>
      <c r="F23" s="195"/>
      <c r="G23" s="195"/>
      <c r="H23" s="195"/>
      <c r="I23" s="195"/>
    </row>
    <row r="24" spans="1:9" x14ac:dyDescent="0.25">
      <c r="A24" s="194" t="s">
        <v>2</v>
      </c>
      <c r="B24" s="197" t="s">
        <v>475</v>
      </c>
      <c r="C24" s="198" t="s">
        <v>481</v>
      </c>
      <c r="D24" s="197" t="s">
        <v>474</v>
      </c>
      <c r="E24" s="197" t="s">
        <v>480</v>
      </c>
      <c r="F24" s="197" t="s">
        <v>477</v>
      </c>
      <c r="G24" s="197" t="s">
        <v>476</v>
      </c>
      <c r="H24" s="197" t="s">
        <v>479</v>
      </c>
      <c r="I24" s="197" t="s">
        <v>478</v>
      </c>
    </row>
    <row r="25" spans="1:9" x14ac:dyDescent="0.25">
      <c r="A25" s="189" t="s">
        <v>473</v>
      </c>
      <c r="B25" s="5">
        <v>340</v>
      </c>
      <c r="C25" s="5">
        <v>560</v>
      </c>
      <c r="D25" s="5">
        <v>14</v>
      </c>
      <c r="E25" s="5">
        <v>133</v>
      </c>
      <c r="F25" s="5">
        <v>152</v>
      </c>
      <c r="G25" s="5">
        <v>92</v>
      </c>
      <c r="H25" s="5">
        <v>1680</v>
      </c>
      <c r="I25" s="5">
        <v>136</v>
      </c>
    </row>
    <row r="26" spans="1:9" x14ac:dyDescent="0.25">
      <c r="A26" s="189" t="s">
        <v>482</v>
      </c>
      <c r="B26" s="5">
        <v>312</v>
      </c>
      <c r="C26" s="5">
        <v>286</v>
      </c>
      <c r="D26" s="5">
        <v>10</v>
      </c>
      <c r="E26" s="5">
        <v>98</v>
      </c>
      <c r="F26" s="5">
        <v>165</v>
      </c>
      <c r="G26" s="5">
        <v>23</v>
      </c>
      <c r="H26" s="5">
        <v>1544</v>
      </c>
      <c r="I26" s="5">
        <v>77</v>
      </c>
    </row>
    <row r="27" spans="1:9" x14ac:dyDescent="0.25">
      <c r="A27" s="189" t="s">
        <v>483</v>
      </c>
      <c r="B27" s="5">
        <v>226</v>
      </c>
      <c r="C27" s="5">
        <v>567</v>
      </c>
      <c r="D27" s="5">
        <v>17</v>
      </c>
      <c r="E27" s="5">
        <v>32</v>
      </c>
      <c r="F27" s="5">
        <v>209</v>
      </c>
      <c r="G27" s="5">
        <v>8</v>
      </c>
      <c r="H27" s="5">
        <v>1826</v>
      </c>
      <c r="I27" s="5">
        <v>231</v>
      </c>
    </row>
    <row r="28" spans="1:9" x14ac:dyDescent="0.25">
      <c r="A28" s="189" t="s">
        <v>484</v>
      </c>
      <c r="B28" s="5">
        <v>177</v>
      </c>
      <c r="C28" s="5">
        <v>604</v>
      </c>
      <c r="D28" s="5">
        <v>28</v>
      </c>
      <c r="E28" s="5">
        <v>67</v>
      </c>
      <c r="F28" s="5">
        <v>282</v>
      </c>
      <c r="G28" s="5">
        <v>20</v>
      </c>
      <c r="H28" s="5">
        <v>1082</v>
      </c>
      <c r="I28" s="5">
        <v>173</v>
      </c>
    </row>
    <row r="29" spans="1:9" x14ac:dyDescent="0.25">
      <c r="A29" s="189" t="s">
        <v>485</v>
      </c>
      <c r="B29" s="5">
        <v>201</v>
      </c>
      <c r="C29" s="5">
        <v>738</v>
      </c>
      <c r="D29" s="5">
        <v>24</v>
      </c>
      <c r="E29" s="5">
        <v>63</v>
      </c>
      <c r="F29" s="5">
        <v>164</v>
      </c>
      <c r="G29" s="5">
        <v>16</v>
      </c>
      <c r="H29" s="5">
        <v>1237</v>
      </c>
      <c r="I29" s="5">
        <v>214</v>
      </c>
    </row>
    <row r="30" spans="1:9" x14ac:dyDescent="0.25">
      <c r="A30" s="189" t="s">
        <v>486</v>
      </c>
      <c r="B30" s="5">
        <v>185</v>
      </c>
      <c r="C30" s="5">
        <v>697</v>
      </c>
      <c r="D30" s="5">
        <v>43</v>
      </c>
      <c r="E30" s="5">
        <v>123</v>
      </c>
      <c r="F30" s="5">
        <v>208</v>
      </c>
      <c r="G30" s="5">
        <v>51</v>
      </c>
      <c r="H30" s="5">
        <v>1217</v>
      </c>
      <c r="I30" s="5">
        <v>127</v>
      </c>
    </row>
    <row r="31" spans="1:9" x14ac:dyDescent="0.25">
      <c r="A31" s="189" t="s">
        <v>487</v>
      </c>
      <c r="B31" s="5">
        <v>205</v>
      </c>
      <c r="C31" s="5">
        <v>707</v>
      </c>
      <c r="D31" s="5">
        <v>43</v>
      </c>
      <c r="E31" s="5">
        <v>33</v>
      </c>
      <c r="F31" s="5">
        <v>110</v>
      </c>
      <c r="G31" s="5">
        <v>15</v>
      </c>
      <c r="H31" s="5">
        <v>1450</v>
      </c>
      <c r="I31" s="5">
        <v>202</v>
      </c>
    </row>
    <row r="32" spans="1:9" x14ac:dyDescent="0.25">
      <c r="A32" s="189" t="s">
        <v>488</v>
      </c>
      <c r="B32" s="5">
        <v>228</v>
      </c>
      <c r="C32" s="5">
        <v>612</v>
      </c>
      <c r="D32" s="5">
        <v>22</v>
      </c>
      <c r="E32" s="5">
        <v>58</v>
      </c>
      <c r="F32" s="5">
        <v>203</v>
      </c>
      <c r="G32" s="5">
        <v>39</v>
      </c>
      <c r="H32" s="5">
        <v>1427</v>
      </c>
      <c r="I32" s="5">
        <v>199</v>
      </c>
    </row>
    <row r="33" spans="1:9" x14ac:dyDescent="0.25">
      <c r="A33" s="189" t="s">
        <v>489</v>
      </c>
      <c r="B33" s="5">
        <v>247</v>
      </c>
      <c r="C33" s="5">
        <v>471</v>
      </c>
      <c r="D33" s="5">
        <v>65</v>
      </c>
      <c r="E33" s="5">
        <v>51</v>
      </c>
      <c r="F33" s="5">
        <v>177</v>
      </c>
      <c r="G33" s="5">
        <v>14</v>
      </c>
      <c r="H33" s="5">
        <v>1266</v>
      </c>
      <c r="I33" s="5">
        <v>184</v>
      </c>
    </row>
    <row r="34" spans="1:9" x14ac:dyDescent="0.25">
      <c r="A34" s="189" t="s">
        <v>490</v>
      </c>
      <c r="B34" s="5">
        <v>245</v>
      </c>
      <c r="C34" s="5">
        <v>785</v>
      </c>
      <c r="D34" s="5">
        <v>35</v>
      </c>
      <c r="E34" s="5">
        <v>48</v>
      </c>
      <c r="F34" s="5">
        <v>93</v>
      </c>
      <c r="G34" s="5">
        <v>43</v>
      </c>
      <c r="H34" s="5">
        <v>1552</v>
      </c>
      <c r="I34" s="5">
        <v>161</v>
      </c>
    </row>
    <row r="35" spans="1:9" x14ac:dyDescent="0.25">
      <c r="A35" s="189" t="s">
        <v>491</v>
      </c>
      <c r="B35" s="5">
        <v>229</v>
      </c>
      <c r="C35" s="5">
        <v>566</v>
      </c>
      <c r="D35" s="5">
        <v>20</v>
      </c>
      <c r="E35" s="5">
        <v>102</v>
      </c>
      <c r="F35" s="5">
        <v>204</v>
      </c>
      <c r="G35" s="5">
        <v>20</v>
      </c>
      <c r="H35" s="5">
        <v>1350</v>
      </c>
      <c r="I35" s="5">
        <v>180</v>
      </c>
    </row>
    <row r="36" spans="1:9" x14ac:dyDescent="0.25">
      <c r="A36" s="189" t="s">
        <v>492</v>
      </c>
      <c r="B36" s="5">
        <v>255</v>
      </c>
      <c r="C36" s="5">
        <v>562</v>
      </c>
      <c r="D36" s="5">
        <v>62</v>
      </c>
      <c r="E36" s="5">
        <v>46</v>
      </c>
      <c r="F36" s="5">
        <v>144</v>
      </c>
      <c r="G36" s="5">
        <v>24</v>
      </c>
      <c r="H36" s="5">
        <v>1254</v>
      </c>
      <c r="I36" s="5">
        <v>147</v>
      </c>
    </row>
    <row r="37" spans="1:9" x14ac:dyDescent="0.25">
      <c r="A37" s="189" t="s">
        <v>493</v>
      </c>
      <c r="B37" s="5">
        <v>246</v>
      </c>
      <c r="C37" s="5">
        <v>350</v>
      </c>
      <c r="D37" s="5">
        <v>27</v>
      </c>
      <c r="E37" s="5">
        <v>40</v>
      </c>
      <c r="F37" s="5">
        <v>57</v>
      </c>
      <c r="G37" s="5">
        <v>8</v>
      </c>
      <c r="H37" s="5">
        <v>1546</v>
      </c>
      <c r="I37" s="5">
        <v>146</v>
      </c>
    </row>
    <row r="38" spans="1:9" x14ac:dyDescent="0.25">
      <c r="A38" s="189" t="s">
        <v>494</v>
      </c>
      <c r="B38" s="5">
        <v>192</v>
      </c>
      <c r="C38" s="5">
        <v>835</v>
      </c>
      <c r="D38" s="5">
        <v>24</v>
      </c>
      <c r="E38" s="5">
        <v>149</v>
      </c>
      <c r="F38" s="5">
        <v>134</v>
      </c>
      <c r="G38" s="5">
        <v>38</v>
      </c>
      <c r="H38" s="5">
        <v>1553</v>
      </c>
      <c r="I38" s="5">
        <v>200</v>
      </c>
    </row>
    <row r="39" spans="1:9" x14ac:dyDescent="0.25">
      <c r="A39" s="189" t="s">
        <v>495</v>
      </c>
      <c r="B39" s="5">
        <v>259</v>
      </c>
      <c r="C39" s="5">
        <v>393</v>
      </c>
      <c r="D39" s="5">
        <v>64</v>
      </c>
      <c r="E39" s="5">
        <v>35</v>
      </c>
      <c r="F39" s="5">
        <v>172</v>
      </c>
      <c r="G39" s="5">
        <v>24</v>
      </c>
      <c r="H39" s="5">
        <v>1262</v>
      </c>
      <c r="I39" s="5">
        <v>131</v>
      </c>
    </row>
    <row r="40" spans="1:9" x14ac:dyDescent="0.25">
      <c r="A40" s="189" t="s">
        <v>496</v>
      </c>
      <c r="B40" s="5">
        <v>144</v>
      </c>
      <c r="C40" s="5">
        <v>436</v>
      </c>
      <c r="D40" s="5">
        <v>66</v>
      </c>
      <c r="E40" s="5">
        <v>46</v>
      </c>
      <c r="F40" s="5">
        <v>190</v>
      </c>
      <c r="G40" s="5">
        <v>11</v>
      </c>
      <c r="H40" s="5">
        <v>1483</v>
      </c>
      <c r="I40" s="5">
        <v>203</v>
      </c>
    </row>
    <row r="41" spans="1:9" x14ac:dyDescent="0.25">
      <c r="A41" s="189" t="s">
        <v>497</v>
      </c>
      <c r="B41" s="5">
        <v>187</v>
      </c>
      <c r="C41" s="5">
        <v>507</v>
      </c>
      <c r="D41" s="5">
        <v>22</v>
      </c>
      <c r="E41" s="5">
        <v>53</v>
      </c>
      <c r="F41" s="5">
        <v>82</v>
      </c>
      <c r="G41" s="5">
        <v>6</v>
      </c>
      <c r="H41" s="5">
        <v>1103</v>
      </c>
      <c r="I41" s="5">
        <v>130</v>
      </c>
    </row>
    <row r="42" spans="1:9" x14ac:dyDescent="0.25">
      <c r="A42" s="189" t="s">
        <v>498</v>
      </c>
      <c r="B42" s="5">
        <v>268</v>
      </c>
      <c r="C42" s="5">
        <v>931</v>
      </c>
      <c r="D42" s="5">
        <v>68</v>
      </c>
      <c r="E42" s="5">
        <v>112</v>
      </c>
      <c r="F42" s="5">
        <v>213</v>
      </c>
      <c r="G42" s="5">
        <v>25</v>
      </c>
      <c r="H42" s="5">
        <v>1395</v>
      </c>
      <c r="I42" s="5">
        <v>212</v>
      </c>
    </row>
    <row r="43" spans="1:9" x14ac:dyDescent="0.25">
      <c r="A43" s="189" t="s">
        <v>499</v>
      </c>
      <c r="B43" s="5">
        <v>121</v>
      </c>
      <c r="C43" s="5">
        <v>301</v>
      </c>
      <c r="D43" s="5">
        <v>41</v>
      </c>
      <c r="E43" s="5">
        <v>82</v>
      </c>
      <c r="F43" s="5">
        <v>233</v>
      </c>
      <c r="G43" s="5">
        <v>49</v>
      </c>
      <c r="H43" s="5">
        <v>1847</v>
      </c>
      <c r="I43" s="5">
        <v>162</v>
      </c>
    </row>
    <row r="44" spans="1:9" x14ac:dyDescent="0.25">
      <c r="B44" s="5"/>
      <c r="C44" s="5"/>
      <c r="D44" s="5"/>
      <c r="E44" s="5"/>
      <c r="F44" s="5"/>
      <c r="G44" s="5"/>
      <c r="H44" s="5"/>
      <c r="I44" s="5"/>
    </row>
    <row r="45" spans="1:9" x14ac:dyDescent="0.25">
      <c r="A45" s="193">
        <v>10</v>
      </c>
      <c r="B45" s="195"/>
      <c r="C45" s="196"/>
      <c r="D45" s="195"/>
      <c r="E45" s="195"/>
      <c r="F45" s="195"/>
      <c r="G45" s="195"/>
      <c r="H45" s="195"/>
      <c r="I45" s="195"/>
    </row>
    <row r="46" spans="1:9" x14ac:dyDescent="0.25">
      <c r="A46" s="194" t="s">
        <v>31</v>
      </c>
      <c r="B46" s="197" t="s">
        <v>475</v>
      </c>
      <c r="C46" s="198" t="s">
        <v>481</v>
      </c>
      <c r="D46" s="197" t="s">
        <v>474</v>
      </c>
      <c r="E46" s="197" t="s">
        <v>480</v>
      </c>
      <c r="F46" s="197" t="s">
        <v>477</v>
      </c>
      <c r="G46" s="197" t="s">
        <v>476</v>
      </c>
      <c r="H46" s="197" t="s">
        <v>479</v>
      </c>
      <c r="I46" s="197" t="s">
        <v>478</v>
      </c>
    </row>
    <row r="47" spans="1:9" x14ac:dyDescent="0.25">
      <c r="A47" s="189" t="s">
        <v>473</v>
      </c>
      <c r="B47" s="5">
        <v>338</v>
      </c>
      <c r="C47" s="5">
        <v>555</v>
      </c>
      <c r="D47" s="5">
        <v>14</v>
      </c>
      <c r="E47" s="5">
        <v>133</v>
      </c>
      <c r="F47" s="5">
        <v>154</v>
      </c>
      <c r="G47" s="5">
        <v>92</v>
      </c>
      <c r="H47" s="5">
        <v>1648</v>
      </c>
      <c r="I47" s="5">
        <v>136</v>
      </c>
    </row>
    <row r="48" spans="1:9" x14ac:dyDescent="0.25">
      <c r="A48" s="189" t="s">
        <v>482</v>
      </c>
      <c r="B48" s="5">
        <v>321</v>
      </c>
      <c r="C48" s="5">
        <v>293</v>
      </c>
      <c r="D48" s="5">
        <v>10</v>
      </c>
      <c r="E48" s="5">
        <v>99</v>
      </c>
      <c r="F48" s="5">
        <v>160</v>
      </c>
      <c r="G48" s="5">
        <v>23</v>
      </c>
      <c r="H48" s="5">
        <v>1541</v>
      </c>
      <c r="I48" s="5">
        <v>76</v>
      </c>
    </row>
    <row r="49" spans="1:9" x14ac:dyDescent="0.25">
      <c r="A49" s="189" t="s">
        <v>483</v>
      </c>
      <c r="B49" s="5">
        <v>221</v>
      </c>
      <c r="C49" s="5">
        <v>567</v>
      </c>
      <c r="D49" s="5">
        <v>17</v>
      </c>
      <c r="E49" s="5">
        <v>33</v>
      </c>
      <c r="F49" s="5">
        <v>215</v>
      </c>
      <c r="G49" s="5">
        <v>8</v>
      </c>
      <c r="H49" s="5">
        <v>1785</v>
      </c>
      <c r="I49" s="5">
        <v>229</v>
      </c>
    </row>
    <row r="50" spans="1:9" x14ac:dyDescent="0.25">
      <c r="A50" s="189" t="s">
        <v>484</v>
      </c>
      <c r="B50" s="5">
        <v>174</v>
      </c>
      <c r="C50" s="5">
        <v>599</v>
      </c>
      <c r="D50" s="5">
        <v>28</v>
      </c>
      <c r="E50" s="5">
        <v>67</v>
      </c>
      <c r="F50" s="5">
        <v>271</v>
      </c>
      <c r="G50" s="5">
        <v>20</v>
      </c>
      <c r="H50" s="5">
        <v>1064</v>
      </c>
      <c r="I50" s="5">
        <v>173</v>
      </c>
    </row>
    <row r="51" spans="1:9" x14ac:dyDescent="0.25">
      <c r="A51" s="189" t="s">
        <v>485</v>
      </c>
      <c r="B51" s="5">
        <v>201</v>
      </c>
      <c r="C51" s="5">
        <v>744</v>
      </c>
      <c r="D51" s="5">
        <v>24</v>
      </c>
      <c r="E51" s="5">
        <v>64</v>
      </c>
      <c r="F51" s="5">
        <v>166</v>
      </c>
      <c r="G51" s="5">
        <v>16</v>
      </c>
      <c r="H51" s="5">
        <v>1227</v>
      </c>
      <c r="I51" s="5">
        <v>211</v>
      </c>
    </row>
    <row r="52" spans="1:9" x14ac:dyDescent="0.25">
      <c r="A52" s="189" t="s">
        <v>486</v>
      </c>
      <c r="B52" s="5">
        <v>186</v>
      </c>
      <c r="C52" s="5">
        <v>710</v>
      </c>
      <c r="D52" s="5">
        <v>43</v>
      </c>
      <c r="E52" s="5">
        <v>123</v>
      </c>
      <c r="F52" s="5">
        <v>212</v>
      </c>
      <c r="G52" s="5">
        <v>51</v>
      </c>
      <c r="H52" s="5">
        <v>1222</v>
      </c>
      <c r="I52" s="5">
        <v>128</v>
      </c>
    </row>
    <row r="53" spans="1:9" x14ac:dyDescent="0.25">
      <c r="A53" s="189" t="s">
        <v>487</v>
      </c>
      <c r="B53" s="5">
        <v>206</v>
      </c>
      <c r="C53" s="5">
        <v>709</v>
      </c>
      <c r="D53" s="5">
        <v>43</v>
      </c>
      <c r="E53" s="5">
        <v>33</v>
      </c>
      <c r="F53" s="5">
        <v>110</v>
      </c>
      <c r="G53" s="5">
        <v>15</v>
      </c>
      <c r="H53" s="5">
        <v>1447</v>
      </c>
      <c r="I53" s="5">
        <v>201</v>
      </c>
    </row>
    <row r="54" spans="1:9" x14ac:dyDescent="0.25">
      <c r="A54" s="189" t="s">
        <v>488</v>
      </c>
      <c r="B54" s="5">
        <v>231</v>
      </c>
      <c r="C54" s="5">
        <v>605</v>
      </c>
      <c r="D54" s="5">
        <v>22</v>
      </c>
      <c r="E54" s="5">
        <v>58</v>
      </c>
      <c r="F54" s="5">
        <v>199</v>
      </c>
      <c r="G54" s="5">
        <v>37</v>
      </c>
      <c r="H54" s="5">
        <v>1428</v>
      </c>
      <c r="I54" s="5">
        <v>198</v>
      </c>
    </row>
    <row r="55" spans="1:9" x14ac:dyDescent="0.25">
      <c r="A55" s="189" t="s">
        <v>489</v>
      </c>
      <c r="B55" s="5">
        <v>254</v>
      </c>
      <c r="C55" s="5">
        <v>474</v>
      </c>
      <c r="D55" s="5">
        <v>66</v>
      </c>
      <c r="E55" s="5">
        <v>50</v>
      </c>
      <c r="F55" s="5">
        <v>175</v>
      </c>
      <c r="G55" s="5">
        <v>14</v>
      </c>
      <c r="H55" s="5">
        <v>1250</v>
      </c>
      <c r="I55" s="5">
        <v>182</v>
      </c>
    </row>
    <row r="56" spans="1:9" x14ac:dyDescent="0.25">
      <c r="A56" s="189" t="s">
        <v>490</v>
      </c>
      <c r="B56" s="5">
        <v>250</v>
      </c>
      <c r="C56" s="5">
        <v>791</v>
      </c>
      <c r="D56" s="5">
        <v>35</v>
      </c>
      <c r="E56" s="5">
        <v>47</v>
      </c>
      <c r="F56" s="5">
        <v>95</v>
      </c>
      <c r="G56" s="5">
        <v>43</v>
      </c>
      <c r="H56" s="5">
        <v>1551</v>
      </c>
      <c r="I56" s="5">
        <v>159</v>
      </c>
    </row>
    <row r="57" spans="1:9" x14ac:dyDescent="0.25">
      <c r="A57" s="189" t="s">
        <v>491</v>
      </c>
      <c r="B57" s="5">
        <v>229</v>
      </c>
      <c r="C57" s="5">
        <v>568</v>
      </c>
      <c r="D57" s="5">
        <v>20</v>
      </c>
      <c r="E57" s="5">
        <v>100</v>
      </c>
      <c r="F57" s="5">
        <v>203</v>
      </c>
      <c r="G57" s="5">
        <v>20</v>
      </c>
      <c r="H57" s="5">
        <v>1347</v>
      </c>
      <c r="I57" s="5">
        <v>182</v>
      </c>
    </row>
    <row r="58" spans="1:9" x14ac:dyDescent="0.25">
      <c r="A58" s="189" t="s">
        <v>492</v>
      </c>
      <c r="B58" s="5">
        <v>258</v>
      </c>
      <c r="C58" s="5">
        <v>571</v>
      </c>
      <c r="D58" s="5">
        <v>60</v>
      </c>
      <c r="E58" s="5">
        <v>45</v>
      </c>
      <c r="F58" s="5">
        <v>146</v>
      </c>
      <c r="G58" s="5">
        <v>24</v>
      </c>
      <c r="H58" s="5">
        <v>1247</v>
      </c>
      <c r="I58" s="5">
        <v>145</v>
      </c>
    </row>
    <row r="59" spans="1:9" x14ac:dyDescent="0.25">
      <c r="A59" s="189" t="s">
        <v>493</v>
      </c>
      <c r="B59" s="5">
        <v>248</v>
      </c>
      <c r="C59" s="5">
        <v>352</v>
      </c>
      <c r="D59" s="5">
        <v>27</v>
      </c>
      <c r="E59" s="5">
        <v>39</v>
      </c>
      <c r="F59" s="5">
        <v>57</v>
      </c>
      <c r="G59" s="5">
        <v>8</v>
      </c>
      <c r="H59" s="5">
        <v>1554</v>
      </c>
      <c r="I59" s="5">
        <v>147</v>
      </c>
    </row>
    <row r="60" spans="1:9" x14ac:dyDescent="0.25">
      <c r="A60" s="189" t="s">
        <v>494</v>
      </c>
      <c r="B60" s="5">
        <v>197</v>
      </c>
      <c r="C60" s="5">
        <v>854</v>
      </c>
      <c r="D60" s="5">
        <v>24</v>
      </c>
      <c r="E60" s="5">
        <v>150</v>
      </c>
      <c r="F60" s="5">
        <v>132</v>
      </c>
      <c r="G60" s="5">
        <v>38</v>
      </c>
      <c r="H60" s="5">
        <v>1554</v>
      </c>
      <c r="I60" s="5">
        <v>198</v>
      </c>
    </row>
    <row r="61" spans="1:9" x14ac:dyDescent="0.25">
      <c r="A61" s="189" t="s">
        <v>495</v>
      </c>
      <c r="B61" s="5">
        <v>264</v>
      </c>
      <c r="C61" s="5">
        <v>393</v>
      </c>
      <c r="D61" s="5">
        <v>64</v>
      </c>
      <c r="E61" s="5">
        <v>35</v>
      </c>
      <c r="F61" s="5">
        <v>177</v>
      </c>
      <c r="G61" s="5">
        <v>24</v>
      </c>
      <c r="H61" s="5">
        <v>1257</v>
      </c>
      <c r="I61" s="5">
        <v>131</v>
      </c>
    </row>
    <row r="62" spans="1:9" x14ac:dyDescent="0.25">
      <c r="A62" s="189" t="s">
        <v>496</v>
      </c>
      <c r="B62" s="5">
        <v>145</v>
      </c>
      <c r="C62" s="5">
        <v>444</v>
      </c>
      <c r="D62" s="5">
        <v>64</v>
      </c>
      <c r="E62" s="5">
        <v>46</v>
      </c>
      <c r="F62" s="5">
        <v>190</v>
      </c>
      <c r="G62" s="5">
        <v>11</v>
      </c>
      <c r="H62" s="5">
        <v>1496</v>
      </c>
      <c r="I62" s="5">
        <v>203</v>
      </c>
    </row>
    <row r="63" spans="1:9" x14ac:dyDescent="0.25">
      <c r="A63" s="189" t="s">
        <v>497</v>
      </c>
      <c r="B63" s="5">
        <v>182</v>
      </c>
      <c r="C63" s="5">
        <v>505</v>
      </c>
      <c r="D63" s="5">
        <v>21</v>
      </c>
      <c r="E63" s="5">
        <v>54</v>
      </c>
      <c r="F63" s="5">
        <v>84</v>
      </c>
      <c r="G63" s="5">
        <v>6</v>
      </c>
      <c r="H63" s="5">
        <v>1106</v>
      </c>
      <c r="I63" s="5">
        <v>133</v>
      </c>
    </row>
    <row r="64" spans="1:9" x14ac:dyDescent="0.25">
      <c r="A64" s="189" t="s">
        <v>498</v>
      </c>
      <c r="B64" s="5">
        <v>269</v>
      </c>
      <c r="C64" s="5">
        <v>921</v>
      </c>
      <c r="D64" s="5">
        <v>69</v>
      </c>
      <c r="E64" s="5">
        <v>108</v>
      </c>
      <c r="F64" s="5">
        <v>214</v>
      </c>
      <c r="G64" s="5">
        <v>25</v>
      </c>
      <c r="H64" s="5">
        <v>1397</v>
      </c>
      <c r="I64" s="5">
        <v>210</v>
      </c>
    </row>
    <row r="65" spans="1:9" x14ac:dyDescent="0.25">
      <c r="A65" s="189" t="s">
        <v>499</v>
      </c>
      <c r="B65" s="5">
        <v>119</v>
      </c>
      <c r="C65" s="5">
        <v>304</v>
      </c>
      <c r="D65" s="5">
        <v>43</v>
      </c>
      <c r="E65" s="5">
        <v>79</v>
      </c>
      <c r="F65" s="5">
        <v>235</v>
      </c>
      <c r="G65" s="5">
        <v>49</v>
      </c>
      <c r="H65" s="5">
        <v>1855</v>
      </c>
      <c r="I65" s="5">
        <v>161</v>
      </c>
    </row>
    <row r="66" spans="1:9" x14ac:dyDescent="0.25">
      <c r="B66" s="5"/>
      <c r="C66" s="5"/>
      <c r="D66" s="5"/>
      <c r="E66" s="5"/>
      <c r="F66" s="5"/>
      <c r="G66" s="5"/>
      <c r="H66" s="5"/>
      <c r="I66" s="5"/>
    </row>
    <row r="67" spans="1:9" x14ac:dyDescent="0.25">
      <c r="A67" s="193">
        <v>11</v>
      </c>
      <c r="B67" s="195"/>
      <c r="C67" s="196"/>
      <c r="D67" s="195"/>
      <c r="E67" s="195"/>
      <c r="F67" s="195"/>
      <c r="G67" s="195"/>
      <c r="H67" s="195"/>
      <c r="I67" s="195"/>
    </row>
    <row r="68" spans="1:9" x14ac:dyDescent="0.25">
      <c r="A68" s="194" t="s">
        <v>509</v>
      </c>
      <c r="B68" s="197" t="s">
        <v>475</v>
      </c>
      <c r="C68" s="198" t="s">
        <v>481</v>
      </c>
      <c r="D68" s="197" t="s">
        <v>474</v>
      </c>
      <c r="E68" s="197" t="s">
        <v>480</v>
      </c>
      <c r="F68" s="197" t="s">
        <v>477</v>
      </c>
      <c r="G68" s="197" t="s">
        <v>476</v>
      </c>
      <c r="H68" s="197" t="s">
        <v>479</v>
      </c>
      <c r="I68" s="197" t="s">
        <v>478</v>
      </c>
    </row>
    <row r="69" spans="1:9" x14ac:dyDescent="0.25">
      <c r="A69" s="189" t="s">
        <v>473</v>
      </c>
      <c r="B69" s="5">
        <v>352</v>
      </c>
      <c r="C69" s="5">
        <v>566</v>
      </c>
      <c r="D69" s="5">
        <v>14</v>
      </c>
      <c r="E69" s="5">
        <v>141</v>
      </c>
      <c r="F69" s="5">
        <v>154</v>
      </c>
      <c r="G69" s="5">
        <v>90</v>
      </c>
      <c r="H69" s="5">
        <v>1654</v>
      </c>
      <c r="I69" s="5">
        <v>140</v>
      </c>
    </row>
    <row r="70" spans="1:9" x14ac:dyDescent="0.25">
      <c r="A70" s="189" t="s">
        <v>482</v>
      </c>
      <c r="B70" s="5">
        <v>324</v>
      </c>
      <c r="C70" s="5">
        <v>301</v>
      </c>
      <c r="D70" s="5">
        <v>10</v>
      </c>
      <c r="E70" s="5">
        <v>104</v>
      </c>
      <c r="F70" s="5">
        <v>167</v>
      </c>
      <c r="G70" s="5">
        <v>23</v>
      </c>
      <c r="H70" s="5">
        <v>1551</v>
      </c>
      <c r="I70" s="5">
        <v>76</v>
      </c>
    </row>
    <row r="71" spans="1:9" x14ac:dyDescent="0.25">
      <c r="A71" s="189" t="s">
        <v>483</v>
      </c>
      <c r="B71" s="5">
        <v>235</v>
      </c>
      <c r="C71" s="5">
        <v>576</v>
      </c>
      <c r="D71" s="5">
        <v>17</v>
      </c>
      <c r="E71" s="5">
        <v>31</v>
      </c>
      <c r="F71" s="5">
        <v>218</v>
      </c>
      <c r="G71" s="5">
        <v>8</v>
      </c>
      <c r="H71" s="5">
        <v>1803</v>
      </c>
      <c r="I71" s="5">
        <v>235</v>
      </c>
    </row>
    <row r="72" spans="1:9" x14ac:dyDescent="0.25">
      <c r="A72" s="189" t="s">
        <v>484</v>
      </c>
      <c r="B72" s="5">
        <v>179</v>
      </c>
      <c r="C72" s="5">
        <v>615</v>
      </c>
      <c r="D72" s="5">
        <v>29</v>
      </c>
      <c r="E72" s="5">
        <v>72</v>
      </c>
      <c r="F72" s="5">
        <v>281</v>
      </c>
      <c r="G72" s="5">
        <v>20</v>
      </c>
      <c r="H72" s="5">
        <v>1085</v>
      </c>
      <c r="I72" s="5">
        <v>173</v>
      </c>
    </row>
    <row r="73" spans="1:9" x14ac:dyDescent="0.25">
      <c r="A73" s="189" t="s">
        <v>485</v>
      </c>
      <c r="B73" s="5">
        <v>211</v>
      </c>
      <c r="C73" s="5">
        <v>747</v>
      </c>
      <c r="D73" s="5">
        <v>25</v>
      </c>
      <c r="E73" s="5">
        <v>65</v>
      </c>
      <c r="F73" s="5">
        <v>174</v>
      </c>
      <c r="G73" s="5">
        <v>16</v>
      </c>
      <c r="H73" s="5">
        <v>1236</v>
      </c>
      <c r="I73" s="5">
        <v>213</v>
      </c>
    </row>
    <row r="74" spans="1:9" x14ac:dyDescent="0.25">
      <c r="A74" s="189" t="s">
        <v>486</v>
      </c>
      <c r="B74" s="5">
        <v>201</v>
      </c>
      <c r="C74" s="5">
        <v>733</v>
      </c>
      <c r="D74" s="5">
        <v>44</v>
      </c>
      <c r="E74" s="5">
        <v>127</v>
      </c>
      <c r="F74" s="5">
        <v>212</v>
      </c>
      <c r="G74" s="5">
        <v>51</v>
      </c>
      <c r="H74" s="5">
        <v>1227</v>
      </c>
      <c r="I74" s="5">
        <v>128</v>
      </c>
    </row>
    <row r="75" spans="1:9" x14ac:dyDescent="0.25">
      <c r="A75" s="189" t="s">
        <v>487</v>
      </c>
      <c r="B75" s="5">
        <v>218</v>
      </c>
      <c r="C75" s="5">
        <v>716</v>
      </c>
      <c r="D75" s="5">
        <v>45</v>
      </c>
      <c r="E75" s="5">
        <v>34</v>
      </c>
      <c r="F75" s="5">
        <v>112</v>
      </c>
      <c r="G75" s="5">
        <v>15</v>
      </c>
      <c r="H75" s="5">
        <v>1456</v>
      </c>
      <c r="I75" s="5">
        <v>206</v>
      </c>
    </row>
    <row r="76" spans="1:9" x14ac:dyDescent="0.25">
      <c r="A76" s="189" t="s">
        <v>488</v>
      </c>
      <c r="B76" s="5">
        <v>242</v>
      </c>
      <c r="C76" s="5">
        <v>618</v>
      </c>
      <c r="D76" s="5">
        <v>22</v>
      </c>
      <c r="E76" s="5">
        <v>59</v>
      </c>
      <c r="F76" s="5">
        <v>202</v>
      </c>
      <c r="G76" s="5">
        <v>40</v>
      </c>
      <c r="H76" s="5">
        <v>1431</v>
      </c>
      <c r="I76" s="5">
        <v>199</v>
      </c>
    </row>
    <row r="77" spans="1:9" x14ac:dyDescent="0.25">
      <c r="A77" s="189" t="s">
        <v>489</v>
      </c>
      <c r="B77" s="5">
        <v>259</v>
      </c>
      <c r="C77" s="5">
        <v>468</v>
      </c>
      <c r="D77" s="5">
        <v>69</v>
      </c>
      <c r="E77" s="5">
        <v>51</v>
      </c>
      <c r="F77" s="5">
        <v>176</v>
      </c>
      <c r="G77" s="5">
        <v>14</v>
      </c>
      <c r="H77" s="5">
        <v>1257</v>
      </c>
      <c r="I77" s="5">
        <v>184</v>
      </c>
    </row>
    <row r="78" spans="1:9" x14ac:dyDescent="0.25">
      <c r="A78" s="189" t="s">
        <v>490</v>
      </c>
      <c r="B78" s="5">
        <v>254</v>
      </c>
      <c r="C78" s="5">
        <v>801</v>
      </c>
      <c r="D78" s="5">
        <v>36</v>
      </c>
      <c r="E78" s="5">
        <v>48</v>
      </c>
      <c r="F78" s="5">
        <v>93</v>
      </c>
      <c r="G78" s="5">
        <v>43</v>
      </c>
      <c r="H78" s="5">
        <v>1572</v>
      </c>
      <c r="I78" s="5">
        <v>163</v>
      </c>
    </row>
    <row r="79" spans="1:9" x14ac:dyDescent="0.25">
      <c r="A79" s="189" t="s">
        <v>491</v>
      </c>
      <c r="B79" s="5">
        <v>244</v>
      </c>
      <c r="C79" s="5">
        <v>567</v>
      </c>
      <c r="D79" s="5">
        <v>22</v>
      </c>
      <c r="E79" s="5">
        <v>101</v>
      </c>
      <c r="F79" s="5">
        <v>200</v>
      </c>
      <c r="G79" s="5">
        <v>20</v>
      </c>
      <c r="H79" s="5">
        <v>1369</v>
      </c>
      <c r="I79" s="5">
        <v>184</v>
      </c>
    </row>
    <row r="80" spans="1:9" x14ac:dyDescent="0.25">
      <c r="A80" s="189" t="s">
        <v>492</v>
      </c>
      <c r="B80" s="5">
        <v>261</v>
      </c>
      <c r="C80" s="5">
        <v>583</v>
      </c>
      <c r="D80" s="5">
        <v>64</v>
      </c>
      <c r="E80" s="5">
        <v>46</v>
      </c>
      <c r="F80" s="5">
        <v>144</v>
      </c>
      <c r="G80" s="5">
        <v>24</v>
      </c>
      <c r="H80" s="5">
        <v>1270</v>
      </c>
      <c r="I80" s="5">
        <v>148</v>
      </c>
    </row>
    <row r="81" spans="1:9" x14ac:dyDescent="0.25">
      <c r="A81" s="189" t="s">
        <v>493</v>
      </c>
      <c r="B81" s="5">
        <v>269</v>
      </c>
      <c r="C81" s="5">
        <v>367</v>
      </c>
      <c r="D81" s="5">
        <v>27</v>
      </c>
      <c r="E81" s="5">
        <v>41</v>
      </c>
      <c r="F81" s="5">
        <v>59</v>
      </c>
      <c r="G81" s="5">
        <v>8</v>
      </c>
      <c r="H81" s="5">
        <v>1573</v>
      </c>
      <c r="I81" s="5">
        <v>148</v>
      </c>
    </row>
    <row r="82" spans="1:9" x14ac:dyDescent="0.25">
      <c r="A82" s="189" t="s">
        <v>494</v>
      </c>
      <c r="B82" s="5">
        <v>218</v>
      </c>
      <c r="C82" s="5">
        <v>855</v>
      </c>
      <c r="D82" s="5">
        <v>24</v>
      </c>
      <c r="E82" s="5">
        <v>147</v>
      </c>
      <c r="F82" s="5">
        <v>132</v>
      </c>
      <c r="G82" s="5">
        <v>36</v>
      </c>
      <c r="H82" s="5">
        <v>1561</v>
      </c>
      <c r="I82" s="5">
        <v>199</v>
      </c>
    </row>
    <row r="83" spans="1:9" x14ac:dyDescent="0.25">
      <c r="A83" s="189" t="s">
        <v>495</v>
      </c>
      <c r="B83" s="5">
        <v>272</v>
      </c>
      <c r="C83" s="5">
        <v>410</v>
      </c>
      <c r="D83" s="5">
        <v>67</v>
      </c>
      <c r="E83" s="5">
        <v>36</v>
      </c>
      <c r="F83" s="5">
        <v>174</v>
      </c>
      <c r="G83" s="5">
        <v>24</v>
      </c>
      <c r="H83" s="5">
        <v>1270</v>
      </c>
      <c r="I83" s="5">
        <v>132</v>
      </c>
    </row>
    <row r="84" spans="1:9" x14ac:dyDescent="0.25">
      <c r="A84" s="189" t="s">
        <v>496</v>
      </c>
      <c r="B84" s="5">
        <v>150</v>
      </c>
      <c r="C84" s="5">
        <v>446</v>
      </c>
      <c r="D84" s="5">
        <v>67</v>
      </c>
      <c r="E84" s="5">
        <v>46</v>
      </c>
      <c r="F84" s="5">
        <v>194</v>
      </c>
      <c r="G84" s="5">
        <v>11</v>
      </c>
      <c r="H84" s="5">
        <v>1529</v>
      </c>
      <c r="I84" s="5">
        <v>206</v>
      </c>
    </row>
    <row r="85" spans="1:9" x14ac:dyDescent="0.25">
      <c r="A85" s="189" t="s">
        <v>497</v>
      </c>
      <c r="B85" s="5">
        <v>189</v>
      </c>
      <c r="C85" s="5">
        <v>515</v>
      </c>
      <c r="D85" s="5">
        <v>21</v>
      </c>
      <c r="E85" s="5">
        <v>54</v>
      </c>
      <c r="F85" s="5">
        <v>84</v>
      </c>
      <c r="G85" s="5">
        <v>6</v>
      </c>
      <c r="H85" s="5">
        <v>1143</v>
      </c>
      <c r="I85" s="5">
        <v>135</v>
      </c>
    </row>
    <row r="86" spans="1:9" x14ac:dyDescent="0.25">
      <c r="A86" s="189" t="s">
        <v>498</v>
      </c>
      <c r="B86" s="5">
        <v>276</v>
      </c>
      <c r="C86" s="5">
        <v>950</v>
      </c>
      <c r="D86" s="5">
        <v>69</v>
      </c>
      <c r="E86" s="5">
        <v>117</v>
      </c>
      <c r="F86" s="5">
        <v>210</v>
      </c>
      <c r="G86" s="5">
        <v>25</v>
      </c>
      <c r="H86" s="5">
        <v>1421</v>
      </c>
      <c r="I86" s="5">
        <v>213</v>
      </c>
    </row>
    <row r="87" spans="1:9" x14ac:dyDescent="0.25">
      <c r="A87" s="189" t="s">
        <v>499</v>
      </c>
      <c r="B87" s="5">
        <v>123</v>
      </c>
      <c r="C87" s="5">
        <v>299</v>
      </c>
      <c r="D87" s="5">
        <v>46</v>
      </c>
      <c r="E87" s="5">
        <v>86</v>
      </c>
      <c r="F87" s="5">
        <v>234</v>
      </c>
      <c r="G87" s="5">
        <v>49</v>
      </c>
      <c r="H87" s="5">
        <v>1895</v>
      </c>
      <c r="I87" s="5">
        <v>170</v>
      </c>
    </row>
    <row r="88" spans="1:9" x14ac:dyDescent="0.25">
      <c r="B88" s="5"/>
      <c r="C88" s="5"/>
      <c r="D88" s="5"/>
      <c r="E88" s="5"/>
      <c r="F88" s="5"/>
      <c r="G88" s="5"/>
      <c r="H88" s="5"/>
      <c r="I88" s="5"/>
    </row>
    <row r="89" spans="1:9" x14ac:dyDescent="0.25">
      <c r="A89" s="193">
        <v>12</v>
      </c>
      <c r="B89" s="195"/>
      <c r="C89" s="196"/>
      <c r="D89" s="195"/>
      <c r="E89" s="195"/>
      <c r="F89" s="195"/>
      <c r="G89" s="195"/>
      <c r="H89" s="195"/>
      <c r="I89" s="195"/>
    </row>
    <row r="90" spans="1:9" x14ac:dyDescent="0.25">
      <c r="A90" s="194" t="s">
        <v>510</v>
      </c>
      <c r="B90" s="197" t="s">
        <v>475</v>
      </c>
      <c r="C90" s="198" t="s">
        <v>481</v>
      </c>
      <c r="D90" s="197" t="s">
        <v>474</v>
      </c>
      <c r="E90" s="197" t="s">
        <v>480</v>
      </c>
      <c r="F90" s="197" t="s">
        <v>477</v>
      </c>
      <c r="G90" s="197" t="s">
        <v>476</v>
      </c>
      <c r="H90" s="197" t="s">
        <v>479</v>
      </c>
      <c r="I90" s="197" t="s">
        <v>478</v>
      </c>
    </row>
    <row r="91" spans="1:9" x14ac:dyDescent="0.25">
      <c r="A91" s="189" t="s">
        <v>473</v>
      </c>
      <c r="B91" s="5">
        <v>360</v>
      </c>
      <c r="C91" s="5">
        <v>576</v>
      </c>
      <c r="D91" s="5">
        <v>14</v>
      </c>
      <c r="E91" s="5">
        <v>145</v>
      </c>
      <c r="F91" s="5">
        <v>159</v>
      </c>
      <c r="G91" s="5">
        <v>91</v>
      </c>
      <c r="H91" s="5">
        <v>1674</v>
      </c>
      <c r="I91" s="5">
        <v>144</v>
      </c>
    </row>
    <row r="92" spans="1:9" x14ac:dyDescent="0.25">
      <c r="A92" s="189" t="s">
        <v>482</v>
      </c>
      <c r="B92" s="5">
        <v>324</v>
      </c>
      <c r="C92" s="5">
        <v>318</v>
      </c>
      <c r="D92" s="5">
        <v>10</v>
      </c>
      <c r="E92" s="5">
        <v>110</v>
      </c>
      <c r="F92" s="5">
        <v>172</v>
      </c>
      <c r="G92" s="5">
        <v>24</v>
      </c>
      <c r="H92" s="5">
        <v>1574</v>
      </c>
      <c r="I92" s="5">
        <v>77</v>
      </c>
    </row>
    <row r="93" spans="1:9" x14ac:dyDescent="0.25">
      <c r="A93" s="189" t="s">
        <v>483</v>
      </c>
      <c r="B93" s="5">
        <v>234</v>
      </c>
      <c r="C93" s="5">
        <v>597</v>
      </c>
      <c r="D93" s="5">
        <v>17</v>
      </c>
      <c r="E93" s="5">
        <v>32</v>
      </c>
      <c r="F93" s="5">
        <v>216</v>
      </c>
      <c r="G93" s="5">
        <v>8</v>
      </c>
      <c r="H93" s="5">
        <v>1826</v>
      </c>
      <c r="I93" s="5">
        <v>244</v>
      </c>
    </row>
    <row r="94" spans="1:9" x14ac:dyDescent="0.25">
      <c r="A94" s="189" t="s">
        <v>484</v>
      </c>
      <c r="B94" s="5">
        <v>183</v>
      </c>
      <c r="C94" s="5">
        <v>641</v>
      </c>
      <c r="D94" s="5">
        <v>31</v>
      </c>
      <c r="E94" s="5">
        <v>78</v>
      </c>
      <c r="F94" s="5">
        <v>285</v>
      </c>
      <c r="G94" s="5">
        <v>20</v>
      </c>
      <c r="H94" s="5">
        <v>1107</v>
      </c>
      <c r="I94" s="5">
        <v>176</v>
      </c>
    </row>
    <row r="95" spans="1:9" x14ac:dyDescent="0.25">
      <c r="A95" s="189" t="s">
        <v>485</v>
      </c>
      <c r="B95" s="5">
        <v>211</v>
      </c>
      <c r="C95" s="5">
        <v>761</v>
      </c>
      <c r="D95" s="5">
        <v>25</v>
      </c>
      <c r="E95" s="5">
        <v>68</v>
      </c>
      <c r="F95" s="5">
        <v>175</v>
      </c>
      <c r="G95" s="5">
        <v>16</v>
      </c>
      <c r="H95" s="5">
        <v>1255</v>
      </c>
      <c r="I95" s="5">
        <v>217</v>
      </c>
    </row>
    <row r="96" spans="1:9" x14ac:dyDescent="0.25">
      <c r="A96" s="189" t="s">
        <v>486</v>
      </c>
      <c r="B96" s="5">
        <v>207</v>
      </c>
      <c r="C96" s="5">
        <v>744</v>
      </c>
      <c r="D96" s="5">
        <v>45</v>
      </c>
      <c r="E96" s="5">
        <v>132</v>
      </c>
      <c r="F96" s="5">
        <v>217</v>
      </c>
      <c r="G96" s="5">
        <v>51</v>
      </c>
      <c r="H96" s="5">
        <v>1245</v>
      </c>
      <c r="I96" s="5">
        <v>136</v>
      </c>
    </row>
    <row r="97" spans="1:9" x14ac:dyDescent="0.25">
      <c r="A97" s="189" t="s">
        <v>487</v>
      </c>
      <c r="B97" s="5">
        <v>219</v>
      </c>
      <c r="C97" s="5">
        <v>735</v>
      </c>
      <c r="D97" s="5">
        <v>43</v>
      </c>
      <c r="E97" s="5">
        <v>35</v>
      </c>
      <c r="F97" s="5">
        <v>113</v>
      </c>
      <c r="G97" s="5">
        <v>15</v>
      </c>
      <c r="H97" s="5">
        <v>1462</v>
      </c>
      <c r="I97" s="5">
        <v>209</v>
      </c>
    </row>
    <row r="98" spans="1:9" x14ac:dyDescent="0.25">
      <c r="A98" s="189" t="s">
        <v>488</v>
      </c>
      <c r="B98" s="5">
        <v>238</v>
      </c>
      <c r="C98" s="5">
        <v>619</v>
      </c>
      <c r="D98" s="5">
        <v>25</v>
      </c>
      <c r="E98" s="5">
        <v>59</v>
      </c>
      <c r="F98" s="5">
        <v>203</v>
      </c>
      <c r="G98" s="5">
        <v>40</v>
      </c>
      <c r="H98" s="5">
        <v>1433</v>
      </c>
      <c r="I98" s="5">
        <v>204</v>
      </c>
    </row>
    <row r="99" spans="1:9" x14ac:dyDescent="0.25">
      <c r="A99" s="189" t="s">
        <v>489</v>
      </c>
      <c r="B99" s="5">
        <v>259</v>
      </c>
      <c r="C99" s="5">
        <v>481</v>
      </c>
      <c r="D99" s="5">
        <v>69</v>
      </c>
      <c r="E99" s="5">
        <v>52</v>
      </c>
      <c r="F99" s="5">
        <v>178</v>
      </c>
      <c r="G99" s="5">
        <v>14</v>
      </c>
      <c r="H99" s="5">
        <v>1278</v>
      </c>
      <c r="I99" s="5">
        <v>184</v>
      </c>
    </row>
    <row r="100" spans="1:9" x14ac:dyDescent="0.25">
      <c r="A100" s="189" t="s">
        <v>490</v>
      </c>
      <c r="B100" s="5">
        <v>267</v>
      </c>
      <c r="C100" s="5">
        <v>814</v>
      </c>
      <c r="D100" s="5">
        <v>37</v>
      </c>
      <c r="E100" s="5">
        <v>52</v>
      </c>
      <c r="F100" s="5">
        <v>94</v>
      </c>
      <c r="G100" s="5">
        <v>43</v>
      </c>
      <c r="H100" s="5">
        <v>1587</v>
      </c>
      <c r="I100" s="5">
        <v>163</v>
      </c>
    </row>
    <row r="101" spans="1:9" x14ac:dyDescent="0.25">
      <c r="A101" s="189" t="s">
        <v>491</v>
      </c>
      <c r="B101" s="5">
        <v>245</v>
      </c>
      <c r="C101" s="5">
        <v>576</v>
      </c>
      <c r="D101" s="5">
        <v>23</v>
      </c>
      <c r="E101" s="5">
        <v>101</v>
      </c>
      <c r="F101" s="5">
        <v>206</v>
      </c>
      <c r="G101" s="5">
        <v>20</v>
      </c>
      <c r="H101" s="5">
        <v>1387</v>
      </c>
      <c r="I101" s="5">
        <v>184</v>
      </c>
    </row>
    <row r="102" spans="1:9" x14ac:dyDescent="0.25">
      <c r="A102" s="189" t="s">
        <v>492</v>
      </c>
      <c r="B102" s="5">
        <v>277</v>
      </c>
      <c r="C102" s="5">
        <v>590</v>
      </c>
      <c r="D102" s="5">
        <v>64</v>
      </c>
      <c r="E102" s="5">
        <v>48</v>
      </c>
      <c r="F102" s="5">
        <v>149</v>
      </c>
      <c r="G102" s="5">
        <v>24</v>
      </c>
      <c r="H102" s="5">
        <v>1289</v>
      </c>
      <c r="I102" s="5">
        <v>148</v>
      </c>
    </row>
    <row r="103" spans="1:9" x14ac:dyDescent="0.25">
      <c r="A103" s="189" t="s">
        <v>493</v>
      </c>
      <c r="B103" s="5">
        <v>282</v>
      </c>
      <c r="C103" s="5">
        <v>379</v>
      </c>
      <c r="D103" s="5">
        <v>27</v>
      </c>
      <c r="E103" s="5">
        <v>43</v>
      </c>
      <c r="F103" s="5">
        <v>59</v>
      </c>
      <c r="G103" s="5">
        <v>9</v>
      </c>
      <c r="H103" s="5">
        <v>1584</v>
      </c>
      <c r="I103" s="5">
        <v>150</v>
      </c>
    </row>
    <row r="104" spans="1:9" x14ac:dyDescent="0.25">
      <c r="A104" s="189" t="s">
        <v>494</v>
      </c>
      <c r="B104" s="5">
        <v>222</v>
      </c>
      <c r="C104" s="5">
        <v>891</v>
      </c>
      <c r="D104" s="5">
        <v>26</v>
      </c>
      <c r="E104" s="5">
        <v>158</v>
      </c>
      <c r="F104" s="5">
        <v>135</v>
      </c>
      <c r="G104" s="5">
        <v>39</v>
      </c>
      <c r="H104" s="5">
        <v>1579</v>
      </c>
      <c r="I104" s="5">
        <v>202</v>
      </c>
    </row>
    <row r="105" spans="1:9" x14ac:dyDescent="0.25">
      <c r="A105" s="189" t="s">
        <v>495</v>
      </c>
      <c r="B105" s="5">
        <v>274</v>
      </c>
      <c r="C105" s="5">
        <v>428</v>
      </c>
      <c r="D105" s="5">
        <v>66</v>
      </c>
      <c r="E105" s="5">
        <v>37</v>
      </c>
      <c r="F105" s="5">
        <v>182</v>
      </c>
      <c r="G105" s="5">
        <v>25</v>
      </c>
      <c r="H105" s="5">
        <v>1293</v>
      </c>
      <c r="I105" s="5">
        <v>134</v>
      </c>
    </row>
    <row r="106" spans="1:9" x14ac:dyDescent="0.25">
      <c r="A106" s="189" t="s">
        <v>496</v>
      </c>
      <c r="B106" s="5">
        <v>162</v>
      </c>
      <c r="C106" s="5">
        <v>462</v>
      </c>
      <c r="D106" s="5">
        <v>67</v>
      </c>
      <c r="E106" s="5">
        <v>46</v>
      </c>
      <c r="F106" s="5">
        <v>199</v>
      </c>
      <c r="G106" s="5">
        <v>11</v>
      </c>
      <c r="H106" s="5">
        <v>1547</v>
      </c>
      <c r="I106" s="5">
        <v>206</v>
      </c>
    </row>
    <row r="107" spans="1:9" x14ac:dyDescent="0.25">
      <c r="A107" s="189" t="s">
        <v>497</v>
      </c>
      <c r="B107" s="5">
        <v>194</v>
      </c>
      <c r="C107" s="5">
        <v>522</v>
      </c>
      <c r="D107" s="5">
        <v>21</v>
      </c>
      <c r="E107" s="5">
        <v>55</v>
      </c>
      <c r="F107" s="5">
        <v>88</v>
      </c>
      <c r="G107" s="5">
        <v>6</v>
      </c>
      <c r="H107" s="5">
        <v>1161</v>
      </c>
      <c r="I107" s="5">
        <v>136</v>
      </c>
    </row>
    <row r="108" spans="1:9" x14ac:dyDescent="0.25">
      <c r="A108" s="189" t="s">
        <v>498</v>
      </c>
      <c r="B108" s="5">
        <v>284</v>
      </c>
      <c r="C108" s="5">
        <v>943</v>
      </c>
      <c r="D108" s="5">
        <v>69</v>
      </c>
      <c r="E108" s="5">
        <v>117</v>
      </c>
      <c r="F108" s="5">
        <v>219</v>
      </c>
      <c r="G108" s="5">
        <v>26</v>
      </c>
      <c r="H108" s="5">
        <v>1428</v>
      </c>
      <c r="I108" s="5">
        <v>215</v>
      </c>
    </row>
    <row r="109" spans="1:9" x14ac:dyDescent="0.25">
      <c r="A109" s="189" t="s">
        <v>499</v>
      </c>
      <c r="B109" s="5">
        <v>122</v>
      </c>
      <c r="C109" s="5">
        <v>306</v>
      </c>
      <c r="D109" s="5">
        <v>44</v>
      </c>
      <c r="E109" s="5">
        <v>81</v>
      </c>
      <c r="F109" s="5">
        <v>233</v>
      </c>
      <c r="G109" s="5">
        <v>48</v>
      </c>
      <c r="H109" s="5">
        <v>1913</v>
      </c>
      <c r="I109" s="5">
        <v>169</v>
      </c>
    </row>
    <row r="110" spans="1:9" x14ac:dyDescent="0.25">
      <c r="B110" s="5"/>
      <c r="C110" s="5"/>
      <c r="D110" s="5"/>
      <c r="E110" s="5"/>
      <c r="F110" s="5"/>
      <c r="G110" s="5"/>
      <c r="H110" s="5"/>
      <c r="I110" s="5"/>
    </row>
    <row r="111" spans="1:9" x14ac:dyDescent="0.25">
      <c r="A111" s="193">
        <v>1</v>
      </c>
      <c r="B111" s="195"/>
      <c r="C111" s="196"/>
      <c r="D111" s="195"/>
      <c r="E111" s="195"/>
      <c r="F111" s="195"/>
      <c r="G111" s="195"/>
      <c r="H111" s="195"/>
      <c r="I111" s="195"/>
    </row>
    <row r="112" spans="1:9" x14ac:dyDescent="0.25">
      <c r="A112" s="194" t="s">
        <v>511</v>
      </c>
      <c r="B112" s="197" t="s">
        <v>475</v>
      </c>
      <c r="C112" s="198" t="s">
        <v>481</v>
      </c>
      <c r="D112" s="197" t="s">
        <v>474</v>
      </c>
      <c r="E112" s="197" t="s">
        <v>480</v>
      </c>
      <c r="F112" s="197" t="s">
        <v>477</v>
      </c>
      <c r="G112" s="197" t="s">
        <v>476</v>
      </c>
      <c r="H112" s="197" t="s">
        <v>479</v>
      </c>
      <c r="I112" s="197" t="s">
        <v>478</v>
      </c>
    </row>
    <row r="113" spans="1:9" x14ac:dyDescent="0.25">
      <c r="A113" s="189" t="s">
        <v>473</v>
      </c>
      <c r="B113" s="5">
        <v>359</v>
      </c>
      <c r="C113" s="5">
        <v>591</v>
      </c>
      <c r="D113" s="5">
        <v>14</v>
      </c>
      <c r="E113" s="5">
        <v>151</v>
      </c>
      <c r="F113" s="5">
        <v>159</v>
      </c>
      <c r="G113" s="5">
        <v>94</v>
      </c>
      <c r="H113" s="5">
        <v>1688</v>
      </c>
      <c r="I113" s="5">
        <v>146</v>
      </c>
    </row>
    <row r="114" spans="1:9" x14ac:dyDescent="0.25">
      <c r="A114" s="189" t="s">
        <v>482</v>
      </c>
      <c r="B114" s="5">
        <v>324</v>
      </c>
      <c r="C114" s="5">
        <v>311</v>
      </c>
      <c r="D114" s="5">
        <v>11</v>
      </c>
      <c r="E114" s="5">
        <v>110</v>
      </c>
      <c r="F114" s="5">
        <v>174</v>
      </c>
      <c r="G114" s="5">
        <v>24</v>
      </c>
      <c r="H114" s="5">
        <v>1591</v>
      </c>
      <c r="I114" s="5">
        <v>77</v>
      </c>
    </row>
    <row r="115" spans="1:9" x14ac:dyDescent="0.25">
      <c r="A115" s="189" t="s">
        <v>483</v>
      </c>
      <c r="B115" s="5">
        <v>240</v>
      </c>
      <c r="C115" s="5">
        <v>610</v>
      </c>
      <c r="D115" s="5">
        <v>17</v>
      </c>
      <c r="E115" s="5">
        <v>32</v>
      </c>
      <c r="F115" s="5">
        <v>220</v>
      </c>
      <c r="G115" s="5">
        <v>8</v>
      </c>
      <c r="H115" s="5">
        <v>1866</v>
      </c>
      <c r="I115" s="5">
        <v>241</v>
      </c>
    </row>
    <row r="116" spans="1:9" x14ac:dyDescent="0.25">
      <c r="A116" s="189" t="s">
        <v>484</v>
      </c>
      <c r="B116" s="5">
        <v>184</v>
      </c>
      <c r="C116" s="5">
        <v>654</v>
      </c>
      <c r="D116" s="5">
        <v>32</v>
      </c>
      <c r="E116" s="5">
        <v>78</v>
      </c>
      <c r="F116" s="5">
        <v>284</v>
      </c>
      <c r="G116" s="5">
        <v>20</v>
      </c>
      <c r="H116" s="5">
        <v>1134</v>
      </c>
      <c r="I116" s="5">
        <v>176</v>
      </c>
    </row>
    <row r="117" spans="1:9" x14ac:dyDescent="0.25">
      <c r="A117" s="189" t="s">
        <v>485</v>
      </c>
      <c r="B117" s="5">
        <v>212</v>
      </c>
      <c r="C117" s="5">
        <v>760</v>
      </c>
      <c r="D117" s="5">
        <v>24</v>
      </c>
      <c r="E117" s="5">
        <v>68</v>
      </c>
      <c r="F117" s="5">
        <v>181</v>
      </c>
      <c r="G117" s="5">
        <v>16</v>
      </c>
      <c r="H117" s="5">
        <v>1262</v>
      </c>
      <c r="I117" s="5">
        <v>217</v>
      </c>
    </row>
    <row r="118" spans="1:9" x14ac:dyDescent="0.25">
      <c r="A118" s="189" t="s">
        <v>486</v>
      </c>
      <c r="B118" s="5">
        <v>209</v>
      </c>
      <c r="C118" s="5">
        <v>750</v>
      </c>
      <c r="D118" s="5">
        <v>45</v>
      </c>
      <c r="E118" s="5">
        <v>131</v>
      </c>
      <c r="F118" s="5">
        <v>223</v>
      </c>
      <c r="G118" s="5">
        <v>51</v>
      </c>
      <c r="H118" s="5">
        <v>1258</v>
      </c>
      <c r="I118" s="5">
        <v>131</v>
      </c>
    </row>
    <row r="119" spans="1:9" x14ac:dyDescent="0.25">
      <c r="A119" s="189" t="s">
        <v>487</v>
      </c>
      <c r="B119" s="5">
        <v>222</v>
      </c>
      <c r="C119" s="5">
        <v>739</v>
      </c>
      <c r="D119" s="5">
        <v>44</v>
      </c>
      <c r="E119" s="5">
        <v>36</v>
      </c>
      <c r="F119" s="5">
        <v>113</v>
      </c>
      <c r="G119" s="5">
        <v>15</v>
      </c>
      <c r="H119" s="5">
        <v>1481</v>
      </c>
      <c r="I119" s="5">
        <v>211</v>
      </c>
    </row>
    <row r="120" spans="1:9" x14ac:dyDescent="0.25">
      <c r="A120" s="189" t="s">
        <v>488</v>
      </c>
      <c r="B120" s="5">
        <v>236</v>
      </c>
      <c r="C120" s="5">
        <v>631</v>
      </c>
      <c r="D120" s="5">
        <v>24</v>
      </c>
      <c r="E120" s="5">
        <v>60</v>
      </c>
      <c r="F120" s="5">
        <v>219</v>
      </c>
      <c r="G120" s="5">
        <v>40</v>
      </c>
      <c r="H120" s="5">
        <v>1451</v>
      </c>
      <c r="I120" s="5">
        <v>210</v>
      </c>
    </row>
    <row r="121" spans="1:9" x14ac:dyDescent="0.25">
      <c r="A121" s="189" t="s">
        <v>489</v>
      </c>
      <c r="B121" s="5">
        <v>262</v>
      </c>
      <c r="C121" s="5">
        <v>492</v>
      </c>
      <c r="D121" s="5">
        <v>69</v>
      </c>
      <c r="E121" s="5">
        <v>53</v>
      </c>
      <c r="F121" s="5">
        <v>179</v>
      </c>
      <c r="G121" s="5">
        <v>14</v>
      </c>
      <c r="H121" s="5">
        <v>1299</v>
      </c>
      <c r="I121" s="5">
        <v>186</v>
      </c>
    </row>
    <row r="122" spans="1:9" x14ac:dyDescent="0.25">
      <c r="A122" s="189" t="s">
        <v>490</v>
      </c>
      <c r="B122" s="5">
        <v>268</v>
      </c>
      <c r="C122" s="5">
        <v>828</v>
      </c>
      <c r="D122" s="5">
        <v>37</v>
      </c>
      <c r="E122" s="5">
        <v>52</v>
      </c>
      <c r="F122" s="5">
        <v>99</v>
      </c>
      <c r="G122" s="5">
        <v>43</v>
      </c>
      <c r="H122" s="5">
        <v>1599</v>
      </c>
      <c r="I122" s="5">
        <v>165</v>
      </c>
    </row>
    <row r="123" spans="1:9" x14ac:dyDescent="0.25">
      <c r="A123" s="189" t="s">
        <v>491</v>
      </c>
      <c r="B123" s="5">
        <v>248</v>
      </c>
      <c r="C123" s="5">
        <v>576</v>
      </c>
      <c r="D123" s="5">
        <v>23</v>
      </c>
      <c r="E123" s="5">
        <v>103</v>
      </c>
      <c r="F123" s="5">
        <v>208</v>
      </c>
      <c r="G123" s="5">
        <v>20</v>
      </c>
      <c r="H123" s="5">
        <v>1382</v>
      </c>
      <c r="I123" s="5">
        <v>182</v>
      </c>
    </row>
    <row r="124" spans="1:9" x14ac:dyDescent="0.25">
      <c r="A124" s="189" t="s">
        <v>492</v>
      </c>
      <c r="B124" s="5">
        <v>286</v>
      </c>
      <c r="C124" s="5">
        <v>594</v>
      </c>
      <c r="D124" s="5">
        <v>64</v>
      </c>
      <c r="E124" s="5">
        <v>49</v>
      </c>
      <c r="F124" s="5">
        <v>146</v>
      </c>
      <c r="G124" s="5">
        <v>24</v>
      </c>
      <c r="H124" s="5">
        <v>1318</v>
      </c>
      <c r="I124" s="5">
        <v>152</v>
      </c>
    </row>
    <row r="125" spans="1:9" x14ac:dyDescent="0.25">
      <c r="A125" s="189" t="s">
        <v>493</v>
      </c>
      <c r="B125" s="5">
        <v>283</v>
      </c>
      <c r="C125" s="5">
        <v>391</v>
      </c>
      <c r="D125" s="5">
        <v>27</v>
      </c>
      <c r="E125" s="5">
        <v>45</v>
      </c>
      <c r="F125" s="5">
        <v>60</v>
      </c>
      <c r="G125" s="5">
        <v>9</v>
      </c>
      <c r="H125" s="5">
        <v>1604</v>
      </c>
      <c r="I125" s="5">
        <v>151</v>
      </c>
    </row>
    <row r="126" spans="1:9" x14ac:dyDescent="0.25">
      <c r="A126" s="189" t="s">
        <v>494</v>
      </c>
      <c r="B126" s="5">
        <v>222</v>
      </c>
      <c r="C126" s="5">
        <v>910</v>
      </c>
      <c r="D126" s="5">
        <v>26</v>
      </c>
      <c r="E126" s="5">
        <v>159</v>
      </c>
      <c r="F126" s="5">
        <v>138</v>
      </c>
      <c r="G126" s="5">
        <v>39</v>
      </c>
      <c r="H126" s="5">
        <v>1593</v>
      </c>
      <c r="I126" s="5">
        <v>203</v>
      </c>
    </row>
    <row r="127" spans="1:9" x14ac:dyDescent="0.25">
      <c r="A127" s="189" t="s">
        <v>495</v>
      </c>
      <c r="B127" s="5">
        <v>280</v>
      </c>
      <c r="C127" s="5">
        <v>436</v>
      </c>
      <c r="D127" s="5">
        <v>70</v>
      </c>
      <c r="E127" s="5">
        <v>39</v>
      </c>
      <c r="F127" s="5">
        <v>183</v>
      </c>
      <c r="G127" s="5">
        <v>25</v>
      </c>
      <c r="H127" s="5">
        <v>1302</v>
      </c>
      <c r="I127" s="5">
        <v>137</v>
      </c>
    </row>
    <row r="128" spans="1:9" x14ac:dyDescent="0.25">
      <c r="A128" s="189" t="s">
        <v>496</v>
      </c>
      <c r="B128" s="5">
        <v>166</v>
      </c>
      <c r="C128" s="5">
        <v>469</v>
      </c>
      <c r="D128" s="5">
        <v>67</v>
      </c>
      <c r="E128" s="5">
        <v>46</v>
      </c>
      <c r="F128" s="5">
        <v>202</v>
      </c>
      <c r="G128" s="5">
        <v>11</v>
      </c>
      <c r="H128" s="5">
        <v>1548</v>
      </c>
      <c r="I128" s="5">
        <v>207</v>
      </c>
    </row>
    <row r="129" spans="1:9" x14ac:dyDescent="0.25">
      <c r="A129" s="189" t="s">
        <v>497</v>
      </c>
      <c r="B129" s="5">
        <v>195</v>
      </c>
      <c r="C129" s="5">
        <v>532</v>
      </c>
      <c r="D129" s="5">
        <v>21</v>
      </c>
      <c r="E129" s="5">
        <v>55</v>
      </c>
      <c r="F129" s="5">
        <v>89</v>
      </c>
      <c r="G129" s="5">
        <v>6</v>
      </c>
      <c r="H129" s="5">
        <v>1159</v>
      </c>
      <c r="I129" s="5">
        <v>135</v>
      </c>
    </row>
    <row r="130" spans="1:9" x14ac:dyDescent="0.25">
      <c r="A130" s="189" t="s">
        <v>498</v>
      </c>
      <c r="B130" s="5">
        <v>287</v>
      </c>
      <c r="C130" s="5">
        <v>955</v>
      </c>
      <c r="D130" s="5">
        <v>69</v>
      </c>
      <c r="E130" s="5">
        <v>118</v>
      </c>
      <c r="F130" s="5">
        <v>220</v>
      </c>
      <c r="G130" s="5">
        <v>26</v>
      </c>
      <c r="H130" s="5">
        <v>1464</v>
      </c>
      <c r="I130" s="5">
        <v>217</v>
      </c>
    </row>
    <row r="131" spans="1:9" x14ac:dyDescent="0.25">
      <c r="A131" s="189" t="s">
        <v>499</v>
      </c>
      <c r="B131" s="5">
        <v>125</v>
      </c>
      <c r="C131" s="5">
        <v>309</v>
      </c>
      <c r="D131" s="5">
        <v>44</v>
      </c>
      <c r="E131" s="5">
        <v>86</v>
      </c>
      <c r="F131" s="5">
        <v>239</v>
      </c>
      <c r="G131" s="5">
        <v>50</v>
      </c>
      <c r="H131" s="5">
        <v>1908</v>
      </c>
      <c r="I131" s="5">
        <v>171</v>
      </c>
    </row>
    <row r="132" spans="1:9" x14ac:dyDescent="0.25">
      <c r="B132" s="5"/>
      <c r="C132" s="5"/>
      <c r="D132" s="5"/>
      <c r="E132" s="5"/>
      <c r="F132" s="5"/>
      <c r="G132" s="5"/>
      <c r="H132" s="5"/>
      <c r="I132" s="5"/>
    </row>
    <row r="133" spans="1:9" x14ac:dyDescent="0.25">
      <c r="B133" s="5"/>
      <c r="C133" s="5"/>
      <c r="D133" s="5"/>
      <c r="E133" s="5"/>
      <c r="F133" s="5"/>
      <c r="G133" s="5"/>
      <c r="H133" s="5"/>
      <c r="I133" s="5"/>
    </row>
    <row r="134" spans="1:9" x14ac:dyDescent="0.25">
      <c r="B134" s="5"/>
      <c r="C134" s="5"/>
      <c r="D134" s="5"/>
      <c r="E134" s="5"/>
      <c r="F134" s="5"/>
      <c r="G134" s="5"/>
      <c r="H134" s="5"/>
      <c r="I134" s="5"/>
    </row>
    <row r="135" spans="1:9" x14ac:dyDescent="0.25">
      <c r="B135" s="5"/>
      <c r="C135" s="5"/>
      <c r="D135" s="5"/>
      <c r="E135" s="5"/>
      <c r="F135" s="5"/>
      <c r="G135" s="5"/>
      <c r="H135" s="5"/>
      <c r="I135" s="5"/>
    </row>
    <row r="136" spans="1:9" x14ac:dyDescent="0.25">
      <c r="B136" s="5"/>
      <c r="C136" s="5"/>
      <c r="D136" s="5"/>
      <c r="E136" s="5"/>
      <c r="F136" s="5"/>
      <c r="G136" s="5"/>
      <c r="H136" s="5"/>
      <c r="I136" s="5"/>
    </row>
    <row r="137" spans="1:9" x14ac:dyDescent="0.25">
      <c r="B137" s="5"/>
      <c r="C137" s="5"/>
      <c r="D137" s="5"/>
      <c r="E137" s="5"/>
      <c r="F137" s="5"/>
      <c r="G137" s="5"/>
      <c r="H137" s="5"/>
      <c r="I137" s="5"/>
    </row>
    <row r="138" spans="1:9" x14ac:dyDescent="0.25">
      <c r="B138" s="5"/>
      <c r="C138" s="5"/>
      <c r="D138" s="5"/>
      <c r="E138" s="5"/>
      <c r="F138" s="5"/>
      <c r="G138" s="5"/>
      <c r="H138" s="5"/>
      <c r="I138" s="5"/>
    </row>
    <row r="139" spans="1:9" x14ac:dyDescent="0.25">
      <c r="B139" s="5"/>
      <c r="C139" s="5"/>
      <c r="D139" s="5"/>
      <c r="E139" s="5"/>
      <c r="F139" s="5"/>
      <c r="G139" s="5"/>
      <c r="H139" s="5"/>
      <c r="I139" s="5"/>
    </row>
    <row r="140" spans="1:9" x14ac:dyDescent="0.25">
      <c r="B140" s="5"/>
      <c r="C140" s="5"/>
      <c r="D140" s="5"/>
      <c r="E140" s="5"/>
      <c r="F140" s="5"/>
      <c r="G140" s="5"/>
      <c r="H140" s="5"/>
      <c r="I140" s="5"/>
    </row>
    <row r="141" spans="1:9" x14ac:dyDescent="0.25">
      <c r="B141" s="5"/>
      <c r="C141" s="5"/>
      <c r="D141" s="5"/>
      <c r="E141" s="5"/>
      <c r="F141" s="5"/>
      <c r="G141" s="5"/>
      <c r="H141" s="5"/>
      <c r="I141" s="5"/>
    </row>
    <row r="142" spans="1:9" x14ac:dyDescent="0.25">
      <c r="B142" s="5"/>
      <c r="C142" s="5"/>
      <c r="D142" s="5"/>
      <c r="E142" s="5"/>
      <c r="F142" s="5"/>
      <c r="G142" s="5"/>
      <c r="H142" s="5"/>
      <c r="I142" s="5"/>
    </row>
    <row r="143" spans="1:9" x14ac:dyDescent="0.25">
      <c r="B143" s="5"/>
      <c r="C143" s="5"/>
      <c r="D143" s="5"/>
      <c r="E143" s="5"/>
      <c r="F143" s="5"/>
      <c r="G143" s="5"/>
      <c r="H143" s="5"/>
      <c r="I143" s="5"/>
    </row>
    <row r="144" spans="1:9" x14ac:dyDescent="0.25">
      <c r="B144" s="5"/>
      <c r="C144" s="5"/>
      <c r="D144" s="5"/>
      <c r="E144" s="5"/>
      <c r="F144" s="5"/>
      <c r="G144" s="5"/>
      <c r="H144" s="5"/>
      <c r="I144" s="5"/>
    </row>
    <row r="145" spans="2:9" x14ac:dyDescent="0.25">
      <c r="B145" s="5"/>
      <c r="C145" s="5"/>
      <c r="D145" s="5"/>
      <c r="E145" s="5"/>
      <c r="F145" s="5"/>
      <c r="G145" s="5"/>
      <c r="H145" s="5"/>
      <c r="I145" s="5"/>
    </row>
    <row r="146" spans="2:9" x14ac:dyDescent="0.25">
      <c r="B146" s="5"/>
      <c r="C146" s="5"/>
      <c r="D146" s="5"/>
      <c r="E146" s="5"/>
      <c r="F146" s="5"/>
      <c r="G146" s="5"/>
      <c r="H146" s="5"/>
      <c r="I146" s="5"/>
    </row>
    <row r="147" spans="2:9" x14ac:dyDescent="0.25">
      <c r="B147" s="5"/>
      <c r="C147" s="5"/>
      <c r="D147" s="5"/>
      <c r="E147" s="5"/>
      <c r="F147" s="5"/>
      <c r="G147" s="5"/>
      <c r="H147" s="5"/>
      <c r="I147" s="5"/>
    </row>
    <row r="148" spans="2:9" x14ac:dyDescent="0.25">
      <c r="B148" s="5"/>
      <c r="C148" s="5"/>
      <c r="D148" s="5"/>
      <c r="E148" s="5"/>
      <c r="F148" s="5"/>
      <c r="G148" s="5"/>
      <c r="H148" s="5"/>
      <c r="I148" s="5"/>
    </row>
    <row r="149" spans="2:9" x14ac:dyDescent="0.25">
      <c r="B149" s="5"/>
      <c r="C149" s="5"/>
      <c r="D149" s="5"/>
      <c r="E149" s="5"/>
      <c r="F149" s="5"/>
      <c r="G149" s="5"/>
      <c r="H149" s="5"/>
      <c r="I149" s="5"/>
    </row>
    <row r="150" spans="2:9" x14ac:dyDescent="0.25">
      <c r="B150" s="5"/>
      <c r="C150" s="5"/>
      <c r="D150" s="5"/>
      <c r="E150" s="5"/>
      <c r="F150" s="5"/>
      <c r="G150" s="5"/>
      <c r="H150" s="5"/>
      <c r="I150" s="5"/>
    </row>
    <row r="151" spans="2:9" x14ac:dyDescent="0.25">
      <c r="B151" s="5"/>
      <c r="C151" s="5"/>
      <c r="D151" s="5"/>
      <c r="E151" s="5"/>
      <c r="F151" s="5"/>
      <c r="G151" s="5"/>
      <c r="H151" s="5"/>
      <c r="I151" s="5"/>
    </row>
    <row r="152" spans="2:9" x14ac:dyDescent="0.25">
      <c r="B152" s="5"/>
      <c r="C152" s="5"/>
      <c r="D152" s="5"/>
      <c r="E152" s="5"/>
      <c r="F152" s="5"/>
      <c r="G152" s="5"/>
      <c r="H152" s="5"/>
      <c r="I152" s="5"/>
    </row>
    <row r="153" spans="2:9" x14ac:dyDescent="0.25">
      <c r="B153" s="5"/>
      <c r="C153" s="5"/>
      <c r="D153" s="5"/>
      <c r="E153" s="5"/>
      <c r="F153" s="5"/>
      <c r="G153" s="5"/>
      <c r="H153" s="5"/>
      <c r="I153" s="5"/>
    </row>
    <row r="154" spans="2:9" x14ac:dyDescent="0.25">
      <c r="B154" s="5"/>
      <c r="C154" s="5"/>
      <c r="D154" s="5"/>
      <c r="E154" s="5"/>
      <c r="F154" s="5"/>
      <c r="G154" s="5"/>
      <c r="H154" s="5"/>
      <c r="I154" s="5"/>
    </row>
    <row r="155" spans="2:9" x14ac:dyDescent="0.25">
      <c r="B155" s="5"/>
      <c r="C155" s="5"/>
      <c r="D155" s="5"/>
      <c r="E155" s="5"/>
      <c r="F155" s="5"/>
      <c r="G155" s="5"/>
      <c r="H155" s="5"/>
      <c r="I155" s="5"/>
    </row>
    <row r="156" spans="2:9" x14ac:dyDescent="0.25">
      <c r="B156" s="5"/>
      <c r="C156" s="5"/>
      <c r="D156" s="5"/>
      <c r="E156" s="5"/>
      <c r="F156" s="5"/>
      <c r="G156" s="5"/>
      <c r="H156" s="5"/>
      <c r="I156" s="5"/>
    </row>
    <row r="157" spans="2:9" x14ac:dyDescent="0.25">
      <c r="B157" s="5"/>
      <c r="C157" s="5"/>
      <c r="D157" s="5"/>
      <c r="E157" s="5"/>
      <c r="F157" s="5"/>
      <c r="G157" s="5"/>
      <c r="H157" s="5"/>
      <c r="I157" s="5"/>
    </row>
    <row r="158" spans="2:9" x14ac:dyDescent="0.25">
      <c r="B158" s="5"/>
      <c r="C158" s="5"/>
      <c r="D158" s="5"/>
      <c r="E158" s="5"/>
      <c r="F158" s="5"/>
      <c r="G158" s="5"/>
      <c r="H158" s="5"/>
      <c r="I158" s="5"/>
    </row>
    <row r="159" spans="2:9" x14ac:dyDescent="0.25">
      <c r="B159" s="5"/>
      <c r="C159" s="5"/>
      <c r="D159" s="5"/>
      <c r="E159" s="5"/>
      <c r="F159" s="5"/>
      <c r="G159" s="5"/>
      <c r="H159" s="5"/>
      <c r="I159" s="5"/>
    </row>
    <row r="160" spans="2:9" x14ac:dyDescent="0.25">
      <c r="B160" s="5"/>
      <c r="C160" s="5"/>
      <c r="D160" s="5"/>
      <c r="E160" s="5"/>
      <c r="F160" s="5"/>
      <c r="G160" s="5"/>
      <c r="H160" s="5"/>
      <c r="I160" s="5"/>
    </row>
    <row r="161" spans="1:9" x14ac:dyDescent="0.25">
      <c r="B161" s="5"/>
      <c r="C161" s="5"/>
      <c r="D161" s="5"/>
      <c r="E161" s="5"/>
      <c r="F161" s="5"/>
      <c r="G161" s="5"/>
      <c r="H161" s="5"/>
      <c r="I161" s="5"/>
    </row>
    <row r="162" spans="1:9" x14ac:dyDescent="0.25">
      <c r="B162" s="5"/>
      <c r="C162" s="5"/>
      <c r="D162" s="5"/>
      <c r="E162" s="5"/>
      <c r="F162" s="5"/>
      <c r="G162" s="5"/>
      <c r="H162" s="5"/>
      <c r="I162" s="5"/>
    </row>
    <row r="163" spans="1:9" x14ac:dyDescent="0.25">
      <c r="B163" s="5"/>
      <c r="C163" s="5"/>
      <c r="D163" s="5"/>
      <c r="E163" s="5"/>
      <c r="F163" s="5"/>
      <c r="G163" s="5"/>
      <c r="H163" s="5"/>
      <c r="I163" s="5"/>
    </row>
    <row r="164" spans="1:9" x14ac:dyDescent="0.25">
      <c r="B164" s="5"/>
      <c r="C164" s="5"/>
      <c r="D164" s="5"/>
      <c r="E164" s="5"/>
      <c r="F164" s="5"/>
      <c r="G164" s="5"/>
      <c r="H164" s="5"/>
      <c r="I164" s="5"/>
    </row>
    <row r="165" spans="1:9" x14ac:dyDescent="0.25">
      <c r="B165" s="5"/>
      <c r="C165" s="5"/>
      <c r="D165" s="5"/>
      <c r="E165" s="5"/>
      <c r="F165" s="5"/>
      <c r="G165" s="5"/>
      <c r="H165" s="5"/>
      <c r="I165" s="5"/>
    </row>
    <row r="166" spans="1:9" x14ac:dyDescent="0.25">
      <c r="B166" s="5"/>
      <c r="C166" s="5"/>
      <c r="D166" s="5"/>
      <c r="E166" s="5"/>
      <c r="F166" s="5"/>
      <c r="G166" s="5"/>
      <c r="H166" s="5"/>
      <c r="I166" s="5"/>
    </row>
    <row r="167" spans="1:9" x14ac:dyDescent="0.25">
      <c r="B167" s="5"/>
      <c r="C167" s="5"/>
      <c r="D167" s="5"/>
      <c r="E167" s="5"/>
      <c r="F167" s="5"/>
      <c r="G167" s="5"/>
      <c r="H167" s="5"/>
      <c r="I167" s="5"/>
    </row>
    <row r="168" spans="1:9" x14ac:dyDescent="0.25">
      <c r="B168" s="5"/>
      <c r="C168" s="5"/>
      <c r="D168" s="5"/>
      <c r="E168" s="5"/>
      <c r="F168" s="5"/>
      <c r="G168" s="5"/>
      <c r="H168" s="5"/>
      <c r="I168" s="5"/>
    </row>
    <row r="169" spans="1:9" x14ac:dyDescent="0.25">
      <c r="A169" s="189"/>
      <c r="B169" s="5"/>
      <c r="C169" s="5"/>
      <c r="D169" s="5"/>
      <c r="E169" s="5"/>
      <c r="F169" s="5"/>
      <c r="G169" s="5"/>
      <c r="H169" s="5"/>
      <c r="I169" s="5"/>
    </row>
    <row r="170" spans="1:9" x14ac:dyDescent="0.25">
      <c r="A170" s="189"/>
      <c r="B170" s="5"/>
      <c r="C170" s="5"/>
      <c r="D170" s="5"/>
      <c r="E170" s="5"/>
      <c r="F170" s="5"/>
      <c r="G170" s="5"/>
      <c r="H170" s="5"/>
      <c r="I170" s="5"/>
    </row>
    <row r="171" spans="1:9" x14ac:dyDescent="0.25">
      <c r="A171" s="189"/>
      <c r="B171" s="5"/>
      <c r="C171" s="5"/>
      <c r="D171" s="5"/>
      <c r="E171" s="5"/>
      <c r="F171" s="5"/>
      <c r="G171" s="5"/>
      <c r="H171" s="5"/>
      <c r="I171" s="5"/>
    </row>
    <row r="172" spans="1:9" x14ac:dyDescent="0.25">
      <c r="A172" s="189"/>
      <c r="B172" s="5"/>
      <c r="C172" s="5"/>
      <c r="D172" s="5"/>
      <c r="E172" s="5"/>
      <c r="F172" s="5"/>
      <c r="G172" s="5"/>
      <c r="H172" s="5"/>
      <c r="I172" s="5"/>
    </row>
    <row r="173" spans="1:9" x14ac:dyDescent="0.25">
      <c r="A173" s="189"/>
      <c r="B173" s="5"/>
      <c r="C173" s="5"/>
      <c r="D173" s="5"/>
      <c r="E173" s="5"/>
      <c r="F173" s="5"/>
      <c r="G173" s="5"/>
      <c r="H173" s="5"/>
      <c r="I173" s="5"/>
    </row>
    <row r="174" spans="1:9" x14ac:dyDescent="0.25">
      <c r="A174" s="189"/>
      <c r="B174" s="5"/>
      <c r="C174" s="5"/>
      <c r="D174" s="5"/>
      <c r="E174" s="5"/>
      <c r="F174" s="5"/>
      <c r="G174" s="5"/>
      <c r="H174" s="5"/>
      <c r="I174" s="5"/>
    </row>
    <row r="175" spans="1:9" x14ac:dyDescent="0.25">
      <c r="A175" s="189"/>
      <c r="B175" s="5"/>
      <c r="C175" s="5"/>
      <c r="D175" s="5"/>
      <c r="E175" s="5"/>
      <c r="F175" s="5"/>
      <c r="G175" s="5"/>
      <c r="H175" s="5"/>
      <c r="I175" s="5"/>
    </row>
    <row r="176" spans="1:9" x14ac:dyDescent="0.25">
      <c r="A176" s="189"/>
      <c r="B176" s="5"/>
      <c r="C176" s="5"/>
      <c r="D176" s="5"/>
      <c r="E176" s="5"/>
      <c r="F176" s="5"/>
      <c r="G176" s="5"/>
      <c r="H176" s="5"/>
      <c r="I176" s="5"/>
    </row>
    <row r="177" spans="1:9" x14ac:dyDescent="0.25">
      <c r="A177" s="189"/>
      <c r="B177" s="5"/>
      <c r="C177" s="5"/>
      <c r="D177" s="5"/>
      <c r="E177" s="5"/>
      <c r="F177" s="5"/>
      <c r="G177" s="5"/>
      <c r="H177" s="5"/>
      <c r="I177" s="5"/>
    </row>
    <row r="178" spans="1:9" x14ac:dyDescent="0.25">
      <c r="A178" s="189"/>
      <c r="B178" s="5"/>
      <c r="C178" s="5"/>
      <c r="D178" s="5"/>
      <c r="E178" s="5"/>
      <c r="F178" s="5"/>
      <c r="G178" s="5"/>
      <c r="H178" s="5"/>
      <c r="I178" s="5"/>
    </row>
    <row r="179" spans="1:9" x14ac:dyDescent="0.25">
      <c r="A179" s="189"/>
      <c r="B179" s="5"/>
      <c r="C179" s="5"/>
      <c r="D179" s="5"/>
      <c r="E179" s="5"/>
      <c r="F179" s="5"/>
      <c r="G179" s="5"/>
      <c r="H179" s="5"/>
      <c r="I179" s="5"/>
    </row>
    <row r="180" spans="1:9" x14ac:dyDescent="0.25">
      <c r="A180" s="189"/>
      <c r="B180" s="5"/>
      <c r="C180" s="5"/>
      <c r="D180" s="5"/>
      <c r="E180" s="5"/>
      <c r="F180" s="5"/>
      <c r="G180" s="5"/>
      <c r="H180" s="5"/>
      <c r="I180" s="5"/>
    </row>
    <row r="181" spans="1:9" x14ac:dyDescent="0.25">
      <c r="A181" s="189"/>
      <c r="B181" s="5"/>
      <c r="C181" s="5"/>
      <c r="D181" s="5"/>
      <c r="E181" s="5"/>
      <c r="F181" s="5"/>
      <c r="G181" s="5"/>
      <c r="H181" s="5"/>
      <c r="I181" s="5"/>
    </row>
    <row r="182" spans="1:9" x14ac:dyDescent="0.25">
      <c r="A182" s="189"/>
      <c r="B182" s="5"/>
      <c r="C182" s="5"/>
      <c r="D182" s="5"/>
      <c r="E182" s="5"/>
      <c r="F182" s="5"/>
      <c r="G182" s="5"/>
      <c r="H182" s="5"/>
      <c r="I182" s="5"/>
    </row>
    <row r="183" spans="1:9" x14ac:dyDescent="0.25">
      <c r="A183" s="189"/>
      <c r="B183" s="5"/>
      <c r="C183" s="5"/>
      <c r="D183" s="5"/>
      <c r="E183" s="5"/>
      <c r="F183" s="5"/>
      <c r="G183" s="5"/>
      <c r="H183" s="5"/>
      <c r="I183" s="5"/>
    </row>
    <row r="184" spans="1:9" x14ac:dyDescent="0.25">
      <c r="A184" s="189"/>
      <c r="B184" s="5"/>
      <c r="C184" s="5"/>
      <c r="D184" s="5"/>
      <c r="E184" s="5"/>
      <c r="F184" s="5"/>
      <c r="G184" s="5"/>
      <c r="H184" s="5"/>
      <c r="I184" s="5"/>
    </row>
    <row r="185" spans="1:9" x14ac:dyDescent="0.25">
      <c r="A185" s="189"/>
      <c r="B185" s="5"/>
      <c r="C185" s="5"/>
      <c r="D185" s="5"/>
      <c r="E185" s="5"/>
      <c r="F185" s="5"/>
      <c r="G185" s="5"/>
      <c r="H185" s="5"/>
      <c r="I185" s="5"/>
    </row>
    <row r="186" spans="1:9" x14ac:dyDescent="0.25">
      <c r="A186" s="189"/>
      <c r="B186" s="5"/>
      <c r="C186" s="5"/>
      <c r="D186" s="5"/>
      <c r="E186" s="5"/>
      <c r="F186" s="5"/>
      <c r="G186" s="5"/>
      <c r="H186" s="5"/>
      <c r="I186" s="5"/>
    </row>
    <row r="187" spans="1:9" x14ac:dyDescent="0.25">
      <c r="A187" s="189"/>
      <c r="B187" s="5"/>
      <c r="C187" s="5"/>
      <c r="D187" s="5"/>
      <c r="E187" s="5"/>
      <c r="F187" s="5"/>
      <c r="G187" s="5"/>
      <c r="H187" s="5"/>
      <c r="I187" s="5"/>
    </row>
    <row r="188" spans="1:9" x14ac:dyDescent="0.25">
      <c r="A188" s="189"/>
      <c r="B188" s="5"/>
      <c r="C188" s="5"/>
      <c r="D188" s="5"/>
      <c r="E188" s="5"/>
      <c r="F188" s="5"/>
      <c r="G188" s="5"/>
      <c r="H188" s="5"/>
      <c r="I188" s="5"/>
    </row>
    <row r="189" spans="1:9" x14ac:dyDescent="0.25">
      <c r="A189" s="189"/>
      <c r="B189" s="5"/>
      <c r="C189" s="5"/>
      <c r="D189" s="5"/>
      <c r="E189" s="5"/>
      <c r="F189" s="5"/>
      <c r="G189" s="5"/>
      <c r="H189" s="5"/>
      <c r="I189" s="5"/>
    </row>
    <row r="190" spans="1:9" x14ac:dyDescent="0.25">
      <c r="A190" s="189"/>
      <c r="B190" s="5"/>
      <c r="C190" s="5"/>
      <c r="D190" s="5"/>
      <c r="E190" s="5"/>
      <c r="F190" s="5"/>
      <c r="G190" s="5"/>
      <c r="H190" s="5"/>
      <c r="I190" s="5"/>
    </row>
  </sheetData>
  <mergeCells count="3">
    <mergeCell ref="B1:E1"/>
    <mergeCell ref="F1:G1"/>
    <mergeCell ref="H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375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12.7109375" defaultRowHeight="12.75" x14ac:dyDescent="0.2"/>
  <cols>
    <col min="1" max="2" width="12.7109375" style="87"/>
    <col min="3" max="15" width="12.7109375" style="89"/>
    <col min="16" max="16" width="12.7109375" style="131"/>
    <col min="17" max="16384" width="12.7109375" style="89"/>
  </cols>
  <sheetData>
    <row r="1" spans="1:21" x14ac:dyDescent="0.2">
      <c r="C1" s="87"/>
      <c r="D1" s="87"/>
      <c r="E1" s="87"/>
    </row>
    <row r="2" spans="1:21" x14ac:dyDescent="0.2">
      <c r="C2" s="87"/>
      <c r="D2" s="87"/>
      <c r="E2" s="87"/>
    </row>
    <row r="3" spans="1:21" x14ac:dyDescent="0.2">
      <c r="C3" s="87"/>
      <c r="D3" s="87"/>
      <c r="E3" s="87"/>
    </row>
    <row r="4" spans="1:21" x14ac:dyDescent="0.2">
      <c r="C4" s="87"/>
      <c r="D4" s="87"/>
      <c r="E4" s="87"/>
    </row>
    <row r="5" spans="1:21" x14ac:dyDescent="0.2">
      <c r="B5" s="87" t="s">
        <v>450</v>
      </c>
      <c r="C5" s="87"/>
      <c r="D5" s="87"/>
      <c r="E5" s="87"/>
    </row>
    <row r="6" spans="1:21" ht="13.5" customHeight="1" x14ac:dyDescent="0.2">
      <c r="B6" s="90" t="s">
        <v>80</v>
      </c>
      <c r="C6" s="91"/>
      <c r="D6" s="91"/>
      <c r="E6" s="92"/>
      <c r="L6" s="89" t="s">
        <v>81</v>
      </c>
      <c r="M6" s="89" t="s">
        <v>81</v>
      </c>
    </row>
    <row r="7" spans="1:21" x14ac:dyDescent="0.2">
      <c r="A7" s="88" t="s">
        <v>53</v>
      </c>
      <c r="B7" s="88" t="s">
        <v>54</v>
      </c>
      <c r="C7" s="88" t="s">
        <v>55</v>
      </c>
      <c r="D7" s="88" t="s">
        <v>56</v>
      </c>
      <c r="E7" s="88" t="s">
        <v>57</v>
      </c>
      <c r="F7" s="88" t="s">
        <v>79</v>
      </c>
      <c r="G7" s="88" t="s">
        <v>58</v>
      </c>
      <c r="H7" s="88" t="s">
        <v>59</v>
      </c>
      <c r="J7" s="88" t="s">
        <v>82</v>
      </c>
      <c r="K7" s="88" t="s">
        <v>83</v>
      </c>
      <c r="M7" s="88" t="s">
        <v>55</v>
      </c>
      <c r="N7" s="88" t="s">
        <v>56</v>
      </c>
      <c r="O7" s="88" t="s">
        <v>57</v>
      </c>
      <c r="P7" s="128" t="s">
        <v>79</v>
      </c>
      <c r="Q7" s="88" t="s">
        <v>58</v>
      </c>
      <c r="R7" s="88"/>
      <c r="S7" s="88"/>
      <c r="T7" s="88"/>
      <c r="U7" s="88" t="s">
        <v>59</v>
      </c>
    </row>
    <row r="8" spans="1:21" x14ac:dyDescent="0.2">
      <c r="A8" s="87">
        <v>1</v>
      </c>
      <c r="B8" s="87">
        <v>1</v>
      </c>
      <c r="C8" s="93">
        <v>35.955770609318989</v>
      </c>
      <c r="D8" s="93">
        <v>16.719032258064512</v>
      </c>
      <c r="E8" s="93">
        <v>26.3374014336</v>
      </c>
      <c r="F8" s="103">
        <v>38.662598566308233</v>
      </c>
      <c r="G8" s="93">
        <v>0</v>
      </c>
      <c r="H8" s="93">
        <v>5.7136001708993391E-2</v>
      </c>
      <c r="I8" s="89" t="s">
        <v>84</v>
      </c>
      <c r="J8" s="89">
        <v>1001</v>
      </c>
      <c r="K8" s="94">
        <v>101</v>
      </c>
      <c r="M8" s="89">
        <v>7.3417204301075287</v>
      </c>
      <c r="N8" s="89">
        <v>-8.9871326164874556</v>
      </c>
      <c r="O8" s="89">
        <v>-0.82270609318996379</v>
      </c>
      <c r="P8" s="129">
        <v>65.822706093189979</v>
      </c>
      <c r="Q8" s="89">
        <v>0</v>
      </c>
      <c r="U8" s="89">
        <v>4.5969343996033238E-2</v>
      </c>
    </row>
    <row r="9" spans="1:21" x14ac:dyDescent="0.2">
      <c r="A9" s="87">
        <v>1</v>
      </c>
      <c r="B9" s="87">
        <v>2</v>
      </c>
      <c r="C9" s="93">
        <v>34.339103942652322</v>
      </c>
      <c r="D9" s="93">
        <v>17.469032258064512</v>
      </c>
      <c r="E9" s="93">
        <v>25.904068100300002</v>
      </c>
      <c r="F9" s="103">
        <v>39.095931899641563</v>
      </c>
      <c r="G9" s="93">
        <v>0</v>
      </c>
      <c r="H9" s="93">
        <v>4.5621776025349177E-2</v>
      </c>
      <c r="I9" s="89" t="s">
        <v>85</v>
      </c>
      <c r="J9" s="89">
        <v>1002</v>
      </c>
      <c r="K9" s="94">
        <v>102</v>
      </c>
      <c r="M9" s="89">
        <v>14.114623655913979</v>
      </c>
      <c r="N9" s="89">
        <v>-5.5590322580645148</v>
      </c>
      <c r="O9" s="89">
        <v>4.2777956989247325</v>
      </c>
      <c r="P9" s="129">
        <v>60.72220430107528</v>
      </c>
      <c r="Q9" s="89">
        <v>0</v>
      </c>
      <c r="U9" s="89">
        <v>8.0929769818658698E-3</v>
      </c>
    </row>
    <row r="10" spans="1:21" x14ac:dyDescent="0.2">
      <c r="A10" s="87">
        <v>1</v>
      </c>
      <c r="B10" s="87">
        <v>3</v>
      </c>
      <c r="C10" s="93">
        <v>35.105770609318988</v>
      </c>
      <c r="D10" s="93">
        <v>17.513476702508957</v>
      </c>
      <c r="E10" s="93">
        <v>26.309623655900001</v>
      </c>
      <c r="F10" s="103">
        <v>38.690376344086012</v>
      </c>
      <c r="G10" s="93">
        <v>0</v>
      </c>
      <c r="H10" s="93">
        <v>5.2957629363106537E-2</v>
      </c>
      <c r="I10" s="89" t="s">
        <v>86</v>
      </c>
      <c r="J10" s="89">
        <v>1005</v>
      </c>
      <c r="K10" s="94">
        <v>103</v>
      </c>
      <c r="M10" s="89">
        <v>20.316630824372758</v>
      </c>
      <c r="N10" s="89">
        <v>3.2749462365591397</v>
      </c>
      <c r="O10" s="89">
        <v>11.79578853046595</v>
      </c>
      <c r="P10" s="129">
        <v>53.204211469534037</v>
      </c>
      <c r="Q10" s="89">
        <v>0</v>
      </c>
      <c r="U10" s="89">
        <v>2.5034658296614821E-2</v>
      </c>
    </row>
    <row r="11" spans="1:21" x14ac:dyDescent="0.2">
      <c r="A11" s="87">
        <v>1</v>
      </c>
      <c r="B11" s="87">
        <v>4</v>
      </c>
      <c r="C11" s="93">
        <v>34.105770609318988</v>
      </c>
      <c r="D11" s="93">
        <v>15.713476702508958</v>
      </c>
      <c r="E11" s="93">
        <v>24.909623655899999</v>
      </c>
      <c r="F11" s="103">
        <v>40.09037634408601</v>
      </c>
      <c r="G11" s="93">
        <v>0</v>
      </c>
      <c r="H11" s="93">
        <v>9.1149881408854772E-2</v>
      </c>
      <c r="I11" s="89" t="s">
        <v>87</v>
      </c>
      <c r="J11" s="89">
        <v>1008</v>
      </c>
      <c r="K11" s="94">
        <v>104</v>
      </c>
      <c r="M11" s="89">
        <v>27.106523297491034</v>
      </c>
      <c r="N11" s="89">
        <v>6.8017562724014358</v>
      </c>
      <c r="O11" s="89">
        <v>16.954139784946236</v>
      </c>
      <c r="P11" s="129">
        <v>48.045860215053757</v>
      </c>
      <c r="Q11" s="89">
        <v>0</v>
      </c>
      <c r="U11" s="89">
        <v>1.6801734861102275E-2</v>
      </c>
    </row>
    <row r="12" spans="1:21" x14ac:dyDescent="0.2">
      <c r="A12" s="87">
        <v>1</v>
      </c>
      <c r="B12" s="87">
        <v>5</v>
      </c>
      <c r="C12" s="93">
        <v>32.739103942652328</v>
      </c>
      <c r="D12" s="93">
        <v>16.780143369175626</v>
      </c>
      <c r="E12" s="93">
        <v>24.7596236559</v>
      </c>
      <c r="F12" s="103">
        <v>40.240376344086009</v>
      </c>
      <c r="G12" s="93">
        <v>0</v>
      </c>
      <c r="H12" s="93">
        <v>7.6957653251431765E-2</v>
      </c>
      <c r="I12" s="89" t="s">
        <v>88</v>
      </c>
      <c r="J12" s="89">
        <v>1006</v>
      </c>
      <c r="K12" s="94">
        <v>105</v>
      </c>
      <c r="M12" s="89">
        <v>22.36096774193549</v>
      </c>
      <c r="N12" s="89">
        <v>4.8525448028673841</v>
      </c>
      <c r="O12" s="89">
        <v>13.606756272401435</v>
      </c>
      <c r="P12" s="129">
        <v>51.393243727598566</v>
      </c>
      <c r="Q12" s="89">
        <v>0</v>
      </c>
      <c r="U12" s="89">
        <v>3.1900118206422003E-2</v>
      </c>
    </row>
    <row r="13" spans="1:21" x14ac:dyDescent="0.2">
      <c r="A13" s="87">
        <v>1</v>
      </c>
      <c r="B13" s="87">
        <v>6</v>
      </c>
      <c r="C13" s="93">
        <v>32.350215053763442</v>
      </c>
      <c r="D13" s="93">
        <v>16.724587813620072</v>
      </c>
      <c r="E13" s="93">
        <v>24.537401433599999</v>
      </c>
      <c r="F13" s="103">
        <v>40.462598566308237</v>
      </c>
      <c r="G13" s="93">
        <v>0</v>
      </c>
      <c r="H13" s="93">
        <v>2.0699174271243896E-2</v>
      </c>
      <c r="I13" s="89" t="s">
        <v>89</v>
      </c>
      <c r="J13" s="89">
        <v>1007</v>
      </c>
      <c r="K13" s="94">
        <v>106</v>
      </c>
      <c r="M13" s="89">
        <v>23.431182795698927</v>
      </c>
      <c r="N13" s="89">
        <v>7.1988888888888898</v>
      </c>
      <c r="O13" s="89">
        <v>15.315035842293904</v>
      </c>
      <c r="P13" s="129">
        <v>49.684964157706091</v>
      </c>
      <c r="Q13" s="89">
        <v>0</v>
      </c>
      <c r="U13" s="89">
        <v>3.0572898333287697E-2</v>
      </c>
    </row>
    <row r="14" spans="1:21" x14ac:dyDescent="0.2">
      <c r="A14" s="87">
        <v>1</v>
      </c>
      <c r="B14" s="87">
        <v>7</v>
      </c>
      <c r="C14" s="93">
        <v>32.072437275985656</v>
      </c>
      <c r="D14" s="93">
        <v>14.913476702508962</v>
      </c>
      <c r="E14" s="93">
        <v>23.4929569892</v>
      </c>
      <c r="F14" s="103">
        <v>41.507043010752675</v>
      </c>
      <c r="G14" s="93">
        <v>0</v>
      </c>
      <c r="H14" s="93">
        <v>4.1051991740888777E-2</v>
      </c>
      <c r="I14" s="89" t="s">
        <v>90</v>
      </c>
      <c r="J14" s="89">
        <v>1011</v>
      </c>
      <c r="K14" s="94">
        <v>107</v>
      </c>
      <c r="M14" s="89">
        <v>30.898279569892491</v>
      </c>
      <c r="N14" s="89">
        <v>10.420645161290327</v>
      </c>
      <c r="O14" s="89">
        <v>20.659462365591391</v>
      </c>
      <c r="P14" s="129">
        <v>44.340537634408598</v>
      </c>
      <c r="Q14" s="89">
        <v>0</v>
      </c>
      <c r="U14" s="89">
        <v>3.7833924170265515E-2</v>
      </c>
    </row>
    <row r="15" spans="1:21" x14ac:dyDescent="0.2">
      <c r="A15" s="87">
        <v>1</v>
      </c>
      <c r="B15" s="87">
        <v>8</v>
      </c>
      <c r="C15" s="93">
        <v>33.039103942652325</v>
      </c>
      <c r="D15" s="93">
        <v>14.980143369175627</v>
      </c>
      <c r="E15" s="93">
        <v>24.0096236559</v>
      </c>
      <c r="F15" s="103">
        <v>40.990376344086009</v>
      </c>
      <c r="G15" s="93">
        <v>0</v>
      </c>
      <c r="H15" s="93">
        <v>2.5807047402615964E-2</v>
      </c>
      <c r="I15" s="89" t="s">
        <v>91</v>
      </c>
      <c r="J15" s="89">
        <v>1019</v>
      </c>
      <c r="K15" s="94">
        <v>108</v>
      </c>
      <c r="M15" s="89">
        <v>37.467741935483872</v>
      </c>
      <c r="N15" s="89">
        <v>21.421720430107531</v>
      </c>
      <c r="O15" s="89">
        <v>29.444731182795703</v>
      </c>
      <c r="P15" s="129">
        <v>35.555268817204293</v>
      </c>
      <c r="Q15" s="89">
        <v>0</v>
      </c>
      <c r="U15" s="89">
        <v>5.1722900417563174E-2</v>
      </c>
    </row>
    <row r="16" spans="1:21" x14ac:dyDescent="0.2">
      <c r="A16" s="87">
        <v>1</v>
      </c>
      <c r="B16" s="87">
        <v>9</v>
      </c>
      <c r="C16" s="93">
        <v>33.205770609318989</v>
      </c>
      <c r="D16" s="93">
        <v>16.980143369175625</v>
      </c>
      <c r="E16" s="93">
        <v>25.092956989200001</v>
      </c>
      <c r="F16" s="103">
        <v>39.907043010752673</v>
      </c>
      <c r="G16" s="93">
        <v>0</v>
      </c>
      <c r="H16" s="93">
        <v>3.3118953765813162E-2</v>
      </c>
      <c r="I16" s="89" t="s">
        <v>92</v>
      </c>
      <c r="J16" s="89">
        <v>1024</v>
      </c>
      <c r="K16" s="94">
        <v>109</v>
      </c>
      <c r="M16" s="89">
        <v>42.132473118279563</v>
      </c>
      <c r="N16" s="89">
        <v>26.331254480286738</v>
      </c>
      <c r="O16" s="89">
        <v>34.231863799283154</v>
      </c>
      <c r="P16" s="129">
        <v>30.768136200716835</v>
      </c>
      <c r="Q16" s="89">
        <v>0</v>
      </c>
      <c r="U16" s="89">
        <v>6.6376320302424366E-2</v>
      </c>
    </row>
    <row r="17" spans="1:21" x14ac:dyDescent="0.2">
      <c r="A17" s="87">
        <v>1</v>
      </c>
      <c r="B17" s="87">
        <v>10</v>
      </c>
      <c r="C17" s="93">
        <v>32.372437275985661</v>
      </c>
      <c r="D17" s="93">
        <v>15.846810035842292</v>
      </c>
      <c r="E17" s="93">
        <v>24.109623655899998</v>
      </c>
      <c r="F17" s="103">
        <v>40.890376344086008</v>
      </c>
      <c r="G17" s="93">
        <v>0</v>
      </c>
      <c r="H17" s="93">
        <v>2.9716368938798761E-2</v>
      </c>
      <c r="I17" s="89" t="s">
        <v>93</v>
      </c>
      <c r="J17" s="89">
        <v>1023</v>
      </c>
      <c r="K17" s="94">
        <v>110</v>
      </c>
      <c r="M17" s="89">
        <v>41.57</v>
      </c>
      <c r="N17" s="89">
        <v>24.206344086021506</v>
      </c>
      <c r="O17" s="89">
        <v>32.888172043010762</v>
      </c>
      <c r="P17" s="129">
        <v>32.111827956989238</v>
      </c>
      <c r="Q17" s="89">
        <v>0</v>
      </c>
      <c r="U17" s="89">
        <v>3.3413484233400285E-2</v>
      </c>
    </row>
    <row r="18" spans="1:21" x14ac:dyDescent="0.2">
      <c r="A18" s="87">
        <v>1</v>
      </c>
      <c r="B18" s="87">
        <v>11</v>
      </c>
      <c r="C18" s="93">
        <v>34.872437275985661</v>
      </c>
      <c r="D18" s="93">
        <v>19.080143369175623</v>
      </c>
      <c r="E18" s="93">
        <v>26.976290322499999</v>
      </c>
      <c r="F18" s="103">
        <v>38.023709677419347</v>
      </c>
      <c r="G18" s="93">
        <v>0</v>
      </c>
      <c r="H18" s="93">
        <v>5.7236314463347537E-2</v>
      </c>
      <c r="I18" s="89" t="s">
        <v>94</v>
      </c>
      <c r="J18" s="89">
        <v>1029</v>
      </c>
      <c r="K18" s="94">
        <v>111</v>
      </c>
      <c r="M18" s="89">
        <v>51.259462365591403</v>
      </c>
      <c r="N18" s="89">
        <v>31.614193548387099</v>
      </c>
      <c r="O18" s="89">
        <v>41.436827956989255</v>
      </c>
      <c r="P18" s="129">
        <v>23.563172043010745</v>
      </c>
      <c r="Q18" s="89">
        <v>0</v>
      </c>
      <c r="U18" s="89">
        <v>2.337174382772144E-2</v>
      </c>
    </row>
    <row r="19" spans="1:21" x14ac:dyDescent="0.2">
      <c r="A19" s="87">
        <v>1</v>
      </c>
      <c r="B19" s="87">
        <v>12</v>
      </c>
      <c r="C19" s="93">
        <v>38.139103942652326</v>
      </c>
      <c r="D19" s="93">
        <v>20.980143369175625</v>
      </c>
      <c r="E19" s="93">
        <v>29.559623655900001</v>
      </c>
      <c r="F19" s="103">
        <v>35.440376344086012</v>
      </c>
      <c r="G19" s="93">
        <v>0</v>
      </c>
      <c r="H19" s="93">
        <v>1.7062358721313342E-2</v>
      </c>
      <c r="I19" s="89" t="s">
        <v>95</v>
      </c>
      <c r="J19" s="89">
        <v>1017</v>
      </c>
      <c r="K19" s="94">
        <v>112</v>
      </c>
      <c r="M19" s="89">
        <v>35.419032258064512</v>
      </c>
      <c r="N19" s="89">
        <v>19.510215053763439</v>
      </c>
      <c r="O19" s="89">
        <v>27.464623655913975</v>
      </c>
      <c r="P19" s="129">
        <v>37.535376344086018</v>
      </c>
      <c r="Q19" s="89">
        <v>0</v>
      </c>
      <c r="U19" s="89">
        <v>5.1511680735831081E-2</v>
      </c>
    </row>
    <row r="20" spans="1:21" x14ac:dyDescent="0.2">
      <c r="A20" s="87">
        <v>1</v>
      </c>
      <c r="B20" s="87">
        <v>13</v>
      </c>
      <c r="C20" s="93">
        <v>34.539103942652325</v>
      </c>
      <c r="D20" s="93">
        <v>15.280143369175624</v>
      </c>
      <c r="E20" s="93">
        <v>24.909623655899999</v>
      </c>
      <c r="F20" s="103">
        <v>40.09037634408601</v>
      </c>
      <c r="G20" s="93">
        <v>0</v>
      </c>
      <c r="H20" s="93">
        <v>1.9036863416009589E-2</v>
      </c>
      <c r="I20" s="89" t="s">
        <v>96</v>
      </c>
      <c r="J20" s="89">
        <v>1009</v>
      </c>
      <c r="K20" s="94">
        <v>113</v>
      </c>
      <c r="M20" s="89">
        <v>26.544408602150536</v>
      </c>
      <c r="N20" s="89">
        <v>10.62372759856631</v>
      </c>
      <c r="O20" s="89">
        <v>18.584068100358422</v>
      </c>
      <c r="P20" s="129">
        <v>46.415931899641571</v>
      </c>
      <c r="Q20" s="89">
        <v>0</v>
      </c>
      <c r="U20" s="89">
        <v>2.028320036535464E-2</v>
      </c>
    </row>
    <row r="21" spans="1:21" x14ac:dyDescent="0.2">
      <c r="A21" s="87">
        <v>1</v>
      </c>
      <c r="B21" s="87">
        <v>14</v>
      </c>
      <c r="C21" s="93">
        <v>32.405770609318992</v>
      </c>
      <c r="D21" s="93">
        <v>16.313476702508957</v>
      </c>
      <c r="E21" s="93">
        <v>24.359623655899998</v>
      </c>
      <c r="F21" s="103">
        <v>40.640376344086015</v>
      </c>
      <c r="G21" s="93">
        <v>0</v>
      </c>
      <c r="H21" s="93">
        <v>6.8036266395400816E-3</v>
      </c>
      <c r="I21" s="89" t="s">
        <v>97</v>
      </c>
      <c r="J21" s="89">
        <v>1012</v>
      </c>
      <c r="K21" s="94">
        <v>114</v>
      </c>
      <c r="M21" s="89">
        <v>31.175555555555555</v>
      </c>
      <c r="N21" s="89">
        <v>12.359713261648748</v>
      </c>
      <c r="O21" s="89">
        <v>21.767634408602149</v>
      </c>
      <c r="P21" s="129">
        <v>43.232365591397851</v>
      </c>
      <c r="Q21" s="89">
        <v>0</v>
      </c>
      <c r="U21" s="89">
        <v>7.7191137835277465E-2</v>
      </c>
    </row>
    <row r="22" spans="1:21" x14ac:dyDescent="0.2">
      <c r="A22" s="87">
        <v>1</v>
      </c>
      <c r="B22" s="87">
        <v>15</v>
      </c>
      <c r="C22" s="93">
        <v>33.705770609318996</v>
      </c>
      <c r="D22" s="93">
        <v>15.180143369175624</v>
      </c>
      <c r="E22" s="93">
        <v>24.442956989199999</v>
      </c>
      <c r="F22" s="103">
        <v>40.557043010752672</v>
      </c>
      <c r="G22" s="93">
        <v>0</v>
      </c>
      <c r="H22" s="93">
        <v>4.163010185145017E-2</v>
      </c>
      <c r="I22" s="89" t="s">
        <v>98</v>
      </c>
      <c r="J22" s="89">
        <v>1013</v>
      </c>
      <c r="K22" s="94">
        <v>115</v>
      </c>
      <c r="M22" s="89">
        <v>30.960250896057346</v>
      </c>
      <c r="N22" s="89">
        <v>14.672724014336918</v>
      </c>
      <c r="O22" s="89">
        <v>22.816487455197134</v>
      </c>
      <c r="P22" s="129">
        <v>42.183512544802859</v>
      </c>
      <c r="Q22" s="89">
        <v>0</v>
      </c>
      <c r="U22" s="89">
        <v>5.100666227970356E-2</v>
      </c>
    </row>
    <row r="23" spans="1:21" x14ac:dyDescent="0.2">
      <c r="A23" s="87">
        <v>1</v>
      </c>
      <c r="B23" s="87">
        <v>16</v>
      </c>
      <c r="C23" s="93">
        <v>35.205770609318989</v>
      </c>
      <c r="D23" s="93">
        <v>15.080143369175627</v>
      </c>
      <c r="E23" s="93">
        <v>25.142956989200002</v>
      </c>
      <c r="F23" s="103">
        <v>39.857043010752683</v>
      </c>
      <c r="G23" s="93">
        <v>0</v>
      </c>
      <c r="H23" s="93">
        <v>7.5666616377748266E-3</v>
      </c>
      <c r="I23" s="89" t="s">
        <v>99</v>
      </c>
      <c r="J23" s="89">
        <v>1004</v>
      </c>
      <c r="K23" s="94">
        <v>116</v>
      </c>
      <c r="M23" s="89">
        <v>18.544050179211471</v>
      </c>
      <c r="N23" s="89">
        <v>1.1283154121863803</v>
      </c>
      <c r="O23" s="89">
        <v>9.8361827956989263</v>
      </c>
      <c r="P23" s="129">
        <v>55.163817204301068</v>
      </c>
      <c r="Q23" s="89">
        <v>0</v>
      </c>
      <c r="U23" s="89">
        <v>3.4356185829790525E-2</v>
      </c>
    </row>
    <row r="24" spans="1:21" x14ac:dyDescent="0.2">
      <c r="A24" s="87">
        <v>1</v>
      </c>
      <c r="B24" s="87">
        <v>17</v>
      </c>
      <c r="C24" s="93">
        <v>36.805770609318991</v>
      </c>
      <c r="D24" s="93">
        <v>16.080143369175627</v>
      </c>
      <c r="E24" s="93">
        <v>26.442956989199999</v>
      </c>
      <c r="F24" s="103">
        <v>38.557043010752679</v>
      </c>
      <c r="G24" s="93">
        <v>0</v>
      </c>
      <c r="H24" s="93">
        <v>6.3732590225103233E-2</v>
      </c>
      <c r="I24" s="89" t="s">
        <v>100</v>
      </c>
      <c r="J24" s="89">
        <v>1003</v>
      </c>
      <c r="K24" s="94">
        <v>117</v>
      </c>
      <c r="M24" s="89">
        <v>16.687562724014338</v>
      </c>
      <c r="N24" s="89">
        <v>-1.6635125448028676</v>
      </c>
      <c r="O24" s="89">
        <v>7.5120250896057348</v>
      </c>
      <c r="P24" s="129">
        <v>57.487974910394264</v>
      </c>
      <c r="Q24" s="89">
        <v>0</v>
      </c>
      <c r="U24" s="89">
        <v>1.5344398478279205E-2</v>
      </c>
    </row>
    <row r="25" spans="1:21" x14ac:dyDescent="0.2">
      <c r="A25" s="87">
        <v>1</v>
      </c>
      <c r="B25" s="87">
        <v>18</v>
      </c>
      <c r="C25" s="93">
        <v>30.339103942652326</v>
      </c>
      <c r="D25" s="93">
        <v>14.713476702508961</v>
      </c>
      <c r="E25" s="93">
        <v>22.5262903225</v>
      </c>
      <c r="F25" s="103">
        <v>42.473709677419343</v>
      </c>
      <c r="G25" s="93">
        <v>0</v>
      </c>
      <c r="H25" s="93">
        <v>5.274265532228696E-2</v>
      </c>
      <c r="I25" s="89" t="s">
        <v>101</v>
      </c>
      <c r="J25" s="89">
        <v>1010</v>
      </c>
      <c r="K25" s="94">
        <v>118</v>
      </c>
      <c r="M25" s="89">
        <v>28.149318996415779</v>
      </c>
      <c r="N25" s="89">
        <v>11.369534050179213</v>
      </c>
      <c r="O25" s="89">
        <v>19.759426523297499</v>
      </c>
      <c r="P25" s="129">
        <v>45.240573476702501</v>
      </c>
      <c r="Q25" s="89">
        <v>0</v>
      </c>
      <c r="U25" s="89">
        <v>1.5681820653651639E-2</v>
      </c>
    </row>
    <row r="26" spans="1:21" x14ac:dyDescent="0.2">
      <c r="A26" s="87">
        <v>1</v>
      </c>
      <c r="B26" s="87">
        <v>19</v>
      </c>
      <c r="C26" s="93">
        <v>34.239103942652328</v>
      </c>
      <c r="D26" s="93">
        <v>14.413476702508961</v>
      </c>
      <c r="E26" s="93">
        <v>24.3262903225</v>
      </c>
      <c r="F26" s="103">
        <v>40.673709677419339</v>
      </c>
      <c r="G26" s="93">
        <v>0</v>
      </c>
      <c r="H26" s="93">
        <v>5.8473357049504487E-2</v>
      </c>
      <c r="I26" s="89" t="s">
        <v>102</v>
      </c>
      <c r="J26" s="89">
        <v>1015</v>
      </c>
      <c r="K26" s="94">
        <v>119</v>
      </c>
      <c r="M26" s="89">
        <v>34.861433691756268</v>
      </c>
      <c r="N26" s="89">
        <v>15.933655913978496</v>
      </c>
      <c r="O26" s="89">
        <v>25.397544802867387</v>
      </c>
      <c r="P26" s="129">
        <v>39.602455197132606</v>
      </c>
      <c r="Q26" s="89">
        <v>0</v>
      </c>
      <c r="U26" s="89">
        <v>4.6912735277483776E-2</v>
      </c>
    </row>
    <row r="27" spans="1:21" x14ac:dyDescent="0.2">
      <c r="A27" s="87">
        <v>1</v>
      </c>
      <c r="B27" s="87">
        <v>20</v>
      </c>
      <c r="C27" s="93">
        <v>33.172437275985665</v>
      </c>
      <c r="D27" s="93">
        <v>14.413476702508957</v>
      </c>
      <c r="E27" s="93">
        <v>23.7929569892</v>
      </c>
      <c r="F27" s="103">
        <v>41.207043010752678</v>
      </c>
      <c r="G27" s="93">
        <v>0</v>
      </c>
      <c r="H27" s="93">
        <v>3.1427993135057883E-2</v>
      </c>
      <c r="I27" s="89" t="s">
        <v>103</v>
      </c>
      <c r="J27" s="89">
        <v>1022</v>
      </c>
      <c r="K27" s="94">
        <v>120</v>
      </c>
      <c r="M27" s="89">
        <v>38.413225806451607</v>
      </c>
      <c r="N27" s="89">
        <v>25.602150537634405</v>
      </c>
      <c r="O27" s="89">
        <v>32.007688172043018</v>
      </c>
      <c r="P27" s="129">
        <v>32.992311827956982</v>
      </c>
      <c r="Q27" s="89">
        <v>0</v>
      </c>
      <c r="U27" s="89">
        <v>4.9702231163321613E-2</v>
      </c>
    </row>
    <row r="28" spans="1:21" x14ac:dyDescent="0.2">
      <c r="A28" s="87">
        <v>1</v>
      </c>
      <c r="B28" s="87">
        <v>21</v>
      </c>
      <c r="C28" s="93">
        <v>32.205770609318996</v>
      </c>
      <c r="D28" s="93">
        <v>15.446810035842294</v>
      </c>
      <c r="E28" s="93">
        <v>23.8262903225</v>
      </c>
      <c r="F28" s="103">
        <v>41.173709677419339</v>
      </c>
      <c r="G28" s="93">
        <v>0</v>
      </c>
      <c r="H28" s="93">
        <v>7.4831701068771225E-2</v>
      </c>
      <c r="I28" s="89" t="s">
        <v>104</v>
      </c>
      <c r="J28" s="89">
        <v>1027</v>
      </c>
      <c r="K28" s="94">
        <v>121</v>
      </c>
      <c r="M28" s="89">
        <v>47.25125448028674</v>
      </c>
      <c r="N28" s="89">
        <v>28.571577060931894</v>
      </c>
      <c r="O28" s="89">
        <v>37.911415770609331</v>
      </c>
      <c r="P28" s="129">
        <v>27.088584229390676</v>
      </c>
      <c r="Q28" s="89">
        <v>0</v>
      </c>
      <c r="U28" s="89">
        <v>6.8520647603917059E-2</v>
      </c>
    </row>
    <row r="29" spans="1:21" x14ac:dyDescent="0.2">
      <c r="A29" s="87">
        <v>1</v>
      </c>
      <c r="B29" s="87">
        <v>22</v>
      </c>
      <c r="C29" s="93">
        <v>35.505770609318994</v>
      </c>
      <c r="D29" s="93">
        <v>18.113476702508958</v>
      </c>
      <c r="E29" s="93">
        <v>26.809623655900001</v>
      </c>
      <c r="F29" s="103">
        <v>38.190376344086012</v>
      </c>
      <c r="G29" s="93">
        <v>0</v>
      </c>
      <c r="H29" s="93">
        <v>5.818982875841551E-2</v>
      </c>
      <c r="I29" s="89" t="s">
        <v>105</v>
      </c>
      <c r="J29" s="89">
        <v>1031</v>
      </c>
      <c r="K29" s="94">
        <v>122</v>
      </c>
      <c r="M29" s="89">
        <v>61.4551612903226</v>
      </c>
      <c r="N29" s="89">
        <v>37.538709677419348</v>
      </c>
      <c r="O29" s="89">
        <v>49.496935483870963</v>
      </c>
      <c r="P29" s="129">
        <v>15.503064516129026</v>
      </c>
      <c r="Q29" s="89">
        <v>0</v>
      </c>
      <c r="U29" s="89">
        <v>0.13785653889951191</v>
      </c>
    </row>
    <row r="30" spans="1:21" x14ac:dyDescent="0.2">
      <c r="A30" s="87">
        <v>1</v>
      </c>
      <c r="B30" s="87">
        <v>23</v>
      </c>
      <c r="C30" s="93">
        <v>33.739103942652328</v>
      </c>
      <c r="D30" s="93">
        <v>18.080143369175627</v>
      </c>
      <c r="E30" s="93">
        <v>25.909623655899999</v>
      </c>
      <c r="F30" s="103">
        <v>39.090376344086017</v>
      </c>
      <c r="G30" s="93">
        <v>0</v>
      </c>
      <c r="H30" s="93">
        <v>1.5839624461343918E-2</v>
      </c>
      <c r="I30" s="89" t="s">
        <v>106</v>
      </c>
      <c r="J30" s="89">
        <v>1026</v>
      </c>
      <c r="K30" s="94">
        <v>123</v>
      </c>
      <c r="M30" s="89">
        <v>46.845053763440866</v>
      </c>
      <c r="N30" s="89">
        <v>26.560860215053765</v>
      </c>
      <c r="O30" s="89">
        <v>36.702956989247319</v>
      </c>
      <c r="P30" s="129">
        <v>28.297043010752681</v>
      </c>
      <c r="Q30" s="89">
        <v>0</v>
      </c>
      <c r="U30" s="89">
        <v>7.2169841269841281E-3</v>
      </c>
    </row>
    <row r="31" spans="1:21" x14ac:dyDescent="0.2">
      <c r="A31" s="87">
        <v>1</v>
      </c>
      <c r="B31" s="87">
        <v>24</v>
      </c>
      <c r="C31" s="93">
        <v>32.205770609318996</v>
      </c>
      <c r="D31" s="93">
        <v>14.213476702508959</v>
      </c>
      <c r="E31" s="93">
        <v>23.2096236559</v>
      </c>
      <c r="F31" s="103">
        <v>41.790376344086006</v>
      </c>
      <c r="G31" s="93">
        <v>0</v>
      </c>
      <c r="H31" s="93">
        <v>2.177088581788262E-2</v>
      </c>
      <c r="I31" s="89" t="s">
        <v>107</v>
      </c>
      <c r="J31" s="89">
        <v>1018</v>
      </c>
      <c r="K31" s="94">
        <v>124</v>
      </c>
      <c r="M31" s="89">
        <v>37.019103942652329</v>
      </c>
      <c r="N31" s="89">
        <v>20.018351254480283</v>
      </c>
      <c r="O31" s="89">
        <v>28.518727598566322</v>
      </c>
      <c r="P31" s="129">
        <v>36.481272401433678</v>
      </c>
      <c r="Q31" s="89">
        <v>0</v>
      </c>
      <c r="U31" s="89">
        <v>5.8616247991953987E-2</v>
      </c>
    </row>
    <row r="32" spans="1:21" x14ac:dyDescent="0.2">
      <c r="A32" s="87">
        <v>1</v>
      </c>
      <c r="B32" s="87">
        <v>25</v>
      </c>
      <c r="C32" s="93">
        <v>33.705770609318996</v>
      </c>
      <c r="D32" s="93">
        <v>14.780143369175626</v>
      </c>
      <c r="E32" s="93">
        <v>24.2429569892</v>
      </c>
      <c r="F32" s="103">
        <v>40.757043010752675</v>
      </c>
      <c r="G32" s="93">
        <v>0</v>
      </c>
      <c r="H32" s="93">
        <v>3.4022521048499635E-2</v>
      </c>
      <c r="I32" s="89" t="s">
        <v>108</v>
      </c>
      <c r="J32" s="89">
        <v>1021</v>
      </c>
      <c r="K32" s="94">
        <v>125</v>
      </c>
      <c r="M32" s="89">
        <v>38.708172043010755</v>
      </c>
      <c r="N32" s="89">
        <v>23.607025089605735</v>
      </c>
      <c r="O32" s="89">
        <v>31.157598566308252</v>
      </c>
      <c r="P32" s="129">
        <v>33.842401433691748</v>
      </c>
      <c r="Q32" s="89">
        <v>0</v>
      </c>
      <c r="U32" s="89">
        <v>5.3065471728969894E-2</v>
      </c>
    </row>
    <row r="33" spans="1:21" x14ac:dyDescent="0.2">
      <c r="A33" s="87">
        <v>1</v>
      </c>
      <c r="B33" s="87">
        <v>26</v>
      </c>
      <c r="C33" s="93">
        <v>35.239103942652328</v>
      </c>
      <c r="D33" s="93">
        <v>15.813476702508959</v>
      </c>
      <c r="E33" s="93">
        <v>25.5262903225</v>
      </c>
      <c r="F33" s="103">
        <v>39.47370967741935</v>
      </c>
      <c r="G33" s="93">
        <v>0</v>
      </c>
      <c r="H33" s="93">
        <v>2.4515228615348331E-2</v>
      </c>
      <c r="I33" s="89" t="s">
        <v>109</v>
      </c>
      <c r="J33" s="89">
        <v>1030</v>
      </c>
      <c r="K33" s="94">
        <v>126</v>
      </c>
      <c r="M33" s="89">
        <v>56.130716845878155</v>
      </c>
      <c r="N33" s="89">
        <v>31.465519713261649</v>
      </c>
      <c r="O33" s="89">
        <v>43.798118279569891</v>
      </c>
      <c r="P33" s="129">
        <v>21.201881720430098</v>
      </c>
      <c r="Q33" s="89">
        <v>0</v>
      </c>
      <c r="U33" s="89">
        <v>3.2049823057000132E-2</v>
      </c>
    </row>
    <row r="34" spans="1:21" x14ac:dyDescent="0.2">
      <c r="A34" s="87">
        <v>1</v>
      </c>
      <c r="B34" s="87">
        <v>27</v>
      </c>
      <c r="C34" s="93">
        <v>37.439103942652324</v>
      </c>
      <c r="D34" s="93">
        <v>18.046810035842288</v>
      </c>
      <c r="E34" s="93">
        <v>27.7429569892</v>
      </c>
      <c r="F34" s="103">
        <v>37.257043010752682</v>
      </c>
      <c r="G34" s="93">
        <v>0</v>
      </c>
      <c r="H34" s="93">
        <v>2.5915773537039489E-2</v>
      </c>
      <c r="I34" s="89" t="s">
        <v>110</v>
      </c>
      <c r="J34" s="89">
        <v>1028</v>
      </c>
      <c r="K34" s="94">
        <v>127</v>
      </c>
      <c r="M34" s="89">
        <v>49.89164874551971</v>
      </c>
      <c r="N34" s="89">
        <v>29.23623655913978</v>
      </c>
      <c r="O34" s="89">
        <v>39.56394265232975</v>
      </c>
      <c r="P34" s="129">
        <v>25.43605734767025</v>
      </c>
      <c r="Q34" s="89">
        <v>0</v>
      </c>
      <c r="U34" s="89">
        <v>5.5093161668658033E-2</v>
      </c>
    </row>
    <row r="35" spans="1:21" x14ac:dyDescent="0.2">
      <c r="A35" s="87">
        <v>1</v>
      </c>
      <c r="B35" s="87">
        <v>28</v>
      </c>
      <c r="C35" s="93">
        <v>36.239103942652328</v>
      </c>
      <c r="D35" s="93">
        <v>16.780143369175626</v>
      </c>
      <c r="E35" s="93">
        <v>26.5096236559</v>
      </c>
      <c r="F35" s="103">
        <v>38.490376344086016</v>
      </c>
      <c r="G35" s="93">
        <v>0</v>
      </c>
      <c r="H35" s="93">
        <v>9.7157164629856879E-2</v>
      </c>
      <c r="I35" s="89" t="s">
        <v>111</v>
      </c>
      <c r="J35" s="89">
        <v>1025</v>
      </c>
      <c r="K35" s="94">
        <v>128</v>
      </c>
      <c r="M35" s="89">
        <v>44.301003584229392</v>
      </c>
      <c r="N35" s="89">
        <v>26.908207885304659</v>
      </c>
      <c r="O35" s="89">
        <v>35.604605734767027</v>
      </c>
      <c r="P35" s="129">
        <v>29.395394265232973</v>
      </c>
      <c r="Q35" s="89">
        <v>0</v>
      </c>
      <c r="U35" s="89">
        <v>9.0034906940162543E-2</v>
      </c>
    </row>
    <row r="36" spans="1:21" x14ac:dyDescent="0.2">
      <c r="A36" s="87">
        <v>1</v>
      </c>
      <c r="B36" s="87">
        <v>29</v>
      </c>
      <c r="C36" s="93">
        <v>37.172437275985658</v>
      </c>
      <c r="D36" s="93">
        <v>18.746810035842294</v>
      </c>
      <c r="E36" s="93">
        <v>27.9596236559</v>
      </c>
      <c r="F36" s="103">
        <v>37.040376344086013</v>
      </c>
      <c r="G36" s="93">
        <v>0</v>
      </c>
      <c r="H36" s="93">
        <v>2.8167373613554685E-2</v>
      </c>
      <c r="I36" s="89" t="s">
        <v>112</v>
      </c>
      <c r="J36" s="89">
        <v>1020</v>
      </c>
      <c r="K36" s="94">
        <v>129</v>
      </c>
      <c r="M36" s="89">
        <v>39.459820788530457</v>
      </c>
      <c r="N36" s="89">
        <v>20.918494623655914</v>
      </c>
      <c r="O36" s="89">
        <v>30.189157706093191</v>
      </c>
      <c r="P36" s="129">
        <v>34.810842293906802</v>
      </c>
      <c r="Q36" s="89">
        <v>0</v>
      </c>
      <c r="U36" s="89">
        <v>6.220283529477541E-2</v>
      </c>
    </row>
    <row r="37" spans="1:21" x14ac:dyDescent="0.2">
      <c r="A37" s="87">
        <v>1</v>
      </c>
      <c r="B37" s="87">
        <v>30</v>
      </c>
      <c r="C37" s="93">
        <v>36.172437275985658</v>
      </c>
      <c r="D37" s="93">
        <v>17.01347670250896</v>
      </c>
      <c r="E37" s="93">
        <v>26.592956989200001</v>
      </c>
      <c r="F37" s="103">
        <v>38.40704301075268</v>
      </c>
      <c r="G37" s="93">
        <v>0</v>
      </c>
      <c r="H37" s="93">
        <v>0.10857990650041272</v>
      </c>
      <c r="I37" s="89" t="s">
        <v>113</v>
      </c>
      <c r="J37" s="89">
        <v>1014</v>
      </c>
      <c r="K37" s="94">
        <v>130</v>
      </c>
      <c r="M37" s="89">
        <v>32.88967741935484</v>
      </c>
      <c r="N37" s="89">
        <v>15.381397849462363</v>
      </c>
      <c r="O37" s="89">
        <v>24.135537634408603</v>
      </c>
      <c r="P37" s="129">
        <v>40.864462365591393</v>
      </c>
      <c r="Q37" s="89">
        <v>0</v>
      </c>
      <c r="U37" s="89">
        <v>1.1911600923608471E-2</v>
      </c>
    </row>
    <row r="38" spans="1:21" x14ac:dyDescent="0.2">
      <c r="A38" s="87">
        <v>1</v>
      </c>
      <c r="B38" s="87">
        <v>31</v>
      </c>
      <c r="C38" s="93">
        <v>38.739103942652328</v>
      </c>
      <c r="D38" s="93">
        <v>17.713476702508959</v>
      </c>
      <c r="E38" s="93">
        <v>28.226290322499999</v>
      </c>
      <c r="F38" s="103">
        <v>36.773709677419347</v>
      </c>
      <c r="G38" s="93">
        <v>0</v>
      </c>
      <c r="H38" s="93">
        <v>2.7747658277057399E-2</v>
      </c>
      <c r="I38" s="89" t="s">
        <v>114</v>
      </c>
      <c r="J38" s="89">
        <v>1016</v>
      </c>
      <c r="K38" s="94">
        <v>131</v>
      </c>
      <c r="M38" s="89">
        <v>34.367275985663085</v>
      </c>
      <c r="N38" s="89">
        <v>18.604301075268818</v>
      </c>
      <c r="O38" s="89">
        <v>26.485788530465946</v>
      </c>
      <c r="P38" s="129">
        <v>38.514211469534047</v>
      </c>
      <c r="Q38" s="89">
        <v>0</v>
      </c>
      <c r="U38" s="89">
        <v>3.701829218573096E-2</v>
      </c>
    </row>
    <row r="39" spans="1:21" x14ac:dyDescent="0.2">
      <c r="A39" s="87">
        <v>2</v>
      </c>
      <c r="B39" s="87">
        <v>1</v>
      </c>
      <c r="C39" s="93">
        <v>38.790492610837433</v>
      </c>
      <c r="D39" s="93">
        <v>20.679770114942531</v>
      </c>
      <c r="E39" s="93">
        <v>29.735131362800001</v>
      </c>
      <c r="F39" s="103">
        <v>35.26486863711002</v>
      </c>
      <c r="G39" s="93">
        <v>0</v>
      </c>
      <c r="H39" s="93">
        <v>9.0980475886296416E-2</v>
      </c>
      <c r="I39" s="89" t="s">
        <v>115</v>
      </c>
      <c r="J39" s="89">
        <v>2017</v>
      </c>
      <c r="K39" s="94">
        <v>201</v>
      </c>
      <c r="M39" s="89">
        <v>41.161231527093591</v>
      </c>
      <c r="N39" s="89">
        <v>24.573735632183908</v>
      </c>
      <c r="O39" s="89">
        <v>32.867483579638744</v>
      </c>
      <c r="P39" s="129">
        <v>32.132516420361256</v>
      </c>
      <c r="Q39" s="89">
        <v>0</v>
      </c>
      <c r="U39" s="89">
        <v>0.12285725867691281</v>
      </c>
    </row>
    <row r="40" spans="1:21" x14ac:dyDescent="0.2">
      <c r="A40" s="87">
        <v>2</v>
      </c>
      <c r="B40" s="87">
        <v>2</v>
      </c>
      <c r="C40" s="93">
        <v>36.557159277504105</v>
      </c>
      <c r="D40" s="93">
        <v>18.379770114942531</v>
      </c>
      <c r="E40" s="93">
        <v>27.468464696200002</v>
      </c>
      <c r="F40" s="103">
        <v>37.531535303776685</v>
      </c>
      <c r="G40" s="93">
        <v>0</v>
      </c>
      <c r="H40" s="93">
        <v>9.7715021633649549E-2</v>
      </c>
      <c r="I40" s="89" t="s">
        <v>116</v>
      </c>
      <c r="J40" s="89">
        <v>2005</v>
      </c>
      <c r="K40" s="94">
        <v>202</v>
      </c>
      <c r="M40" s="89">
        <v>25.022134646962233</v>
      </c>
      <c r="N40" s="89">
        <v>7.3379967159277522</v>
      </c>
      <c r="O40" s="89">
        <v>16.180065681444997</v>
      </c>
      <c r="P40" s="129">
        <v>48.819934318555013</v>
      </c>
      <c r="Q40" s="89">
        <v>0</v>
      </c>
      <c r="U40" s="89">
        <v>1.7175400563362978E-2</v>
      </c>
    </row>
    <row r="41" spans="1:21" x14ac:dyDescent="0.2">
      <c r="A41" s="87">
        <v>2</v>
      </c>
      <c r="B41" s="87">
        <v>3</v>
      </c>
      <c r="C41" s="93">
        <v>35.457159277504111</v>
      </c>
      <c r="D41" s="93">
        <v>17.046436781609195</v>
      </c>
      <c r="E41" s="93">
        <v>26.251798029500002</v>
      </c>
      <c r="F41" s="103">
        <v>38.748201970443354</v>
      </c>
      <c r="G41" s="93">
        <v>0</v>
      </c>
      <c r="H41" s="93">
        <v>5.2017171425532242E-2</v>
      </c>
      <c r="I41" s="89" t="s">
        <v>117</v>
      </c>
      <c r="J41" s="89">
        <v>2011</v>
      </c>
      <c r="K41" s="94">
        <v>203</v>
      </c>
      <c r="M41" s="89">
        <v>32.904261083743847</v>
      </c>
      <c r="N41" s="89">
        <v>18.996995073891629</v>
      </c>
      <c r="O41" s="89">
        <v>25.950628078817729</v>
      </c>
      <c r="P41" s="129">
        <v>39.049371921182257</v>
      </c>
      <c r="Q41" s="89">
        <v>0</v>
      </c>
      <c r="U41" s="89">
        <v>5.0280641869662919E-2</v>
      </c>
    </row>
    <row r="42" spans="1:21" x14ac:dyDescent="0.2">
      <c r="A42" s="87">
        <v>2</v>
      </c>
      <c r="B42" s="87">
        <v>4</v>
      </c>
      <c r="C42" s="93">
        <v>34.190492610837431</v>
      </c>
      <c r="D42" s="93">
        <v>15.22977011494253</v>
      </c>
      <c r="E42" s="93">
        <v>24.710131362799999</v>
      </c>
      <c r="F42" s="103">
        <v>40.289868637110018</v>
      </c>
      <c r="G42" s="93">
        <v>0</v>
      </c>
      <c r="H42" s="93">
        <v>4.4221134467152257E-2</v>
      </c>
      <c r="I42" s="89" t="s">
        <v>118</v>
      </c>
      <c r="J42" s="89">
        <v>2019</v>
      </c>
      <c r="K42" s="94">
        <v>204</v>
      </c>
      <c r="M42" s="89">
        <v>43.534408866995065</v>
      </c>
      <c r="N42" s="89">
        <v>25.822848932676525</v>
      </c>
      <c r="O42" s="89">
        <v>34.678628899835786</v>
      </c>
      <c r="P42" s="129">
        <v>30.321371100164207</v>
      </c>
      <c r="Q42" s="89">
        <v>0</v>
      </c>
      <c r="U42" s="89">
        <v>6.9132015774715463E-2</v>
      </c>
    </row>
    <row r="43" spans="1:21" x14ac:dyDescent="0.2">
      <c r="A43" s="87">
        <v>2</v>
      </c>
      <c r="B43" s="87">
        <v>5</v>
      </c>
      <c r="C43" s="93">
        <v>33.190492610837438</v>
      </c>
      <c r="D43" s="93">
        <v>16.379770114942531</v>
      </c>
      <c r="E43" s="93">
        <v>24.785131362800001</v>
      </c>
      <c r="F43" s="103">
        <v>40.214868637110023</v>
      </c>
      <c r="G43" s="93">
        <v>0</v>
      </c>
      <c r="H43" s="93">
        <v>3.8214462045497707E-2</v>
      </c>
      <c r="I43" s="89" t="s">
        <v>119</v>
      </c>
      <c r="J43" s="89">
        <v>2003</v>
      </c>
      <c r="K43" s="94">
        <v>205</v>
      </c>
      <c r="M43" s="89">
        <v>21.05824302134647</v>
      </c>
      <c r="N43" s="89">
        <v>1.7924302134646954</v>
      </c>
      <c r="O43" s="89">
        <v>11.425336617405582</v>
      </c>
      <c r="P43" s="129">
        <v>53.574663382594416</v>
      </c>
      <c r="Q43" s="89">
        <v>0</v>
      </c>
      <c r="U43" s="89">
        <v>2.6153507886293781E-2</v>
      </c>
    </row>
    <row r="44" spans="1:21" x14ac:dyDescent="0.2">
      <c r="A44" s="87">
        <v>2</v>
      </c>
      <c r="B44" s="87">
        <v>6</v>
      </c>
      <c r="C44" s="93">
        <v>35.123825944170768</v>
      </c>
      <c r="D44" s="93">
        <v>18.1464367816092</v>
      </c>
      <c r="E44" s="93">
        <v>26.635131362799999</v>
      </c>
      <c r="F44" s="103">
        <v>38.364868637110021</v>
      </c>
      <c r="G44" s="93">
        <v>0</v>
      </c>
      <c r="H44" s="93">
        <v>6.6629787957272396E-2</v>
      </c>
      <c r="I44" s="89" t="s">
        <v>120</v>
      </c>
      <c r="J44" s="89">
        <v>2002</v>
      </c>
      <c r="K44" s="94">
        <v>206</v>
      </c>
      <c r="M44" s="89">
        <v>18.218399014778324</v>
      </c>
      <c r="N44" s="89">
        <v>-2.2343924466338265</v>
      </c>
      <c r="O44" s="89">
        <v>7.9920032840722479</v>
      </c>
      <c r="P44" s="129">
        <v>57.00799671592776</v>
      </c>
      <c r="Q44" s="89">
        <v>0</v>
      </c>
      <c r="U44" s="89">
        <v>9.6403692218937041E-3</v>
      </c>
    </row>
    <row r="45" spans="1:21" x14ac:dyDescent="0.2">
      <c r="A45" s="87">
        <v>2</v>
      </c>
      <c r="B45" s="87">
        <v>7</v>
      </c>
      <c r="C45" s="93">
        <v>39.057159277504098</v>
      </c>
      <c r="D45" s="93">
        <v>19.713103448275866</v>
      </c>
      <c r="E45" s="93">
        <v>29.385131362799999</v>
      </c>
      <c r="F45" s="103">
        <v>35.614868637110021</v>
      </c>
      <c r="G45" s="93">
        <v>0</v>
      </c>
      <c r="H45" s="93">
        <v>6.322575343341004E-2</v>
      </c>
      <c r="I45" s="89" t="s">
        <v>121</v>
      </c>
      <c r="J45" s="89">
        <v>2001</v>
      </c>
      <c r="K45" s="94">
        <v>207</v>
      </c>
      <c r="M45" s="89">
        <v>10.518456486042693</v>
      </c>
      <c r="N45" s="89">
        <v>-7.0032348111658473</v>
      </c>
      <c r="O45" s="89">
        <v>1.7576108374384234</v>
      </c>
      <c r="P45" s="129">
        <v>63.242389162561587</v>
      </c>
      <c r="Q45" s="89">
        <v>0</v>
      </c>
      <c r="U45" s="89">
        <v>4.9386754770478568E-2</v>
      </c>
    </row>
    <row r="46" spans="1:21" x14ac:dyDescent="0.2">
      <c r="A46" s="87">
        <v>2</v>
      </c>
      <c r="B46" s="87">
        <v>8</v>
      </c>
      <c r="C46" s="93">
        <v>37.123825944170775</v>
      </c>
      <c r="D46" s="93">
        <v>19.07977011494253</v>
      </c>
      <c r="E46" s="93">
        <v>28.101798029499999</v>
      </c>
      <c r="F46" s="103">
        <v>36.898201970443353</v>
      </c>
      <c r="G46" s="93">
        <v>0</v>
      </c>
      <c r="H46" s="93">
        <v>2.0249920705419748E-2</v>
      </c>
      <c r="I46" s="89" t="s">
        <v>122</v>
      </c>
      <c r="J46" s="89">
        <v>2006</v>
      </c>
      <c r="K46" s="94">
        <v>208</v>
      </c>
      <c r="M46" s="89">
        <v>26.893078817733986</v>
      </c>
      <c r="N46" s="89">
        <v>9.3503448275862091</v>
      </c>
      <c r="O46" s="89">
        <v>18.1217118226601</v>
      </c>
      <c r="P46" s="129">
        <v>46.878288177339911</v>
      </c>
      <c r="Q46" s="89">
        <v>0</v>
      </c>
      <c r="U46" s="89">
        <v>3.7040548620522813E-2</v>
      </c>
    </row>
    <row r="47" spans="1:21" x14ac:dyDescent="0.2">
      <c r="A47" s="87">
        <v>2</v>
      </c>
      <c r="B47" s="87">
        <v>9</v>
      </c>
      <c r="C47" s="93">
        <v>36.523825944170767</v>
      </c>
      <c r="D47" s="93">
        <v>18.279770114942533</v>
      </c>
      <c r="E47" s="93">
        <v>27.4017980295</v>
      </c>
      <c r="F47" s="103">
        <v>37.598201970443355</v>
      </c>
      <c r="G47" s="93">
        <v>0</v>
      </c>
      <c r="H47" s="93">
        <v>7.0488645901484848E-2</v>
      </c>
      <c r="I47" s="89" t="s">
        <v>123</v>
      </c>
      <c r="J47" s="89">
        <v>2014</v>
      </c>
      <c r="K47" s="94">
        <v>209</v>
      </c>
      <c r="M47" s="89">
        <v>37.155114942528733</v>
      </c>
      <c r="N47" s="89">
        <v>21.597093596059114</v>
      </c>
      <c r="O47" s="89">
        <v>29.376104269293929</v>
      </c>
      <c r="P47" s="129">
        <v>35.623895730706067</v>
      </c>
      <c r="Q47" s="89">
        <v>0</v>
      </c>
      <c r="U47" s="89">
        <v>0.15400490752401283</v>
      </c>
    </row>
    <row r="48" spans="1:21" x14ac:dyDescent="0.2">
      <c r="A48" s="87">
        <v>2</v>
      </c>
      <c r="B48" s="87">
        <v>10</v>
      </c>
      <c r="C48" s="93">
        <v>37.990492610837435</v>
      </c>
      <c r="D48" s="93">
        <v>18.746436781609198</v>
      </c>
      <c r="E48" s="93">
        <v>28.3684646962</v>
      </c>
      <c r="F48" s="103">
        <v>36.631535303776687</v>
      </c>
      <c r="G48" s="93">
        <v>0</v>
      </c>
      <c r="H48" s="93">
        <v>2.7449755221852938E-2</v>
      </c>
      <c r="I48" s="89" t="s">
        <v>124</v>
      </c>
      <c r="J48" s="89">
        <v>2008</v>
      </c>
      <c r="K48" s="94">
        <v>210</v>
      </c>
      <c r="M48" s="89">
        <v>31.408448275862074</v>
      </c>
      <c r="N48" s="89">
        <v>12.802660098522171</v>
      </c>
      <c r="O48" s="89">
        <v>22.105554187192112</v>
      </c>
      <c r="P48" s="129">
        <v>42.894445812807881</v>
      </c>
      <c r="Q48" s="89">
        <v>0</v>
      </c>
      <c r="U48" s="89">
        <v>4.2959207246953006E-2</v>
      </c>
    </row>
    <row r="49" spans="1:21" x14ac:dyDescent="0.2">
      <c r="A49" s="87">
        <v>2</v>
      </c>
      <c r="B49" s="87">
        <v>11</v>
      </c>
      <c r="C49" s="93">
        <v>36.090492610837437</v>
      </c>
      <c r="D49" s="93">
        <v>15.97977011494253</v>
      </c>
      <c r="E49" s="93">
        <v>26.035131362800001</v>
      </c>
      <c r="F49" s="103">
        <v>38.964868637110023</v>
      </c>
      <c r="G49" s="93">
        <v>0</v>
      </c>
      <c r="H49" s="93">
        <v>9.1172018112586184E-2</v>
      </c>
      <c r="I49" s="89" t="s">
        <v>125</v>
      </c>
      <c r="J49" s="89">
        <v>2004</v>
      </c>
      <c r="K49" s="94">
        <v>211</v>
      </c>
      <c r="M49" s="89">
        <v>23.202364532019704</v>
      </c>
      <c r="N49" s="89">
        <v>5.2673399014778317</v>
      </c>
      <c r="O49" s="89">
        <v>14.234852216748772</v>
      </c>
      <c r="P49" s="129">
        <v>50.76514778325123</v>
      </c>
      <c r="Q49" s="89">
        <v>0</v>
      </c>
      <c r="U49" s="89">
        <v>9.3838199427637325E-2</v>
      </c>
    </row>
    <row r="50" spans="1:21" x14ac:dyDescent="0.2">
      <c r="A50" s="87">
        <v>2</v>
      </c>
      <c r="B50" s="87">
        <v>12</v>
      </c>
      <c r="C50" s="93">
        <v>34.1571592775041</v>
      </c>
      <c r="D50" s="93">
        <v>15.613103448275863</v>
      </c>
      <c r="E50" s="93">
        <v>24.885131362799999</v>
      </c>
      <c r="F50" s="103">
        <v>40.114868637110021</v>
      </c>
      <c r="G50" s="93">
        <v>0</v>
      </c>
      <c r="H50" s="93">
        <v>5.6830163643687689E-2</v>
      </c>
      <c r="I50" s="89" t="s">
        <v>126</v>
      </c>
      <c r="J50" s="89">
        <v>2009</v>
      </c>
      <c r="K50" s="94">
        <v>212</v>
      </c>
      <c r="M50" s="89">
        <v>32.435911330049265</v>
      </c>
      <c r="N50" s="89">
        <v>14.545985221674878</v>
      </c>
      <c r="O50" s="89">
        <v>23.490948275862067</v>
      </c>
      <c r="P50" s="129">
        <v>41.50905172413794</v>
      </c>
      <c r="Q50" s="89">
        <v>0</v>
      </c>
      <c r="U50" s="89">
        <v>4.4348699734113303E-2</v>
      </c>
    </row>
    <row r="51" spans="1:21" x14ac:dyDescent="0.2">
      <c r="A51" s="87">
        <v>2</v>
      </c>
      <c r="B51" s="87">
        <v>13</v>
      </c>
      <c r="C51" s="93">
        <v>38.023825944170767</v>
      </c>
      <c r="D51" s="93">
        <v>19.113103448275865</v>
      </c>
      <c r="E51" s="93">
        <v>28.5684646962</v>
      </c>
      <c r="F51" s="103">
        <v>36.431535303776691</v>
      </c>
      <c r="G51" s="93">
        <v>0</v>
      </c>
      <c r="H51" s="93">
        <v>4.8656718309319259E-2</v>
      </c>
      <c r="I51" s="89" t="s">
        <v>127</v>
      </c>
      <c r="J51" s="89">
        <v>2007</v>
      </c>
      <c r="K51" s="94">
        <v>213</v>
      </c>
      <c r="M51" s="89">
        <v>30.638825944170772</v>
      </c>
      <c r="N51" s="89">
        <v>9.6026847290640394</v>
      </c>
      <c r="O51" s="89">
        <v>20.12075533661741</v>
      </c>
      <c r="P51" s="129">
        <v>44.8792446633826</v>
      </c>
      <c r="Q51" s="89">
        <v>0</v>
      </c>
      <c r="U51" s="89">
        <v>1.9715827853656106E-2</v>
      </c>
    </row>
    <row r="52" spans="1:21" x14ac:dyDescent="0.2">
      <c r="A52" s="87">
        <v>2</v>
      </c>
      <c r="B52" s="87">
        <v>14</v>
      </c>
      <c r="C52" s="93">
        <v>39.890492610837434</v>
      </c>
      <c r="D52" s="93">
        <v>21.746436781609194</v>
      </c>
      <c r="E52" s="93">
        <v>30.8184646962</v>
      </c>
      <c r="F52" s="103">
        <v>34.181535303776691</v>
      </c>
      <c r="G52" s="93">
        <v>0</v>
      </c>
      <c r="H52" s="93">
        <v>3.8917835221169886E-2</v>
      </c>
      <c r="I52" s="89" t="s">
        <v>128</v>
      </c>
      <c r="J52" s="89">
        <v>2015</v>
      </c>
      <c r="K52" s="94">
        <v>214</v>
      </c>
      <c r="M52" s="89">
        <v>37.510870279146133</v>
      </c>
      <c r="N52" s="89">
        <v>23.568522167487686</v>
      </c>
      <c r="O52" s="89">
        <v>30.539696223316909</v>
      </c>
      <c r="P52" s="129">
        <v>34.460303776683091</v>
      </c>
      <c r="Q52" s="89">
        <v>0</v>
      </c>
      <c r="U52" s="89">
        <v>5.8015358594583288E-2</v>
      </c>
    </row>
    <row r="53" spans="1:21" x14ac:dyDescent="0.2">
      <c r="A53" s="87">
        <v>2</v>
      </c>
      <c r="B53" s="87">
        <v>15</v>
      </c>
      <c r="C53" s="93">
        <v>36.857159277504103</v>
      </c>
      <c r="D53" s="93">
        <v>20.746436781609194</v>
      </c>
      <c r="E53" s="93">
        <v>28.801798029499999</v>
      </c>
      <c r="F53" s="103">
        <v>36.198201970443357</v>
      </c>
      <c r="G53" s="93">
        <v>0</v>
      </c>
      <c r="H53" s="93">
        <v>5.301214628255687E-2</v>
      </c>
      <c r="I53" s="89" t="s">
        <v>129</v>
      </c>
      <c r="J53" s="89">
        <v>2025</v>
      </c>
      <c r="K53" s="94">
        <v>215</v>
      </c>
      <c r="M53" s="89">
        <v>54.352224958949108</v>
      </c>
      <c r="N53" s="89">
        <v>31.63220853858785</v>
      </c>
      <c r="O53" s="89">
        <v>42.992216748768485</v>
      </c>
      <c r="P53" s="129">
        <v>22.007783251231526</v>
      </c>
      <c r="Q53" s="89">
        <v>0</v>
      </c>
      <c r="U53" s="89">
        <v>9.1701853183288648E-2</v>
      </c>
    </row>
    <row r="54" spans="1:21" x14ac:dyDescent="0.2">
      <c r="A54" s="87">
        <v>2</v>
      </c>
      <c r="B54" s="87">
        <v>16</v>
      </c>
      <c r="C54" s="93">
        <v>35.657159277504107</v>
      </c>
      <c r="D54" s="93">
        <v>17.179770114942531</v>
      </c>
      <c r="E54" s="93">
        <v>26.418464696200001</v>
      </c>
      <c r="F54" s="103">
        <v>38.58153530377669</v>
      </c>
      <c r="G54" s="93">
        <v>0</v>
      </c>
      <c r="H54" s="93">
        <v>4.3455258207756947E-2</v>
      </c>
      <c r="I54" s="89" t="s">
        <v>130</v>
      </c>
      <c r="J54" s="89">
        <v>2023</v>
      </c>
      <c r="K54" s="94">
        <v>216</v>
      </c>
      <c r="M54" s="89">
        <v>49.625270935960586</v>
      </c>
      <c r="N54" s="89">
        <v>30.447504105090314</v>
      </c>
      <c r="O54" s="89">
        <v>40.036387520525444</v>
      </c>
      <c r="P54" s="129">
        <v>24.963612479474556</v>
      </c>
      <c r="Q54" s="89">
        <v>0</v>
      </c>
      <c r="U54" s="89">
        <v>0.14283464814455757</v>
      </c>
    </row>
    <row r="55" spans="1:21" x14ac:dyDescent="0.2">
      <c r="A55" s="87">
        <v>2</v>
      </c>
      <c r="B55" s="87">
        <v>17</v>
      </c>
      <c r="C55" s="93">
        <v>37.590492610837437</v>
      </c>
      <c r="D55" s="93">
        <v>19.346436781609199</v>
      </c>
      <c r="E55" s="93">
        <v>28.468464696200002</v>
      </c>
      <c r="F55" s="103">
        <v>36.531535303776685</v>
      </c>
      <c r="G55" s="93">
        <v>0</v>
      </c>
      <c r="H55" s="93">
        <v>5.5865256150282837E-2</v>
      </c>
      <c r="I55" s="89" t="s">
        <v>131</v>
      </c>
      <c r="J55" s="89">
        <v>2013</v>
      </c>
      <c r="K55" s="94">
        <v>217</v>
      </c>
      <c r="M55" s="89">
        <v>34.845402298850573</v>
      </c>
      <c r="N55" s="89">
        <v>21.624729064039411</v>
      </c>
      <c r="O55" s="89">
        <v>28.23506568144499</v>
      </c>
      <c r="P55" s="129">
        <v>36.764934318555007</v>
      </c>
      <c r="Q55" s="89">
        <v>0</v>
      </c>
      <c r="U55" s="89">
        <v>0.15614995571581866</v>
      </c>
    </row>
    <row r="56" spans="1:21" x14ac:dyDescent="0.2">
      <c r="A56" s="87">
        <v>2</v>
      </c>
      <c r="B56" s="87">
        <v>18</v>
      </c>
      <c r="C56" s="93">
        <v>41.490492610837435</v>
      </c>
      <c r="D56" s="93">
        <v>22.213103448275866</v>
      </c>
      <c r="E56" s="93">
        <v>31.851798029499999</v>
      </c>
      <c r="F56" s="103">
        <v>33.148201970443353</v>
      </c>
      <c r="G56" s="93">
        <v>0</v>
      </c>
      <c r="H56" s="93">
        <v>9.7108321287814589E-2</v>
      </c>
      <c r="I56" s="89" t="s">
        <v>132</v>
      </c>
      <c r="J56" s="89">
        <v>2020</v>
      </c>
      <c r="K56" s="94">
        <v>218</v>
      </c>
      <c r="M56" s="89">
        <v>46.374975369458134</v>
      </c>
      <c r="N56" s="89">
        <v>25.765804597701155</v>
      </c>
      <c r="O56" s="89">
        <v>36.070389983579631</v>
      </c>
      <c r="P56" s="129">
        <v>28.929610016420369</v>
      </c>
      <c r="Q56" s="89">
        <v>0</v>
      </c>
      <c r="U56" s="89">
        <v>0.15688384189543475</v>
      </c>
    </row>
    <row r="57" spans="1:21" x14ac:dyDescent="0.2">
      <c r="A57" s="87">
        <v>2</v>
      </c>
      <c r="B57" s="87">
        <v>19</v>
      </c>
      <c r="C57" s="93">
        <v>42.257159277504101</v>
      </c>
      <c r="D57" s="93">
        <v>22.479770114942532</v>
      </c>
      <c r="E57" s="93">
        <v>32.3684646962</v>
      </c>
      <c r="F57" s="103">
        <v>32.631535303776687</v>
      </c>
      <c r="G57" s="93">
        <v>0</v>
      </c>
      <c r="H57" s="93">
        <v>8.8161732110144844E-2</v>
      </c>
      <c r="I57" s="89" t="s">
        <v>133</v>
      </c>
      <c r="J57" s="89">
        <v>2024</v>
      </c>
      <c r="K57" s="94">
        <v>219</v>
      </c>
      <c r="M57" s="89">
        <v>51.395328407224966</v>
      </c>
      <c r="N57" s="89">
        <v>31.672142857142862</v>
      </c>
      <c r="O57" s="89">
        <v>41.53373563218392</v>
      </c>
      <c r="P57" s="129">
        <v>23.466264367816102</v>
      </c>
      <c r="Q57" s="89">
        <v>0</v>
      </c>
      <c r="U57" s="89">
        <v>3.2618492497991057E-2</v>
      </c>
    </row>
    <row r="58" spans="1:21" x14ac:dyDescent="0.2">
      <c r="A58" s="87">
        <v>2</v>
      </c>
      <c r="B58" s="87">
        <v>20</v>
      </c>
      <c r="C58" s="93">
        <v>42.823825944170764</v>
      </c>
      <c r="D58" s="93">
        <v>25.546436781609195</v>
      </c>
      <c r="E58" s="93">
        <v>34.1851313628</v>
      </c>
      <c r="F58" s="103">
        <v>30.81486863711002</v>
      </c>
      <c r="G58" s="93">
        <v>0</v>
      </c>
      <c r="H58" s="93">
        <v>5.9620761178633339E-2</v>
      </c>
      <c r="I58" s="89" t="s">
        <v>134</v>
      </c>
      <c r="J58" s="89">
        <v>2028</v>
      </c>
      <c r="K58" s="94">
        <v>220</v>
      </c>
      <c r="M58" s="89">
        <v>65.485270935960585</v>
      </c>
      <c r="N58" s="89">
        <v>42.023497536945804</v>
      </c>
      <c r="O58" s="89">
        <v>53.754384236453227</v>
      </c>
      <c r="P58" s="129">
        <v>11.245615763546798</v>
      </c>
      <c r="Q58" s="89">
        <v>0</v>
      </c>
      <c r="U58" s="89">
        <v>7.6626174184043286E-2</v>
      </c>
    </row>
    <row r="59" spans="1:21" x14ac:dyDescent="0.2">
      <c r="A59" s="87">
        <v>2</v>
      </c>
      <c r="B59" s="87">
        <v>21</v>
      </c>
      <c r="C59" s="93">
        <v>43.390492610837434</v>
      </c>
      <c r="D59" s="93">
        <v>23.813103448275864</v>
      </c>
      <c r="E59" s="93">
        <v>33.601798029500003</v>
      </c>
      <c r="F59" s="103">
        <v>31.398201970443356</v>
      </c>
      <c r="G59" s="93">
        <v>0</v>
      </c>
      <c r="H59" s="93">
        <v>0.1352365868780176</v>
      </c>
      <c r="I59" s="89" t="s">
        <v>135</v>
      </c>
      <c r="J59" s="89">
        <v>2012</v>
      </c>
      <c r="K59" s="94">
        <v>221</v>
      </c>
      <c r="M59" s="89">
        <v>35.282807881773401</v>
      </c>
      <c r="N59" s="89">
        <v>18.985172413793105</v>
      </c>
      <c r="O59" s="89">
        <v>27.133990147783248</v>
      </c>
      <c r="P59" s="129">
        <v>37.866009852216749</v>
      </c>
      <c r="Q59" s="89">
        <v>0</v>
      </c>
      <c r="U59" s="89">
        <v>3.1605889621835762E-2</v>
      </c>
    </row>
    <row r="60" spans="1:21" x14ac:dyDescent="0.2">
      <c r="A60" s="87">
        <v>2</v>
      </c>
      <c r="B60" s="87">
        <v>22</v>
      </c>
      <c r="C60" s="93">
        <v>41.557159277504098</v>
      </c>
      <c r="D60" s="93">
        <v>24.413103448275866</v>
      </c>
      <c r="E60" s="93">
        <v>32.985131362799997</v>
      </c>
      <c r="F60" s="103">
        <v>32.01486863711002</v>
      </c>
      <c r="G60" s="93">
        <v>0</v>
      </c>
      <c r="H60" s="93">
        <v>9.5737848566520942E-2</v>
      </c>
      <c r="I60" s="89" t="s">
        <v>136</v>
      </c>
      <c r="J60" s="89">
        <v>2010</v>
      </c>
      <c r="K60" s="94">
        <v>222</v>
      </c>
      <c r="M60" s="89">
        <v>32.831346469622332</v>
      </c>
      <c r="N60" s="89">
        <v>16.813481116584565</v>
      </c>
      <c r="O60" s="89">
        <v>24.822413793103443</v>
      </c>
      <c r="P60" s="129">
        <v>40.177586206896557</v>
      </c>
      <c r="Q60" s="89">
        <v>0</v>
      </c>
      <c r="U60" s="89">
        <v>4.4518909918395917E-2</v>
      </c>
    </row>
    <row r="61" spans="1:21" x14ac:dyDescent="0.2">
      <c r="A61" s="87">
        <v>2</v>
      </c>
      <c r="B61" s="87">
        <v>23</v>
      </c>
      <c r="C61" s="93">
        <v>39.757159277504101</v>
      </c>
      <c r="D61" s="93">
        <v>21.846436781609199</v>
      </c>
      <c r="E61" s="93">
        <v>30.801798029499999</v>
      </c>
      <c r="F61" s="103">
        <v>34.198201970443357</v>
      </c>
      <c r="G61" s="93">
        <v>0</v>
      </c>
      <c r="H61" s="93">
        <v>3.605635995005832E-2</v>
      </c>
      <c r="I61" s="89" t="s">
        <v>137</v>
      </c>
      <c r="J61" s="89">
        <v>2016</v>
      </c>
      <c r="K61" s="94">
        <v>223</v>
      </c>
      <c r="M61" s="89">
        <v>40.753752052545153</v>
      </c>
      <c r="N61" s="89">
        <v>22.922126436781607</v>
      </c>
      <c r="O61" s="89">
        <v>31.837939244663389</v>
      </c>
      <c r="P61" s="129">
        <v>33.162060755336611</v>
      </c>
      <c r="Q61" s="89">
        <v>0</v>
      </c>
      <c r="U61" s="89">
        <v>6.8945165414806706E-2</v>
      </c>
    </row>
    <row r="62" spans="1:21" x14ac:dyDescent="0.2">
      <c r="A62" s="87">
        <v>2</v>
      </c>
      <c r="B62" s="87">
        <v>24</v>
      </c>
      <c r="C62" s="93">
        <v>40.023825944170767</v>
      </c>
      <c r="D62" s="93">
        <v>20.213103448275866</v>
      </c>
      <c r="E62" s="93">
        <v>30.1184646962</v>
      </c>
      <c r="F62" s="103">
        <v>34.881535303776687</v>
      </c>
      <c r="G62" s="93">
        <v>0</v>
      </c>
      <c r="H62" s="93">
        <v>7.1543694605942329E-2</v>
      </c>
      <c r="I62" s="89" t="s">
        <v>138</v>
      </c>
      <c r="J62" s="89">
        <v>2021</v>
      </c>
      <c r="K62" s="94">
        <v>224</v>
      </c>
      <c r="M62" s="89">
        <v>47.369589490968799</v>
      </c>
      <c r="N62" s="89">
        <v>27.140747126436782</v>
      </c>
      <c r="O62" s="89">
        <v>37.255168308702793</v>
      </c>
      <c r="P62" s="129">
        <v>27.744831691297215</v>
      </c>
      <c r="Q62" s="89">
        <v>0</v>
      </c>
      <c r="U62" s="89">
        <v>1.8553128288272179E-2</v>
      </c>
    </row>
    <row r="63" spans="1:21" x14ac:dyDescent="0.2">
      <c r="A63" s="87">
        <v>2</v>
      </c>
      <c r="B63" s="87">
        <v>25</v>
      </c>
      <c r="C63" s="93">
        <v>42.190492610837438</v>
      </c>
      <c r="D63" s="93">
        <v>21.946436781609197</v>
      </c>
      <c r="E63" s="93">
        <v>32.068464696200003</v>
      </c>
      <c r="F63" s="103">
        <v>32.931535303776691</v>
      </c>
      <c r="G63" s="93">
        <v>0</v>
      </c>
      <c r="H63" s="93">
        <v>0.16022485073017315</v>
      </c>
      <c r="I63" s="89" t="s">
        <v>139</v>
      </c>
      <c r="J63" s="89">
        <v>2018</v>
      </c>
      <c r="K63" s="94">
        <v>225</v>
      </c>
      <c r="M63" s="89">
        <v>41.882553366174058</v>
      </c>
      <c r="N63" s="89">
        <v>25.642175697865348</v>
      </c>
      <c r="O63" s="89">
        <v>33.762364532019703</v>
      </c>
      <c r="P63" s="129">
        <v>31.237635467980297</v>
      </c>
      <c r="Q63" s="89">
        <v>0</v>
      </c>
      <c r="U63" s="89">
        <v>6.1055711428051856E-2</v>
      </c>
    </row>
    <row r="64" spans="1:21" x14ac:dyDescent="0.2">
      <c r="A64" s="87">
        <v>2</v>
      </c>
      <c r="B64" s="87">
        <v>26</v>
      </c>
      <c r="C64" s="93">
        <v>41.990492610837443</v>
      </c>
      <c r="D64" s="93">
        <v>22.313103448275861</v>
      </c>
      <c r="E64" s="93">
        <v>32.1517980295</v>
      </c>
      <c r="F64" s="103">
        <v>32.848201970443355</v>
      </c>
      <c r="G64" s="93">
        <v>0</v>
      </c>
      <c r="H64" s="93">
        <v>7.9104360501161874E-2</v>
      </c>
      <c r="I64" s="89" t="s">
        <v>140</v>
      </c>
      <c r="J64" s="89">
        <v>2022</v>
      </c>
      <c r="K64" s="94">
        <v>226</v>
      </c>
      <c r="M64" s="89">
        <v>48.654031198686383</v>
      </c>
      <c r="N64" s="89">
        <v>28.691617405582925</v>
      </c>
      <c r="O64" s="89">
        <v>38.67282430213465</v>
      </c>
      <c r="P64" s="129">
        <v>26.327175697865357</v>
      </c>
      <c r="Q64" s="89">
        <v>0</v>
      </c>
      <c r="U64" s="89">
        <v>0.11215753542408777</v>
      </c>
    </row>
    <row r="65" spans="1:21" x14ac:dyDescent="0.2">
      <c r="A65" s="87">
        <v>2</v>
      </c>
      <c r="B65" s="87">
        <v>27</v>
      </c>
      <c r="C65" s="93">
        <v>40.590492610837437</v>
      </c>
      <c r="D65" s="93">
        <v>20.379770114942531</v>
      </c>
      <c r="E65" s="93">
        <v>30.485131362800001</v>
      </c>
      <c r="F65" s="103">
        <v>34.51486863711002</v>
      </c>
      <c r="G65" s="93">
        <v>0</v>
      </c>
      <c r="H65" s="93">
        <v>9.654014744315971E-2</v>
      </c>
      <c r="I65" s="89" t="s">
        <v>141</v>
      </c>
      <c r="J65" s="89">
        <v>2026</v>
      </c>
      <c r="K65" s="94">
        <v>227</v>
      </c>
      <c r="M65" s="89">
        <v>56.71334975369458</v>
      </c>
      <c r="N65" s="89">
        <v>33.652660098522169</v>
      </c>
      <c r="O65" s="89">
        <v>45.183004926108374</v>
      </c>
      <c r="P65" s="129">
        <v>19.816995073891629</v>
      </c>
      <c r="Q65" s="89">
        <v>0</v>
      </c>
      <c r="U65" s="89">
        <v>9.1487259715670219E-2</v>
      </c>
    </row>
    <row r="66" spans="1:21" x14ac:dyDescent="0.2">
      <c r="A66" s="87">
        <v>2</v>
      </c>
      <c r="B66" s="87">
        <v>28</v>
      </c>
      <c r="C66" s="93">
        <v>40.290492610837433</v>
      </c>
      <c r="D66" s="93">
        <v>21.013103448275864</v>
      </c>
      <c r="E66" s="93">
        <v>30.6517980295</v>
      </c>
      <c r="F66" s="103">
        <v>34.348201970443355</v>
      </c>
      <c r="G66" s="93">
        <v>0</v>
      </c>
      <c r="H66" s="93">
        <v>3.5591745104339378E-2</v>
      </c>
      <c r="I66" s="89" t="s">
        <v>142</v>
      </c>
      <c r="J66" s="89">
        <v>2027</v>
      </c>
      <c r="K66" s="94">
        <v>228</v>
      </c>
      <c r="M66" s="89">
        <v>61.406141215106722</v>
      </c>
      <c r="N66" s="89">
        <v>34.548686371100167</v>
      </c>
      <c r="O66" s="89">
        <v>47.977413793103459</v>
      </c>
      <c r="P66" s="129">
        <v>17.022586206896555</v>
      </c>
      <c r="Q66" s="89">
        <v>0</v>
      </c>
      <c r="U66" s="89">
        <v>3.4340669763840495E-2</v>
      </c>
    </row>
    <row r="67" spans="1:21" x14ac:dyDescent="0.2">
      <c r="A67" s="87">
        <v>3</v>
      </c>
      <c r="B67" s="87">
        <v>1</v>
      </c>
      <c r="C67" s="93">
        <v>42.817031269311578</v>
      </c>
      <c r="D67" s="93">
        <v>23.096508466197008</v>
      </c>
      <c r="E67" s="93">
        <v>32.956769867699997</v>
      </c>
      <c r="F67" s="103">
        <v>32.043230132245704</v>
      </c>
      <c r="G67" s="93">
        <v>0</v>
      </c>
      <c r="H67" s="93">
        <v>4.7837552837460912E-2</v>
      </c>
      <c r="I67" s="89" t="s">
        <v>143</v>
      </c>
      <c r="J67" s="89">
        <v>3029</v>
      </c>
      <c r="K67" s="94">
        <v>301</v>
      </c>
      <c r="M67" s="89">
        <v>71.507025089605747</v>
      </c>
      <c r="N67" s="89">
        <v>45.80046594982079</v>
      </c>
      <c r="O67" s="89">
        <v>58.653745519713269</v>
      </c>
      <c r="P67" s="129">
        <v>6.3462544802867393</v>
      </c>
      <c r="Q67" s="89">
        <v>0</v>
      </c>
      <c r="U67" s="89">
        <v>5.8849955697324124E-2</v>
      </c>
    </row>
    <row r="68" spans="1:21" x14ac:dyDescent="0.2">
      <c r="A68" s="87">
        <v>3</v>
      </c>
      <c r="B68" s="87">
        <v>2</v>
      </c>
      <c r="C68" s="93">
        <v>44.551612903225802</v>
      </c>
      <c r="D68" s="93">
        <v>23.993225806451612</v>
      </c>
      <c r="E68" s="93">
        <v>34.2724193548</v>
      </c>
      <c r="F68" s="103">
        <v>30.727580645161289</v>
      </c>
      <c r="G68" s="93">
        <v>0</v>
      </c>
      <c r="H68" s="93">
        <v>7.0998899960966144E-2</v>
      </c>
      <c r="I68" s="89" t="s">
        <v>144</v>
      </c>
      <c r="J68" s="89">
        <v>3013</v>
      </c>
      <c r="K68" s="94">
        <v>302</v>
      </c>
      <c r="M68" s="89">
        <v>47.351827956989254</v>
      </c>
      <c r="N68" s="89">
        <v>28.010824372759849</v>
      </c>
      <c r="O68" s="89">
        <v>37.681326164874555</v>
      </c>
      <c r="P68" s="129">
        <v>27.318673835125448</v>
      </c>
      <c r="Q68" s="89">
        <v>0</v>
      </c>
      <c r="U68" s="89">
        <v>9.4482444465627119E-2</v>
      </c>
    </row>
    <row r="69" spans="1:21" x14ac:dyDescent="0.2">
      <c r="A69" s="87">
        <v>3</v>
      </c>
      <c r="B69" s="87">
        <v>3</v>
      </c>
      <c r="C69" s="93">
        <v>41.607168458781366</v>
      </c>
      <c r="D69" s="93">
        <v>21.97100358422939</v>
      </c>
      <c r="E69" s="93">
        <v>31.789086021500001</v>
      </c>
      <c r="F69" s="103">
        <v>33.210913978494624</v>
      </c>
      <c r="G69" s="93">
        <v>0</v>
      </c>
      <c r="H69" s="93">
        <v>1.3478177453758662E-2</v>
      </c>
      <c r="I69" s="89" t="s">
        <v>145</v>
      </c>
      <c r="J69" s="89">
        <v>3015</v>
      </c>
      <c r="K69" s="94">
        <v>303</v>
      </c>
      <c r="M69" s="89">
        <v>48.857881596835988</v>
      </c>
      <c r="N69" s="89">
        <v>29.900985045111852</v>
      </c>
      <c r="O69" s="89">
        <v>39.379433320973924</v>
      </c>
      <c r="P69" s="129">
        <v>25.620566679026073</v>
      </c>
      <c r="Q69" s="89">
        <v>0</v>
      </c>
      <c r="U69" s="89">
        <v>6.9640556499818623E-2</v>
      </c>
    </row>
    <row r="70" spans="1:21" x14ac:dyDescent="0.2">
      <c r="A70" s="87">
        <v>3</v>
      </c>
      <c r="B70" s="87">
        <v>4</v>
      </c>
      <c r="C70" s="93">
        <v>43.451612903225808</v>
      </c>
      <c r="D70" s="93">
        <v>22.271003584229391</v>
      </c>
      <c r="E70" s="93">
        <v>32.861308243700002</v>
      </c>
      <c r="F70" s="103">
        <v>32.138691756272401</v>
      </c>
      <c r="G70" s="93">
        <v>0</v>
      </c>
      <c r="H70" s="93">
        <v>4.7871084073608995E-2</v>
      </c>
      <c r="I70" s="89" t="s">
        <v>146</v>
      </c>
      <c r="J70" s="89">
        <v>3028</v>
      </c>
      <c r="K70" s="94">
        <v>304</v>
      </c>
      <c r="M70" s="89">
        <v>69.352186379928327</v>
      </c>
      <c r="N70" s="89">
        <v>42.60455197132616</v>
      </c>
      <c r="O70" s="89">
        <v>55.978369175627236</v>
      </c>
      <c r="P70" s="129">
        <v>9.0216308243727621</v>
      </c>
      <c r="Q70" s="89">
        <v>0</v>
      </c>
      <c r="U70" s="89">
        <v>0.18779866138433859</v>
      </c>
    </row>
    <row r="71" spans="1:21" x14ac:dyDescent="0.2">
      <c r="A71" s="87">
        <v>3</v>
      </c>
      <c r="B71" s="87">
        <v>5</v>
      </c>
      <c r="C71" s="93">
        <v>44.434946236559135</v>
      </c>
      <c r="D71" s="93">
        <v>23.404336917562723</v>
      </c>
      <c r="E71" s="93">
        <v>33.919641577</v>
      </c>
      <c r="F71" s="103">
        <v>31.080358422939067</v>
      </c>
      <c r="G71" s="93">
        <v>0</v>
      </c>
      <c r="H71" s="93">
        <v>3.1693108220083872E-2</v>
      </c>
      <c r="I71" s="89" t="s">
        <v>147</v>
      </c>
      <c r="J71" s="89">
        <v>3031</v>
      </c>
      <c r="K71" s="94">
        <v>305</v>
      </c>
      <c r="M71" s="89">
        <v>76.006810035842321</v>
      </c>
      <c r="N71" s="89">
        <v>56.336451612903232</v>
      </c>
      <c r="O71" s="89">
        <v>66.171630824372784</v>
      </c>
      <c r="P71" s="129">
        <v>0.40121863799283164</v>
      </c>
      <c r="Q71" s="89">
        <v>1.5728494623655911</v>
      </c>
      <c r="U71" s="89">
        <v>0.11557866729690235</v>
      </c>
    </row>
    <row r="72" spans="1:21" x14ac:dyDescent="0.2">
      <c r="A72" s="87">
        <v>3</v>
      </c>
      <c r="B72" s="87">
        <v>6</v>
      </c>
      <c r="C72" s="93">
        <v>45.534946236559136</v>
      </c>
      <c r="D72" s="93">
        <v>26.315448028673831</v>
      </c>
      <c r="E72" s="93">
        <v>35.925197132599997</v>
      </c>
      <c r="F72" s="103">
        <v>29.074802867383514</v>
      </c>
      <c r="G72" s="93">
        <v>0</v>
      </c>
      <c r="H72" s="93">
        <v>8.9615975844244938E-2</v>
      </c>
      <c r="I72" s="89" t="s">
        <v>148</v>
      </c>
      <c r="J72" s="89">
        <v>3020</v>
      </c>
      <c r="K72" s="94">
        <v>306</v>
      </c>
      <c r="M72" s="89">
        <v>57.256559139784947</v>
      </c>
      <c r="N72" s="89">
        <v>31.052580645161289</v>
      </c>
      <c r="O72" s="89">
        <v>44.15456989247312</v>
      </c>
      <c r="P72" s="129">
        <v>20.845430107526884</v>
      </c>
      <c r="Q72" s="89">
        <v>0</v>
      </c>
      <c r="U72" s="89">
        <v>0.10554785761318008</v>
      </c>
    </row>
    <row r="73" spans="1:21" x14ac:dyDescent="0.2">
      <c r="A73" s="87">
        <v>3</v>
      </c>
      <c r="B73" s="87">
        <v>7</v>
      </c>
      <c r="C73" s="93">
        <v>47.729390681003579</v>
      </c>
      <c r="D73" s="93">
        <v>26.048781362007166</v>
      </c>
      <c r="E73" s="93">
        <v>36.889086021499999</v>
      </c>
      <c r="F73" s="103">
        <v>28.110913978494626</v>
      </c>
      <c r="G73" s="93">
        <v>0</v>
      </c>
      <c r="H73" s="93">
        <v>6.9859794993048743E-2</v>
      </c>
      <c r="I73" s="89" t="s">
        <v>149</v>
      </c>
      <c r="J73" s="89">
        <v>3003</v>
      </c>
      <c r="K73" s="94">
        <v>307</v>
      </c>
      <c r="M73" s="89">
        <v>33.581720430107531</v>
      </c>
      <c r="N73" s="89">
        <v>16.191075268817208</v>
      </c>
      <c r="O73" s="89">
        <v>24.886397849462366</v>
      </c>
      <c r="P73" s="129">
        <v>40.113602150537631</v>
      </c>
      <c r="Q73" s="89">
        <v>0</v>
      </c>
      <c r="U73" s="89">
        <v>8.3320561941251578E-3</v>
      </c>
    </row>
    <row r="74" spans="1:21" x14ac:dyDescent="0.2">
      <c r="A74" s="87">
        <v>3</v>
      </c>
      <c r="B74" s="87">
        <v>8</v>
      </c>
      <c r="C74" s="93">
        <v>49.073835125448028</v>
      </c>
      <c r="D74" s="93">
        <v>27.682114695340498</v>
      </c>
      <c r="E74" s="93">
        <v>38.377974910299997</v>
      </c>
      <c r="F74" s="103">
        <v>26.622025089605735</v>
      </c>
      <c r="G74" s="93">
        <v>0</v>
      </c>
      <c r="H74" s="93">
        <v>0.10825716951600427</v>
      </c>
      <c r="I74" s="89" t="s">
        <v>150</v>
      </c>
      <c r="J74" s="89">
        <v>3001</v>
      </c>
      <c r="K74" s="94">
        <v>308</v>
      </c>
      <c r="M74" s="89">
        <v>22.801001112347048</v>
      </c>
      <c r="N74" s="89">
        <v>3.9412235817575083</v>
      </c>
      <c r="O74" s="89">
        <v>13.371112347052277</v>
      </c>
      <c r="P74" s="129">
        <v>51.628887652947725</v>
      </c>
      <c r="Q74" s="89">
        <v>0</v>
      </c>
      <c r="U74" s="89">
        <v>7.7078523328523328E-3</v>
      </c>
    </row>
    <row r="75" spans="1:21" x14ac:dyDescent="0.2">
      <c r="A75" s="87">
        <v>3</v>
      </c>
      <c r="B75" s="87">
        <v>9</v>
      </c>
      <c r="C75" s="93">
        <v>49.940501792114695</v>
      </c>
      <c r="D75" s="93">
        <v>25.771003584229391</v>
      </c>
      <c r="E75" s="93">
        <v>37.855752688099997</v>
      </c>
      <c r="F75" s="103">
        <v>27.273924731182792</v>
      </c>
      <c r="G75" s="93">
        <v>0.12967741935483873</v>
      </c>
      <c r="H75" s="93">
        <v>0.15248844555557881</v>
      </c>
      <c r="I75" s="89" t="s">
        <v>151</v>
      </c>
      <c r="J75" s="89">
        <v>3002</v>
      </c>
      <c r="K75" s="94">
        <v>309</v>
      </c>
      <c r="M75" s="89">
        <v>30.948172043010754</v>
      </c>
      <c r="N75" s="89">
        <v>12.182473118279573</v>
      </c>
      <c r="O75" s="89">
        <v>21.565322580645159</v>
      </c>
      <c r="P75" s="129">
        <v>43.434677419354827</v>
      </c>
      <c r="Q75" s="89">
        <v>0</v>
      </c>
      <c r="U75" s="89">
        <v>1.6972958017698738E-2</v>
      </c>
    </row>
    <row r="76" spans="1:21" x14ac:dyDescent="0.2">
      <c r="A76" s="87">
        <v>3</v>
      </c>
      <c r="B76" s="87">
        <v>10</v>
      </c>
      <c r="C76" s="93">
        <v>48.507168458781365</v>
      </c>
      <c r="D76" s="93">
        <v>26.926559139784946</v>
      </c>
      <c r="E76" s="93">
        <v>37.716863799199999</v>
      </c>
      <c r="F76" s="103">
        <v>27.30754480286738</v>
      </c>
      <c r="G76" s="93">
        <v>2.4408602150537698E-2</v>
      </c>
      <c r="H76" s="93">
        <v>0.11843102821871802</v>
      </c>
      <c r="I76" s="89" t="s">
        <v>152</v>
      </c>
      <c r="J76" s="89">
        <v>3005</v>
      </c>
      <c r="K76" s="94">
        <v>310</v>
      </c>
      <c r="M76" s="89">
        <v>37.652580645161301</v>
      </c>
      <c r="N76" s="89">
        <v>19.554301075268818</v>
      </c>
      <c r="O76" s="89">
        <v>28.603440860215059</v>
      </c>
      <c r="P76" s="129">
        <v>36.396559139784941</v>
      </c>
      <c r="Q76" s="89">
        <v>0</v>
      </c>
      <c r="U76" s="89">
        <v>3.3711084573153541E-2</v>
      </c>
    </row>
    <row r="77" spans="1:21" x14ac:dyDescent="0.2">
      <c r="A77" s="87">
        <v>3</v>
      </c>
      <c r="B77" s="87">
        <v>11</v>
      </c>
      <c r="C77" s="93">
        <v>50.384946236559138</v>
      </c>
      <c r="D77" s="93">
        <v>27.559892473118278</v>
      </c>
      <c r="E77" s="93">
        <v>38.972419354800003</v>
      </c>
      <c r="F77" s="103">
        <v>26.027580645161287</v>
      </c>
      <c r="G77" s="93">
        <v>0</v>
      </c>
      <c r="H77" s="93">
        <v>4.2634057904590149E-2</v>
      </c>
      <c r="I77" s="89" t="s">
        <v>153</v>
      </c>
      <c r="J77" s="89">
        <v>3012</v>
      </c>
      <c r="K77" s="94">
        <v>311</v>
      </c>
      <c r="M77" s="89">
        <v>46.931039426523292</v>
      </c>
      <c r="N77" s="89">
        <v>26.46164874551971</v>
      </c>
      <c r="O77" s="89">
        <v>36.696344086021512</v>
      </c>
      <c r="P77" s="129">
        <v>28.303655913978496</v>
      </c>
      <c r="Q77" s="89">
        <v>0</v>
      </c>
      <c r="U77" s="89">
        <v>6.3816793867033858E-2</v>
      </c>
    </row>
    <row r="78" spans="1:21" x14ac:dyDescent="0.2">
      <c r="A78" s="87">
        <v>3</v>
      </c>
      <c r="B78" s="87">
        <v>12</v>
      </c>
      <c r="C78" s="93">
        <v>52.984946236559146</v>
      </c>
      <c r="D78" s="93">
        <v>28.815448028673831</v>
      </c>
      <c r="E78" s="93">
        <v>40.900197132599999</v>
      </c>
      <c r="F78" s="103">
        <v>24.124211469534046</v>
      </c>
      <c r="G78" s="93">
        <v>2.4408602150537698E-2</v>
      </c>
      <c r="H78" s="93">
        <v>6.7620994068717535E-2</v>
      </c>
      <c r="I78" s="89" t="s">
        <v>154</v>
      </c>
      <c r="J78" s="89">
        <v>3007</v>
      </c>
      <c r="K78" s="94">
        <v>312</v>
      </c>
      <c r="M78" s="89">
        <v>40.693154121863806</v>
      </c>
      <c r="N78" s="89">
        <v>22.017240143369175</v>
      </c>
      <c r="O78" s="89">
        <v>31.355197132616485</v>
      </c>
      <c r="P78" s="129">
        <v>33.644802867383511</v>
      </c>
      <c r="Q78" s="89">
        <v>0</v>
      </c>
      <c r="U78" s="89">
        <v>1.1742807910576306E-2</v>
      </c>
    </row>
    <row r="79" spans="1:21" x14ac:dyDescent="0.2">
      <c r="A79" s="87">
        <v>3</v>
      </c>
      <c r="B79" s="87">
        <v>13</v>
      </c>
      <c r="C79" s="93">
        <v>52.073835125448028</v>
      </c>
      <c r="D79" s="93">
        <v>28.959892473118277</v>
      </c>
      <c r="E79" s="93">
        <v>40.516863799200003</v>
      </c>
      <c r="F79" s="103">
        <v>24.483136200716846</v>
      </c>
      <c r="G79" s="93">
        <v>0</v>
      </c>
      <c r="H79" s="93">
        <v>5.9387659222984342E-2</v>
      </c>
      <c r="I79" s="89" t="s">
        <v>155</v>
      </c>
      <c r="J79" s="89">
        <v>3011</v>
      </c>
      <c r="K79" s="94">
        <v>313</v>
      </c>
      <c r="M79" s="89">
        <v>44.535053763440857</v>
      </c>
      <c r="N79" s="89">
        <v>26.640215053763441</v>
      </c>
      <c r="O79" s="89">
        <v>35.587634408602149</v>
      </c>
      <c r="P79" s="129">
        <v>29.412365591397851</v>
      </c>
      <c r="Q79" s="89">
        <v>0</v>
      </c>
      <c r="U79" s="89">
        <v>6.7131628965340126E-2</v>
      </c>
    </row>
    <row r="80" spans="1:21" x14ac:dyDescent="0.2">
      <c r="A80" s="87">
        <v>3</v>
      </c>
      <c r="B80" s="87">
        <v>14</v>
      </c>
      <c r="C80" s="93">
        <v>51.940501792114695</v>
      </c>
      <c r="D80" s="93">
        <v>30.171003584229389</v>
      </c>
      <c r="E80" s="93">
        <v>41.0557526881</v>
      </c>
      <c r="F80" s="103">
        <v>23.98301075268817</v>
      </c>
      <c r="G80" s="93">
        <v>3.8763440860214854E-2</v>
      </c>
      <c r="H80" s="93">
        <v>5.6733026826506071E-2</v>
      </c>
      <c r="I80" s="89" t="s">
        <v>156</v>
      </c>
      <c r="J80" s="89">
        <v>3004</v>
      </c>
      <c r="K80" s="94">
        <v>314</v>
      </c>
      <c r="M80" s="89">
        <v>35.919206525769383</v>
      </c>
      <c r="N80" s="89">
        <v>18.499562476826107</v>
      </c>
      <c r="O80" s="89">
        <v>27.209384501297741</v>
      </c>
      <c r="P80" s="129">
        <v>37.790615498702252</v>
      </c>
      <c r="Q80" s="89">
        <v>0</v>
      </c>
      <c r="U80" s="89">
        <v>2.8405967446690765E-2</v>
      </c>
    </row>
    <row r="81" spans="1:21" x14ac:dyDescent="0.2">
      <c r="A81" s="87">
        <v>3</v>
      </c>
      <c r="B81" s="87">
        <v>15</v>
      </c>
      <c r="C81" s="93">
        <v>54.184946236559135</v>
      </c>
      <c r="D81" s="93">
        <v>29.7821146953405</v>
      </c>
      <c r="E81" s="93">
        <v>41.983530465900003</v>
      </c>
      <c r="F81" s="103">
        <v>23.016469534050181</v>
      </c>
      <c r="G81" s="93">
        <v>0</v>
      </c>
      <c r="H81" s="93">
        <v>8.3831851228652318E-2</v>
      </c>
      <c r="I81" s="89" t="s">
        <v>157</v>
      </c>
      <c r="J81" s="89">
        <v>3021</v>
      </c>
      <c r="K81" s="94">
        <v>315</v>
      </c>
      <c r="M81" s="89">
        <v>57.30681003584229</v>
      </c>
      <c r="N81" s="89">
        <v>32.762867383512543</v>
      </c>
      <c r="O81" s="89">
        <v>45.034838709677423</v>
      </c>
      <c r="P81" s="129">
        <v>19.96516129032258</v>
      </c>
      <c r="Q81" s="89">
        <v>0</v>
      </c>
      <c r="U81" s="89">
        <v>0.10418423770618851</v>
      </c>
    </row>
    <row r="82" spans="1:21" x14ac:dyDescent="0.2">
      <c r="A82" s="87">
        <v>3</v>
      </c>
      <c r="B82" s="87">
        <v>16</v>
      </c>
      <c r="C82" s="93">
        <v>55.662724014336924</v>
      </c>
      <c r="D82" s="93">
        <v>31.759892473118278</v>
      </c>
      <c r="E82" s="93">
        <v>43.711308243700003</v>
      </c>
      <c r="F82" s="103">
        <v>21.455358422939067</v>
      </c>
      <c r="G82" s="93">
        <v>0.16666666666666666</v>
      </c>
      <c r="H82" s="93">
        <v>7.6523853730401228E-2</v>
      </c>
      <c r="I82" s="89" t="s">
        <v>158</v>
      </c>
      <c r="J82" s="89">
        <v>3030</v>
      </c>
      <c r="K82" s="94">
        <v>316</v>
      </c>
      <c r="M82" s="89">
        <v>72.412365591397858</v>
      </c>
      <c r="N82" s="89">
        <v>51.168172043010749</v>
      </c>
      <c r="O82" s="89">
        <v>61.790268817204314</v>
      </c>
      <c r="P82" s="129">
        <v>3.2097311827956996</v>
      </c>
      <c r="Q82" s="89">
        <v>0</v>
      </c>
      <c r="U82" s="89">
        <v>0.14574357414140285</v>
      </c>
    </row>
    <row r="83" spans="1:21" x14ac:dyDescent="0.2">
      <c r="A83" s="87">
        <v>3</v>
      </c>
      <c r="B83" s="87">
        <v>17</v>
      </c>
      <c r="C83" s="93">
        <v>54.451612903225815</v>
      </c>
      <c r="D83" s="93">
        <v>32.437670250896055</v>
      </c>
      <c r="E83" s="93">
        <v>43.444641576999999</v>
      </c>
      <c r="F83" s="103">
        <v>21.722025089605733</v>
      </c>
      <c r="G83" s="93">
        <v>0.16666666666666666</v>
      </c>
      <c r="H83" s="93">
        <v>9.3119124211583706E-2</v>
      </c>
      <c r="I83" s="89" t="s">
        <v>159</v>
      </c>
      <c r="J83" s="89">
        <v>3010</v>
      </c>
      <c r="K83" s="94">
        <v>317</v>
      </c>
      <c r="M83" s="89">
        <v>42.100752688172037</v>
      </c>
      <c r="N83" s="89">
        <v>26.994838709677413</v>
      </c>
      <c r="O83" s="89">
        <v>34.54779569892473</v>
      </c>
      <c r="P83" s="129">
        <v>30.452204301075266</v>
      </c>
      <c r="Q83" s="89">
        <v>0</v>
      </c>
      <c r="U83" s="89">
        <v>0.10598058786026283</v>
      </c>
    </row>
    <row r="84" spans="1:21" x14ac:dyDescent="0.2">
      <c r="A84" s="87">
        <v>3</v>
      </c>
      <c r="B84" s="87">
        <v>18</v>
      </c>
      <c r="C84" s="93">
        <v>51.240501792114699</v>
      </c>
      <c r="D84" s="93">
        <v>32.059892473118275</v>
      </c>
      <c r="E84" s="93">
        <v>41.650197132599999</v>
      </c>
      <c r="F84" s="103">
        <v>23.499802867383512</v>
      </c>
      <c r="G84" s="93">
        <v>0.15</v>
      </c>
      <c r="H84" s="93">
        <v>8.5922641414620055E-2</v>
      </c>
      <c r="I84" s="89" t="s">
        <v>160</v>
      </c>
      <c r="J84" s="89">
        <v>3008</v>
      </c>
      <c r="K84" s="94">
        <v>318</v>
      </c>
      <c r="M84" s="89">
        <v>41.03623655913978</v>
      </c>
      <c r="N84" s="89">
        <v>23.988602150537627</v>
      </c>
      <c r="O84" s="89">
        <v>32.512419354838713</v>
      </c>
      <c r="P84" s="129">
        <v>32.487580645161287</v>
      </c>
      <c r="Q84" s="89">
        <v>0</v>
      </c>
      <c r="U84" s="89">
        <v>7.6679614126577032E-3</v>
      </c>
    </row>
    <row r="85" spans="1:21" x14ac:dyDescent="0.2">
      <c r="A85" s="87">
        <v>3</v>
      </c>
      <c r="B85" s="87">
        <v>19</v>
      </c>
      <c r="C85" s="93">
        <v>51.596057347670246</v>
      </c>
      <c r="D85" s="93">
        <v>31.082114695340501</v>
      </c>
      <c r="E85" s="93">
        <v>41.339086021500002</v>
      </c>
      <c r="F85" s="103">
        <v>23.71091397849462</v>
      </c>
      <c r="G85" s="93">
        <v>0.05</v>
      </c>
      <c r="H85" s="93">
        <v>4.143153588263921E-2</v>
      </c>
      <c r="I85" s="89" t="s">
        <v>161</v>
      </c>
      <c r="J85" s="89">
        <v>3014</v>
      </c>
      <c r="K85" s="94">
        <v>319</v>
      </c>
      <c r="M85" s="89">
        <v>48.308709677419351</v>
      </c>
      <c r="N85" s="89">
        <v>28.638064516129027</v>
      </c>
      <c r="O85" s="89">
        <v>38.473387096774196</v>
      </c>
      <c r="P85" s="129">
        <v>26.526612903225807</v>
      </c>
      <c r="Q85" s="89">
        <v>0</v>
      </c>
      <c r="U85" s="89">
        <v>0.10119373850731005</v>
      </c>
    </row>
    <row r="86" spans="1:21" x14ac:dyDescent="0.2">
      <c r="A86" s="87">
        <v>3</v>
      </c>
      <c r="B86" s="87">
        <v>20</v>
      </c>
      <c r="C86" s="93">
        <v>51.607168458781366</v>
      </c>
      <c r="D86" s="93">
        <v>31.993225806451612</v>
      </c>
      <c r="E86" s="93">
        <v>41.800197132599997</v>
      </c>
      <c r="F86" s="103">
        <v>23.283136200716847</v>
      </c>
      <c r="G86" s="93">
        <v>8.3333333333333329E-2</v>
      </c>
      <c r="H86" s="93">
        <v>7.5064593394370743E-2</v>
      </c>
      <c r="I86" s="89" t="s">
        <v>162</v>
      </c>
      <c r="J86" s="89">
        <v>3024</v>
      </c>
      <c r="K86" s="94">
        <v>320</v>
      </c>
      <c r="M86" s="89">
        <v>62.035483870967745</v>
      </c>
      <c r="N86" s="89">
        <v>35.091254480286736</v>
      </c>
      <c r="O86" s="89">
        <v>48.563369175627244</v>
      </c>
      <c r="P86" s="129">
        <v>16.436630824372756</v>
      </c>
      <c r="Q86" s="89">
        <v>0</v>
      </c>
      <c r="U86" s="89">
        <v>5.4063108511593419E-2</v>
      </c>
    </row>
    <row r="87" spans="1:21" x14ac:dyDescent="0.2">
      <c r="A87" s="87">
        <v>3</v>
      </c>
      <c r="B87" s="87">
        <v>21</v>
      </c>
      <c r="C87" s="93">
        <v>54.629390681003585</v>
      </c>
      <c r="D87" s="93">
        <v>31.404336917562723</v>
      </c>
      <c r="E87" s="93">
        <v>43.016863799200003</v>
      </c>
      <c r="F87" s="103">
        <v>22.049802867383509</v>
      </c>
      <c r="G87" s="93">
        <v>6.6666666666666666E-2</v>
      </c>
      <c r="H87" s="93">
        <v>4.0830091579180786E-2</v>
      </c>
      <c r="I87" s="89" t="s">
        <v>163</v>
      </c>
      <c r="J87" s="89">
        <v>3006</v>
      </c>
      <c r="K87" s="94">
        <v>321</v>
      </c>
      <c r="M87" s="89">
        <v>38.309820788530473</v>
      </c>
      <c r="N87" s="89">
        <v>21.862043010752693</v>
      </c>
      <c r="O87" s="89">
        <v>30.085931899641579</v>
      </c>
      <c r="P87" s="129">
        <v>34.914068100358421</v>
      </c>
      <c r="Q87" s="89">
        <v>0</v>
      </c>
      <c r="U87" s="89">
        <v>5.1650295877665918E-2</v>
      </c>
    </row>
    <row r="88" spans="1:21" x14ac:dyDescent="0.2">
      <c r="A88" s="87">
        <v>3</v>
      </c>
      <c r="B88" s="87">
        <v>22</v>
      </c>
      <c r="C88" s="93">
        <v>55.018279569892478</v>
      </c>
      <c r="D88" s="93">
        <v>33.504336917562718</v>
      </c>
      <c r="E88" s="93">
        <v>44.2613082437</v>
      </c>
      <c r="F88" s="103">
        <v>20.772025089605737</v>
      </c>
      <c r="G88" s="93">
        <v>3.3333333333333333E-2</v>
      </c>
      <c r="H88" s="93">
        <v>8.1247243952167522E-2</v>
      </c>
      <c r="I88" s="89" t="s">
        <v>164</v>
      </c>
      <c r="J88" s="89">
        <v>3016</v>
      </c>
      <c r="K88" s="94">
        <v>322</v>
      </c>
      <c r="M88" s="89">
        <v>50.179784946236559</v>
      </c>
      <c r="N88" s="89">
        <v>30.293010752688168</v>
      </c>
      <c r="O88" s="89">
        <v>40.236397849462364</v>
      </c>
      <c r="P88" s="129">
        <v>24.763602150537633</v>
      </c>
      <c r="Q88" s="89">
        <v>0</v>
      </c>
      <c r="U88" s="89">
        <v>5.3703743074190305E-2</v>
      </c>
    </row>
    <row r="89" spans="1:21" x14ac:dyDescent="0.2">
      <c r="A89" s="87">
        <v>3</v>
      </c>
      <c r="B89" s="87">
        <v>23</v>
      </c>
      <c r="C89" s="93">
        <v>54.862724014336919</v>
      </c>
      <c r="D89" s="93">
        <v>33.282114695340496</v>
      </c>
      <c r="E89" s="93">
        <v>44.072419354799997</v>
      </c>
      <c r="F89" s="103">
        <v>20.927580645161289</v>
      </c>
      <c r="G89" s="93">
        <v>0</v>
      </c>
      <c r="H89" s="93">
        <v>0.12788691035627187</v>
      </c>
      <c r="I89" s="89" t="s">
        <v>165</v>
      </c>
      <c r="J89" s="89">
        <v>3018</v>
      </c>
      <c r="K89" s="94">
        <v>323</v>
      </c>
      <c r="M89" s="89">
        <v>53.99666666666667</v>
      </c>
      <c r="N89" s="89">
        <v>30.853548387096772</v>
      </c>
      <c r="O89" s="89">
        <v>42.425107526881717</v>
      </c>
      <c r="P89" s="129">
        <v>22.574892473118279</v>
      </c>
      <c r="Q89" s="89">
        <v>0</v>
      </c>
      <c r="U89" s="89">
        <v>6.4273495942653011E-2</v>
      </c>
    </row>
    <row r="90" spans="1:21" x14ac:dyDescent="0.2">
      <c r="A90" s="87">
        <v>3</v>
      </c>
      <c r="B90" s="87">
        <v>24</v>
      </c>
      <c r="C90" s="93">
        <v>55.729390681003586</v>
      </c>
      <c r="D90" s="93">
        <v>34.037670250896056</v>
      </c>
      <c r="E90" s="93">
        <v>44.883530465900002</v>
      </c>
      <c r="F90" s="103">
        <v>20.116469534050179</v>
      </c>
      <c r="G90" s="93">
        <v>0</v>
      </c>
      <c r="H90" s="93">
        <v>4.2036191432308211E-2</v>
      </c>
      <c r="I90" s="89" t="s">
        <v>166</v>
      </c>
      <c r="J90" s="89">
        <v>3023</v>
      </c>
      <c r="K90" s="94">
        <v>324</v>
      </c>
      <c r="M90" s="89">
        <v>60.193517488567544</v>
      </c>
      <c r="N90" s="89">
        <v>34.264846125324432</v>
      </c>
      <c r="O90" s="89">
        <v>47.229181806945995</v>
      </c>
      <c r="P90" s="129">
        <v>17.770818193054012</v>
      </c>
      <c r="Q90" s="89">
        <v>0</v>
      </c>
      <c r="U90" s="89">
        <v>8.5844945637892425E-2</v>
      </c>
    </row>
    <row r="91" spans="1:21" x14ac:dyDescent="0.2">
      <c r="A91" s="87">
        <v>3</v>
      </c>
      <c r="B91" s="87">
        <v>25</v>
      </c>
      <c r="C91" s="93">
        <v>53.229390681003586</v>
      </c>
      <c r="D91" s="93">
        <v>34.404336917562723</v>
      </c>
      <c r="E91" s="93">
        <v>43.8168637992</v>
      </c>
      <c r="F91" s="103">
        <v>21.28856630824373</v>
      </c>
      <c r="G91" s="93">
        <v>0.10543010752688152</v>
      </c>
      <c r="H91" s="93">
        <v>0.15620910497052801</v>
      </c>
      <c r="I91" s="89" t="s">
        <v>167</v>
      </c>
      <c r="J91" s="89">
        <v>3009</v>
      </c>
      <c r="K91" s="94">
        <v>325</v>
      </c>
      <c r="M91" s="89">
        <v>42.911362007168464</v>
      </c>
      <c r="N91" s="89">
        <v>24.244767025089597</v>
      </c>
      <c r="O91" s="89">
        <v>33.578064516129032</v>
      </c>
      <c r="P91" s="129">
        <v>31.421935483870971</v>
      </c>
      <c r="Q91" s="89">
        <v>0</v>
      </c>
      <c r="U91" s="89">
        <v>7.5353668552056122E-2</v>
      </c>
    </row>
    <row r="92" spans="1:21" x14ac:dyDescent="0.2">
      <c r="A92" s="87">
        <v>3</v>
      </c>
      <c r="B92" s="87">
        <v>26</v>
      </c>
      <c r="C92" s="93">
        <v>54.196057347670255</v>
      </c>
      <c r="D92" s="93">
        <v>34.893225806451603</v>
      </c>
      <c r="E92" s="93">
        <v>44.544641577</v>
      </c>
      <c r="F92" s="103">
        <v>20.711057347670248</v>
      </c>
      <c r="G92" s="93">
        <v>0.25569892473118283</v>
      </c>
      <c r="H92" s="93">
        <v>3.5870315444237036E-2</v>
      </c>
      <c r="I92" s="89" t="s">
        <v>168</v>
      </c>
      <c r="J92" s="89">
        <v>3019</v>
      </c>
      <c r="K92" s="94">
        <v>326</v>
      </c>
      <c r="M92" s="89">
        <v>54.466953405017925</v>
      </c>
      <c r="N92" s="89">
        <v>32.096344086021503</v>
      </c>
      <c r="O92" s="89">
        <v>43.281648745519718</v>
      </c>
      <c r="P92" s="129">
        <v>21.718351254480282</v>
      </c>
      <c r="Q92" s="89">
        <v>0</v>
      </c>
      <c r="U92" s="89">
        <v>0.1321757133281968</v>
      </c>
    </row>
    <row r="93" spans="1:21" x14ac:dyDescent="0.2">
      <c r="A93" s="87">
        <v>3</v>
      </c>
      <c r="B93" s="87">
        <v>27</v>
      </c>
      <c r="C93" s="93">
        <v>56.484946236559139</v>
      </c>
      <c r="D93" s="93">
        <v>35.215448028673826</v>
      </c>
      <c r="E93" s="93">
        <v>45.850197132600002</v>
      </c>
      <c r="F93" s="103">
        <v>19.240179211469535</v>
      </c>
      <c r="G93" s="93">
        <v>9.0376344086021257E-2</v>
      </c>
      <c r="H93" s="93">
        <v>5.8554730161389124E-2</v>
      </c>
      <c r="I93" s="89" t="s">
        <v>169</v>
      </c>
      <c r="J93" s="89">
        <v>3025</v>
      </c>
      <c r="K93" s="94">
        <v>327</v>
      </c>
      <c r="M93" s="89">
        <v>64.834086021505385</v>
      </c>
      <c r="N93" s="89">
        <v>34.957777777777771</v>
      </c>
      <c r="O93" s="89">
        <v>49.895931899641582</v>
      </c>
      <c r="P93" s="129">
        <v>15.104068100358422</v>
      </c>
      <c r="Q93" s="89">
        <v>0</v>
      </c>
      <c r="U93" s="89">
        <v>0.11644512635980318</v>
      </c>
    </row>
    <row r="94" spans="1:21" x14ac:dyDescent="0.2">
      <c r="A94" s="87">
        <v>3</v>
      </c>
      <c r="B94" s="87">
        <v>28</v>
      </c>
      <c r="C94" s="93">
        <v>55.862724014336919</v>
      </c>
      <c r="D94" s="93">
        <v>35.293225806451602</v>
      </c>
      <c r="E94" s="93">
        <v>45.5779749103</v>
      </c>
      <c r="F94" s="103">
        <v>19.422025089605736</v>
      </c>
      <c r="G94" s="93">
        <v>0</v>
      </c>
      <c r="H94" s="93">
        <v>6.9853202974337739E-2</v>
      </c>
      <c r="I94" s="89" t="s">
        <v>170</v>
      </c>
      <c r="J94" s="89">
        <v>3017</v>
      </c>
      <c r="K94" s="94">
        <v>328</v>
      </c>
      <c r="M94" s="89">
        <v>52.313369175627258</v>
      </c>
      <c r="N94" s="89">
        <v>30.438960573476702</v>
      </c>
      <c r="O94" s="89">
        <v>41.376164874551968</v>
      </c>
      <c r="P94" s="129">
        <v>23.623835125448029</v>
      </c>
      <c r="Q94" s="89">
        <v>0</v>
      </c>
      <c r="U94" s="89">
        <v>8.4609744947438628E-2</v>
      </c>
    </row>
    <row r="95" spans="1:21" x14ac:dyDescent="0.2">
      <c r="A95" s="87">
        <v>3</v>
      </c>
      <c r="B95" s="87">
        <v>29</v>
      </c>
      <c r="C95" s="93">
        <v>54.140501792114698</v>
      </c>
      <c r="D95" s="93">
        <v>36.037670250896056</v>
      </c>
      <c r="E95" s="93">
        <v>45.089086021500002</v>
      </c>
      <c r="F95" s="103">
        <v>19.949677419354838</v>
      </c>
      <c r="G95" s="93">
        <v>3.8763440860214854E-2</v>
      </c>
      <c r="H95" s="93">
        <v>9.2415800694234593E-2</v>
      </c>
      <c r="I95" s="89" t="s">
        <v>171</v>
      </c>
      <c r="J95" s="89">
        <v>3022</v>
      </c>
      <c r="K95" s="94">
        <v>329</v>
      </c>
      <c r="M95" s="89">
        <v>57.555591397849462</v>
      </c>
      <c r="N95" s="89">
        <v>34.575734767025082</v>
      </c>
      <c r="O95" s="89">
        <v>46.065663082437275</v>
      </c>
      <c r="P95" s="129">
        <v>18.934336917562728</v>
      </c>
      <c r="Q95" s="89">
        <v>0</v>
      </c>
      <c r="U95" s="89">
        <v>0.1097249721369952</v>
      </c>
    </row>
    <row r="96" spans="1:21" x14ac:dyDescent="0.2">
      <c r="A96" s="87">
        <v>3</v>
      </c>
      <c r="B96" s="87">
        <v>30</v>
      </c>
      <c r="C96" s="93">
        <v>55.618279569892472</v>
      </c>
      <c r="D96" s="93">
        <v>35.082114695340501</v>
      </c>
      <c r="E96" s="93">
        <v>45.350197132600002</v>
      </c>
      <c r="F96" s="103">
        <v>19.798458781362008</v>
      </c>
      <c r="G96" s="93">
        <v>0.1486559139784949</v>
      </c>
      <c r="H96" s="93">
        <v>8.5420696568014348E-2</v>
      </c>
      <c r="I96" s="89" t="s">
        <v>172</v>
      </c>
      <c r="J96" s="89">
        <v>3027</v>
      </c>
      <c r="K96" s="94">
        <v>330</v>
      </c>
      <c r="M96" s="89">
        <v>66.87960573476704</v>
      </c>
      <c r="N96" s="89">
        <v>40.61433691756271</v>
      </c>
      <c r="O96" s="89">
        <v>53.746971326164882</v>
      </c>
      <c r="P96" s="129">
        <v>11.253028673835129</v>
      </c>
      <c r="Q96" s="89">
        <v>0</v>
      </c>
      <c r="U96" s="89">
        <v>8.0043913627569463E-2</v>
      </c>
    </row>
    <row r="97" spans="1:21" x14ac:dyDescent="0.2">
      <c r="A97" s="87">
        <v>3</v>
      </c>
      <c r="B97" s="87">
        <v>31</v>
      </c>
      <c r="C97" s="93">
        <v>58.629390681003585</v>
      </c>
      <c r="D97" s="93">
        <v>35.915448028673829</v>
      </c>
      <c r="E97" s="93">
        <v>47.2724193548</v>
      </c>
      <c r="F97" s="103">
        <v>17.727580645161289</v>
      </c>
      <c r="G97" s="93">
        <v>0</v>
      </c>
      <c r="H97" s="93">
        <v>0.16141266554300765</v>
      </c>
      <c r="I97" s="89" t="s">
        <v>173</v>
      </c>
      <c r="J97" s="89">
        <v>3026</v>
      </c>
      <c r="K97" s="94">
        <v>331</v>
      </c>
      <c r="M97" s="89">
        <v>63.941195155110627</v>
      </c>
      <c r="N97" s="89">
        <v>39.132292670868864</v>
      </c>
      <c r="O97" s="89">
        <v>51.536743912989749</v>
      </c>
      <c r="P97" s="129">
        <v>13.46325608701026</v>
      </c>
      <c r="Q97" s="89">
        <v>0</v>
      </c>
      <c r="U97" s="89">
        <v>0.14215940834567753</v>
      </c>
    </row>
    <row r="98" spans="1:21" x14ac:dyDescent="0.2">
      <c r="A98" s="87">
        <v>4</v>
      </c>
      <c r="B98" s="87">
        <v>1</v>
      </c>
      <c r="C98" s="93">
        <v>59.507455197132614</v>
      </c>
      <c r="D98" s="93">
        <v>36.891672640382318</v>
      </c>
      <c r="E98" s="93">
        <v>48.199563918700001</v>
      </c>
      <c r="F98" s="103">
        <v>16.872658303464757</v>
      </c>
      <c r="G98" s="93">
        <v>7.2222222222222382E-2</v>
      </c>
      <c r="H98" s="93">
        <v>8.6085723325770427E-2</v>
      </c>
      <c r="I98" s="89" t="s">
        <v>174</v>
      </c>
      <c r="J98" s="89">
        <v>4015</v>
      </c>
      <c r="K98" s="94">
        <v>401</v>
      </c>
      <c r="M98" s="89">
        <v>62.508888888888897</v>
      </c>
      <c r="N98" s="89">
        <v>39.954814814814817</v>
      </c>
      <c r="O98" s="89">
        <v>51.23185185185185</v>
      </c>
      <c r="P98" s="129">
        <v>13.768148148148148</v>
      </c>
      <c r="Q98" s="89">
        <v>0</v>
      </c>
      <c r="U98" s="89">
        <v>0.15669023193598677</v>
      </c>
    </row>
    <row r="99" spans="1:21" x14ac:dyDescent="0.2">
      <c r="A99" s="87">
        <v>4</v>
      </c>
      <c r="B99" s="87">
        <v>2</v>
      </c>
      <c r="C99" s="93">
        <v>59.658888888888882</v>
      </c>
      <c r="D99" s="93">
        <v>36.73740740740741</v>
      </c>
      <c r="E99" s="93">
        <v>48.198148148100003</v>
      </c>
      <c r="F99" s="103">
        <v>17.162962962962965</v>
      </c>
      <c r="G99" s="93">
        <v>0.36111111111111144</v>
      </c>
      <c r="H99" s="93">
        <v>3.2322521760554876E-2</v>
      </c>
      <c r="I99" s="89" t="s">
        <v>175</v>
      </c>
      <c r="J99" s="89">
        <v>4001</v>
      </c>
      <c r="K99" s="94">
        <v>402</v>
      </c>
      <c r="M99" s="89">
        <v>40.261111111111106</v>
      </c>
      <c r="N99" s="89">
        <v>23.326666666666672</v>
      </c>
      <c r="O99" s="89">
        <v>31.793888888888894</v>
      </c>
      <c r="P99" s="129">
        <v>33.206111111111106</v>
      </c>
      <c r="Q99" s="89">
        <v>0</v>
      </c>
      <c r="U99" s="89">
        <v>4.6289467236694359E-2</v>
      </c>
    </row>
    <row r="100" spans="1:21" x14ac:dyDescent="0.2">
      <c r="A100" s="87">
        <v>4</v>
      </c>
      <c r="B100" s="87">
        <v>3</v>
      </c>
      <c r="C100" s="93">
        <v>59.625555555555557</v>
      </c>
      <c r="D100" s="93">
        <v>37.637407407407409</v>
      </c>
      <c r="E100" s="93">
        <v>48.631481481400002</v>
      </c>
      <c r="F100" s="103">
        <v>16.874074074074073</v>
      </c>
      <c r="G100" s="93">
        <v>0.50555555555555576</v>
      </c>
      <c r="H100" s="93">
        <v>0.10700236682298744</v>
      </c>
      <c r="I100" s="89" t="s">
        <v>176</v>
      </c>
      <c r="J100" s="89">
        <v>4002</v>
      </c>
      <c r="K100" s="94">
        <v>403</v>
      </c>
      <c r="M100" s="89">
        <v>44.513333333333335</v>
      </c>
      <c r="N100" s="89">
        <v>27.090000000000011</v>
      </c>
      <c r="O100" s="89">
        <v>35.801666666666655</v>
      </c>
      <c r="P100" s="129">
        <v>29.198333333333334</v>
      </c>
      <c r="Q100" s="89">
        <v>0</v>
      </c>
      <c r="U100" s="89">
        <v>7.7170104431077219E-2</v>
      </c>
    </row>
    <row r="101" spans="1:21" x14ac:dyDescent="0.2">
      <c r="A101" s="87">
        <v>4</v>
      </c>
      <c r="B101" s="87">
        <v>4</v>
      </c>
      <c r="C101" s="93">
        <v>59.725555555555552</v>
      </c>
      <c r="D101" s="93">
        <v>35.67074074074074</v>
      </c>
      <c r="E101" s="93">
        <v>47.698148148100003</v>
      </c>
      <c r="F101" s="103">
        <v>17.485185185185184</v>
      </c>
      <c r="G101" s="93">
        <v>0.18333333333333332</v>
      </c>
      <c r="H101" s="93">
        <v>5.5525437566536509E-2</v>
      </c>
      <c r="I101" s="89" t="s">
        <v>177</v>
      </c>
      <c r="J101" s="89">
        <v>4005</v>
      </c>
      <c r="K101" s="94">
        <v>404</v>
      </c>
      <c r="M101" s="89">
        <v>51.428888888888899</v>
      </c>
      <c r="N101" s="89">
        <v>31.525925925925929</v>
      </c>
      <c r="O101" s="89">
        <v>41.477407407407412</v>
      </c>
      <c r="P101" s="129">
        <v>23.522592592592591</v>
      </c>
      <c r="Q101" s="89">
        <v>0</v>
      </c>
      <c r="U101" s="89">
        <v>6.3381120245861941E-2</v>
      </c>
    </row>
    <row r="102" spans="1:21" x14ac:dyDescent="0.2">
      <c r="A102" s="87">
        <v>4</v>
      </c>
      <c r="B102" s="87">
        <v>5</v>
      </c>
      <c r="C102" s="93">
        <v>60.25888888888889</v>
      </c>
      <c r="D102" s="93">
        <v>34.337407407407412</v>
      </c>
      <c r="E102" s="93">
        <v>47.298148148099997</v>
      </c>
      <c r="F102" s="103">
        <v>17.704629629629625</v>
      </c>
      <c r="G102" s="93">
        <v>2.77777777777762E-3</v>
      </c>
      <c r="H102" s="93">
        <v>4.9466419763682538E-2</v>
      </c>
      <c r="I102" s="89" t="s">
        <v>178</v>
      </c>
      <c r="J102" s="89">
        <v>4006</v>
      </c>
      <c r="K102" s="94">
        <v>405</v>
      </c>
      <c r="M102" s="89">
        <v>52.539641577060941</v>
      </c>
      <c r="N102" s="89">
        <v>32.56919952210275</v>
      </c>
      <c r="O102" s="89">
        <v>42.554420549581842</v>
      </c>
      <c r="P102" s="129">
        <v>22.445579450418155</v>
      </c>
      <c r="Q102" s="89">
        <v>0</v>
      </c>
      <c r="U102" s="89">
        <v>0.28139848571270171</v>
      </c>
    </row>
    <row r="103" spans="1:21" x14ac:dyDescent="0.2">
      <c r="A103" s="87">
        <v>4</v>
      </c>
      <c r="B103" s="87">
        <v>6</v>
      </c>
      <c r="C103" s="93">
        <v>58.792222222222222</v>
      </c>
      <c r="D103" s="93">
        <v>36.970740740740744</v>
      </c>
      <c r="E103" s="93">
        <v>47.881481481400002</v>
      </c>
      <c r="F103" s="103">
        <v>17.335740740740739</v>
      </c>
      <c r="G103" s="93">
        <v>0.21722222222222218</v>
      </c>
      <c r="H103" s="93">
        <v>0.13859013455231783</v>
      </c>
      <c r="I103" s="89" t="s">
        <v>179</v>
      </c>
      <c r="J103" s="89">
        <v>4016</v>
      </c>
      <c r="K103" s="94">
        <v>406</v>
      </c>
      <c r="M103" s="89">
        <v>62.927777777777784</v>
      </c>
      <c r="N103" s="89">
        <v>40.740000000000016</v>
      </c>
      <c r="O103" s="89">
        <v>51.833888888888893</v>
      </c>
      <c r="P103" s="129">
        <v>13.166111111111112</v>
      </c>
      <c r="Q103" s="89">
        <v>0</v>
      </c>
      <c r="U103" s="89">
        <v>7.4309020516991175E-2</v>
      </c>
    </row>
    <row r="104" spans="1:21" x14ac:dyDescent="0.2">
      <c r="A104" s="87">
        <v>4</v>
      </c>
      <c r="B104" s="87">
        <v>7</v>
      </c>
      <c r="C104" s="93">
        <v>60.958888888888893</v>
      </c>
      <c r="D104" s="93">
        <v>38.204074074074079</v>
      </c>
      <c r="E104" s="93">
        <v>49.581481481399997</v>
      </c>
      <c r="F104" s="103">
        <v>15.616296296296294</v>
      </c>
      <c r="G104" s="93">
        <v>0.19777777777777791</v>
      </c>
      <c r="H104" s="93">
        <v>6.5857810969964486E-2</v>
      </c>
      <c r="I104" s="89" t="s">
        <v>180</v>
      </c>
      <c r="J104" s="89">
        <v>4003</v>
      </c>
      <c r="K104" s="94">
        <v>407</v>
      </c>
      <c r="M104" s="89">
        <v>47.884516129032264</v>
      </c>
      <c r="N104" s="89">
        <v>28.617443249701317</v>
      </c>
      <c r="O104" s="89">
        <v>38.25097968936678</v>
      </c>
      <c r="P104" s="129">
        <v>26.74902031063322</v>
      </c>
      <c r="Q104" s="89">
        <v>0</v>
      </c>
      <c r="U104" s="89">
        <v>9.4982966690512025E-2</v>
      </c>
    </row>
    <row r="105" spans="1:21" x14ac:dyDescent="0.2">
      <c r="A105" s="87">
        <v>4</v>
      </c>
      <c r="B105" s="87">
        <v>8</v>
      </c>
      <c r="C105" s="93">
        <v>60.525555555555563</v>
      </c>
      <c r="D105" s="93">
        <v>39.070740740740739</v>
      </c>
      <c r="E105" s="93">
        <v>49.798148148099997</v>
      </c>
      <c r="F105" s="103">
        <v>15.268518518518517</v>
      </c>
      <c r="G105" s="93">
        <v>6.6666666666666666E-2</v>
      </c>
      <c r="H105" s="93">
        <v>9.2561797798083642E-2</v>
      </c>
      <c r="I105" s="89" t="s">
        <v>181</v>
      </c>
      <c r="J105" s="89">
        <v>4004</v>
      </c>
      <c r="K105" s="94">
        <v>408</v>
      </c>
      <c r="M105" s="89">
        <v>50.484695340501801</v>
      </c>
      <c r="N105" s="89">
        <v>29.643643966547195</v>
      </c>
      <c r="O105" s="89">
        <v>40.064169653524495</v>
      </c>
      <c r="P105" s="129">
        <v>24.935830346475502</v>
      </c>
      <c r="Q105" s="89">
        <v>0</v>
      </c>
      <c r="U105" s="89">
        <v>6.5023074244080437E-2</v>
      </c>
    </row>
    <row r="106" spans="1:21" x14ac:dyDescent="0.2">
      <c r="A106" s="87">
        <v>4</v>
      </c>
      <c r="B106" s="87">
        <v>9</v>
      </c>
      <c r="C106" s="93">
        <v>58.825555555555553</v>
      </c>
      <c r="D106" s="93">
        <v>36.004074074074076</v>
      </c>
      <c r="E106" s="93">
        <v>47.414814814800003</v>
      </c>
      <c r="F106" s="103">
        <v>17.585185185185185</v>
      </c>
      <c r="G106" s="93">
        <v>0</v>
      </c>
      <c r="H106" s="93">
        <v>0.19623338520927996</v>
      </c>
      <c r="I106" s="89" t="s">
        <v>182</v>
      </c>
      <c r="J106" s="89">
        <v>4008</v>
      </c>
      <c r="K106" s="94">
        <v>409</v>
      </c>
      <c r="M106" s="89">
        <v>55.072222222222223</v>
      </c>
      <c r="N106" s="89">
        <v>34.820740740740739</v>
      </c>
      <c r="O106" s="89">
        <v>44.946481481481484</v>
      </c>
      <c r="P106" s="129">
        <v>20.053518518518512</v>
      </c>
      <c r="Q106" s="89">
        <v>0</v>
      </c>
      <c r="U106" s="89">
        <v>0.18615100542521293</v>
      </c>
    </row>
    <row r="107" spans="1:21" x14ac:dyDescent="0.2">
      <c r="A107" s="87">
        <v>4</v>
      </c>
      <c r="B107" s="87">
        <v>10</v>
      </c>
      <c r="C107" s="93">
        <v>60.25888888888889</v>
      </c>
      <c r="D107" s="93">
        <v>36.604074074074077</v>
      </c>
      <c r="E107" s="93">
        <v>48.431481481399999</v>
      </c>
      <c r="F107" s="103">
        <v>16.802407407407408</v>
      </c>
      <c r="G107" s="93">
        <v>0.23388888888888887</v>
      </c>
      <c r="H107" s="93">
        <v>6.2703516991203981E-2</v>
      </c>
      <c r="I107" s="89" t="s">
        <v>183</v>
      </c>
      <c r="J107" s="89">
        <v>4009</v>
      </c>
      <c r="K107" s="94">
        <v>410</v>
      </c>
      <c r="M107" s="89">
        <v>55.94777777777778</v>
      </c>
      <c r="N107" s="89">
        <v>35.675555555555555</v>
      </c>
      <c r="O107" s="89">
        <v>45.811666666666675</v>
      </c>
      <c r="P107" s="129">
        <v>19.188333333333329</v>
      </c>
      <c r="Q107" s="89">
        <v>0</v>
      </c>
      <c r="U107" s="89">
        <v>0.12537442336203838</v>
      </c>
    </row>
    <row r="108" spans="1:21" x14ac:dyDescent="0.2">
      <c r="A108" s="87">
        <v>4</v>
      </c>
      <c r="B108" s="87">
        <v>11</v>
      </c>
      <c r="C108" s="93">
        <v>60.625555555555557</v>
      </c>
      <c r="D108" s="93">
        <v>38.637407407407409</v>
      </c>
      <c r="E108" s="93">
        <v>49.631481481400002</v>
      </c>
      <c r="F108" s="103">
        <v>15.471296296296293</v>
      </c>
      <c r="G108" s="93">
        <v>0.10277777777777762</v>
      </c>
      <c r="H108" s="93">
        <v>0.2115648012157903</v>
      </c>
      <c r="I108" s="89" t="s">
        <v>184</v>
      </c>
      <c r="J108" s="89">
        <v>4013</v>
      </c>
      <c r="K108" s="94">
        <v>411</v>
      </c>
      <c r="M108" s="89">
        <v>60.968888888888905</v>
      </c>
      <c r="N108" s="89">
        <v>38.139259259259262</v>
      </c>
      <c r="O108" s="89">
        <v>49.55407407407408</v>
      </c>
      <c r="P108" s="129">
        <v>15.445925925925923</v>
      </c>
      <c r="Q108" s="89">
        <v>0</v>
      </c>
      <c r="U108" s="89">
        <v>0.17734334189048423</v>
      </c>
    </row>
    <row r="109" spans="1:21" x14ac:dyDescent="0.2">
      <c r="A109" s="87">
        <v>4</v>
      </c>
      <c r="B109" s="87">
        <v>12</v>
      </c>
      <c r="C109" s="93">
        <v>60.092222222222226</v>
      </c>
      <c r="D109" s="93">
        <v>38.315185185185193</v>
      </c>
      <c r="E109" s="93">
        <v>49.2037037037</v>
      </c>
      <c r="F109" s="103">
        <v>15.819629629629627</v>
      </c>
      <c r="G109" s="93">
        <v>2.3333333333333428E-2</v>
      </c>
      <c r="H109" s="93">
        <v>0.14509770428958849</v>
      </c>
      <c r="I109" s="89" t="s">
        <v>185</v>
      </c>
      <c r="J109" s="89">
        <v>4027</v>
      </c>
      <c r="K109" s="94">
        <v>412</v>
      </c>
      <c r="M109" s="89">
        <v>75.805555555555557</v>
      </c>
      <c r="N109" s="89">
        <v>52.056296296296296</v>
      </c>
      <c r="O109" s="89">
        <v>63.930925925925933</v>
      </c>
      <c r="P109" s="129">
        <v>1.0690740740740743</v>
      </c>
      <c r="Q109" s="89">
        <v>0</v>
      </c>
      <c r="U109" s="89">
        <v>0.16002460430213714</v>
      </c>
    </row>
    <row r="110" spans="1:21" x14ac:dyDescent="0.2">
      <c r="A110" s="87">
        <v>4</v>
      </c>
      <c r="B110" s="87">
        <v>13</v>
      </c>
      <c r="C110" s="93">
        <v>59.458888888888893</v>
      </c>
      <c r="D110" s="93">
        <v>38.304074074074073</v>
      </c>
      <c r="E110" s="93">
        <v>48.881481481400002</v>
      </c>
      <c r="F110" s="103">
        <v>16.151851851851852</v>
      </c>
      <c r="G110" s="93">
        <v>3.3333333333333333E-2</v>
      </c>
      <c r="H110" s="93">
        <v>0.13726019801292344</v>
      </c>
      <c r="I110" s="89" t="s">
        <v>186</v>
      </c>
      <c r="J110" s="89">
        <v>4030</v>
      </c>
      <c r="K110" s="94">
        <v>413</v>
      </c>
      <c r="M110" s="89">
        <v>83.492222222222225</v>
      </c>
      <c r="N110" s="89">
        <v>60.066666666666649</v>
      </c>
      <c r="O110" s="89">
        <v>71.779444444444437</v>
      </c>
      <c r="P110" s="129">
        <v>0</v>
      </c>
      <c r="Q110" s="89">
        <v>6.7794444444444464</v>
      </c>
      <c r="U110" s="89">
        <v>6.8973164571757326E-2</v>
      </c>
    </row>
    <row r="111" spans="1:21" x14ac:dyDescent="0.2">
      <c r="A111" s="87">
        <v>4</v>
      </c>
      <c r="B111" s="87">
        <v>14</v>
      </c>
      <c r="C111" s="93">
        <v>60.725555555555566</v>
      </c>
      <c r="D111" s="93">
        <v>39.537407407407407</v>
      </c>
      <c r="E111" s="93">
        <v>50.131481481400002</v>
      </c>
      <c r="F111" s="103">
        <v>15.242407407407406</v>
      </c>
      <c r="G111" s="93">
        <v>0.37388888888888894</v>
      </c>
      <c r="H111" s="93">
        <v>0.20755741126823293</v>
      </c>
      <c r="I111" s="89" t="s">
        <v>187</v>
      </c>
      <c r="J111" s="89">
        <v>4029</v>
      </c>
      <c r="K111" s="94">
        <v>414</v>
      </c>
      <c r="M111" s="89">
        <v>79.070000000000007</v>
      </c>
      <c r="N111" s="89">
        <v>57.604444444444439</v>
      </c>
      <c r="O111" s="89">
        <v>68.337222222222238</v>
      </c>
      <c r="P111" s="129">
        <v>0</v>
      </c>
      <c r="Q111" s="89">
        <v>3.3372222222222225</v>
      </c>
      <c r="U111" s="89">
        <v>9.224318607662399E-2</v>
      </c>
    </row>
    <row r="112" spans="1:21" x14ac:dyDescent="0.2">
      <c r="A112" s="87">
        <v>4</v>
      </c>
      <c r="B112" s="87">
        <v>15</v>
      </c>
      <c r="C112" s="93">
        <v>64.425555555555562</v>
      </c>
      <c r="D112" s="93">
        <v>41.837407407407412</v>
      </c>
      <c r="E112" s="93">
        <v>53.131481481400002</v>
      </c>
      <c r="F112" s="103">
        <v>12.616296296296296</v>
      </c>
      <c r="G112" s="93">
        <v>0.74777777777777787</v>
      </c>
      <c r="H112" s="93">
        <v>0.17125106030759396</v>
      </c>
      <c r="I112" s="89" t="s">
        <v>188</v>
      </c>
      <c r="J112" s="89">
        <v>4023</v>
      </c>
      <c r="K112" s="94">
        <v>415</v>
      </c>
      <c r="M112" s="89">
        <v>70.671111111111117</v>
      </c>
      <c r="N112" s="89">
        <v>46.541111111111114</v>
      </c>
      <c r="O112" s="89">
        <v>58.606111111111112</v>
      </c>
      <c r="P112" s="129">
        <v>6.3938888888888892</v>
      </c>
      <c r="Q112" s="89">
        <v>0</v>
      </c>
      <c r="U112" s="89">
        <v>0.15746691041592825</v>
      </c>
    </row>
    <row r="113" spans="1:21" x14ac:dyDescent="0.2">
      <c r="A113" s="87">
        <v>4</v>
      </c>
      <c r="B113" s="87">
        <v>16</v>
      </c>
      <c r="C113" s="93">
        <v>65.625555555555565</v>
      </c>
      <c r="D113" s="93">
        <v>40.104074074074077</v>
      </c>
      <c r="E113" s="93">
        <v>52.864814814799999</v>
      </c>
      <c r="F113" s="103">
        <v>12.94962962962963</v>
      </c>
      <c r="G113" s="93">
        <v>0.81444444444444453</v>
      </c>
      <c r="H113" s="93">
        <v>0.26665841617831476</v>
      </c>
      <c r="I113" s="89" t="s">
        <v>189</v>
      </c>
      <c r="J113" s="89">
        <v>4007</v>
      </c>
      <c r="K113" s="94">
        <v>416</v>
      </c>
      <c r="M113" s="89">
        <v>53.92444444444444</v>
      </c>
      <c r="N113" s="89">
        <v>33.440000000000005</v>
      </c>
      <c r="O113" s="89">
        <v>43.682222222222222</v>
      </c>
      <c r="P113" s="129">
        <v>21.317777777777781</v>
      </c>
      <c r="Q113" s="89">
        <v>0</v>
      </c>
      <c r="U113" s="89">
        <v>0.10516675889974859</v>
      </c>
    </row>
    <row r="114" spans="1:21" x14ac:dyDescent="0.2">
      <c r="A114" s="87">
        <v>4</v>
      </c>
      <c r="B114" s="87">
        <v>17</v>
      </c>
      <c r="C114" s="93">
        <v>64.492222222222225</v>
      </c>
      <c r="D114" s="93">
        <v>41.037407407407407</v>
      </c>
      <c r="E114" s="93">
        <v>52.764814814799998</v>
      </c>
      <c r="F114" s="103">
        <v>12.570185185185183</v>
      </c>
      <c r="G114" s="93">
        <v>0.33499999999999991</v>
      </c>
      <c r="H114" s="93">
        <v>8.7102222181865904E-2</v>
      </c>
      <c r="I114" s="89" t="s">
        <v>190</v>
      </c>
      <c r="J114" s="89">
        <v>4010</v>
      </c>
      <c r="K114" s="94">
        <v>417</v>
      </c>
      <c r="M114" s="89">
        <v>57.423476702508971</v>
      </c>
      <c r="N114" s="89">
        <v>36.605507765830346</v>
      </c>
      <c r="O114" s="89">
        <v>47.014492234169644</v>
      </c>
      <c r="P114" s="129">
        <v>17.985507765830349</v>
      </c>
      <c r="Q114" s="89">
        <v>0</v>
      </c>
      <c r="U114" s="89">
        <v>0.15408621368819098</v>
      </c>
    </row>
    <row r="115" spans="1:21" x14ac:dyDescent="0.2">
      <c r="A115" s="87">
        <v>4</v>
      </c>
      <c r="B115" s="87">
        <v>18</v>
      </c>
      <c r="C115" s="93">
        <v>65.392222222222216</v>
      </c>
      <c r="D115" s="93">
        <v>42.070740740740739</v>
      </c>
      <c r="E115" s="93">
        <v>53.731481481400003</v>
      </c>
      <c r="F115" s="103">
        <v>11.940185185185186</v>
      </c>
      <c r="G115" s="93">
        <v>0.67166666666666641</v>
      </c>
      <c r="H115" s="93">
        <v>0.24007941659054197</v>
      </c>
      <c r="I115" s="89" t="s">
        <v>191</v>
      </c>
      <c r="J115" s="89">
        <v>4012</v>
      </c>
      <c r="K115" s="94">
        <v>418</v>
      </c>
      <c r="M115" s="89">
        <v>59.197347670250899</v>
      </c>
      <c r="N115" s="89">
        <v>38.239581839904424</v>
      </c>
      <c r="O115" s="89">
        <v>48.718464755077655</v>
      </c>
      <c r="P115" s="129">
        <v>16.281535244922338</v>
      </c>
      <c r="Q115" s="89">
        <v>0</v>
      </c>
      <c r="U115" s="89">
        <v>5.2585629322118896E-2</v>
      </c>
    </row>
    <row r="116" spans="1:21" x14ac:dyDescent="0.2">
      <c r="A116" s="87">
        <v>4</v>
      </c>
      <c r="B116" s="87">
        <v>19</v>
      </c>
      <c r="C116" s="93">
        <v>66.525555555555556</v>
      </c>
      <c r="D116" s="93">
        <v>44.17074074074074</v>
      </c>
      <c r="E116" s="93">
        <v>55.348148148100002</v>
      </c>
      <c r="F116" s="103">
        <v>10.360185185185184</v>
      </c>
      <c r="G116" s="93">
        <v>0.70833333333333282</v>
      </c>
      <c r="H116" s="93">
        <v>0.11246724326468814</v>
      </c>
      <c r="I116" s="89" t="s">
        <v>192</v>
      </c>
      <c r="J116" s="89">
        <v>4011</v>
      </c>
      <c r="K116" s="94">
        <v>419</v>
      </c>
      <c r="M116" s="89">
        <v>59.396666666666675</v>
      </c>
      <c r="N116" s="89">
        <v>36.32555555555556</v>
      </c>
      <c r="O116" s="89">
        <v>47.861111111111121</v>
      </c>
      <c r="P116" s="129">
        <v>17.138888888888893</v>
      </c>
      <c r="Q116" s="89">
        <v>0</v>
      </c>
      <c r="U116" s="89">
        <v>6.3992593748367424E-2</v>
      </c>
    </row>
    <row r="117" spans="1:21" x14ac:dyDescent="0.2">
      <c r="A117" s="87">
        <v>4</v>
      </c>
      <c r="B117" s="87">
        <v>20</v>
      </c>
      <c r="C117" s="93">
        <v>66.558888888888902</v>
      </c>
      <c r="D117" s="93">
        <v>44.137407407407409</v>
      </c>
      <c r="E117" s="93">
        <v>55.348148148100002</v>
      </c>
      <c r="F117" s="103">
        <v>10.125185185185185</v>
      </c>
      <c r="G117" s="93">
        <v>0.47333333333333294</v>
      </c>
      <c r="H117" s="93">
        <v>8.5697675139588522E-2</v>
      </c>
      <c r="I117" s="89" t="s">
        <v>193</v>
      </c>
      <c r="J117" s="89">
        <v>4014</v>
      </c>
      <c r="K117" s="94">
        <v>420</v>
      </c>
      <c r="M117" s="89">
        <v>60.613333333333337</v>
      </c>
      <c r="N117" s="89">
        <v>40.019629629629634</v>
      </c>
      <c r="O117" s="89">
        <v>50.316481481481468</v>
      </c>
      <c r="P117" s="129">
        <v>14.683518518518516</v>
      </c>
      <c r="Q117" s="89">
        <v>0</v>
      </c>
      <c r="U117" s="89">
        <v>0.32770911625127541</v>
      </c>
    </row>
    <row r="118" spans="1:21" x14ac:dyDescent="0.2">
      <c r="A118" s="87">
        <v>4</v>
      </c>
      <c r="B118" s="87">
        <v>21</v>
      </c>
      <c r="C118" s="93">
        <v>65.75888888888889</v>
      </c>
      <c r="D118" s="93">
        <v>43.804074074074073</v>
      </c>
      <c r="E118" s="93">
        <v>54.7814814814</v>
      </c>
      <c r="F118" s="103">
        <v>10.385185185185184</v>
      </c>
      <c r="G118" s="93">
        <v>0.16666666666666666</v>
      </c>
      <c r="H118" s="93">
        <v>0.16878810839390185</v>
      </c>
      <c r="I118" s="89" t="s">
        <v>194</v>
      </c>
      <c r="J118" s="89">
        <v>4017</v>
      </c>
      <c r="K118" s="94">
        <v>421</v>
      </c>
      <c r="M118" s="89">
        <v>63.528888888888893</v>
      </c>
      <c r="N118" s="89">
        <v>41.804444444444442</v>
      </c>
      <c r="O118" s="89">
        <v>52.666666666666664</v>
      </c>
      <c r="P118" s="129">
        <v>12.333333333333334</v>
      </c>
      <c r="Q118" s="89">
        <v>0</v>
      </c>
      <c r="U118" s="89">
        <v>0.10548805815160954</v>
      </c>
    </row>
    <row r="119" spans="1:21" x14ac:dyDescent="0.2">
      <c r="A119" s="87">
        <v>4</v>
      </c>
      <c r="B119" s="87">
        <v>22</v>
      </c>
      <c r="C119" s="93">
        <v>62.892222222222216</v>
      </c>
      <c r="D119" s="93">
        <v>41.337407407407412</v>
      </c>
      <c r="E119" s="93">
        <v>52.114814814799999</v>
      </c>
      <c r="F119" s="103">
        <v>13.089629629629629</v>
      </c>
      <c r="G119" s="93">
        <v>0.20444444444444468</v>
      </c>
      <c r="H119" s="93">
        <v>0.18340938932570325</v>
      </c>
      <c r="I119" s="89" t="s">
        <v>195</v>
      </c>
      <c r="J119" s="89">
        <v>4020</v>
      </c>
      <c r="K119" s="94">
        <v>422</v>
      </c>
      <c r="M119" s="89">
        <v>67.398888888888891</v>
      </c>
      <c r="N119" s="89">
        <v>43.363333333333323</v>
      </c>
      <c r="O119" s="89">
        <v>55.381111111111117</v>
      </c>
      <c r="P119" s="129">
        <v>9.6188888888888879</v>
      </c>
      <c r="Q119" s="89">
        <v>0</v>
      </c>
      <c r="U119" s="89">
        <v>0.16010326068983982</v>
      </c>
    </row>
    <row r="120" spans="1:21" x14ac:dyDescent="0.2">
      <c r="A120" s="87">
        <v>4</v>
      </c>
      <c r="B120" s="87">
        <v>23</v>
      </c>
      <c r="C120" s="93">
        <v>65.89222222222223</v>
      </c>
      <c r="D120" s="93">
        <v>42.904074074074074</v>
      </c>
      <c r="E120" s="93">
        <v>54.398148148099999</v>
      </c>
      <c r="F120" s="103">
        <v>11.066851851851851</v>
      </c>
      <c r="G120" s="93">
        <v>0.46500000000000008</v>
      </c>
      <c r="H120" s="93">
        <v>0.11213742520344626</v>
      </c>
      <c r="I120" s="89" t="s">
        <v>196</v>
      </c>
      <c r="J120" s="89">
        <v>4025</v>
      </c>
      <c r="K120" s="94">
        <v>423</v>
      </c>
      <c r="M120" s="89">
        <v>73.581111111111113</v>
      </c>
      <c r="N120" s="89">
        <v>47.994074074074071</v>
      </c>
      <c r="O120" s="89">
        <v>60.787592592592596</v>
      </c>
      <c r="P120" s="129">
        <v>4.2124074074074072</v>
      </c>
      <c r="Q120" s="89">
        <v>0</v>
      </c>
      <c r="U120" s="89">
        <v>0.1615541415780849</v>
      </c>
    </row>
    <row r="121" spans="1:21" x14ac:dyDescent="0.2">
      <c r="A121" s="87">
        <v>4</v>
      </c>
      <c r="B121" s="87">
        <v>24</v>
      </c>
      <c r="C121" s="93">
        <v>64.992222222222225</v>
      </c>
      <c r="D121" s="93">
        <v>43.470740740740744</v>
      </c>
      <c r="E121" s="93">
        <v>54.231481481400003</v>
      </c>
      <c r="F121" s="103">
        <v>11.152407407407408</v>
      </c>
      <c r="G121" s="93">
        <v>0.38388888888888884</v>
      </c>
      <c r="H121" s="93">
        <v>7.4276491159785421E-2</v>
      </c>
      <c r="I121" s="89" t="s">
        <v>197</v>
      </c>
      <c r="J121" s="89">
        <v>4024</v>
      </c>
      <c r="K121" s="94">
        <v>424</v>
      </c>
      <c r="M121" s="89">
        <v>72.611111111111114</v>
      </c>
      <c r="N121" s="89">
        <v>46.585555555555565</v>
      </c>
      <c r="O121" s="89">
        <v>59.598333333333336</v>
      </c>
      <c r="P121" s="129">
        <v>5.4016666666666673</v>
      </c>
      <c r="Q121" s="89">
        <v>0</v>
      </c>
      <c r="U121" s="89">
        <v>0.28528396834573172</v>
      </c>
    </row>
    <row r="122" spans="1:21" x14ac:dyDescent="0.2">
      <c r="A122" s="87">
        <v>4</v>
      </c>
      <c r="B122" s="87">
        <v>25</v>
      </c>
      <c r="C122" s="93">
        <v>66.325555555555567</v>
      </c>
      <c r="D122" s="93">
        <v>44.804074074074073</v>
      </c>
      <c r="E122" s="93">
        <v>55.564814814800002</v>
      </c>
      <c r="F122" s="103">
        <v>10.445</v>
      </c>
      <c r="G122" s="93">
        <v>1.0098148148148149</v>
      </c>
      <c r="H122" s="93">
        <v>0.22096315470863173</v>
      </c>
      <c r="I122" s="89" t="s">
        <v>198</v>
      </c>
      <c r="J122" s="89">
        <v>4028</v>
      </c>
      <c r="K122" s="94">
        <v>425</v>
      </c>
      <c r="M122" s="89">
        <v>78.043333333333337</v>
      </c>
      <c r="N122" s="89">
        <v>54.042962962962967</v>
      </c>
      <c r="O122" s="89">
        <v>66.043148148148163</v>
      </c>
      <c r="P122" s="129">
        <v>9.4444444444443821E-3</v>
      </c>
      <c r="Q122" s="89">
        <v>1.0525925925925923</v>
      </c>
      <c r="U122" s="89">
        <v>0.1836986205350907</v>
      </c>
    </row>
    <row r="123" spans="1:21" x14ac:dyDescent="0.2">
      <c r="A123" s="87">
        <v>4</v>
      </c>
      <c r="B123" s="87">
        <v>26</v>
      </c>
      <c r="C123" s="93">
        <v>67.125555555555565</v>
      </c>
      <c r="D123" s="93">
        <v>45.937407407407399</v>
      </c>
      <c r="E123" s="93">
        <v>56.5314814814</v>
      </c>
      <c r="F123" s="103">
        <v>9.1629629629629612</v>
      </c>
      <c r="G123" s="93">
        <v>0.69444444444444431</v>
      </c>
      <c r="H123" s="93">
        <v>0.16431656281998197</v>
      </c>
      <c r="I123" s="89" t="s">
        <v>199</v>
      </c>
      <c r="J123" s="89">
        <v>4018</v>
      </c>
      <c r="K123" s="94">
        <v>426</v>
      </c>
      <c r="M123" s="89">
        <v>66.191111111111098</v>
      </c>
      <c r="N123" s="89">
        <v>40.959999999999994</v>
      </c>
      <c r="O123" s="89">
        <v>53.575555555555553</v>
      </c>
      <c r="P123" s="129">
        <v>11.424444444444445</v>
      </c>
      <c r="Q123" s="89">
        <v>0</v>
      </c>
      <c r="U123" s="89">
        <v>0.1496193617845982</v>
      </c>
    </row>
    <row r="124" spans="1:21" x14ac:dyDescent="0.2">
      <c r="A124" s="87">
        <v>4</v>
      </c>
      <c r="B124" s="87">
        <v>27</v>
      </c>
      <c r="C124" s="93">
        <v>66.325555555555567</v>
      </c>
      <c r="D124" s="93">
        <v>46.070740740740739</v>
      </c>
      <c r="E124" s="93">
        <v>56.198148148100003</v>
      </c>
      <c r="F124" s="103">
        <v>9.6651851851851855</v>
      </c>
      <c r="G124" s="93">
        <v>0.86333333333333351</v>
      </c>
      <c r="H124" s="93">
        <v>0.14079324164252377</v>
      </c>
      <c r="I124" s="89" t="s">
        <v>200</v>
      </c>
      <c r="J124" s="89">
        <v>4022</v>
      </c>
      <c r="K124" s="94">
        <v>427</v>
      </c>
      <c r="M124" s="89">
        <v>70.786666666666676</v>
      </c>
      <c r="N124" s="89">
        <v>44.077037037037037</v>
      </c>
      <c r="O124" s="89">
        <v>57.43185185185186</v>
      </c>
      <c r="P124" s="129">
        <v>7.5681481481481452</v>
      </c>
      <c r="Q124" s="89">
        <v>0</v>
      </c>
      <c r="U124" s="89">
        <v>0.28519638360826405</v>
      </c>
    </row>
    <row r="125" spans="1:21" x14ac:dyDescent="0.2">
      <c r="A125" s="87">
        <v>4</v>
      </c>
      <c r="B125" s="87">
        <v>28</v>
      </c>
      <c r="C125" s="93">
        <v>64.925555555555562</v>
      </c>
      <c r="D125" s="93">
        <v>43.337407407407412</v>
      </c>
      <c r="E125" s="93">
        <v>54.131481481400002</v>
      </c>
      <c r="F125" s="103">
        <v>11.120740740740739</v>
      </c>
      <c r="G125" s="93">
        <v>0.25222222222222257</v>
      </c>
      <c r="H125" s="93">
        <v>0.24321423487164834</v>
      </c>
      <c r="I125" s="89" t="s">
        <v>201</v>
      </c>
      <c r="J125" s="89">
        <v>4026</v>
      </c>
      <c r="K125" s="94">
        <v>428</v>
      </c>
      <c r="M125" s="89">
        <v>74.744444444444454</v>
      </c>
      <c r="N125" s="89">
        <v>49.801481481481474</v>
      </c>
      <c r="O125" s="89">
        <v>62.272962962962957</v>
      </c>
      <c r="P125" s="129">
        <v>2.7270370370370371</v>
      </c>
      <c r="Q125" s="89">
        <v>0</v>
      </c>
      <c r="U125" s="89">
        <v>5.5454680510138361E-2</v>
      </c>
    </row>
    <row r="126" spans="1:21" x14ac:dyDescent="0.2">
      <c r="A126" s="87">
        <v>4</v>
      </c>
      <c r="B126" s="87">
        <v>29</v>
      </c>
      <c r="C126" s="93">
        <v>64.325555555555553</v>
      </c>
      <c r="D126" s="93">
        <v>44.604074074074077</v>
      </c>
      <c r="E126" s="93">
        <v>54.4648148148</v>
      </c>
      <c r="F126" s="103">
        <v>10.792962962962962</v>
      </c>
      <c r="G126" s="93">
        <v>0.25777777777777783</v>
      </c>
      <c r="H126" s="93">
        <v>0.17208703598521602</v>
      </c>
      <c r="I126" s="89" t="s">
        <v>202</v>
      </c>
      <c r="J126" s="89">
        <v>4019</v>
      </c>
      <c r="K126" s="94">
        <v>429</v>
      </c>
      <c r="M126" s="89">
        <v>67.282222222222217</v>
      </c>
      <c r="N126" s="89">
        <v>41.578148148148145</v>
      </c>
      <c r="O126" s="89">
        <v>54.430185185185181</v>
      </c>
      <c r="P126" s="129">
        <v>10.569814814814814</v>
      </c>
      <c r="Q126" s="89">
        <v>0</v>
      </c>
      <c r="U126" s="89">
        <v>8.0379381427498592E-2</v>
      </c>
    </row>
    <row r="127" spans="1:21" x14ac:dyDescent="0.2">
      <c r="A127" s="87">
        <v>4</v>
      </c>
      <c r="B127" s="87">
        <v>30</v>
      </c>
      <c r="C127" s="93">
        <v>66.358888888888885</v>
      </c>
      <c r="D127" s="93">
        <v>44.537407407407407</v>
      </c>
      <c r="E127" s="93">
        <v>55.448148148100003</v>
      </c>
      <c r="F127" s="103">
        <v>10.299074074074072</v>
      </c>
      <c r="G127" s="93">
        <v>0.74722222222222234</v>
      </c>
      <c r="H127" s="93">
        <v>9.3738501681841974E-2</v>
      </c>
      <c r="I127" s="89" t="s">
        <v>203</v>
      </c>
      <c r="J127" s="89">
        <v>4021</v>
      </c>
      <c r="K127" s="94">
        <v>430</v>
      </c>
      <c r="M127" s="89">
        <v>68.682222222222208</v>
      </c>
      <c r="N127" s="89">
        <v>43.878518518518518</v>
      </c>
      <c r="O127" s="89">
        <v>56.280370370370377</v>
      </c>
      <c r="P127" s="129">
        <v>8.7196296296296278</v>
      </c>
      <c r="Q127" s="89">
        <v>0</v>
      </c>
      <c r="U127" s="89">
        <v>0.12767013340354574</v>
      </c>
    </row>
    <row r="128" spans="1:21" x14ac:dyDescent="0.2">
      <c r="A128" s="87">
        <v>5</v>
      </c>
      <c r="B128" s="87">
        <v>1</v>
      </c>
      <c r="C128" s="93">
        <v>66.034121863799285</v>
      </c>
      <c r="D128" s="93">
        <v>45.555949820788534</v>
      </c>
      <c r="E128" s="93">
        <v>55.795035842200001</v>
      </c>
      <c r="F128" s="103">
        <v>10.093655913978496</v>
      </c>
      <c r="G128" s="93">
        <v>0.88869175627240182</v>
      </c>
      <c r="H128" s="93">
        <v>8.7473573060533563E-2</v>
      </c>
      <c r="I128" s="89" t="s">
        <v>204</v>
      </c>
      <c r="J128" s="89">
        <v>5002</v>
      </c>
      <c r="K128" s="94">
        <v>501</v>
      </c>
      <c r="M128" s="89">
        <v>57.954086021505397</v>
      </c>
      <c r="N128" s="89">
        <v>37.322258064516141</v>
      </c>
      <c r="O128" s="89">
        <v>47.638172043010755</v>
      </c>
      <c r="P128" s="129">
        <v>17.361827956989249</v>
      </c>
      <c r="Q128" s="89">
        <v>0</v>
      </c>
      <c r="U128" s="89">
        <v>6.301092263683887E-2</v>
      </c>
    </row>
    <row r="129" spans="1:21" x14ac:dyDescent="0.2">
      <c r="A129" s="87">
        <v>5</v>
      </c>
      <c r="B129" s="87">
        <v>2</v>
      </c>
      <c r="C129" s="93">
        <v>66.573548387096764</v>
      </c>
      <c r="D129" s="93">
        <v>44.851397849462373</v>
      </c>
      <c r="E129" s="93">
        <v>55.712473118200002</v>
      </c>
      <c r="F129" s="103">
        <v>10.062365591397851</v>
      </c>
      <c r="G129" s="93">
        <v>0.77483870967741997</v>
      </c>
      <c r="H129" s="93">
        <v>0.113727591002974</v>
      </c>
      <c r="I129" s="89" t="s">
        <v>205</v>
      </c>
      <c r="J129" s="89">
        <v>5020</v>
      </c>
      <c r="K129" s="94">
        <v>502</v>
      </c>
      <c r="M129" s="89">
        <v>76.472043010752685</v>
      </c>
      <c r="N129" s="89">
        <v>53.67881720430109</v>
      </c>
      <c r="O129" s="89">
        <v>65.075430107526913</v>
      </c>
      <c r="P129" s="129">
        <v>8.833333333333257E-2</v>
      </c>
      <c r="Q129" s="89">
        <v>0.16376344086021674</v>
      </c>
      <c r="U129" s="89">
        <v>0.33238427400269066</v>
      </c>
    </row>
    <row r="130" spans="1:21" x14ac:dyDescent="0.2">
      <c r="A130" s="87">
        <v>5</v>
      </c>
      <c r="B130" s="87">
        <v>3</v>
      </c>
      <c r="C130" s="93">
        <v>66.47354838709677</v>
      </c>
      <c r="D130" s="93">
        <v>46.084731182795707</v>
      </c>
      <c r="E130" s="93">
        <v>56.279139784900003</v>
      </c>
      <c r="F130" s="103">
        <v>9.3931720430107521</v>
      </c>
      <c r="G130" s="93">
        <v>0.67231182795698929</v>
      </c>
      <c r="H130" s="93">
        <v>0.2580198752530799</v>
      </c>
      <c r="I130" s="89" t="s">
        <v>206</v>
      </c>
      <c r="J130" s="89">
        <v>5019</v>
      </c>
      <c r="K130" s="94">
        <v>503</v>
      </c>
      <c r="M130" s="89">
        <v>75.485591397849447</v>
      </c>
      <c r="N130" s="89">
        <v>52.662473118279578</v>
      </c>
      <c r="O130" s="89">
        <v>64.074032258064534</v>
      </c>
      <c r="P130" s="129">
        <v>0.92596774193548137</v>
      </c>
      <c r="Q130" s="89">
        <v>0</v>
      </c>
      <c r="U130" s="89">
        <v>0.17680614746045936</v>
      </c>
    </row>
    <row r="131" spans="1:21" x14ac:dyDescent="0.2">
      <c r="A131" s="87">
        <v>5</v>
      </c>
      <c r="B131" s="87">
        <v>4</v>
      </c>
      <c r="C131" s="93">
        <v>66.140215053763441</v>
      </c>
      <c r="D131" s="93">
        <v>46.351397849462373</v>
      </c>
      <c r="E131" s="93">
        <v>56.245806451599996</v>
      </c>
      <c r="F131" s="103">
        <v>9.2244086021505378</v>
      </c>
      <c r="G131" s="93">
        <v>0.47021505376344097</v>
      </c>
      <c r="H131" s="93">
        <v>0.23278302427426162</v>
      </c>
      <c r="I131" s="89" t="s">
        <v>207</v>
      </c>
      <c r="J131" s="89">
        <v>5003</v>
      </c>
      <c r="K131" s="94">
        <v>504</v>
      </c>
      <c r="M131" s="89">
        <v>58.158028673835133</v>
      </c>
      <c r="N131" s="89">
        <v>41.105483870967753</v>
      </c>
      <c r="O131" s="89">
        <v>49.631756272401425</v>
      </c>
      <c r="P131" s="129">
        <v>15.368243727598569</v>
      </c>
      <c r="Q131" s="89">
        <v>0</v>
      </c>
      <c r="U131" s="89">
        <v>0.2735823615563247</v>
      </c>
    </row>
    <row r="132" spans="1:21" x14ac:dyDescent="0.2">
      <c r="A132" s="87">
        <v>5</v>
      </c>
      <c r="B132" s="87">
        <v>5</v>
      </c>
      <c r="C132" s="93">
        <v>68.640215053763441</v>
      </c>
      <c r="D132" s="93">
        <v>47.018064516129037</v>
      </c>
      <c r="E132" s="93">
        <v>57.829139784900001</v>
      </c>
      <c r="F132" s="103">
        <v>7.8363440860215041</v>
      </c>
      <c r="G132" s="93">
        <v>0.66548387096774209</v>
      </c>
      <c r="H132" s="93">
        <v>0.16819857645150563</v>
      </c>
      <c r="I132" s="89" t="s">
        <v>208</v>
      </c>
      <c r="J132" s="89">
        <v>5001</v>
      </c>
      <c r="K132" s="94">
        <v>505</v>
      </c>
      <c r="M132" s="89">
        <v>52.70928315412187</v>
      </c>
      <c r="N132" s="89">
        <v>34.888207885304659</v>
      </c>
      <c r="O132" s="89">
        <v>43.798745519713258</v>
      </c>
      <c r="P132" s="129">
        <v>21.201254480286739</v>
      </c>
      <c r="Q132" s="89">
        <v>0</v>
      </c>
      <c r="U132" s="89">
        <v>0.11197153173666395</v>
      </c>
    </row>
    <row r="133" spans="1:21" x14ac:dyDescent="0.2">
      <c r="A133" s="87">
        <v>5</v>
      </c>
      <c r="B133" s="87">
        <v>6</v>
      </c>
      <c r="C133" s="93">
        <v>69.095770609319004</v>
      </c>
      <c r="D133" s="93">
        <v>47.184731182795709</v>
      </c>
      <c r="E133" s="93">
        <v>58.140250895999998</v>
      </c>
      <c r="F133" s="103">
        <v>7.6836738351254468</v>
      </c>
      <c r="G133" s="93">
        <v>0.82392473118279619</v>
      </c>
      <c r="H133" s="93">
        <v>8.4704174662168161E-2</v>
      </c>
      <c r="I133" s="89" t="s">
        <v>209</v>
      </c>
      <c r="J133" s="89">
        <v>5004</v>
      </c>
      <c r="K133" s="94">
        <v>506</v>
      </c>
      <c r="M133" s="89">
        <v>60.554982078853044</v>
      </c>
      <c r="N133" s="89">
        <v>42.029139784946238</v>
      </c>
      <c r="O133" s="89">
        <v>51.292060931899641</v>
      </c>
      <c r="P133" s="129">
        <v>13.707939068100355</v>
      </c>
      <c r="Q133" s="89">
        <v>0</v>
      </c>
      <c r="U133" s="89">
        <v>6.7212299096521683E-2</v>
      </c>
    </row>
    <row r="134" spans="1:21" x14ac:dyDescent="0.2">
      <c r="A134" s="87">
        <v>5</v>
      </c>
      <c r="B134" s="87">
        <v>7</v>
      </c>
      <c r="C134" s="93">
        <v>71.97354838709677</v>
      </c>
      <c r="D134" s="93">
        <v>49.018064516129037</v>
      </c>
      <c r="E134" s="93">
        <v>60.495806451599996</v>
      </c>
      <c r="F134" s="103">
        <v>5.4380645161290317</v>
      </c>
      <c r="G134" s="93">
        <v>0.9338709677419359</v>
      </c>
      <c r="H134" s="93">
        <v>0.24318176437587244</v>
      </c>
      <c r="I134" s="89" t="s">
        <v>210</v>
      </c>
      <c r="J134" s="89">
        <v>5011</v>
      </c>
      <c r="K134" s="94">
        <v>507</v>
      </c>
      <c r="M134" s="89">
        <v>70.113333333333316</v>
      </c>
      <c r="N134" s="89">
        <v>46.460107526881735</v>
      </c>
      <c r="O134" s="89">
        <v>58.286720430107529</v>
      </c>
      <c r="P134" s="129">
        <v>6.7132795698924737</v>
      </c>
      <c r="Q134" s="89">
        <v>0</v>
      </c>
      <c r="U134" s="89">
        <v>0.15065857123804108</v>
      </c>
    </row>
    <row r="135" spans="1:21" x14ac:dyDescent="0.2">
      <c r="A135" s="87">
        <v>5</v>
      </c>
      <c r="B135" s="87">
        <v>8</v>
      </c>
      <c r="C135" s="93">
        <v>74.34021505376343</v>
      </c>
      <c r="D135" s="93">
        <v>53.15139784946237</v>
      </c>
      <c r="E135" s="93">
        <v>63.745806451599996</v>
      </c>
      <c r="F135" s="103">
        <v>3.6137096774193553</v>
      </c>
      <c r="G135" s="93">
        <v>2.3595161290322593</v>
      </c>
      <c r="H135" s="93">
        <v>0.18361461342172813</v>
      </c>
      <c r="I135" s="89" t="s">
        <v>211</v>
      </c>
      <c r="J135" s="89">
        <v>5005</v>
      </c>
      <c r="K135" s="94">
        <v>508</v>
      </c>
      <c r="M135" s="89">
        <v>63.179999999999986</v>
      </c>
      <c r="N135" s="89">
        <v>42.26161290322581</v>
      </c>
      <c r="O135" s="89">
        <v>52.720806451612916</v>
      </c>
      <c r="P135" s="129">
        <v>12.2791935483871</v>
      </c>
      <c r="Q135" s="89">
        <v>0</v>
      </c>
      <c r="U135" s="89">
        <v>0.21855100488294033</v>
      </c>
    </row>
    <row r="136" spans="1:21" x14ac:dyDescent="0.2">
      <c r="A136" s="87">
        <v>5</v>
      </c>
      <c r="B136" s="87">
        <v>9</v>
      </c>
      <c r="C136" s="93">
        <v>73.273548387096767</v>
      </c>
      <c r="D136" s="93">
        <v>50.484731182795706</v>
      </c>
      <c r="E136" s="93">
        <v>61.879139784899998</v>
      </c>
      <c r="F136" s="103">
        <v>3.7463440860215056</v>
      </c>
      <c r="G136" s="93">
        <v>0.62548387096774338</v>
      </c>
      <c r="H136" s="93">
        <v>0.18521787506690496</v>
      </c>
      <c r="I136" s="89" t="s">
        <v>212</v>
      </c>
      <c r="J136" s="89">
        <v>5014</v>
      </c>
      <c r="K136" s="94">
        <v>509</v>
      </c>
      <c r="M136" s="89">
        <v>72.142580645161289</v>
      </c>
      <c r="N136" s="89">
        <v>48.546451612903248</v>
      </c>
      <c r="O136" s="89">
        <v>60.344516129032279</v>
      </c>
      <c r="P136" s="129">
        <v>4.6554838709677409</v>
      </c>
      <c r="Q136" s="89">
        <v>0</v>
      </c>
      <c r="U136" s="89">
        <v>6.2146514202585511E-2</v>
      </c>
    </row>
    <row r="137" spans="1:21" x14ac:dyDescent="0.2">
      <c r="A137" s="87">
        <v>5</v>
      </c>
      <c r="B137" s="87">
        <v>10</v>
      </c>
      <c r="C137" s="93">
        <v>73.506881720430101</v>
      </c>
      <c r="D137" s="93">
        <v>50.751397849462371</v>
      </c>
      <c r="E137" s="93">
        <v>62.129139784899998</v>
      </c>
      <c r="F137" s="103">
        <v>4.5880107526881719</v>
      </c>
      <c r="G137" s="93">
        <v>1.7171505376344096</v>
      </c>
      <c r="H137" s="93">
        <v>0.11459535189241341</v>
      </c>
      <c r="I137" s="89" t="s">
        <v>213</v>
      </c>
      <c r="J137" s="89">
        <v>5009</v>
      </c>
      <c r="K137" s="94">
        <v>510</v>
      </c>
      <c r="M137" s="89">
        <v>67.197419354838715</v>
      </c>
      <c r="N137" s="89">
        <v>46.399498207885308</v>
      </c>
      <c r="O137" s="89">
        <v>56.798458781362008</v>
      </c>
      <c r="P137" s="129">
        <v>8.2015412186379937</v>
      </c>
      <c r="Q137" s="89">
        <v>0</v>
      </c>
      <c r="U137" s="89">
        <v>0.38316100613714699</v>
      </c>
    </row>
    <row r="138" spans="1:21" x14ac:dyDescent="0.2">
      <c r="A138" s="87">
        <v>5</v>
      </c>
      <c r="B138" s="87">
        <v>11</v>
      </c>
      <c r="C138" s="93">
        <v>73.029103942652327</v>
      </c>
      <c r="D138" s="93">
        <v>51.884731182795704</v>
      </c>
      <c r="E138" s="93">
        <v>62.456917562699999</v>
      </c>
      <c r="F138" s="103">
        <v>4.8109856630824375</v>
      </c>
      <c r="G138" s="93">
        <v>2.2679032258064526</v>
      </c>
      <c r="H138" s="93">
        <v>0.22610773020190458</v>
      </c>
      <c r="I138" s="89" t="s">
        <v>214</v>
      </c>
      <c r="J138" s="89">
        <v>5015</v>
      </c>
      <c r="K138" s="94">
        <v>511</v>
      </c>
      <c r="M138" s="89">
        <v>72.497526881720418</v>
      </c>
      <c r="N138" s="89">
        <v>49.684731182795716</v>
      </c>
      <c r="O138" s="89">
        <v>61.091129032258088</v>
      </c>
      <c r="P138" s="129">
        <v>3.908870967741934</v>
      </c>
      <c r="Q138" s="89">
        <v>0</v>
      </c>
      <c r="U138" s="89">
        <v>0.1031636493667611</v>
      </c>
    </row>
    <row r="139" spans="1:21" x14ac:dyDescent="0.2">
      <c r="A139" s="87">
        <v>5</v>
      </c>
      <c r="B139" s="87">
        <v>12</v>
      </c>
      <c r="C139" s="93">
        <v>71.640215053763441</v>
      </c>
      <c r="D139" s="93">
        <v>49.551397849462369</v>
      </c>
      <c r="E139" s="93">
        <v>60.595806451599998</v>
      </c>
      <c r="F139" s="103">
        <v>5.7803225806451621</v>
      </c>
      <c r="G139" s="93">
        <v>1.3761290322580655</v>
      </c>
      <c r="H139" s="93">
        <v>0.22228285652828964</v>
      </c>
      <c r="I139" s="89" t="s">
        <v>215</v>
      </c>
      <c r="J139" s="89">
        <v>5010</v>
      </c>
      <c r="K139" s="94">
        <v>512</v>
      </c>
      <c r="M139" s="89">
        <v>67.888064516129049</v>
      </c>
      <c r="N139" s="89">
        <v>47.251935483870966</v>
      </c>
      <c r="O139" s="89">
        <v>57.570000000000007</v>
      </c>
      <c r="P139" s="129">
        <v>7.4299999999999979</v>
      </c>
      <c r="Q139" s="89">
        <v>0</v>
      </c>
      <c r="U139" s="89">
        <v>0.11650489465190175</v>
      </c>
    </row>
    <row r="140" spans="1:21" x14ac:dyDescent="0.2">
      <c r="A140" s="87">
        <v>5</v>
      </c>
      <c r="B140" s="87">
        <v>13</v>
      </c>
      <c r="C140" s="93">
        <v>72.717992831541224</v>
      </c>
      <c r="D140" s="93">
        <v>49.118064516129039</v>
      </c>
      <c r="E140" s="93">
        <v>60.918028673800002</v>
      </c>
      <c r="F140" s="103">
        <v>5.6514336917562726</v>
      </c>
      <c r="G140" s="93">
        <v>1.5694623655913986</v>
      </c>
      <c r="H140" s="93">
        <v>0.26358796836999637</v>
      </c>
      <c r="I140" s="89" t="s">
        <v>216</v>
      </c>
      <c r="J140" s="89">
        <v>5007</v>
      </c>
      <c r="K140" s="94">
        <v>513</v>
      </c>
      <c r="M140" s="89">
        <v>65.419247311827974</v>
      </c>
      <c r="N140" s="89">
        <v>44.525268817204314</v>
      </c>
      <c r="O140" s="89">
        <v>54.97225806451614</v>
      </c>
      <c r="P140" s="129">
        <v>10.027741935483872</v>
      </c>
      <c r="Q140" s="89">
        <v>0</v>
      </c>
      <c r="U140" s="89">
        <v>0.14619635127256031</v>
      </c>
    </row>
    <row r="141" spans="1:21" x14ac:dyDescent="0.2">
      <c r="A141" s="87">
        <v>5</v>
      </c>
      <c r="B141" s="87">
        <v>14</v>
      </c>
      <c r="C141" s="93">
        <v>70.206881720430104</v>
      </c>
      <c r="D141" s="93">
        <v>49.451397849462374</v>
      </c>
      <c r="E141" s="93">
        <v>59.829139784900001</v>
      </c>
      <c r="F141" s="103">
        <v>6.239892473118279</v>
      </c>
      <c r="G141" s="93">
        <v>1.0690322580645168</v>
      </c>
      <c r="H141" s="93">
        <v>0.10523826084082022</v>
      </c>
      <c r="I141" s="89" t="s">
        <v>217</v>
      </c>
      <c r="J141" s="89">
        <v>5022</v>
      </c>
      <c r="K141" s="94">
        <v>514</v>
      </c>
      <c r="M141" s="89">
        <v>78.027204301075258</v>
      </c>
      <c r="N141" s="89">
        <v>55.275483870967754</v>
      </c>
      <c r="O141" s="89">
        <v>66.65134408602151</v>
      </c>
      <c r="P141" s="129">
        <v>0</v>
      </c>
      <c r="Q141" s="89">
        <v>1.6513440860215065</v>
      </c>
      <c r="U141" s="89">
        <v>0.22112038157514641</v>
      </c>
    </row>
    <row r="142" spans="1:21" x14ac:dyDescent="0.2">
      <c r="A142" s="87">
        <v>5</v>
      </c>
      <c r="B142" s="87">
        <v>15</v>
      </c>
      <c r="C142" s="93">
        <v>71.406881720430107</v>
      </c>
      <c r="D142" s="93">
        <v>49.084731182795707</v>
      </c>
      <c r="E142" s="93">
        <v>60.245806451599996</v>
      </c>
      <c r="F142" s="103">
        <v>6.4434946236559139</v>
      </c>
      <c r="G142" s="93">
        <v>1.6893010752688176</v>
      </c>
      <c r="H142" s="93">
        <v>9.6765845466068881E-2</v>
      </c>
      <c r="I142" s="89" t="s">
        <v>218</v>
      </c>
      <c r="J142" s="89">
        <v>5027</v>
      </c>
      <c r="K142" s="94">
        <v>515</v>
      </c>
      <c r="M142" s="89">
        <v>81.695519713261646</v>
      </c>
      <c r="N142" s="89">
        <v>59.804659498207897</v>
      </c>
      <c r="O142" s="89">
        <v>70.750089605734757</v>
      </c>
      <c r="P142" s="129">
        <v>0</v>
      </c>
      <c r="Q142" s="89">
        <v>5.7500896057347672</v>
      </c>
      <c r="U142" s="89">
        <v>0.13277160284481593</v>
      </c>
    </row>
    <row r="143" spans="1:21" x14ac:dyDescent="0.2">
      <c r="A143" s="87">
        <v>5</v>
      </c>
      <c r="B143" s="87">
        <v>16</v>
      </c>
      <c r="C143" s="93">
        <v>71.273548387096767</v>
      </c>
      <c r="D143" s="93">
        <v>49.884731182795704</v>
      </c>
      <c r="E143" s="93">
        <v>60.579139784900001</v>
      </c>
      <c r="F143" s="103">
        <v>6.0523655913978489</v>
      </c>
      <c r="G143" s="93">
        <v>1.6315053763440863</v>
      </c>
      <c r="H143" s="93">
        <v>0.24068907298902556</v>
      </c>
      <c r="I143" s="89" t="s">
        <v>219</v>
      </c>
      <c r="J143" s="89">
        <v>5013</v>
      </c>
      <c r="K143" s="94">
        <v>516</v>
      </c>
      <c r="M143" s="89">
        <v>70.332688172043007</v>
      </c>
      <c r="N143" s="89">
        <v>49.138387096774217</v>
      </c>
      <c r="O143" s="89">
        <v>59.735537634408608</v>
      </c>
      <c r="P143" s="129">
        <v>5.264462365591398</v>
      </c>
      <c r="Q143" s="89">
        <v>0</v>
      </c>
      <c r="U143" s="89">
        <v>0.17894035877101047</v>
      </c>
    </row>
    <row r="144" spans="1:21" x14ac:dyDescent="0.2">
      <c r="A144" s="87">
        <v>5</v>
      </c>
      <c r="B144" s="87">
        <v>17</v>
      </c>
      <c r="C144" s="93">
        <v>72.540215053763433</v>
      </c>
      <c r="D144" s="93">
        <v>50.751397849462371</v>
      </c>
      <c r="E144" s="93">
        <v>61.645806451600002</v>
      </c>
      <c r="F144" s="103">
        <v>5.6789247311827946</v>
      </c>
      <c r="G144" s="93">
        <v>2.3247311827956993</v>
      </c>
      <c r="H144" s="93">
        <v>0.11713177197301047</v>
      </c>
      <c r="I144" s="89" t="s">
        <v>220</v>
      </c>
      <c r="J144" s="89">
        <v>5017</v>
      </c>
      <c r="K144" s="94">
        <v>517</v>
      </c>
      <c r="M144" s="89">
        <v>73.248709677419328</v>
      </c>
      <c r="N144" s="89">
        <v>51.782150537634415</v>
      </c>
      <c r="O144" s="89">
        <v>62.515430107526889</v>
      </c>
      <c r="P144" s="129">
        <v>2.4845698924731172</v>
      </c>
      <c r="Q144" s="89">
        <v>0</v>
      </c>
      <c r="U144" s="89">
        <v>0.20038188926483896</v>
      </c>
    </row>
    <row r="145" spans="1:21" x14ac:dyDescent="0.2">
      <c r="A145" s="87">
        <v>5</v>
      </c>
      <c r="B145" s="87">
        <v>18</v>
      </c>
      <c r="C145" s="93">
        <v>73.606881720430096</v>
      </c>
      <c r="D145" s="93">
        <v>49.818064516129041</v>
      </c>
      <c r="E145" s="93">
        <v>61.712473118200002</v>
      </c>
      <c r="F145" s="103">
        <v>5.2380645161290316</v>
      </c>
      <c r="G145" s="93">
        <v>1.9505376344086021</v>
      </c>
      <c r="H145" s="93">
        <v>6.9104458438217345E-2</v>
      </c>
      <c r="I145" s="89" t="s">
        <v>221</v>
      </c>
      <c r="J145" s="89">
        <v>5021</v>
      </c>
      <c r="K145" s="94">
        <v>518</v>
      </c>
      <c r="M145" s="89">
        <v>77.467204301075256</v>
      </c>
      <c r="N145" s="89">
        <v>54.253010752688184</v>
      </c>
      <c r="O145" s="89">
        <v>65.860107526881748</v>
      </c>
      <c r="P145" s="129">
        <v>0</v>
      </c>
      <c r="Q145" s="89">
        <v>0.86010752688172165</v>
      </c>
      <c r="U145" s="89">
        <v>0.22195163037884882</v>
      </c>
    </row>
    <row r="146" spans="1:21" x14ac:dyDescent="0.2">
      <c r="A146" s="87">
        <v>5</v>
      </c>
      <c r="B146" s="87">
        <v>19</v>
      </c>
      <c r="C146" s="93">
        <v>74.573548387096764</v>
      </c>
      <c r="D146" s="93">
        <v>50.551397849462369</v>
      </c>
      <c r="E146" s="93">
        <v>62.562473118200003</v>
      </c>
      <c r="F146" s="103">
        <v>4.4575268817204305</v>
      </c>
      <c r="G146" s="93">
        <v>2.0200000000000014</v>
      </c>
      <c r="H146" s="93">
        <v>0.131323402428175</v>
      </c>
      <c r="I146" s="89" t="s">
        <v>222</v>
      </c>
      <c r="J146" s="89">
        <v>5006</v>
      </c>
      <c r="K146" s="94">
        <v>519</v>
      </c>
      <c r="M146" s="89">
        <v>65.252114695340495</v>
      </c>
      <c r="N146" s="89">
        <v>42.714086021505381</v>
      </c>
      <c r="O146" s="89">
        <v>53.983100358422931</v>
      </c>
      <c r="P146" s="129">
        <v>11.01689964157706</v>
      </c>
      <c r="Q146" s="89">
        <v>0</v>
      </c>
      <c r="U146" s="89">
        <v>0.25486028013842038</v>
      </c>
    </row>
    <row r="147" spans="1:21" x14ac:dyDescent="0.2">
      <c r="A147" s="87">
        <v>5</v>
      </c>
      <c r="B147" s="87">
        <v>20</v>
      </c>
      <c r="C147" s="93">
        <v>75.173548387096773</v>
      </c>
      <c r="D147" s="93">
        <v>51.21806451612904</v>
      </c>
      <c r="E147" s="93">
        <v>63.195806451599999</v>
      </c>
      <c r="F147" s="103">
        <v>3.7422580645161285</v>
      </c>
      <c r="G147" s="93">
        <v>1.9380645161290326</v>
      </c>
      <c r="H147" s="93">
        <v>8.8495327390505044E-2</v>
      </c>
      <c r="I147" s="89" t="s">
        <v>223</v>
      </c>
      <c r="J147" s="89">
        <v>5012</v>
      </c>
      <c r="K147" s="94">
        <v>520</v>
      </c>
      <c r="M147" s="89">
        <v>70.364480286738342</v>
      </c>
      <c r="N147" s="89">
        <v>47.503763440860233</v>
      </c>
      <c r="O147" s="89">
        <v>58.934121863799305</v>
      </c>
      <c r="P147" s="129">
        <v>6.065878136200717</v>
      </c>
      <c r="Q147" s="89">
        <v>0</v>
      </c>
      <c r="U147" s="89">
        <v>8.2520211230599466E-2</v>
      </c>
    </row>
    <row r="148" spans="1:21" x14ac:dyDescent="0.2">
      <c r="A148" s="87">
        <v>5</v>
      </c>
      <c r="B148" s="87">
        <v>21</v>
      </c>
      <c r="C148" s="93">
        <v>72.406881720430107</v>
      </c>
      <c r="D148" s="93">
        <v>52.15139784946237</v>
      </c>
      <c r="E148" s="93">
        <v>62.279139784900003</v>
      </c>
      <c r="F148" s="103">
        <v>4.8656989247311824</v>
      </c>
      <c r="G148" s="93">
        <v>2.1448387096774204</v>
      </c>
      <c r="H148" s="93">
        <v>0.10589597410279887</v>
      </c>
      <c r="I148" s="89" t="s">
        <v>224</v>
      </c>
      <c r="J148" s="89">
        <v>5018</v>
      </c>
      <c r="K148" s="94">
        <v>521</v>
      </c>
      <c r="M148" s="89">
        <v>74.245806451612907</v>
      </c>
      <c r="N148" s="89">
        <v>52.18272401433692</v>
      </c>
      <c r="O148" s="89">
        <v>63.21426523297491</v>
      </c>
      <c r="P148" s="129">
        <v>1.7857347670250883</v>
      </c>
      <c r="Q148" s="89">
        <v>0</v>
      </c>
      <c r="U148" s="89">
        <v>0.15530492811733396</v>
      </c>
    </row>
    <row r="149" spans="1:21" x14ac:dyDescent="0.2">
      <c r="A149" s="87">
        <v>5</v>
      </c>
      <c r="B149" s="87">
        <v>22</v>
      </c>
      <c r="C149" s="93">
        <v>72.706881720430104</v>
      </c>
      <c r="D149" s="93">
        <v>51.851397849462373</v>
      </c>
      <c r="E149" s="93">
        <v>62.279139784900003</v>
      </c>
      <c r="F149" s="103">
        <v>4.3959139784946233</v>
      </c>
      <c r="G149" s="93">
        <v>1.6750537634408611</v>
      </c>
      <c r="H149" s="93">
        <v>0.13437206995267462</v>
      </c>
      <c r="I149" s="89" t="s">
        <v>225</v>
      </c>
      <c r="J149" s="89">
        <v>5008</v>
      </c>
      <c r="K149" s="94">
        <v>522</v>
      </c>
      <c r="M149" s="89">
        <v>66.690430107526893</v>
      </c>
      <c r="N149" s="89">
        <v>45.017634408602163</v>
      </c>
      <c r="O149" s="89">
        <v>55.854032258064514</v>
      </c>
      <c r="P149" s="129">
        <v>9.1459677419354843</v>
      </c>
      <c r="Q149" s="89">
        <v>0</v>
      </c>
      <c r="U149" s="89">
        <v>0.2641678301451324</v>
      </c>
    </row>
    <row r="150" spans="1:21" x14ac:dyDescent="0.2">
      <c r="A150" s="87">
        <v>5</v>
      </c>
      <c r="B150" s="87">
        <v>23</v>
      </c>
      <c r="C150" s="93">
        <v>74.706881720430104</v>
      </c>
      <c r="D150" s="93">
        <v>53.684731182795709</v>
      </c>
      <c r="E150" s="93">
        <v>64.195806451600006</v>
      </c>
      <c r="F150" s="103">
        <v>2.8260215053763438</v>
      </c>
      <c r="G150" s="93">
        <v>2.0218279569892483</v>
      </c>
      <c r="H150" s="93">
        <v>0.10497068016429288</v>
      </c>
      <c r="I150" s="89" t="s">
        <v>226</v>
      </c>
      <c r="J150" s="89">
        <v>5016</v>
      </c>
      <c r="K150" s="94">
        <v>523</v>
      </c>
      <c r="M150" s="89">
        <v>73.409462365591395</v>
      </c>
      <c r="N150" s="89">
        <v>50.246881720430117</v>
      </c>
      <c r="O150" s="89">
        <v>61.82817204301076</v>
      </c>
      <c r="P150" s="129">
        <v>3.1718279569892456</v>
      </c>
      <c r="Q150" s="89">
        <v>0</v>
      </c>
      <c r="U150" s="89">
        <v>0.21791080241966396</v>
      </c>
    </row>
    <row r="151" spans="1:21" x14ac:dyDescent="0.2">
      <c r="A151" s="87">
        <v>5</v>
      </c>
      <c r="B151" s="87">
        <v>24</v>
      </c>
      <c r="C151" s="93">
        <v>74.673548387096773</v>
      </c>
      <c r="D151" s="93">
        <v>54.551397849462369</v>
      </c>
      <c r="E151" s="93">
        <v>64.6124731182</v>
      </c>
      <c r="F151" s="103">
        <v>2.8437096774193544</v>
      </c>
      <c r="G151" s="93">
        <v>2.4561827956989259</v>
      </c>
      <c r="H151" s="93">
        <v>0.22745849051892161</v>
      </c>
      <c r="I151" s="89" t="s">
        <v>227</v>
      </c>
      <c r="J151" s="89">
        <v>5023</v>
      </c>
      <c r="K151" s="94">
        <v>524</v>
      </c>
      <c r="M151" s="89">
        <v>79.568279569892454</v>
      </c>
      <c r="N151" s="89">
        <v>55.178279569892489</v>
      </c>
      <c r="O151" s="89">
        <v>67.373279569892475</v>
      </c>
      <c r="P151" s="129">
        <v>0</v>
      </c>
      <c r="Q151" s="89">
        <v>2.3732795698924747</v>
      </c>
      <c r="U151" s="89">
        <v>0.18004050445605985</v>
      </c>
    </row>
    <row r="152" spans="1:21" x14ac:dyDescent="0.2">
      <c r="A152" s="87">
        <v>5</v>
      </c>
      <c r="B152" s="87">
        <v>25</v>
      </c>
      <c r="C152" s="93">
        <v>73.773548387096767</v>
      </c>
      <c r="D152" s="93">
        <v>54.118064516129039</v>
      </c>
      <c r="E152" s="93">
        <v>63.945806451599999</v>
      </c>
      <c r="F152" s="103">
        <v>3.3104838709677415</v>
      </c>
      <c r="G152" s="93">
        <v>2.2562903225806461</v>
      </c>
      <c r="H152" s="93">
        <v>0.27128645388852407</v>
      </c>
      <c r="I152" s="89" t="s">
        <v>228</v>
      </c>
      <c r="J152" s="89">
        <v>5025</v>
      </c>
      <c r="K152" s="94">
        <v>525</v>
      </c>
      <c r="M152" s="89">
        <v>79.578387096774208</v>
      </c>
      <c r="N152" s="89">
        <v>58.180107526881734</v>
      </c>
      <c r="O152" s="89">
        <v>68.879247311827967</v>
      </c>
      <c r="P152" s="129">
        <v>0</v>
      </c>
      <c r="Q152" s="89">
        <v>3.879247311827958</v>
      </c>
      <c r="U152" s="89">
        <v>0.15363936893932356</v>
      </c>
    </row>
    <row r="153" spans="1:21" x14ac:dyDescent="0.2">
      <c r="A153" s="87">
        <v>5</v>
      </c>
      <c r="B153" s="87">
        <v>26</v>
      </c>
      <c r="C153" s="93">
        <v>72.023548387096767</v>
      </c>
      <c r="D153" s="93">
        <v>51.984731182795706</v>
      </c>
      <c r="E153" s="93">
        <v>62.004139784899998</v>
      </c>
      <c r="F153" s="103">
        <v>4.6035483870967733</v>
      </c>
      <c r="G153" s="93">
        <v>1.607688172043011</v>
      </c>
      <c r="H153" s="93">
        <v>0.18346048799474921</v>
      </c>
      <c r="I153" s="89" t="s">
        <v>229</v>
      </c>
      <c r="J153" s="89">
        <v>5024</v>
      </c>
      <c r="K153" s="94">
        <v>526</v>
      </c>
      <c r="M153" s="89">
        <v>78.517311827957002</v>
      </c>
      <c r="N153" s="89">
        <v>57.662365591397865</v>
      </c>
      <c r="O153" s="89">
        <v>68.089838709677437</v>
      </c>
      <c r="P153" s="129">
        <v>0</v>
      </c>
      <c r="Q153" s="89">
        <v>3.0898387096774234</v>
      </c>
      <c r="U153" s="89">
        <v>0.12654959993439988</v>
      </c>
    </row>
    <row r="154" spans="1:21" x14ac:dyDescent="0.2">
      <c r="A154" s="87">
        <v>5</v>
      </c>
      <c r="B154" s="87">
        <v>27</v>
      </c>
      <c r="C154" s="93">
        <v>73.84021505376343</v>
      </c>
      <c r="D154" s="93">
        <v>53.684731182795709</v>
      </c>
      <c r="E154" s="93">
        <v>63.762473118199999</v>
      </c>
      <c r="F154" s="103">
        <v>3.4924193548387086</v>
      </c>
      <c r="G154" s="93">
        <v>2.2548924731182796</v>
      </c>
      <c r="H154" s="93">
        <v>0.15727363591168933</v>
      </c>
      <c r="I154" s="89" t="s">
        <v>230</v>
      </c>
      <c r="J154" s="89">
        <v>5031</v>
      </c>
      <c r="K154" s="94">
        <v>527</v>
      </c>
      <c r="M154" s="89">
        <v>87.189139784946249</v>
      </c>
      <c r="N154" s="89">
        <v>67.673225806451626</v>
      </c>
      <c r="O154" s="89">
        <v>77.43118279569893</v>
      </c>
      <c r="P154" s="129">
        <v>0</v>
      </c>
      <c r="Q154" s="89">
        <v>12.431182795698923</v>
      </c>
      <c r="U154" s="89">
        <v>5.7399339933993397E-2</v>
      </c>
    </row>
    <row r="155" spans="1:21" x14ac:dyDescent="0.2">
      <c r="A155" s="87">
        <v>5</v>
      </c>
      <c r="B155" s="87">
        <v>28</v>
      </c>
      <c r="C155" s="93">
        <v>74.773548387096767</v>
      </c>
      <c r="D155" s="93">
        <v>55.818064516129041</v>
      </c>
      <c r="E155" s="93">
        <v>65.295806451600001</v>
      </c>
      <c r="F155" s="103">
        <v>2.9954838709677407</v>
      </c>
      <c r="G155" s="93">
        <v>3.2912903225806445</v>
      </c>
      <c r="H155" s="93">
        <v>0.35811536571329922</v>
      </c>
      <c r="I155" s="89" t="s">
        <v>231</v>
      </c>
      <c r="J155" s="89">
        <v>5029</v>
      </c>
      <c r="K155" s="94">
        <v>528</v>
      </c>
      <c r="M155" s="89">
        <v>82.915483870967748</v>
      </c>
      <c r="N155" s="89">
        <v>62.573333333333331</v>
      </c>
      <c r="O155" s="89">
        <v>72.744408602150529</v>
      </c>
      <c r="P155" s="129">
        <v>0</v>
      </c>
      <c r="Q155" s="89">
        <v>7.7444086021505365</v>
      </c>
      <c r="U155" s="89">
        <v>0.16060776685776684</v>
      </c>
    </row>
    <row r="156" spans="1:21" x14ac:dyDescent="0.2">
      <c r="A156" s="87">
        <v>5</v>
      </c>
      <c r="B156" s="87">
        <v>29</v>
      </c>
      <c r="C156" s="93">
        <v>76.906881720430107</v>
      </c>
      <c r="D156" s="93">
        <v>55.851397849462373</v>
      </c>
      <c r="E156" s="93">
        <v>66.379139784900005</v>
      </c>
      <c r="F156" s="103">
        <v>2.4444623655913968</v>
      </c>
      <c r="G156" s="93">
        <v>3.8236021505376341</v>
      </c>
      <c r="H156" s="93">
        <v>0.21594273481023532</v>
      </c>
      <c r="I156" s="89" t="s">
        <v>232</v>
      </c>
      <c r="J156" s="89">
        <v>5030</v>
      </c>
      <c r="K156" s="94">
        <v>529</v>
      </c>
      <c r="M156" s="89">
        <v>84.660107526881731</v>
      </c>
      <c r="N156" s="89">
        <v>63.716451612903235</v>
      </c>
      <c r="O156" s="89">
        <v>74.188279569892472</v>
      </c>
      <c r="P156" s="129">
        <v>0</v>
      </c>
      <c r="Q156" s="89">
        <v>9.1882795698924724</v>
      </c>
      <c r="U156" s="89">
        <v>4.6635863586358642E-2</v>
      </c>
    </row>
    <row r="157" spans="1:21" x14ac:dyDescent="0.2">
      <c r="A157" s="87">
        <v>5</v>
      </c>
      <c r="B157" s="87">
        <v>30</v>
      </c>
      <c r="C157" s="93">
        <v>79.240215053763436</v>
      </c>
      <c r="D157" s="93">
        <v>56.518064516129037</v>
      </c>
      <c r="E157" s="93">
        <v>67.879139784900005</v>
      </c>
      <c r="F157" s="103">
        <v>1.531881720430107</v>
      </c>
      <c r="G157" s="93">
        <v>4.4110215053763442</v>
      </c>
      <c r="H157" s="93">
        <v>4.8584352924723885E-2</v>
      </c>
      <c r="I157" s="89" t="s">
        <v>233</v>
      </c>
      <c r="J157" s="89">
        <v>5028</v>
      </c>
      <c r="K157" s="94">
        <v>530</v>
      </c>
      <c r="M157" s="89">
        <v>82.428064516129041</v>
      </c>
      <c r="N157" s="89">
        <v>60.724516129032274</v>
      </c>
      <c r="O157" s="89">
        <v>71.576290322580661</v>
      </c>
      <c r="P157" s="129">
        <v>0</v>
      </c>
      <c r="Q157" s="89">
        <v>6.5762903225806486</v>
      </c>
      <c r="U157" s="89">
        <v>0.20333642033258328</v>
      </c>
    </row>
    <row r="158" spans="1:21" x14ac:dyDescent="0.2">
      <c r="A158" s="87">
        <v>5</v>
      </c>
      <c r="B158" s="87">
        <v>31</v>
      </c>
      <c r="C158" s="93">
        <v>78.506881720430101</v>
      </c>
      <c r="D158" s="93">
        <v>57.15139784946237</v>
      </c>
      <c r="E158" s="93">
        <v>67.829139784899994</v>
      </c>
      <c r="F158" s="103">
        <v>1.7203763440860205</v>
      </c>
      <c r="G158" s="93">
        <v>4.5495161290322583</v>
      </c>
      <c r="H158" s="93">
        <v>0.22576638182794803</v>
      </c>
      <c r="I158" s="89" t="s">
        <v>234</v>
      </c>
      <c r="J158" s="89">
        <v>5026</v>
      </c>
      <c r="K158" s="94">
        <v>531</v>
      </c>
      <c r="M158" s="89">
        <v>80.416881720430112</v>
      </c>
      <c r="N158" s="89">
        <v>58.688172043010766</v>
      </c>
      <c r="O158" s="89">
        <v>69.552526881720425</v>
      </c>
      <c r="P158" s="129">
        <v>0</v>
      </c>
      <c r="Q158" s="89">
        <v>4.5525268817204312</v>
      </c>
      <c r="U158" s="89">
        <v>0.20188143472957948</v>
      </c>
    </row>
    <row r="159" spans="1:21" x14ac:dyDescent="0.2">
      <c r="A159" s="87">
        <v>6</v>
      </c>
      <c r="B159" s="87">
        <v>1</v>
      </c>
      <c r="C159" s="93">
        <v>77.578315412186384</v>
      </c>
      <c r="D159" s="93">
        <v>55.923225806451605</v>
      </c>
      <c r="E159" s="93">
        <v>66.750770609300005</v>
      </c>
      <c r="F159" s="103">
        <v>1.8503225806451613</v>
      </c>
      <c r="G159" s="93">
        <v>3.6010931899641574</v>
      </c>
      <c r="H159" s="93">
        <v>9.1913098045572267E-2</v>
      </c>
      <c r="I159" s="89" t="s">
        <v>235</v>
      </c>
      <c r="J159" s="89">
        <v>6023</v>
      </c>
      <c r="K159" s="94">
        <v>601</v>
      </c>
      <c r="M159" s="89">
        <v>86.473333333333343</v>
      </c>
      <c r="N159" s="89">
        <v>65.017777777777766</v>
      </c>
      <c r="O159" s="89">
        <v>75.745555555555555</v>
      </c>
      <c r="P159" s="129">
        <v>0</v>
      </c>
      <c r="Q159" s="89">
        <v>10.745555555555553</v>
      </c>
      <c r="U159" s="89">
        <v>0.25172044670597477</v>
      </c>
    </row>
    <row r="160" spans="1:21" x14ac:dyDescent="0.2">
      <c r="A160" s="87">
        <v>6</v>
      </c>
      <c r="B160" s="87">
        <v>2</v>
      </c>
      <c r="C160" s="93">
        <v>76.946666666666658</v>
      </c>
      <c r="D160" s="93">
        <v>57.718888888888877</v>
      </c>
      <c r="E160" s="93">
        <v>67.332777777700002</v>
      </c>
      <c r="F160" s="103">
        <v>1.7155555555555551</v>
      </c>
      <c r="G160" s="93">
        <v>4.0483333333333329</v>
      </c>
      <c r="H160" s="93">
        <v>0.39905046647162368</v>
      </c>
      <c r="I160" s="89" t="s">
        <v>236</v>
      </c>
      <c r="J160" s="89">
        <v>6024</v>
      </c>
      <c r="K160" s="94">
        <v>602</v>
      </c>
      <c r="M160" s="89">
        <v>86.751111111111115</v>
      </c>
      <c r="N160" s="89">
        <v>65.737777777777765</v>
      </c>
      <c r="O160" s="89">
        <v>76.24444444444444</v>
      </c>
      <c r="P160" s="129">
        <v>0</v>
      </c>
      <c r="Q160" s="89">
        <v>11.244444444444444</v>
      </c>
      <c r="U160" s="89">
        <v>0.19999099742285995</v>
      </c>
    </row>
    <row r="161" spans="1:21" x14ac:dyDescent="0.2">
      <c r="A161" s="87">
        <v>6</v>
      </c>
      <c r="B161" s="87">
        <v>3</v>
      </c>
      <c r="C161" s="93">
        <v>76.213333333333324</v>
      </c>
      <c r="D161" s="93">
        <v>55.952222222222211</v>
      </c>
      <c r="E161" s="93">
        <v>66.082777777700002</v>
      </c>
      <c r="F161" s="103">
        <v>2.1138888888888894</v>
      </c>
      <c r="G161" s="93">
        <v>3.1966666666666672</v>
      </c>
      <c r="H161" s="93">
        <v>0.15538610506622799</v>
      </c>
      <c r="I161" s="89" t="s">
        <v>237</v>
      </c>
      <c r="J161" s="89">
        <v>6007</v>
      </c>
      <c r="K161" s="94">
        <v>603</v>
      </c>
      <c r="M161" s="89">
        <v>76.962114695340503</v>
      </c>
      <c r="N161" s="89">
        <v>55.980931899641561</v>
      </c>
      <c r="O161" s="89">
        <v>66.471523297491032</v>
      </c>
      <c r="P161" s="129">
        <v>0</v>
      </c>
      <c r="Q161" s="89">
        <v>1.4715232974910388</v>
      </c>
      <c r="U161" s="89">
        <v>0.25919234675408792</v>
      </c>
    </row>
    <row r="162" spans="1:21" x14ac:dyDescent="0.2">
      <c r="A162" s="87">
        <v>6</v>
      </c>
      <c r="B162" s="87">
        <v>4</v>
      </c>
      <c r="C162" s="93">
        <v>75.279999999999987</v>
      </c>
      <c r="D162" s="93">
        <v>55.718888888888877</v>
      </c>
      <c r="E162" s="93">
        <v>65.499444444399998</v>
      </c>
      <c r="F162" s="103">
        <v>2.7150000000000003</v>
      </c>
      <c r="G162" s="93">
        <v>3.2144444444444447</v>
      </c>
      <c r="H162" s="93">
        <v>0.34351880276128366</v>
      </c>
      <c r="I162" s="89" t="s">
        <v>238</v>
      </c>
      <c r="J162" s="89">
        <v>6004</v>
      </c>
      <c r="K162" s="94">
        <v>604</v>
      </c>
      <c r="M162" s="89">
        <v>73.062222222222232</v>
      </c>
      <c r="N162" s="89">
        <v>53.713333333333331</v>
      </c>
      <c r="O162" s="89">
        <v>63.387777777777792</v>
      </c>
      <c r="P162" s="129">
        <v>1.612222222222222</v>
      </c>
      <c r="Q162" s="89">
        <v>0</v>
      </c>
      <c r="U162" s="89">
        <v>0.16732381000925997</v>
      </c>
    </row>
    <row r="163" spans="1:21" x14ac:dyDescent="0.2">
      <c r="A163" s="87">
        <v>6</v>
      </c>
      <c r="B163" s="87">
        <v>5</v>
      </c>
      <c r="C163" s="93">
        <v>77.046666666666653</v>
      </c>
      <c r="D163" s="93">
        <v>56.885555555555548</v>
      </c>
      <c r="E163" s="93">
        <v>66.966111111100005</v>
      </c>
      <c r="F163" s="103">
        <v>1.8672222222222221</v>
      </c>
      <c r="G163" s="93">
        <v>3.8333333333333335</v>
      </c>
      <c r="H163" s="93">
        <v>0.16033358765009872</v>
      </c>
      <c r="I163" s="89" t="s">
        <v>239</v>
      </c>
      <c r="J163" s="89">
        <v>6002</v>
      </c>
      <c r="K163" s="94">
        <v>605</v>
      </c>
      <c r="M163" s="89">
        <v>70.18691756272402</v>
      </c>
      <c r="N163" s="89">
        <v>50.058387096774176</v>
      </c>
      <c r="O163" s="89">
        <v>60.122652329749108</v>
      </c>
      <c r="P163" s="129">
        <v>4.877347670250896</v>
      </c>
      <c r="Q163" s="89">
        <v>0</v>
      </c>
      <c r="U163" s="89">
        <v>6.8185771025706415E-2</v>
      </c>
    </row>
    <row r="164" spans="1:21" x14ac:dyDescent="0.2">
      <c r="A164" s="87">
        <v>6</v>
      </c>
      <c r="B164" s="87">
        <v>6</v>
      </c>
      <c r="C164" s="93">
        <v>78.679999999999993</v>
      </c>
      <c r="D164" s="93">
        <v>57.252222222222215</v>
      </c>
      <c r="E164" s="93">
        <v>67.966111111100005</v>
      </c>
      <c r="F164" s="103">
        <v>0.81222222222222196</v>
      </c>
      <c r="G164" s="93">
        <v>3.7783333333333333</v>
      </c>
      <c r="H164" s="93">
        <v>0.21873823317168326</v>
      </c>
      <c r="I164" s="89" t="s">
        <v>240</v>
      </c>
      <c r="J164" s="89">
        <v>6010</v>
      </c>
      <c r="K164" s="94">
        <v>606</v>
      </c>
      <c r="M164" s="89">
        <v>79.298888888888911</v>
      </c>
      <c r="N164" s="89">
        <v>58.046666666666653</v>
      </c>
      <c r="O164" s="89">
        <v>68.672777777777782</v>
      </c>
      <c r="P164" s="129">
        <v>0</v>
      </c>
      <c r="Q164" s="89">
        <v>3.6727777777777808</v>
      </c>
      <c r="U164" s="89">
        <v>0.11643396226415095</v>
      </c>
    </row>
    <row r="165" spans="1:21" x14ac:dyDescent="0.2">
      <c r="A165" s="87">
        <v>6</v>
      </c>
      <c r="B165" s="87">
        <v>7</v>
      </c>
      <c r="C165" s="93">
        <v>80.129999999999981</v>
      </c>
      <c r="D165" s="93">
        <v>58.435555555555545</v>
      </c>
      <c r="E165" s="93">
        <v>69.282777777700005</v>
      </c>
      <c r="F165" s="103">
        <v>0.59055555555555561</v>
      </c>
      <c r="G165" s="93">
        <v>4.8733333333333331</v>
      </c>
      <c r="H165" s="93">
        <v>0.2134635602975869</v>
      </c>
      <c r="I165" s="89" t="s">
        <v>241</v>
      </c>
      <c r="J165" s="89">
        <v>6014</v>
      </c>
      <c r="K165" s="94">
        <v>607</v>
      </c>
      <c r="M165" s="89">
        <v>81.042222222222208</v>
      </c>
      <c r="N165" s="89">
        <v>61.226666666666659</v>
      </c>
      <c r="O165" s="89">
        <v>71.134444444444455</v>
      </c>
      <c r="P165" s="129">
        <v>0</v>
      </c>
      <c r="Q165" s="89">
        <v>6.134444444444445</v>
      </c>
      <c r="U165" s="89">
        <v>0.16061101498941355</v>
      </c>
    </row>
    <row r="166" spans="1:21" x14ac:dyDescent="0.2">
      <c r="A166" s="87">
        <v>6</v>
      </c>
      <c r="B166" s="87">
        <v>8</v>
      </c>
      <c r="C166" s="93">
        <v>80.646666666666661</v>
      </c>
      <c r="D166" s="93">
        <v>59.318888888888878</v>
      </c>
      <c r="E166" s="93">
        <v>69.982777777699994</v>
      </c>
      <c r="F166" s="103">
        <v>0.81944444444444386</v>
      </c>
      <c r="G166" s="93">
        <v>5.8022222222222224</v>
      </c>
      <c r="H166" s="93">
        <v>0.2385228177620454</v>
      </c>
      <c r="I166" s="89" t="s">
        <v>242</v>
      </c>
      <c r="J166" s="89">
        <v>6015</v>
      </c>
      <c r="K166" s="94">
        <v>608</v>
      </c>
      <c r="M166" s="89">
        <v>81.481111111111119</v>
      </c>
      <c r="N166" s="89">
        <v>62.059999999999988</v>
      </c>
      <c r="O166" s="89">
        <v>71.770555555555561</v>
      </c>
      <c r="P166" s="129">
        <v>0</v>
      </c>
      <c r="Q166" s="89">
        <v>6.7705555555555561</v>
      </c>
      <c r="U166" s="89">
        <v>0.17377776113718166</v>
      </c>
    </row>
    <row r="167" spans="1:21" x14ac:dyDescent="0.2">
      <c r="A167" s="87">
        <v>6</v>
      </c>
      <c r="B167" s="87">
        <v>9</v>
      </c>
      <c r="C167" s="93">
        <v>78.879999999999981</v>
      </c>
      <c r="D167" s="93">
        <v>58.518888888888881</v>
      </c>
      <c r="E167" s="93">
        <v>68.699444444400001</v>
      </c>
      <c r="F167" s="103">
        <v>1.2172222222222213</v>
      </c>
      <c r="G167" s="93">
        <v>4.9166666666666661</v>
      </c>
      <c r="H167" s="93">
        <v>6.1344715716825392E-2</v>
      </c>
      <c r="I167" s="89" t="s">
        <v>243</v>
      </c>
      <c r="J167" s="89">
        <v>6019</v>
      </c>
      <c r="K167" s="94">
        <v>609</v>
      </c>
      <c r="M167" s="89">
        <v>84.164014336917575</v>
      </c>
      <c r="N167" s="89">
        <v>62.901971326164876</v>
      </c>
      <c r="O167" s="89">
        <v>73.532992831541222</v>
      </c>
      <c r="P167" s="129">
        <v>0</v>
      </c>
      <c r="Q167" s="89">
        <v>8.5329928315412182</v>
      </c>
      <c r="U167" s="89">
        <v>0.23884015822602436</v>
      </c>
    </row>
    <row r="168" spans="1:21" x14ac:dyDescent="0.2">
      <c r="A168" s="87">
        <v>6</v>
      </c>
      <c r="B168" s="87">
        <v>10</v>
      </c>
      <c r="C168" s="93">
        <v>79.546666666666653</v>
      </c>
      <c r="D168" s="93">
        <v>58.718888888888877</v>
      </c>
      <c r="E168" s="93">
        <v>69.132777777699999</v>
      </c>
      <c r="F168" s="103">
        <v>0.60388888888888814</v>
      </c>
      <c r="G168" s="93">
        <v>4.7366666666666655</v>
      </c>
      <c r="H168" s="93">
        <v>0.21381212508976083</v>
      </c>
      <c r="I168" s="89" t="s">
        <v>244</v>
      </c>
      <c r="J168" s="89">
        <v>6026</v>
      </c>
      <c r="K168" s="94">
        <v>610</v>
      </c>
      <c r="M168" s="89">
        <v>87.815555555555562</v>
      </c>
      <c r="N168" s="89">
        <v>67.778888888888872</v>
      </c>
      <c r="O168" s="89">
        <v>77.797222222222231</v>
      </c>
      <c r="P168" s="129">
        <v>0</v>
      </c>
      <c r="Q168" s="89">
        <v>12.797222222222221</v>
      </c>
      <c r="U168" s="89">
        <v>0.1516212418785588</v>
      </c>
    </row>
    <row r="169" spans="1:21" x14ac:dyDescent="0.2">
      <c r="A169" s="87">
        <v>6</v>
      </c>
      <c r="B169" s="87">
        <v>11</v>
      </c>
      <c r="C169" s="93">
        <v>78.84666666666665</v>
      </c>
      <c r="D169" s="93">
        <v>60.635555555555548</v>
      </c>
      <c r="E169" s="93">
        <v>69.741111111099997</v>
      </c>
      <c r="F169" s="103">
        <v>0.68833333333333258</v>
      </c>
      <c r="G169" s="93">
        <v>5.4294444444444441</v>
      </c>
      <c r="H169" s="93">
        <v>0.23569750728466096</v>
      </c>
      <c r="I169" s="89" t="s">
        <v>245</v>
      </c>
      <c r="J169" s="89">
        <v>6022</v>
      </c>
      <c r="K169" s="94">
        <v>611</v>
      </c>
      <c r="M169" s="89">
        <v>85.632222222222211</v>
      </c>
      <c r="N169" s="89">
        <v>64.995555555555541</v>
      </c>
      <c r="O169" s="89">
        <v>75.313888888888911</v>
      </c>
      <c r="P169" s="129">
        <v>0</v>
      </c>
      <c r="Q169" s="89">
        <v>10.313888888888894</v>
      </c>
      <c r="U169" s="89">
        <v>0.3434099994241076</v>
      </c>
    </row>
    <row r="170" spans="1:21" x14ac:dyDescent="0.2">
      <c r="A170" s="87">
        <v>6</v>
      </c>
      <c r="B170" s="87">
        <v>12</v>
      </c>
      <c r="C170" s="93">
        <v>81.146666666666661</v>
      </c>
      <c r="D170" s="93">
        <v>62.652222222222214</v>
      </c>
      <c r="E170" s="93">
        <v>71.899444444400004</v>
      </c>
      <c r="F170" s="103">
        <v>0.33833333333333304</v>
      </c>
      <c r="G170" s="93">
        <v>7.2377777777777776</v>
      </c>
      <c r="H170" s="93">
        <v>0.13966496163682862</v>
      </c>
      <c r="I170" s="89" t="s">
        <v>246</v>
      </c>
      <c r="J170" s="89">
        <v>6018</v>
      </c>
      <c r="K170" s="94">
        <v>612</v>
      </c>
      <c r="M170" s="89">
        <v>83.77</v>
      </c>
      <c r="N170" s="89">
        <v>62.397777777777769</v>
      </c>
      <c r="O170" s="89">
        <v>73.083888888888879</v>
      </c>
      <c r="P170" s="129">
        <v>0</v>
      </c>
      <c r="Q170" s="89">
        <v>8.083888888888886</v>
      </c>
      <c r="U170" s="89">
        <v>0.28913374570841466</v>
      </c>
    </row>
    <row r="171" spans="1:21" x14ac:dyDescent="0.2">
      <c r="A171" s="87">
        <v>6</v>
      </c>
      <c r="B171" s="87">
        <v>13</v>
      </c>
      <c r="C171" s="93">
        <v>81.813333333333318</v>
      </c>
      <c r="D171" s="93">
        <v>62.118888888888883</v>
      </c>
      <c r="E171" s="93">
        <v>71.966111111100005</v>
      </c>
      <c r="F171" s="103">
        <v>0.26666666666666622</v>
      </c>
      <c r="G171" s="93">
        <v>7.232777777777776</v>
      </c>
      <c r="H171" s="93">
        <v>0.21798919357278004</v>
      </c>
      <c r="I171" s="89" t="s">
        <v>247</v>
      </c>
      <c r="J171" s="89">
        <v>6017</v>
      </c>
      <c r="K171" s="94">
        <v>613</v>
      </c>
      <c r="M171" s="89">
        <v>83.035878136200708</v>
      </c>
      <c r="N171" s="89">
        <v>62.4794982078853</v>
      </c>
      <c r="O171" s="89">
        <v>72.757688172043018</v>
      </c>
      <c r="P171" s="129">
        <v>0</v>
      </c>
      <c r="Q171" s="89">
        <v>7.7576881720430073</v>
      </c>
      <c r="U171" s="89">
        <v>0.41551937972079867</v>
      </c>
    </row>
    <row r="172" spans="1:21" x14ac:dyDescent="0.2">
      <c r="A172" s="87">
        <v>6</v>
      </c>
      <c r="B172" s="87">
        <v>14</v>
      </c>
      <c r="C172" s="93">
        <v>81.946666666666658</v>
      </c>
      <c r="D172" s="93">
        <v>62.285555555555547</v>
      </c>
      <c r="E172" s="93">
        <v>72.116111111099997</v>
      </c>
      <c r="F172" s="103">
        <v>0.2294444444444442</v>
      </c>
      <c r="G172" s="93">
        <v>7.3455555555555554</v>
      </c>
      <c r="H172" s="93">
        <v>0.16052238184023054</v>
      </c>
      <c r="I172" s="89" t="s">
        <v>248</v>
      </c>
      <c r="J172" s="89">
        <v>6008</v>
      </c>
      <c r="K172" s="94">
        <v>614</v>
      </c>
      <c r="M172" s="89">
        <v>77.496666666666684</v>
      </c>
      <c r="N172" s="89">
        <v>57.181111111111107</v>
      </c>
      <c r="O172" s="89">
        <v>67.338888888888889</v>
      </c>
      <c r="P172" s="129">
        <v>0</v>
      </c>
      <c r="Q172" s="89">
        <v>2.338888888888889</v>
      </c>
      <c r="U172" s="89">
        <v>0.26925205726128892</v>
      </c>
    </row>
    <row r="173" spans="1:21" x14ac:dyDescent="0.2">
      <c r="A173" s="87">
        <v>6</v>
      </c>
      <c r="B173" s="87">
        <v>15</v>
      </c>
      <c r="C173" s="93">
        <v>81.513333333333321</v>
      </c>
      <c r="D173" s="93">
        <v>61.652222222222214</v>
      </c>
      <c r="E173" s="93">
        <v>71.582777777700002</v>
      </c>
      <c r="F173" s="103">
        <v>0.40500000000000019</v>
      </c>
      <c r="G173" s="93">
        <v>6.9877777777777776</v>
      </c>
      <c r="H173" s="93">
        <v>0.23417562278638643</v>
      </c>
      <c r="I173" s="89" t="s">
        <v>249</v>
      </c>
      <c r="J173" s="89">
        <v>6009</v>
      </c>
      <c r="K173" s="94">
        <v>615</v>
      </c>
      <c r="M173" s="89">
        <v>78.263333333333335</v>
      </c>
      <c r="N173" s="89">
        <v>57.673333333333318</v>
      </c>
      <c r="O173" s="89">
        <v>67.968333333333348</v>
      </c>
      <c r="P173" s="129">
        <v>0</v>
      </c>
      <c r="Q173" s="89">
        <v>2.9683333333333342</v>
      </c>
      <c r="U173" s="89">
        <v>0.26315205513309453</v>
      </c>
    </row>
    <row r="174" spans="1:21" x14ac:dyDescent="0.2">
      <c r="A174" s="87">
        <v>6</v>
      </c>
      <c r="B174" s="87">
        <v>16</v>
      </c>
      <c r="C174" s="93">
        <v>82.413333333333327</v>
      </c>
      <c r="D174" s="93">
        <v>61.952222222222211</v>
      </c>
      <c r="E174" s="93">
        <v>72.182777777699997</v>
      </c>
      <c r="F174" s="103">
        <v>0.18722222222222248</v>
      </c>
      <c r="G174" s="93">
        <v>7.370000000000001</v>
      </c>
      <c r="H174" s="93">
        <v>0.12783645677165861</v>
      </c>
      <c r="I174" s="89" t="s">
        <v>250</v>
      </c>
      <c r="J174" s="89">
        <v>6025</v>
      </c>
      <c r="K174" s="94">
        <v>616</v>
      </c>
      <c r="M174" s="89">
        <v>87.431111111111079</v>
      </c>
      <c r="N174" s="89">
        <v>66.449999999999989</v>
      </c>
      <c r="O174" s="89">
        <v>76.940555555555562</v>
      </c>
      <c r="P174" s="129">
        <v>0</v>
      </c>
      <c r="Q174" s="89">
        <v>11.940555555555555</v>
      </c>
      <c r="U174" s="89">
        <v>8.1983200936707121E-2</v>
      </c>
    </row>
    <row r="175" spans="1:21" x14ac:dyDescent="0.2">
      <c r="A175" s="87">
        <v>6</v>
      </c>
      <c r="B175" s="87">
        <v>17</v>
      </c>
      <c r="C175" s="93">
        <v>83.84666666666665</v>
      </c>
      <c r="D175" s="93">
        <v>62.818888888888878</v>
      </c>
      <c r="E175" s="93">
        <v>73.332777777700002</v>
      </c>
      <c r="F175" s="103">
        <v>0.29388888888888925</v>
      </c>
      <c r="G175" s="93">
        <v>8.6266666666666669</v>
      </c>
      <c r="H175" s="93">
        <v>4.2271637591780466E-2</v>
      </c>
      <c r="I175" s="89" t="s">
        <v>251</v>
      </c>
      <c r="J175" s="89">
        <v>6027</v>
      </c>
      <c r="K175" s="94">
        <v>617</v>
      </c>
      <c r="M175" s="89">
        <v>89.135555555555555</v>
      </c>
      <c r="N175" s="89">
        <v>68.318888888888893</v>
      </c>
      <c r="O175" s="89">
        <v>78.727222222222224</v>
      </c>
      <c r="P175" s="129">
        <v>0</v>
      </c>
      <c r="Q175" s="89">
        <v>13.727222222222222</v>
      </c>
      <c r="U175" s="89">
        <v>8.5048973679757264E-2</v>
      </c>
    </row>
    <row r="176" spans="1:21" x14ac:dyDescent="0.2">
      <c r="A176" s="87">
        <v>6</v>
      </c>
      <c r="B176" s="87">
        <v>18</v>
      </c>
      <c r="C176" s="93">
        <v>84.079999999999984</v>
      </c>
      <c r="D176" s="93">
        <v>62.818888888888878</v>
      </c>
      <c r="E176" s="93">
        <v>73.449444444400001</v>
      </c>
      <c r="F176" s="103">
        <v>0.44388888888888922</v>
      </c>
      <c r="G176" s="93">
        <v>8.8933333333333344</v>
      </c>
      <c r="H176" s="93">
        <v>0.21062984821887204</v>
      </c>
      <c r="I176" s="89" t="s">
        <v>252</v>
      </c>
      <c r="J176" s="89">
        <v>6030</v>
      </c>
      <c r="K176" s="94">
        <v>618</v>
      </c>
      <c r="M176" s="89">
        <v>94.746666666666655</v>
      </c>
      <c r="N176" s="89">
        <v>72.835555555555558</v>
      </c>
      <c r="O176" s="89">
        <v>83.791111111111121</v>
      </c>
      <c r="P176" s="129">
        <v>0</v>
      </c>
      <c r="Q176" s="89">
        <v>18.79111111111111</v>
      </c>
      <c r="U176" s="89">
        <v>1.4666666666666665E-2</v>
      </c>
    </row>
    <row r="177" spans="1:21" x14ac:dyDescent="0.2">
      <c r="A177" s="87">
        <v>6</v>
      </c>
      <c r="B177" s="87">
        <v>19</v>
      </c>
      <c r="C177" s="93">
        <v>84.013333333333321</v>
      </c>
      <c r="D177" s="93">
        <v>63.252222222222215</v>
      </c>
      <c r="E177" s="93">
        <v>73.632777777699999</v>
      </c>
      <c r="F177" s="103">
        <v>0.12333333333333343</v>
      </c>
      <c r="G177" s="93">
        <v>8.7561111111111121</v>
      </c>
      <c r="H177" s="93">
        <v>0.19801839790836617</v>
      </c>
      <c r="I177" s="89" t="s">
        <v>253</v>
      </c>
      <c r="J177" s="89">
        <v>6028</v>
      </c>
      <c r="K177" s="94">
        <v>619</v>
      </c>
      <c r="M177" s="89">
        <v>89.371111111111134</v>
      </c>
      <c r="N177" s="89">
        <v>70.403333333333322</v>
      </c>
      <c r="O177" s="89">
        <v>79.887222222222206</v>
      </c>
      <c r="P177" s="129">
        <v>0</v>
      </c>
      <c r="Q177" s="89">
        <v>14.887222222222222</v>
      </c>
      <c r="U177" s="89">
        <v>0.19349759542816461</v>
      </c>
    </row>
    <row r="178" spans="1:21" x14ac:dyDescent="0.2">
      <c r="A178" s="87">
        <v>6</v>
      </c>
      <c r="B178" s="87">
        <v>20</v>
      </c>
      <c r="C178" s="93">
        <v>83.913333333333327</v>
      </c>
      <c r="D178" s="93">
        <v>62.91888888888888</v>
      </c>
      <c r="E178" s="93">
        <v>73.416111111099994</v>
      </c>
      <c r="F178" s="103">
        <v>0.18388888888888885</v>
      </c>
      <c r="G178" s="93">
        <v>8.6</v>
      </c>
      <c r="H178" s="93">
        <v>9.6744211510813763E-2</v>
      </c>
      <c r="I178" s="89" t="s">
        <v>254</v>
      </c>
      <c r="J178" s="89">
        <v>6021</v>
      </c>
      <c r="K178" s="94">
        <v>620</v>
      </c>
      <c r="M178" s="89">
        <v>85.237777777777779</v>
      </c>
      <c r="N178" s="89">
        <v>64.089999999999989</v>
      </c>
      <c r="O178" s="89">
        <v>74.663888888888906</v>
      </c>
      <c r="P178" s="129">
        <v>0</v>
      </c>
      <c r="Q178" s="89">
        <v>9.6638888888888896</v>
      </c>
      <c r="U178" s="89">
        <v>0.36222565839650162</v>
      </c>
    </row>
    <row r="179" spans="1:21" x14ac:dyDescent="0.2">
      <c r="A179" s="87">
        <v>6</v>
      </c>
      <c r="B179" s="87">
        <v>21</v>
      </c>
      <c r="C179" s="93">
        <v>84.779999999999987</v>
      </c>
      <c r="D179" s="93">
        <v>64.252222222222215</v>
      </c>
      <c r="E179" s="93">
        <v>74.516111111100003</v>
      </c>
      <c r="F179" s="103">
        <v>0.14944444444444446</v>
      </c>
      <c r="G179" s="93">
        <v>9.6655555555555566</v>
      </c>
      <c r="H179" s="93">
        <v>0.18238340767860534</v>
      </c>
      <c r="I179" s="89" t="s">
        <v>255</v>
      </c>
      <c r="J179" s="89">
        <v>6012</v>
      </c>
      <c r="K179" s="94">
        <v>621</v>
      </c>
      <c r="M179" s="89">
        <v>79.991111111111096</v>
      </c>
      <c r="N179" s="89">
        <v>59.992222222222203</v>
      </c>
      <c r="O179" s="89">
        <v>69.99166666666666</v>
      </c>
      <c r="P179" s="129">
        <v>0</v>
      </c>
      <c r="Q179" s="89">
        <v>4.9916666666666689</v>
      </c>
      <c r="U179" s="89">
        <v>6.7591383447338102E-2</v>
      </c>
    </row>
    <row r="180" spans="1:21" x14ac:dyDescent="0.2">
      <c r="A180" s="87">
        <v>6</v>
      </c>
      <c r="B180" s="87">
        <v>22</v>
      </c>
      <c r="C180" s="93">
        <v>85.179999999999993</v>
      </c>
      <c r="D180" s="93">
        <v>64.552222222222213</v>
      </c>
      <c r="E180" s="93">
        <v>74.866111111099997</v>
      </c>
      <c r="F180" s="103">
        <v>0.32055555555555532</v>
      </c>
      <c r="G180" s="93">
        <v>10.186666666666667</v>
      </c>
      <c r="H180" s="93">
        <v>7.5271592480195298E-2</v>
      </c>
      <c r="I180" s="89" t="s">
        <v>256</v>
      </c>
      <c r="J180" s="89">
        <v>6003</v>
      </c>
      <c r="K180" s="94">
        <v>622</v>
      </c>
      <c r="M180" s="89">
        <v>72.912222222222226</v>
      </c>
      <c r="N180" s="89">
        <v>51.313333333333325</v>
      </c>
      <c r="O180" s="89">
        <v>62.112777777777787</v>
      </c>
      <c r="P180" s="129">
        <v>2.8872222222222224</v>
      </c>
      <c r="Q180" s="89">
        <v>0</v>
      </c>
      <c r="U180" s="89">
        <v>2.7965252229435873E-2</v>
      </c>
    </row>
    <row r="181" spans="1:21" x14ac:dyDescent="0.2">
      <c r="A181" s="87">
        <v>6</v>
      </c>
      <c r="B181" s="87">
        <v>23</v>
      </c>
      <c r="C181" s="93">
        <v>83.379999999999981</v>
      </c>
      <c r="D181" s="93">
        <v>64.218888888888884</v>
      </c>
      <c r="E181" s="93">
        <v>73.799444444399995</v>
      </c>
      <c r="F181" s="103">
        <v>0.35333333333333361</v>
      </c>
      <c r="G181" s="93">
        <v>9.1527777777777786</v>
      </c>
      <c r="H181" s="93">
        <v>0.23314332567899024</v>
      </c>
      <c r="I181" s="89" t="s">
        <v>257</v>
      </c>
      <c r="J181" s="89">
        <v>6001</v>
      </c>
      <c r="K181" s="94">
        <v>623</v>
      </c>
      <c r="M181" s="89">
        <v>64.911612903225816</v>
      </c>
      <c r="N181" s="89">
        <v>47.224659498207878</v>
      </c>
      <c r="O181" s="89">
        <v>56.06813620071685</v>
      </c>
      <c r="P181" s="129">
        <v>8.9318637992831516</v>
      </c>
      <c r="Q181" s="89">
        <v>0</v>
      </c>
      <c r="U181" s="89">
        <v>0.17577377066113536</v>
      </c>
    </row>
    <row r="182" spans="1:21" x14ac:dyDescent="0.2">
      <c r="A182" s="87">
        <v>6</v>
      </c>
      <c r="B182" s="87">
        <v>24</v>
      </c>
      <c r="C182" s="93">
        <v>84.213333333333324</v>
      </c>
      <c r="D182" s="93">
        <v>63.785555555555547</v>
      </c>
      <c r="E182" s="93">
        <v>73.999444444399998</v>
      </c>
      <c r="F182" s="103">
        <v>0.1</v>
      </c>
      <c r="G182" s="93">
        <v>9.0994444444444458</v>
      </c>
      <c r="H182" s="93">
        <v>0.20009659073538805</v>
      </c>
      <c r="I182" s="89" t="s">
        <v>258</v>
      </c>
      <c r="J182" s="89">
        <v>6005</v>
      </c>
      <c r="K182" s="94">
        <v>624</v>
      </c>
      <c r="M182" s="89">
        <v>74.36666666666666</v>
      </c>
      <c r="N182" s="89">
        <v>54.519999999999996</v>
      </c>
      <c r="O182" s="89">
        <v>64.443333333333328</v>
      </c>
      <c r="P182" s="129">
        <v>0.56722222222222174</v>
      </c>
      <c r="Q182" s="89">
        <v>1.0555555555555429E-2</v>
      </c>
      <c r="U182" s="89">
        <v>0.13080714802818411</v>
      </c>
    </row>
    <row r="183" spans="1:21" x14ac:dyDescent="0.2">
      <c r="A183" s="87">
        <v>6</v>
      </c>
      <c r="B183" s="87">
        <v>25</v>
      </c>
      <c r="C183" s="93">
        <v>84.846666666666664</v>
      </c>
      <c r="D183" s="93">
        <v>64.185555555555553</v>
      </c>
      <c r="E183" s="93">
        <v>74.516111111100003</v>
      </c>
      <c r="F183" s="103">
        <v>0</v>
      </c>
      <c r="G183" s="93">
        <v>9.5161111111111119</v>
      </c>
      <c r="H183" s="93">
        <v>0.35753903601181886</v>
      </c>
      <c r="I183" s="89" t="s">
        <v>259</v>
      </c>
      <c r="J183" s="89">
        <v>6016</v>
      </c>
      <c r="K183" s="94">
        <v>625</v>
      </c>
      <c r="M183" s="89">
        <v>82.300000000000011</v>
      </c>
      <c r="N183" s="89">
        <v>62.345555555555535</v>
      </c>
      <c r="O183" s="89">
        <v>72.322777777777773</v>
      </c>
      <c r="P183" s="129">
        <v>0</v>
      </c>
      <c r="Q183" s="89">
        <v>7.3227777777777794</v>
      </c>
      <c r="U183" s="89">
        <v>0.22512272702496233</v>
      </c>
    </row>
    <row r="184" spans="1:21" x14ac:dyDescent="0.2">
      <c r="A184" s="87">
        <v>6</v>
      </c>
      <c r="B184" s="87">
        <v>26</v>
      </c>
      <c r="C184" s="93">
        <v>84.913333333333327</v>
      </c>
      <c r="D184" s="93">
        <v>63.752222222222215</v>
      </c>
      <c r="E184" s="93">
        <v>74.332777777700002</v>
      </c>
      <c r="F184" s="103">
        <v>4.9444444444444478E-2</v>
      </c>
      <c r="G184" s="93">
        <v>9.3822222222222234</v>
      </c>
      <c r="H184" s="93">
        <v>0.29968995085885802</v>
      </c>
      <c r="I184" s="89" t="s">
        <v>260</v>
      </c>
      <c r="J184" s="89">
        <v>6011</v>
      </c>
      <c r="K184" s="94">
        <v>626</v>
      </c>
      <c r="M184" s="89">
        <v>80.076666666666668</v>
      </c>
      <c r="N184" s="89">
        <v>58.67444444444444</v>
      </c>
      <c r="O184" s="89">
        <v>69.37555555555555</v>
      </c>
      <c r="P184" s="129">
        <v>0</v>
      </c>
      <c r="Q184" s="89">
        <v>4.3755555555555548</v>
      </c>
      <c r="U184" s="89">
        <v>0.2489113390806077</v>
      </c>
    </row>
    <row r="185" spans="1:21" x14ac:dyDescent="0.2">
      <c r="A185" s="87">
        <v>6</v>
      </c>
      <c r="B185" s="87">
        <v>27</v>
      </c>
      <c r="C185" s="93">
        <v>84.513333333333321</v>
      </c>
      <c r="D185" s="93">
        <v>63.41888888888888</v>
      </c>
      <c r="E185" s="93">
        <v>73.966111111100005</v>
      </c>
      <c r="F185" s="103">
        <v>0.2583333333333338</v>
      </c>
      <c r="G185" s="93">
        <v>9.2244444444444458</v>
      </c>
      <c r="H185" s="93">
        <v>0.26694736961175408</v>
      </c>
      <c r="I185" s="89" t="s">
        <v>261</v>
      </c>
      <c r="J185" s="89">
        <v>6006</v>
      </c>
      <c r="K185" s="94">
        <v>627</v>
      </c>
      <c r="M185" s="89">
        <v>76.093333333333348</v>
      </c>
      <c r="N185" s="89">
        <v>55.122222222222213</v>
      </c>
      <c r="O185" s="89">
        <v>65.607777777777798</v>
      </c>
      <c r="P185" s="129">
        <v>0</v>
      </c>
      <c r="Q185" s="89">
        <v>0.60777777777777542</v>
      </c>
      <c r="U185" s="89">
        <v>0.12490139554204727</v>
      </c>
    </row>
    <row r="186" spans="1:21" x14ac:dyDescent="0.2">
      <c r="A186" s="87">
        <v>6</v>
      </c>
      <c r="B186" s="87">
        <v>28</v>
      </c>
      <c r="C186" s="93">
        <v>83.913333333333327</v>
      </c>
      <c r="D186" s="93">
        <v>62.085555555555544</v>
      </c>
      <c r="E186" s="93">
        <v>72.999444444399998</v>
      </c>
      <c r="F186" s="103">
        <v>0.10388888888888867</v>
      </c>
      <c r="G186" s="93">
        <v>8.1033333333333335</v>
      </c>
      <c r="H186" s="93">
        <v>5.6948271533181563E-2</v>
      </c>
      <c r="I186" s="89" t="s">
        <v>262</v>
      </c>
      <c r="J186" s="89">
        <v>6013</v>
      </c>
      <c r="K186" s="94">
        <v>628</v>
      </c>
      <c r="M186" s="89">
        <v>81.684444444444438</v>
      </c>
      <c r="N186" s="89">
        <v>59.575555555555553</v>
      </c>
      <c r="O186" s="89">
        <v>70.630000000000024</v>
      </c>
      <c r="P186" s="129">
        <v>0</v>
      </c>
      <c r="Q186" s="89">
        <v>5.6300000000000017</v>
      </c>
      <c r="U186" s="89">
        <v>0.23838980859035525</v>
      </c>
    </row>
    <row r="187" spans="1:21" x14ac:dyDescent="0.2">
      <c r="A187" s="87">
        <v>6</v>
      </c>
      <c r="B187" s="87">
        <v>29</v>
      </c>
      <c r="C187" s="93">
        <v>84.779999999999987</v>
      </c>
      <c r="D187" s="93">
        <v>62.952222222222211</v>
      </c>
      <c r="E187" s="93">
        <v>73.866111111099997</v>
      </c>
      <c r="F187" s="103">
        <v>0</v>
      </c>
      <c r="G187" s="93">
        <v>8.8661111111111115</v>
      </c>
      <c r="H187" s="93">
        <v>0.11813160829825252</v>
      </c>
      <c r="I187" s="89" t="s">
        <v>263</v>
      </c>
      <c r="J187" s="89">
        <v>6020</v>
      </c>
      <c r="K187" s="94">
        <v>629</v>
      </c>
      <c r="M187" s="89">
        <v>84.435555555555567</v>
      </c>
      <c r="N187" s="89">
        <v>63.67777777777777</v>
      </c>
      <c r="O187" s="89">
        <v>74.056666666666672</v>
      </c>
      <c r="P187" s="129">
        <v>0</v>
      </c>
      <c r="Q187" s="89">
        <v>9.0566666666666649</v>
      </c>
      <c r="U187" s="89">
        <v>0.28321233474260687</v>
      </c>
    </row>
    <row r="188" spans="1:21" x14ac:dyDescent="0.2">
      <c r="A188" s="87">
        <v>6</v>
      </c>
      <c r="B188" s="87">
        <v>30</v>
      </c>
      <c r="C188" s="93">
        <v>83.646666666666661</v>
      </c>
      <c r="D188" s="93">
        <v>62.618888888888883</v>
      </c>
      <c r="E188" s="93">
        <v>73.132777777699999</v>
      </c>
      <c r="F188" s="103">
        <v>7.5555555555556E-2</v>
      </c>
      <c r="G188" s="93">
        <v>8.2083333333333357</v>
      </c>
      <c r="H188" s="93">
        <v>0.11384550386325799</v>
      </c>
      <c r="I188" s="89" t="s">
        <v>264</v>
      </c>
      <c r="J188" s="89">
        <v>6029</v>
      </c>
      <c r="K188" s="94">
        <v>630</v>
      </c>
      <c r="M188" s="89">
        <v>90.518888888888895</v>
      </c>
      <c r="N188" s="89">
        <v>71.577777777777769</v>
      </c>
      <c r="O188" s="89">
        <v>81.048333333333346</v>
      </c>
      <c r="P188" s="129">
        <v>0</v>
      </c>
      <c r="Q188" s="89">
        <v>16.048333333333332</v>
      </c>
      <c r="U188" s="89">
        <v>3.5368385789995065E-2</v>
      </c>
    </row>
    <row r="189" spans="1:21" x14ac:dyDescent="0.2">
      <c r="A189" s="87">
        <v>7</v>
      </c>
      <c r="B189" s="87">
        <v>1</v>
      </c>
      <c r="C189" s="93">
        <v>83.565913978494606</v>
      </c>
      <c r="D189" s="93">
        <v>63.225627240143382</v>
      </c>
      <c r="E189" s="93">
        <v>73.395770609300001</v>
      </c>
      <c r="F189" s="103">
        <v>6.6397849462365363E-2</v>
      </c>
      <c r="G189" s="93">
        <v>8.4621684587813615</v>
      </c>
      <c r="H189" s="93">
        <v>8.7216450071281287E-2</v>
      </c>
      <c r="I189" s="89" t="s">
        <v>265</v>
      </c>
      <c r="J189" s="89">
        <v>7031</v>
      </c>
      <c r="K189" s="94">
        <v>701</v>
      </c>
      <c r="M189" s="89">
        <v>99.985376344086006</v>
      </c>
      <c r="N189" s="89">
        <v>76.099498207885304</v>
      </c>
      <c r="O189" s="89">
        <v>88.042437275985648</v>
      </c>
      <c r="P189" s="130">
        <v>0</v>
      </c>
      <c r="Q189" s="89">
        <v>23.042437275985662</v>
      </c>
      <c r="U189" s="89">
        <v>4.4471193415637864E-2</v>
      </c>
    </row>
    <row r="190" spans="1:21" x14ac:dyDescent="0.2">
      <c r="A190" s="87">
        <v>7</v>
      </c>
      <c r="B190" s="87">
        <v>2</v>
      </c>
      <c r="C190" s="93">
        <v>84.032580645161275</v>
      </c>
      <c r="D190" s="93">
        <v>62.725627240143382</v>
      </c>
      <c r="E190" s="93">
        <v>73.379103942599997</v>
      </c>
      <c r="F190" s="103">
        <v>0.11639784946236537</v>
      </c>
      <c r="G190" s="93">
        <v>8.4955017921146965</v>
      </c>
      <c r="H190" s="93">
        <v>4.1221672037826257E-2</v>
      </c>
      <c r="I190" s="89" t="s">
        <v>266</v>
      </c>
      <c r="J190" s="89">
        <v>7012</v>
      </c>
      <c r="K190" s="94">
        <v>702</v>
      </c>
      <c r="M190" s="89">
        <v>84.02129032258064</v>
      </c>
      <c r="N190" s="89">
        <v>62.82279569892475</v>
      </c>
      <c r="O190" s="89">
        <v>73.422043010752688</v>
      </c>
      <c r="P190" s="130">
        <v>0</v>
      </c>
      <c r="Q190" s="89">
        <v>8.4220430107526916</v>
      </c>
      <c r="U190" s="89">
        <v>0.33840643336259674</v>
      </c>
    </row>
    <row r="191" spans="1:21" x14ac:dyDescent="0.2">
      <c r="A191" s="87">
        <v>7</v>
      </c>
      <c r="B191" s="87">
        <v>3</v>
      </c>
      <c r="C191" s="93">
        <v>83.032580645161275</v>
      </c>
      <c r="D191" s="93">
        <v>63.058960573476718</v>
      </c>
      <c r="E191" s="93">
        <v>73.045770609300007</v>
      </c>
      <c r="F191" s="103">
        <v>0.3</v>
      </c>
      <c r="G191" s="93">
        <v>8.3457706093189969</v>
      </c>
      <c r="H191" s="93">
        <v>0.13638801810582918</v>
      </c>
      <c r="I191" s="89" t="s">
        <v>267</v>
      </c>
      <c r="J191" s="89">
        <v>7017</v>
      </c>
      <c r="K191" s="94">
        <v>703</v>
      </c>
      <c r="M191" s="89">
        <v>86.544838709677435</v>
      </c>
      <c r="N191" s="89">
        <v>65.510537634408607</v>
      </c>
      <c r="O191" s="89">
        <v>76.027688172043</v>
      </c>
      <c r="P191" s="130">
        <v>0</v>
      </c>
      <c r="Q191" s="89">
        <v>11.027688172043014</v>
      </c>
      <c r="U191" s="89">
        <v>0.33545551325155221</v>
      </c>
    </row>
    <row r="192" spans="1:21" x14ac:dyDescent="0.2">
      <c r="A192" s="87">
        <v>7</v>
      </c>
      <c r="B192" s="87">
        <v>4</v>
      </c>
      <c r="C192" s="93">
        <v>84.999247311827943</v>
      </c>
      <c r="D192" s="93">
        <v>63.69229390681005</v>
      </c>
      <c r="E192" s="93">
        <v>74.345770609300004</v>
      </c>
      <c r="F192" s="103">
        <v>0.31670250896057389</v>
      </c>
      <c r="G192" s="93">
        <v>9.6624731182795696</v>
      </c>
      <c r="H192" s="93">
        <v>0.38319913640620357</v>
      </c>
      <c r="I192" s="89" t="s">
        <v>268</v>
      </c>
      <c r="J192" s="89">
        <v>7024</v>
      </c>
      <c r="K192" s="94">
        <v>704</v>
      </c>
      <c r="M192" s="89">
        <v>90.577634408602165</v>
      </c>
      <c r="N192" s="89">
        <v>68.846093189964165</v>
      </c>
      <c r="O192" s="89">
        <v>79.711863799283165</v>
      </c>
      <c r="P192" s="130">
        <v>0</v>
      </c>
      <c r="Q192" s="89">
        <v>14.711863799283151</v>
      </c>
      <c r="U192" s="89">
        <v>0.26440846333204049</v>
      </c>
    </row>
    <row r="193" spans="1:21" x14ac:dyDescent="0.2">
      <c r="A193" s="87">
        <v>7</v>
      </c>
      <c r="B193" s="87">
        <v>5</v>
      </c>
      <c r="C193" s="93">
        <v>84.599247311827938</v>
      </c>
      <c r="D193" s="93">
        <v>63.792293906810052</v>
      </c>
      <c r="E193" s="93">
        <v>74.195770609299998</v>
      </c>
      <c r="F193" s="103">
        <v>8.3369175627240583E-2</v>
      </c>
      <c r="G193" s="93">
        <v>9.2791397849462367</v>
      </c>
      <c r="H193" s="93">
        <v>0.10559766676102547</v>
      </c>
      <c r="I193" s="89" t="s">
        <v>269</v>
      </c>
      <c r="J193" s="89">
        <v>7025</v>
      </c>
      <c r="K193" s="94">
        <v>705</v>
      </c>
      <c r="M193" s="89">
        <v>91.227849462365555</v>
      </c>
      <c r="N193" s="89">
        <v>69.581756272401464</v>
      </c>
      <c r="O193" s="89">
        <v>80.404802867383523</v>
      </c>
      <c r="P193" s="130">
        <v>0</v>
      </c>
      <c r="Q193" s="89">
        <v>15.404802867383506</v>
      </c>
      <c r="U193" s="89">
        <v>0.1602570830152979</v>
      </c>
    </row>
    <row r="194" spans="1:21" x14ac:dyDescent="0.2">
      <c r="A194" s="87">
        <v>7</v>
      </c>
      <c r="B194" s="87">
        <v>6</v>
      </c>
      <c r="C194" s="93">
        <v>86.299247311827941</v>
      </c>
      <c r="D194" s="93">
        <v>64.925627240143385</v>
      </c>
      <c r="E194" s="93">
        <v>75.612437275900007</v>
      </c>
      <c r="F194" s="103">
        <v>0</v>
      </c>
      <c r="G194" s="93">
        <v>10.612437275985663</v>
      </c>
      <c r="H194" s="93">
        <v>7.5628152714731278E-2</v>
      </c>
      <c r="I194" s="89" t="s">
        <v>270</v>
      </c>
      <c r="J194" s="89">
        <v>7021</v>
      </c>
      <c r="K194" s="94">
        <v>706</v>
      </c>
      <c r="M194" s="89">
        <v>88.139247311827958</v>
      </c>
      <c r="N194" s="89">
        <v>67.839677419354857</v>
      </c>
      <c r="O194" s="89">
        <v>77.989462365591379</v>
      </c>
      <c r="P194" s="130">
        <v>0</v>
      </c>
      <c r="Q194" s="89">
        <v>12.989462365591399</v>
      </c>
      <c r="U194" s="89">
        <v>0.21222832347799434</v>
      </c>
    </row>
    <row r="195" spans="1:21" x14ac:dyDescent="0.2">
      <c r="A195" s="87">
        <v>7</v>
      </c>
      <c r="B195" s="87">
        <v>7</v>
      </c>
      <c r="C195" s="93">
        <v>86.965913978494612</v>
      </c>
      <c r="D195" s="93">
        <v>65.625627240143388</v>
      </c>
      <c r="E195" s="93">
        <v>76.295770609300007</v>
      </c>
      <c r="F195" s="103">
        <v>0</v>
      </c>
      <c r="G195" s="93">
        <v>11.295770609318996</v>
      </c>
      <c r="H195" s="93">
        <v>0.11338341286342012</v>
      </c>
      <c r="I195" s="89" t="s">
        <v>271</v>
      </c>
      <c r="J195" s="89">
        <v>7009</v>
      </c>
      <c r="K195" s="94">
        <v>707</v>
      </c>
      <c r="M195" s="89">
        <v>81.407526881720443</v>
      </c>
      <c r="N195" s="89">
        <v>62.067240143369197</v>
      </c>
      <c r="O195" s="89">
        <v>71.73738351254481</v>
      </c>
      <c r="P195" s="130">
        <v>0</v>
      </c>
      <c r="Q195" s="89">
        <v>6.7373835125448007</v>
      </c>
      <c r="U195" s="89">
        <v>8.4768258181016298E-2</v>
      </c>
    </row>
    <row r="196" spans="1:21" x14ac:dyDescent="0.2">
      <c r="A196" s="87">
        <v>7</v>
      </c>
      <c r="B196" s="87">
        <v>8</v>
      </c>
      <c r="C196" s="93">
        <v>87.232580645161278</v>
      </c>
      <c r="D196" s="93">
        <v>66.092293906810056</v>
      </c>
      <c r="E196" s="93">
        <v>76.662437275900004</v>
      </c>
      <c r="F196" s="103">
        <v>0</v>
      </c>
      <c r="G196" s="93">
        <v>11.662437275985662</v>
      </c>
      <c r="H196" s="93">
        <v>0.20119937741130137</v>
      </c>
      <c r="I196" s="89" t="s">
        <v>272</v>
      </c>
      <c r="J196" s="89">
        <v>7004</v>
      </c>
      <c r="K196" s="94">
        <v>708</v>
      </c>
      <c r="M196" s="89">
        <v>78.597419354838721</v>
      </c>
      <c r="N196" s="89">
        <v>57.866917562724019</v>
      </c>
      <c r="O196" s="89">
        <v>68.232168458781373</v>
      </c>
      <c r="P196" s="130">
        <v>0</v>
      </c>
      <c r="Q196" s="89">
        <v>3.2321684587813619</v>
      </c>
      <c r="U196" s="89">
        <v>7.157653707633839E-2</v>
      </c>
    </row>
    <row r="197" spans="1:21" x14ac:dyDescent="0.2">
      <c r="A197" s="87">
        <v>7</v>
      </c>
      <c r="B197" s="87">
        <v>9</v>
      </c>
      <c r="C197" s="93">
        <v>85.165913978494615</v>
      </c>
      <c r="D197" s="93">
        <v>65.94784946236561</v>
      </c>
      <c r="E197" s="93">
        <v>75.5568817204</v>
      </c>
      <c r="F197" s="103">
        <v>0.13333333333333333</v>
      </c>
      <c r="G197" s="93">
        <v>10.69021505376344</v>
      </c>
      <c r="H197" s="93">
        <v>0.14804223918580048</v>
      </c>
      <c r="I197" s="89" t="s">
        <v>273</v>
      </c>
      <c r="J197" s="89">
        <v>7008</v>
      </c>
      <c r="K197" s="94">
        <v>709</v>
      </c>
      <c r="M197" s="89">
        <v>80.398064516128997</v>
      </c>
      <c r="N197" s="89">
        <v>61.649784946236565</v>
      </c>
      <c r="O197" s="89">
        <v>71.023924731182817</v>
      </c>
      <c r="P197" s="130">
        <v>0</v>
      </c>
      <c r="Q197" s="89">
        <v>6.023924731182797</v>
      </c>
      <c r="U197" s="89">
        <v>0.3582684734318336</v>
      </c>
    </row>
    <row r="198" spans="1:21" x14ac:dyDescent="0.2">
      <c r="A198" s="87">
        <v>7</v>
      </c>
      <c r="B198" s="87">
        <v>10</v>
      </c>
      <c r="C198" s="93">
        <v>85.765913978494609</v>
      </c>
      <c r="D198" s="93">
        <v>65.158960573476719</v>
      </c>
      <c r="E198" s="93">
        <v>75.462437275900001</v>
      </c>
      <c r="F198" s="103">
        <v>4.2580645161289968E-2</v>
      </c>
      <c r="G198" s="93">
        <v>10.505017921146953</v>
      </c>
      <c r="H198" s="93">
        <v>0.11999478869492777</v>
      </c>
      <c r="I198" s="89" t="s">
        <v>274</v>
      </c>
      <c r="J198" s="89">
        <v>7022</v>
      </c>
      <c r="K198" s="94">
        <v>710</v>
      </c>
      <c r="M198" s="89">
        <v>89.015268817204287</v>
      </c>
      <c r="N198" s="89">
        <v>67.958924731182805</v>
      </c>
      <c r="O198" s="89">
        <v>78.48709677419356</v>
      </c>
      <c r="P198" s="130">
        <v>0</v>
      </c>
      <c r="Q198" s="89">
        <v>13.487096774193549</v>
      </c>
      <c r="U198" s="89">
        <v>0.23076100969580782</v>
      </c>
    </row>
    <row r="199" spans="1:21" x14ac:dyDescent="0.2">
      <c r="A199" s="87">
        <v>7</v>
      </c>
      <c r="B199" s="87">
        <v>11</v>
      </c>
      <c r="C199" s="93">
        <v>85.165913978494615</v>
      </c>
      <c r="D199" s="93">
        <v>65.32562724014339</v>
      </c>
      <c r="E199" s="93">
        <v>75.245770609299996</v>
      </c>
      <c r="F199" s="103">
        <v>0</v>
      </c>
      <c r="G199" s="93">
        <v>10.245770609318997</v>
      </c>
      <c r="H199" s="93">
        <v>0.19478631606604466</v>
      </c>
      <c r="I199" s="89" t="s">
        <v>275</v>
      </c>
      <c r="J199" s="89">
        <v>7027</v>
      </c>
      <c r="K199" s="94">
        <v>711</v>
      </c>
      <c r="M199" s="89">
        <v>92.57236559139784</v>
      </c>
      <c r="N199" s="89">
        <v>71.423548387096801</v>
      </c>
      <c r="O199" s="89">
        <v>81.997956989247314</v>
      </c>
      <c r="P199" s="130">
        <v>0</v>
      </c>
      <c r="Q199" s="89">
        <v>16.99795698924731</v>
      </c>
      <c r="U199" s="89">
        <v>9.5717160515257346E-2</v>
      </c>
    </row>
    <row r="200" spans="1:21" x14ac:dyDescent="0.2">
      <c r="A200" s="87">
        <v>7</v>
      </c>
      <c r="B200" s="87">
        <v>12</v>
      </c>
      <c r="C200" s="93">
        <v>85.299247311827941</v>
      </c>
      <c r="D200" s="93">
        <v>64.614516129032268</v>
      </c>
      <c r="E200" s="93">
        <v>74.956881720400006</v>
      </c>
      <c r="F200" s="103">
        <v>3.2096774193548089E-2</v>
      </c>
      <c r="G200" s="93">
        <v>9.9889784946236553</v>
      </c>
      <c r="H200" s="93">
        <v>0.21884652573826802</v>
      </c>
      <c r="I200" s="89" t="s">
        <v>276</v>
      </c>
      <c r="J200" s="89">
        <v>7026</v>
      </c>
      <c r="K200" s="94">
        <v>712</v>
      </c>
      <c r="M200" s="89">
        <v>92.426451612903236</v>
      </c>
      <c r="N200" s="89">
        <v>70.00555555555556</v>
      </c>
      <c r="O200" s="89">
        <v>81.216003584229398</v>
      </c>
      <c r="P200" s="130">
        <v>0</v>
      </c>
      <c r="Q200" s="89">
        <v>16.216003584229387</v>
      </c>
      <c r="U200" s="89">
        <v>2.4666666666666667E-2</v>
      </c>
    </row>
    <row r="201" spans="1:21" x14ac:dyDescent="0.2">
      <c r="A201" s="87">
        <v>7</v>
      </c>
      <c r="B201" s="87">
        <v>13</v>
      </c>
      <c r="C201" s="93">
        <v>84.832580645161272</v>
      </c>
      <c r="D201" s="93">
        <v>63.792293906810052</v>
      </c>
      <c r="E201" s="93">
        <v>74.312437275899995</v>
      </c>
      <c r="F201" s="103">
        <v>6.5430107526881429E-2</v>
      </c>
      <c r="G201" s="93">
        <v>9.3778673835125446</v>
      </c>
      <c r="H201" s="93">
        <v>0.27221893827230753</v>
      </c>
      <c r="I201" s="89" t="s">
        <v>277</v>
      </c>
      <c r="J201" s="89">
        <v>7030</v>
      </c>
      <c r="K201" s="94">
        <v>713</v>
      </c>
      <c r="M201" s="89">
        <v>96.243010752688178</v>
      </c>
      <c r="N201" s="89">
        <v>74.89767025089607</v>
      </c>
      <c r="O201" s="89">
        <v>85.570340501792117</v>
      </c>
      <c r="P201" s="130">
        <v>0</v>
      </c>
      <c r="Q201" s="89">
        <v>20.57034050179211</v>
      </c>
      <c r="U201" s="89">
        <v>1.0333333333333333E-2</v>
      </c>
    </row>
    <row r="202" spans="1:21" x14ac:dyDescent="0.2">
      <c r="A202" s="87">
        <v>7</v>
      </c>
      <c r="B202" s="87">
        <v>14</v>
      </c>
      <c r="C202" s="93">
        <v>84.215913978494612</v>
      </c>
      <c r="D202" s="93">
        <v>63.87562724014338</v>
      </c>
      <c r="E202" s="93">
        <v>74.045770609300007</v>
      </c>
      <c r="F202" s="103">
        <v>0.17817204301075218</v>
      </c>
      <c r="G202" s="93">
        <v>9.2239426523297485</v>
      </c>
      <c r="H202" s="93">
        <v>0.14878596641181432</v>
      </c>
      <c r="I202" s="89" t="s">
        <v>278</v>
      </c>
      <c r="J202" s="89">
        <v>7029</v>
      </c>
      <c r="K202" s="94">
        <v>714</v>
      </c>
      <c r="M202" s="89">
        <v>95.324623655913953</v>
      </c>
      <c r="N202" s="89">
        <v>73.543942652329775</v>
      </c>
      <c r="O202" s="89">
        <v>84.434283154121871</v>
      </c>
      <c r="P202" s="130">
        <v>0</v>
      </c>
      <c r="Q202" s="89">
        <v>19.434283154121864</v>
      </c>
      <c r="U202" s="89">
        <v>3.6728395061728387E-3</v>
      </c>
    </row>
    <row r="203" spans="1:21" x14ac:dyDescent="0.2">
      <c r="A203" s="87">
        <v>7</v>
      </c>
      <c r="B203" s="87">
        <v>15</v>
      </c>
      <c r="C203" s="93">
        <v>85.932580645161281</v>
      </c>
      <c r="D203" s="93">
        <v>63.992293906810048</v>
      </c>
      <c r="E203" s="93">
        <v>74.962437275900001</v>
      </c>
      <c r="F203" s="103">
        <v>0</v>
      </c>
      <c r="G203" s="93">
        <v>9.9624372759856623</v>
      </c>
      <c r="H203" s="93">
        <v>4.792996457436851E-2</v>
      </c>
      <c r="I203" s="89" t="s">
        <v>279</v>
      </c>
      <c r="J203" s="89">
        <v>7023</v>
      </c>
      <c r="K203" s="94">
        <v>715</v>
      </c>
      <c r="M203" s="89">
        <v>89.374946236559111</v>
      </c>
      <c r="N203" s="89">
        <v>68.651182795698944</v>
      </c>
      <c r="O203" s="89">
        <v>79.013064516129049</v>
      </c>
      <c r="P203" s="130">
        <v>0</v>
      </c>
      <c r="Q203" s="89">
        <v>14.013064516129027</v>
      </c>
      <c r="U203" s="89">
        <v>0.10740329218106996</v>
      </c>
    </row>
    <row r="204" spans="1:21" x14ac:dyDescent="0.2">
      <c r="A204" s="87">
        <v>7</v>
      </c>
      <c r="B204" s="87">
        <v>16</v>
      </c>
      <c r="C204" s="93">
        <v>86.632580645161269</v>
      </c>
      <c r="D204" s="93">
        <v>66.125627240143388</v>
      </c>
      <c r="E204" s="93">
        <v>76.379103942599997</v>
      </c>
      <c r="F204" s="103">
        <v>0.11666666666666667</v>
      </c>
      <c r="G204" s="93">
        <v>11.495770609318994</v>
      </c>
      <c r="H204" s="93">
        <v>3.031893687707642E-2</v>
      </c>
      <c r="I204" s="89" t="s">
        <v>280</v>
      </c>
      <c r="J204" s="89">
        <v>7028</v>
      </c>
      <c r="K204" s="94">
        <v>716</v>
      </c>
      <c r="M204" s="89">
        <v>93.101612903225814</v>
      </c>
      <c r="N204" s="89">
        <v>72.968136200716856</v>
      </c>
      <c r="O204" s="89">
        <v>83.034874551971328</v>
      </c>
      <c r="P204" s="130">
        <v>0</v>
      </c>
      <c r="Q204" s="89">
        <v>18.034874551971328</v>
      </c>
      <c r="U204" s="89">
        <v>6.9311383815934977E-2</v>
      </c>
    </row>
    <row r="205" spans="1:21" x14ac:dyDescent="0.2">
      <c r="A205" s="87">
        <v>7</v>
      </c>
      <c r="B205" s="87">
        <v>17</v>
      </c>
      <c r="C205" s="93">
        <v>87.665913978494615</v>
      </c>
      <c r="D205" s="93">
        <v>66.57562724014339</v>
      </c>
      <c r="E205" s="93">
        <v>77.120770609299996</v>
      </c>
      <c r="F205" s="103">
        <v>0</v>
      </c>
      <c r="G205" s="93">
        <v>12.120770609318994</v>
      </c>
      <c r="H205" s="93">
        <v>5.8274387764654677E-2</v>
      </c>
      <c r="I205" s="89" t="s">
        <v>281</v>
      </c>
      <c r="J205" s="89">
        <v>7019</v>
      </c>
      <c r="K205" s="94">
        <v>717</v>
      </c>
      <c r="M205" s="89">
        <v>87.319784946236567</v>
      </c>
      <c r="N205" s="89">
        <v>66.606272401433699</v>
      </c>
      <c r="O205" s="89">
        <v>76.96302867383514</v>
      </c>
      <c r="P205" s="130">
        <v>0</v>
      </c>
      <c r="Q205" s="89">
        <v>11.963028673835121</v>
      </c>
      <c r="U205" s="89">
        <v>0.15113751771863376</v>
      </c>
    </row>
    <row r="206" spans="1:21" x14ac:dyDescent="0.2">
      <c r="A206" s="87">
        <v>7</v>
      </c>
      <c r="B206" s="87">
        <v>18</v>
      </c>
      <c r="C206" s="93">
        <v>88.665913978494615</v>
      </c>
      <c r="D206" s="93">
        <v>68.19229390681005</v>
      </c>
      <c r="E206" s="93">
        <v>78.429103942599994</v>
      </c>
      <c r="F206" s="103">
        <v>2.6666666666666571E-2</v>
      </c>
      <c r="G206" s="93">
        <v>13.455770609318995</v>
      </c>
      <c r="H206" s="93">
        <v>9.3576138441381546E-2</v>
      </c>
      <c r="I206" s="89" t="s">
        <v>282</v>
      </c>
      <c r="J206" s="89">
        <v>7015</v>
      </c>
      <c r="K206" s="94">
        <v>718</v>
      </c>
      <c r="M206" s="89">
        <v>84.641075268817204</v>
      </c>
      <c r="N206" s="89">
        <v>65.603512544802882</v>
      </c>
      <c r="O206" s="89">
        <v>75.122293906810029</v>
      </c>
      <c r="P206" s="130">
        <v>0</v>
      </c>
      <c r="Q206" s="89">
        <v>10.122293906810032</v>
      </c>
      <c r="U206" s="89">
        <v>0.21670803681343903</v>
      </c>
    </row>
    <row r="207" spans="1:21" x14ac:dyDescent="0.2">
      <c r="A207" s="87">
        <v>7</v>
      </c>
      <c r="B207" s="87">
        <v>19</v>
      </c>
      <c r="C207" s="93">
        <v>87.865913978494603</v>
      </c>
      <c r="D207" s="93">
        <v>67.82562724014339</v>
      </c>
      <c r="E207" s="93">
        <v>77.845770609300004</v>
      </c>
      <c r="F207" s="103">
        <v>2.0376344086021448E-2</v>
      </c>
      <c r="G207" s="93">
        <v>12.866146953405018</v>
      </c>
      <c r="H207" s="93">
        <v>0.1318098859826084</v>
      </c>
      <c r="I207" s="89" t="s">
        <v>283</v>
      </c>
      <c r="J207" s="89">
        <v>7013</v>
      </c>
      <c r="K207" s="94">
        <v>719</v>
      </c>
      <c r="M207" s="89">
        <v>84.055161290322559</v>
      </c>
      <c r="N207" s="89">
        <v>63.869462365591424</v>
      </c>
      <c r="O207" s="89">
        <v>73.962311827957009</v>
      </c>
      <c r="P207" s="130">
        <v>0</v>
      </c>
      <c r="Q207" s="89">
        <v>8.962311827956988</v>
      </c>
      <c r="U207" s="89">
        <v>8.5160971622413387E-2</v>
      </c>
    </row>
    <row r="208" spans="1:21" x14ac:dyDescent="0.2">
      <c r="A208" s="87">
        <v>7</v>
      </c>
      <c r="B208" s="87">
        <v>20</v>
      </c>
      <c r="C208" s="93">
        <v>86.565913978494606</v>
      </c>
      <c r="D208" s="93">
        <v>67.125627240143388</v>
      </c>
      <c r="E208" s="93">
        <v>76.845770609300004</v>
      </c>
      <c r="F208" s="103">
        <v>4.3709677419354873E-2</v>
      </c>
      <c r="G208" s="93">
        <v>11.889480286738351</v>
      </c>
      <c r="H208" s="93">
        <v>0.43125328404200614</v>
      </c>
      <c r="I208" s="89" t="s">
        <v>284</v>
      </c>
      <c r="J208" s="89">
        <v>7020</v>
      </c>
      <c r="K208" s="94">
        <v>720</v>
      </c>
      <c r="M208" s="89">
        <v>87.659784946236556</v>
      </c>
      <c r="N208" s="89">
        <v>67.279426523297516</v>
      </c>
      <c r="O208" s="89">
        <v>77.469605734767029</v>
      </c>
      <c r="P208" s="130">
        <v>0</v>
      </c>
      <c r="Q208" s="89">
        <v>12.469605734767018</v>
      </c>
      <c r="U208" s="89">
        <v>0.1951991661081563</v>
      </c>
    </row>
    <row r="209" spans="1:21" x14ac:dyDescent="0.2">
      <c r="A209" s="87">
        <v>7</v>
      </c>
      <c r="B209" s="87">
        <v>21</v>
      </c>
      <c r="C209" s="93">
        <v>86.299247311827941</v>
      </c>
      <c r="D209" s="93">
        <v>66.458960573476716</v>
      </c>
      <c r="E209" s="93">
        <v>76.379103942599997</v>
      </c>
      <c r="F209" s="103">
        <v>0</v>
      </c>
      <c r="G209" s="93">
        <v>11.37910394265233</v>
      </c>
      <c r="H209" s="93">
        <v>0.11026441750073628</v>
      </c>
      <c r="I209" s="89" t="s">
        <v>285</v>
      </c>
      <c r="J209" s="89">
        <v>7018</v>
      </c>
      <c r="K209" s="94">
        <v>721</v>
      </c>
      <c r="M209" s="89">
        <v>86.388172043010755</v>
      </c>
      <c r="N209" s="89">
        <v>66.482974910394262</v>
      </c>
      <c r="O209" s="89">
        <v>76.435573476702515</v>
      </c>
      <c r="P209" s="130">
        <v>0</v>
      </c>
      <c r="Q209" s="89">
        <v>11.435573476702507</v>
      </c>
      <c r="U209" s="89">
        <v>0.20796486558044919</v>
      </c>
    </row>
    <row r="210" spans="1:21" x14ac:dyDescent="0.2">
      <c r="A210" s="87">
        <v>7</v>
      </c>
      <c r="B210" s="87">
        <v>22</v>
      </c>
      <c r="C210" s="93">
        <v>85.665913978494615</v>
      </c>
      <c r="D210" s="93">
        <v>65.892293906810053</v>
      </c>
      <c r="E210" s="93">
        <v>75.779103942600003</v>
      </c>
      <c r="F210" s="103">
        <v>2.6666666666666571E-2</v>
      </c>
      <c r="G210" s="93">
        <v>10.805770609318996</v>
      </c>
      <c r="H210" s="93">
        <v>0.26779842750244215</v>
      </c>
      <c r="I210" s="89" t="s">
        <v>286</v>
      </c>
      <c r="J210" s="89">
        <v>7016</v>
      </c>
      <c r="K210" s="94">
        <v>722</v>
      </c>
      <c r="M210" s="89">
        <v>86.486559139784944</v>
      </c>
      <c r="N210" s="89">
        <v>64.709032258064525</v>
      </c>
      <c r="O210" s="89">
        <v>75.597795698924742</v>
      </c>
      <c r="P210" s="130">
        <v>0</v>
      </c>
      <c r="Q210" s="89">
        <v>10.597795698924733</v>
      </c>
      <c r="U210" s="89">
        <v>0.24933220159885736</v>
      </c>
    </row>
    <row r="211" spans="1:21" x14ac:dyDescent="0.2">
      <c r="A211" s="87">
        <v>7</v>
      </c>
      <c r="B211" s="87">
        <v>23</v>
      </c>
      <c r="C211" s="93">
        <v>86.032580645161275</v>
      </c>
      <c r="D211" s="93">
        <v>64.936738351254505</v>
      </c>
      <c r="E211" s="93">
        <v>75.484659498200003</v>
      </c>
      <c r="F211" s="103">
        <v>0</v>
      </c>
      <c r="G211" s="93">
        <v>10.484659498207886</v>
      </c>
      <c r="H211" s="93">
        <v>0.15303141503825798</v>
      </c>
      <c r="I211" s="89" t="s">
        <v>287</v>
      </c>
      <c r="J211" s="89">
        <v>7007</v>
      </c>
      <c r="K211" s="94">
        <v>723</v>
      </c>
      <c r="M211" s="89">
        <v>80.253118279569875</v>
      </c>
      <c r="N211" s="89">
        <v>60.391397849462372</v>
      </c>
      <c r="O211" s="89">
        <v>70.322258064516134</v>
      </c>
      <c r="P211" s="130">
        <v>0</v>
      </c>
      <c r="Q211" s="89">
        <v>5.3222580645161299</v>
      </c>
      <c r="U211" s="89">
        <v>0.13231952290873827</v>
      </c>
    </row>
    <row r="212" spans="1:21" x14ac:dyDescent="0.2">
      <c r="A212" s="87">
        <v>7</v>
      </c>
      <c r="B212" s="87">
        <v>24</v>
      </c>
      <c r="C212" s="93">
        <v>85.899247311827949</v>
      </c>
      <c r="D212" s="93">
        <v>65.19229390681005</v>
      </c>
      <c r="E212" s="93">
        <v>75.545770609300007</v>
      </c>
      <c r="F212" s="103">
        <v>0</v>
      </c>
      <c r="G212" s="93">
        <v>10.545770609318996</v>
      </c>
      <c r="H212" s="93">
        <v>7.036452143349621E-2</v>
      </c>
      <c r="I212" s="89" t="s">
        <v>288</v>
      </c>
      <c r="J212" s="89">
        <v>7014</v>
      </c>
      <c r="K212" s="94">
        <v>724</v>
      </c>
      <c r="M212" s="89">
        <v>84.796666666666667</v>
      </c>
      <c r="N212" s="89">
        <v>64.407204301075296</v>
      </c>
      <c r="O212" s="89">
        <v>74.601935483870975</v>
      </c>
      <c r="P212" s="130">
        <v>0</v>
      </c>
      <c r="Q212" s="89">
        <v>9.6019354838709656</v>
      </c>
      <c r="U212" s="89">
        <v>0.28077068524824556</v>
      </c>
    </row>
    <row r="213" spans="1:21" x14ac:dyDescent="0.2">
      <c r="A213" s="87">
        <v>7</v>
      </c>
      <c r="B213" s="87">
        <v>25</v>
      </c>
      <c r="C213" s="93">
        <v>85.832580645161272</v>
      </c>
      <c r="D213" s="93">
        <v>65.458960573476716</v>
      </c>
      <c r="E213" s="93">
        <v>75.645770609300001</v>
      </c>
      <c r="F213" s="103">
        <v>0.13672043010752713</v>
      </c>
      <c r="G213" s="93">
        <v>10.782491039426525</v>
      </c>
      <c r="H213" s="93">
        <v>0.42513086922113758</v>
      </c>
      <c r="I213" s="89" t="s">
        <v>289</v>
      </c>
      <c r="J213" s="89">
        <v>7011</v>
      </c>
      <c r="K213" s="94">
        <v>725</v>
      </c>
      <c r="M213" s="89">
        <v>83.609032258064502</v>
      </c>
      <c r="N213" s="89">
        <v>62.085591397849484</v>
      </c>
      <c r="O213" s="89">
        <v>72.847311827956986</v>
      </c>
      <c r="P213" s="130">
        <v>0</v>
      </c>
      <c r="Q213" s="89">
        <v>7.8473118279569913</v>
      </c>
      <c r="U213" s="89">
        <v>0.10892852848695746</v>
      </c>
    </row>
    <row r="214" spans="1:21" x14ac:dyDescent="0.2">
      <c r="A214" s="87">
        <v>7</v>
      </c>
      <c r="B214" s="87">
        <v>26</v>
      </c>
      <c r="C214" s="93">
        <v>86.632580645161269</v>
      </c>
      <c r="D214" s="93">
        <v>65.458960573476716</v>
      </c>
      <c r="E214" s="93">
        <v>76.045770609300007</v>
      </c>
      <c r="F214" s="103">
        <v>0</v>
      </c>
      <c r="G214" s="93">
        <v>11.045770609318996</v>
      </c>
      <c r="H214" s="93">
        <v>0.11326347738489262</v>
      </c>
      <c r="I214" s="89" t="s">
        <v>290</v>
      </c>
      <c r="J214" s="89">
        <v>7010</v>
      </c>
      <c r="K214" s="94">
        <v>726</v>
      </c>
      <c r="M214" s="89">
        <v>82.788387096774201</v>
      </c>
      <c r="N214" s="89">
        <v>61.829175627240147</v>
      </c>
      <c r="O214" s="89">
        <v>72.308781362007181</v>
      </c>
      <c r="P214" s="130">
        <v>0</v>
      </c>
      <c r="Q214" s="89">
        <v>7.3087813620071715</v>
      </c>
      <c r="U214" s="89">
        <v>7.4935199942101863E-2</v>
      </c>
    </row>
    <row r="215" spans="1:21" x14ac:dyDescent="0.2">
      <c r="A215" s="87">
        <v>7</v>
      </c>
      <c r="B215" s="87">
        <v>27</v>
      </c>
      <c r="C215" s="93">
        <v>87.132580645161269</v>
      </c>
      <c r="D215" s="93">
        <v>65.358960573476722</v>
      </c>
      <c r="E215" s="93">
        <v>76.245770609299996</v>
      </c>
      <c r="F215" s="103">
        <v>0</v>
      </c>
      <c r="G215" s="93">
        <v>11.245770609318997</v>
      </c>
      <c r="H215" s="93">
        <v>0.10966175987640284</v>
      </c>
      <c r="I215" s="89" t="s">
        <v>291</v>
      </c>
      <c r="J215" s="89">
        <v>7006</v>
      </c>
      <c r="K215" s="94">
        <v>727</v>
      </c>
      <c r="M215" s="89">
        <v>79.323763440860205</v>
      </c>
      <c r="N215" s="89">
        <v>60.052580645161306</v>
      </c>
      <c r="O215" s="89">
        <v>69.688172043010752</v>
      </c>
      <c r="P215" s="130">
        <v>0</v>
      </c>
      <c r="Q215" s="89">
        <v>4.6881720430107521</v>
      </c>
      <c r="U215" s="89">
        <v>0.19178938214833174</v>
      </c>
    </row>
    <row r="216" spans="1:21" x14ac:dyDescent="0.2">
      <c r="A216" s="87">
        <v>7</v>
      </c>
      <c r="B216" s="87">
        <v>28</v>
      </c>
      <c r="C216" s="93">
        <v>86.865913978494603</v>
      </c>
      <c r="D216" s="93">
        <v>65.025627240143379</v>
      </c>
      <c r="E216" s="93">
        <v>75.945770609299998</v>
      </c>
      <c r="F216" s="103">
        <v>0.13333333333333333</v>
      </c>
      <c r="G216" s="93">
        <v>11.079103942652329</v>
      </c>
      <c r="H216" s="93">
        <v>0.28411751291828191</v>
      </c>
      <c r="I216" s="89" t="s">
        <v>292</v>
      </c>
      <c r="J216" s="89">
        <v>7005</v>
      </c>
      <c r="K216" s="94">
        <v>728</v>
      </c>
      <c r="M216" s="89">
        <v>79.407311827956974</v>
      </c>
      <c r="N216" s="89">
        <v>58.777526881720441</v>
      </c>
      <c r="O216" s="89">
        <v>69.092419354838725</v>
      </c>
      <c r="P216" s="130">
        <v>0</v>
      </c>
      <c r="Q216" s="89">
        <v>4.0924193548387118</v>
      </c>
      <c r="U216" s="89">
        <v>5.8181663431638816E-2</v>
      </c>
    </row>
    <row r="217" spans="1:21" x14ac:dyDescent="0.2">
      <c r="A217" s="87">
        <v>7</v>
      </c>
      <c r="B217" s="87">
        <v>29</v>
      </c>
      <c r="C217" s="93">
        <v>85.965913978494612</v>
      </c>
      <c r="D217" s="93">
        <v>64.458960573476716</v>
      </c>
      <c r="E217" s="93">
        <v>75.212437275900001</v>
      </c>
      <c r="F217" s="103">
        <v>3.3333333333333333E-2</v>
      </c>
      <c r="G217" s="93">
        <v>10.245770609318997</v>
      </c>
      <c r="H217" s="93">
        <v>0.14163241720553141</v>
      </c>
      <c r="I217" s="89" t="s">
        <v>293</v>
      </c>
      <c r="J217" s="89">
        <v>7002</v>
      </c>
      <c r="K217" s="94">
        <v>729</v>
      </c>
      <c r="M217" s="89">
        <v>76.449247311827946</v>
      </c>
      <c r="N217" s="89">
        <v>55.596057347670268</v>
      </c>
      <c r="O217" s="89">
        <v>66.022652329749121</v>
      </c>
      <c r="P217" s="130">
        <v>0</v>
      </c>
      <c r="Q217" s="89">
        <v>1.0226523297491046</v>
      </c>
      <c r="U217" s="89">
        <v>0.27131034922420771</v>
      </c>
    </row>
    <row r="218" spans="1:21" x14ac:dyDescent="0.2">
      <c r="A218" s="87">
        <v>7</v>
      </c>
      <c r="B218" s="87">
        <v>30</v>
      </c>
      <c r="C218" s="93">
        <v>85.965913978494612</v>
      </c>
      <c r="D218" s="93">
        <v>64.925627240143385</v>
      </c>
      <c r="E218" s="93">
        <v>75.445770609299998</v>
      </c>
      <c r="F218" s="103">
        <v>6.6666666666666666E-2</v>
      </c>
      <c r="G218" s="93">
        <v>10.512437275985663</v>
      </c>
      <c r="H218" s="93">
        <v>0.10529651533635635</v>
      </c>
      <c r="I218" s="89" t="s">
        <v>294</v>
      </c>
      <c r="J218" s="89">
        <v>7001</v>
      </c>
      <c r="K218" s="94">
        <v>730</v>
      </c>
      <c r="M218" s="89">
        <v>72.444731182795707</v>
      </c>
      <c r="N218" s="89">
        <v>53.685878136200721</v>
      </c>
      <c r="O218" s="89">
        <v>63.06530465949821</v>
      </c>
      <c r="P218" s="130">
        <v>1.9386200716845867</v>
      </c>
      <c r="Q218" s="89">
        <v>3.9247311827959189E-3</v>
      </c>
      <c r="U218" s="89">
        <v>0.1329300575001528</v>
      </c>
    </row>
    <row r="219" spans="1:21" x14ac:dyDescent="0.2">
      <c r="A219" s="87">
        <v>7</v>
      </c>
      <c r="B219" s="87">
        <v>31</v>
      </c>
      <c r="C219" s="93">
        <v>85.365913978494603</v>
      </c>
      <c r="D219" s="93">
        <v>65.358960573476722</v>
      </c>
      <c r="E219" s="93">
        <v>75.362437275900007</v>
      </c>
      <c r="F219" s="103">
        <v>0</v>
      </c>
      <c r="G219" s="93">
        <v>10.362437275985663</v>
      </c>
      <c r="H219" s="93">
        <v>4.5100741492921058E-2</v>
      </c>
      <c r="I219" s="89" t="s">
        <v>295</v>
      </c>
      <c r="J219" s="89">
        <v>7003</v>
      </c>
      <c r="K219" s="94">
        <v>731</v>
      </c>
      <c r="M219" s="89">
        <v>77.579677419354823</v>
      </c>
      <c r="N219" s="89">
        <v>57.107311827956998</v>
      </c>
      <c r="O219" s="89">
        <v>67.343494623655928</v>
      </c>
      <c r="P219" s="129">
        <v>0</v>
      </c>
      <c r="Q219" s="89">
        <v>2.343494623655916</v>
      </c>
      <c r="U219" s="89">
        <v>9.695922074245944E-2</v>
      </c>
    </row>
    <row r="220" spans="1:21" x14ac:dyDescent="0.2">
      <c r="A220" s="87">
        <v>8</v>
      </c>
      <c r="B220" s="87">
        <v>1</v>
      </c>
      <c r="C220" s="93">
        <v>86.408387096774206</v>
      </c>
      <c r="D220" s="93">
        <v>64.721397849462363</v>
      </c>
      <c r="E220" s="93">
        <v>75.564892473100002</v>
      </c>
      <c r="F220" s="103">
        <v>0</v>
      </c>
      <c r="G220" s="93">
        <v>10.564892473118279</v>
      </c>
      <c r="H220" s="93">
        <v>1.9642363314204606E-2</v>
      </c>
      <c r="I220" s="89" t="s">
        <v>296</v>
      </c>
      <c r="J220" s="89">
        <v>8019</v>
      </c>
      <c r="K220" s="94">
        <v>801</v>
      </c>
      <c r="M220" s="89">
        <v>85.243333333333339</v>
      </c>
      <c r="N220" s="89">
        <v>65.272795698924739</v>
      </c>
      <c r="O220" s="89">
        <v>75.258064516129039</v>
      </c>
      <c r="P220" s="129">
        <v>0</v>
      </c>
      <c r="Q220" s="89">
        <v>10.258064516129034</v>
      </c>
      <c r="U220" s="89">
        <v>0.12134179493634986</v>
      </c>
    </row>
    <row r="221" spans="1:21" x14ac:dyDescent="0.2">
      <c r="A221" s="87">
        <v>8</v>
      </c>
      <c r="B221" s="87">
        <v>2</v>
      </c>
      <c r="C221" s="93">
        <v>87.5083870967742</v>
      </c>
      <c r="D221" s="93">
        <v>64.954731182795697</v>
      </c>
      <c r="E221" s="93">
        <v>76.231559139699996</v>
      </c>
      <c r="F221" s="103">
        <v>0</v>
      </c>
      <c r="G221" s="93">
        <v>11.231559139784945</v>
      </c>
      <c r="H221" s="93">
        <v>8.3532418001525541E-2</v>
      </c>
      <c r="I221" s="89" t="s">
        <v>297</v>
      </c>
      <c r="J221" s="89">
        <v>8024</v>
      </c>
      <c r="K221" s="94">
        <v>802</v>
      </c>
      <c r="M221" s="89">
        <v>88.904838709677435</v>
      </c>
      <c r="N221" s="89">
        <v>66.946559139784952</v>
      </c>
      <c r="O221" s="89">
        <v>77.925698924731194</v>
      </c>
      <c r="P221" s="129">
        <v>0</v>
      </c>
      <c r="Q221" s="89">
        <v>12.925698924731183</v>
      </c>
      <c r="U221" s="89">
        <v>0.20963385578114269</v>
      </c>
    </row>
    <row r="222" spans="1:21" x14ac:dyDescent="0.2">
      <c r="A222" s="87">
        <v>8</v>
      </c>
      <c r="B222" s="87">
        <v>3</v>
      </c>
      <c r="C222" s="93">
        <v>87.308387096774197</v>
      </c>
      <c r="D222" s="93">
        <v>66.388064516129035</v>
      </c>
      <c r="E222" s="93">
        <v>76.848225806399995</v>
      </c>
      <c r="F222" s="103">
        <v>0</v>
      </c>
      <c r="G222" s="93">
        <v>11.848225806451614</v>
      </c>
      <c r="H222" s="93">
        <v>0.18497415934133052</v>
      </c>
      <c r="I222" s="89" t="s">
        <v>298</v>
      </c>
      <c r="J222" s="89">
        <v>8030</v>
      </c>
      <c r="K222" s="94">
        <v>803</v>
      </c>
      <c r="M222" s="89">
        <v>95.314193548387095</v>
      </c>
      <c r="N222" s="89">
        <v>71.900430107526887</v>
      </c>
      <c r="O222" s="89">
        <v>83.607311827956963</v>
      </c>
      <c r="P222" s="129">
        <v>0</v>
      </c>
      <c r="Q222" s="89">
        <v>18.607311827956991</v>
      </c>
      <c r="U222" s="89">
        <v>2.0584692028985507E-2</v>
      </c>
    </row>
    <row r="223" spans="1:21" x14ac:dyDescent="0.2">
      <c r="A223" s="87">
        <v>8</v>
      </c>
      <c r="B223" s="87">
        <v>4</v>
      </c>
      <c r="C223" s="93">
        <v>86.375053763440874</v>
      </c>
      <c r="D223" s="93">
        <v>65.854731182795703</v>
      </c>
      <c r="E223" s="93">
        <v>76.114892473099999</v>
      </c>
      <c r="F223" s="103">
        <v>0</v>
      </c>
      <c r="G223" s="93">
        <v>11.11489247311828</v>
      </c>
      <c r="H223" s="93">
        <v>0.16760576091239252</v>
      </c>
      <c r="I223" s="89" t="s">
        <v>299</v>
      </c>
      <c r="J223" s="89">
        <v>8005</v>
      </c>
      <c r="K223" s="94">
        <v>804</v>
      </c>
      <c r="M223" s="89">
        <v>77.709892473118302</v>
      </c>
      <c r="N223" s="89">
        <v>57.257096774193563</v>
      </c>
      <c r="O223" s="89">
        <v>67.483494623655943</v>
      </c>
      <c r="P223" s="129">
        <v>0</v>
      </c>
      <c r="Q223" s="89">
        <v>2.4834946236559148</v>
      </c>
      <c r="U223" s="89">
        <v>0.12830027173913042</v>
      </c>
    </row>
    <row r="224" spans="1:21" x14ac:dyDescent="0.2">
      <c r="A224" s="87">
        <v>8</v>
      </c>
      <c r="B224" s="87">
        <v>5</v>
      </c>
      <c r="C224" s="93">
        <v>84.841720430107529</v>
      </c>
      <c r="D224" s="93">
        <v>63.588064516129037</v>
      </c>
      <c r="E224" s="93">
        <v>74.214892473099994</v>
      </c>
      <c r="F224" s="103">
        <v>0.12397849462365494</v>
      </c>
      <c r="G224" s="93">
        <v>9.3388709677419364</v>
      </c>
      <c r="H224" s="93">
        <v>0.21090502745544076</v>
      </c>
      <c r="I224" s="89" t="s">
        <v>300</v>
      </c>
      <c r="J224" s="89">
        <v>8001</v>
      </c>
      <c r="K224" s="94">
        <v>805</v>
      </c>
      <c r="M224" s="89">
        <v>69.815161290322564</v>
      </c>
      <c r="N224" s="89">
        <v>50.447419354838708</v>
      </c>
      <c r="O224" s="89">
        <v>60.131290322580682</v>
      </c>
      <c r="P224" s="129">
        <v>4.868709677419349</v>
      </c>
      <c r="Q224" s="89">
        <v>0</v>
      </c>
      <c r="U224" s="89">
        <v>3.1666666666666662E-2</v>
      </c>
    </row>
    <row r="225" spans="1:21" x14ac:dyDescent="0.2">
      <c r="A225" s="87">
        <v>8</v>
      </c>
      <c r="B225" s="87">
        <v>6</v>
      </c>
      <c r="C225" s="93">
        <v>83.375053763440874</v>
      </c>
      <c r="D225" s="93">
        <v>62.054731182795699</v>
      </c>
      <c r="E225" s="93">
        <v>72.714892473099994</v>
      </c>
      <c r="F225" s="103">
        <v>0.2303225806451607</v>
      </c>
      <c r="G225" s="93">
        <v>7.9452150537634418</v>
      </c>
      <c r="H225" s="93">
        <v>7.1987108112704049E-2</v>
      </c>
      <c r="I225" s="89" t="s">
        <v>301</v>
      </c>
      <c r="J225" s="89">
        <v>8002</v>
      </c>
      <c r="K225" s="94">
        <v>806</v>
      </c>
      <c r="M225" s="89">
        <v>75.141720430107526</v>
      </c>
      <c r="N225" s="89">
        <v>51.796881720430115</v>
      </c>
      <c r="O225" s="89">
        <v>63.469301075268831</v>
      </c>
      <c r="P225" s="129">
        <v>1.5306989247311804</v>
      </c>
      <c r="Q225" s="89">
        <v>0</v>
      </c>
      <c r="U225" s="89">
        <v>7.0244042988446137E-2</v>
      </c>
    </row>
    <row r="226" spans="1:21" x14ac:dyDescent="0.2">
      <c r="A226" s="87">
        <v>8</v>
      </c>
      <c r="B226" s="87">
        <v>7</v>
      </c>
      <c r="C226" s="93">
        <v>84.808387096774197</v>
      </c>
      <c r="D226" s="93">
        <v>62.1547311827957</v>
      </c>
      <c r="E226" s="93">
        <v>73.481559139699996</v>
      </c>
      <c r="F226" s="103">
        <v>0.17349462365591345</v>
      </c>
      <c r="G226" s="93">
        <v>8.6550537634408613</v>
      </c>
      <c r="H226" s="93">
        <v>2.6251358695652174E-2</v>
      </c>
      <c r="I226" s="89" t="s">
        <v>302</v>
      </c>
      <c r="J226" s="89">
        <v>8015</v>
      </c>
      <c r="K226" s="94">
        <v>807</v>
      </c>
      <c r="M226" s="89">
        <v>83.614623655913974</v>
      </c>
      <c r="N226" s="89">
        <v>63.296021505376345</v>
      </c>
      <c r="O226" s="89">
        <v>73.455322580645159</v>
      </c>
      <c r="P226" s="129">
        <v>0</v>
      </c>
      <c r="Q226" s="89">
        <v>8.4553225806451611</v>
      </c>
      <c r="U226" s="89">
        <v>0.108170723655777</v>
      </c>
    </row>
    <row r="227" spans="1:21" x14ac:dyDescent="0.2">
      <c r="A227" s="87">
        <v>8</v>
      </c>
      <c r="B227" s="87">
        <v>8</v>
      </c>
      <c r="C227" s="93">
        <v>85.875053763440874</v>
      </c>
      <c r="D227" s="93">
        <v>63.954731182795705</v>
      </c>
      <c r="E227" s="93">
        <v>74.914892473099997</v>
      </c>
      <c r="F227" s="103">
        <v>2.7258064516128874E-2</v>
      </c>
      <c r="G227" s="93">
        <v>9.9421505376344079</v>
      </c>
      <c r="H227" s="93">
        <v>0.31542475545237525</v>
      </c>
      <c r="I227" s="89" t="s">
        <v>303</v>
      </c>
      <c r="J227" s="89">
        <v>8007</v>
      </c>
      <c r="K227" s="94">
        <v>808</v>
      </c>
      <c r="M227" s="89">
        <v>79.97881720430108</v>
      </c>
      <c r="N227" s="89">
        <v>58.098279569892476</v>
      </c>
      <c r="O227" s="89">
        <v>69.038548387096782</v>
      </c>
      <c r="P227" s="129">
        <v>0</v>
      </c>
      <c r="Q227" s="89">
        <v>4.0385483870967755</v>
      </c>
      <c r="U227" s="89">
        <v>9.52279230182944E-2</v>
      </c>
    </row>
    <row r="228" spans="1:21" x14ac:dyDescent="0.2">
      <c r="A228" s="87">
        <v>8</v>
      </c>
      <c r="B228" s="87">
        <v>9</v>
      </c>
      <c r="C228" s="93">
        <v>85.175053763440872</v>
      </c>
      <c r="D228" s="93">
        <v>64.188064516129032</v>
      </c>
      <c r="E228" s="93">
        <v>74.681559139699999</v>
      </c>
      <c r="F228" s="103">
        <v>0</v>
      </c>
      <c r="G228" s="93">
        <v>9.6815591397849463</v>
      </c>
      <c r="H228" s="93">
        <v>0.13041330388089722</v>
      </c>
      <c r="I228" s="89" t="s">
        <v>304</v>
      </c>
      <c r="J228" s="89">
        <v>8008</v>
      </c>
      <c r="K228" s="94">
        <v>809</v>
      </c>
      <c r="M228" s="89">
        <v>79.667204301075287</v>
      </c>
      <c r="N228" s="89">
        <v>59.89731182795699</v>
      </c>
      <c r="O228" s="89">
        <v>69.782258064516128</v>
      </c>
      <c r="P228" s="129">
        <v>0</v>
      </c>
      <c r="Q228" s="89">
        <v>4.7822580645161299</v>
      </c>
      <c r="U228" s="89">
        <v>6.5341292446970969E-2</v>
      </c>
    </row>
    <row r="229" spans="1:21" x14ac:dyDescent="0.2">
      <c r="A229" s="87">
        <v>8</v>
      </c>
      <c r="B229" s="87">
        <v>10</v>
      </c>
      <c r="C229" s="93">
        <v>85.841720430107529</v>
      </c>
      <c r="D229" s="93">
        <v>64.188064516129032</v>
      </c>
      <c r="E229" s="93">
        <v>75.014892473100005</v>
      </c>
      <c r="F229" s="103">
        <v>0</v>
      </c>
      <c r="G229" s="93">
        <v>10.014892473118278</v>
      </c>
      <c r="H229" s="93">
        <v>0.14117262500817274</v>
      </c>
      <c r="I229" s="89" t="s">
        <v>305</v>
      </c>
      <c r="J229" s="89">
        <v>8009</v>
      </c>
      <c r="K229" s="94">
        <v>810</v>
      </c>
      <c r="M229" s="89">
        <v>80.419354838709694</v>
      </c>
      <c r="N229" s="89">
        <v>60.356021505376361</v>
      </c>
      <c r="O229" s="89">
        <v>70.387688172042999</v>
      </c>
      <c r="P229" s="129">
        <v>0</v>
      </c>
      <c r="Q229" s="89">
        <v>5.3876881720430108</v>
      </c>
      <c r="U229" s="89">
        <v>0.24224725950056458</v>
      </c>
    </row>
    <row r="230" spans="1:21" x14ac:dyDescent="0.2">
      <c r="A230" s="87">
        <v>8</v>
      </c>
      <c r="B230" s="87">
        <v>11</v>
      </c>
      <c r="C230" s="93">
        <v>83.808387096774197</v>
      </c>
      <c r="D230" s="93">
        <v>62.421397849462366</v>
      </c>
      <c r="E230" s="93">
        <v>73.114892473099999</v>
      </c>
      <c r="F230" s="103">
        <v>6.9247311827957014E-2</v>
      </c>
      <c r="G230" s="93">
        <v>8.1841397849462378</v>
      </c>
      <c r="H230" s="93">
        <v>6.9343425583307639E-2</v>
      </c>
      <c r="I230" s="89" t="s">
        <v>306</v>
      </c>
      <c r="J230" s="89">
        <v>8025</v>
      </c>
      <c r="K230" s="94">
        <v>811</v>
      </c>
      <c r="M230" s="89">
        <v>89.613118279569889</v>
      </c>
      <c r="N230" s="89">
        <v>67.495161290322599</v>
      </c>
      <c r="O230" s="89">
        <v>78.554139784946216</v>
      </c>
      <c r="P230" s="129">
        <v>0</v>
      </c>
      <c r="Q230" s="89">
        <v>13.554139784946241</v>
      </c>
      <c r="U230" s="89">
        <v>0.10927390885309102</v>
      </c>
    </row>
    <row r="231" spans="1:21" x14ac:dyDescent="0.2">
      <c r="A231" s="87">
        <v>8</v>
      </c>
      <c r="B231" s="87">
        <v>12</v>
      </c>
      <c r="C231" s="93">
        <v>83.841720430107529</v>
      </c>
      <c r="D231" s="93">
        <v>62.854731182795703</v>
      </c>
      <c r="E231" s="93">
        <v>73.348225806399995</v>
      </c>
      <c r="F231" s="103">
        <v>0.25258064516129036</v>
      </c>
      <c r="G231" s="93">
        <v>8.6008064516129039</v>
      </c>
      <c r="H231" s="93">
        <v>0.13010315438681846</v>
      </c>
      <c r="I231" s="89" t="s">
        <v>307</v>
      </c>
      <c r="J231" s="89">
        <v>8014</v>
      </c>
      <c r="K231" s="94">
        <v>812</v>
      </c>
      <c r="M231" s="89">
        <v>83.307849462365596</v>
      </c>
      <c r="N231" s="89">
        <v>62.553010752688174</v>
      </c>
      <c r="O231" s="89">
        <v>72.930430107526888</v>
      </c>
      <c r="P231" s="129">
        <v>0</v>
      </c>
      <c r="Q231" s="89">
        <v>7.9304301075268802</v>
      </c>
      <c r="U231" s="89">
        <v>0.23260502456883136</v>
      </c>
    </row>
    <row r="232" spans="1:21" x14ac:dyDescent="0.2">
      <c r="A232" s="87">
        <v>8</v>
      </c>
      <c r="B232" s="87">
        <v>13</v>
      </c>
      <c r="C232" s="93">
        <v>82.675053763440872</v>
      </c>
      <c r="D232" s="93">
        <v>63.1547311827957</v>
      </c>
      <c r="E232" s="93">
        <v>72.914892473099997</v>
      </c>
      <c r="F232" s="103">
        <v>0.41344086021505339</v>
      </c>
      <c r="G232" s="93">
        <v>8.3283333333333349</v>
      </c>
      <c r="H232" s="93">
        <v>0.1368626113303365</v>
      </c>
      <c r="I232" s="89" t="s">
        <v>308</v>
      </c>
      <c r="J232" s="89">
        <v>8016</v>
      </c>
      <c r="K232" s="94">
        <v>813</v>
      </c>
      <c r="M232" s="89">
        <v>84.131182795698933</v>
      </c>
      <c r="N232" s="89">
        <v>63.65548387096775</v>
      </c>
      <c r="O232" s="89">
        <v>73.893333333333345</v>
      </c>
      <c r="P232" s="129">
        <v>0</v>
      </c>
      <c r="Q232" s="89">
        <v>8.8933333333333326</v>
      </c>
      <c r="U232" s="89">
        <v>0.16192410093857357</v>
      </c>
    </row>
    <row r="233" spans="1:21" x14ac:dyDescent="0.2">
      <c r="A233" s="87">
        <v>8</v>
      </c>
      <c r="B233" s="87">
        <v>14</v>
      </c>
      <c r="C233" s="93">
        <v>81.64172043010754</v>
      </c>
      <c r="D233" s="93">
        <v>61.554731182795699</v>
      </c>
      <c r="E233" s="93">
        <v>71.598225806399995</v>
      </c>
      <c r="F233" s="103">
        <v>0.44677419354838721</v>
      </c>
      <c r="G233" s="93">
        <v>7.0450000000000008</v>
      </c>
      <c r="H233" s="93">
        <v>0.16316399456286498</v>
      </c>
      <c r="I233" s="89" t="s">
        <v>309</v>
      </c>
      <c r="J233" s="89">
        <v>8020</v>
      </c>
      <c r="K233" s="94">
        <v>814</v>
      </c>
      <c r="M233" s="89">
        <v>87.005913978494618</v>
      </c>
      <c r="N233" s="89">
        <v>64.549354838709689</v>
      </c>
      <c r="O233" s="89">
        <v>75.77763440860214</v>
      </c>
      <c r="P233" s="129">
        <v>0</v>
      </c>
      <c r="Q233" s="89">
        <v>10.777634408602152</v>
      </c>
      <c r="U233" s="89">
        <v>0.17473229871175527</v>
      </c>
    </row>
    <row r="234" spans="1:21" x14ac:dyDescent="0.2">
      <c r="A234" s="87">
        <v>8</v>
      </c>
      <c r="B234" s="87">
        <v>15</v>
      </c>
      <c r="C234" s="93">
        <v>83.5083870967742</v>
      </c>
      <c r="D234" s="93">
        <v>61.488064516129036</v>
      </c>
      <c r="E234" s="93">
        <v>72.498225806400001</v>
      </c>
      <c r="F234" s="103">
        <v>0.44376344086021408</v>
      </c>
      <c r="G234" s="93">
        <v>7.9419892473118274</v>
      </c>
      <c r="H234" s="93">
        <v>3.2383692991858691E-2</v>
      </c>
      <c r="I234" s="89" t="s">
        <v>310</v>
      </c>
      <c r="J234" s="89">
        <v>8023</v>
      </c>
      <c r="K234" s="94">
        <v>815</v>
      </c>
      <c r="M234" s="89">
        <v>88.090322580645164</v>
      </c>
      <c r="N234" s="89">
        <v>66.662795698924739</v>
      </c>
      <c r="O234" s="89">
        <v>77.376559139784916</v>
      </c>
      <c r="P234" s="129">
        <v>0</v>
      </c>
      <c r="Q234" s="89">
        <v>12.376559139784947</v>
      </c>
      <c r="U234" s="89">
        <v>0.20020954630215151</v>
      </c>
    </row>
    <row r="235" spans="1:21" x14ac:dyDescent="0.2">
      <c r="A235" s="87">
        <v>8</v>
      </c>
      <c r="B235" s="87">
        <v>16</v>
      </c>
      <c r="C235" s="93">
        <v>84.841720430107529</v>
      </c>
      <c r="D235" s="93">
        <v>62.688064516129039</v>
      </c>
      <c r="E235" s="93">
        <v>73.764892473100005</v>
      </c>
      <c r="F235" s="103">
        <v>0.41344086021505339</v>
      </c>
      <c r="G235" s="93">
        <v>9.1783333333333346</v>
      </c>
      <c r="H235" s="93">
        <v>0.26288840808745756</v>
      </c>
      <c r="I235" s="89" t="s">
        <v>311</v>
      </c>
      <c r="J235" s="89">
        <v>8031</v>
      </c>
      <c r="K235" s="94">
        <v>816</v>
      </c>
      <c r="M235" s="89">
        <v>98.063440860215053</v>
      </c>
      <c r="N235" s="89">
        <v>74.652258064516147</v>
      </c>
      <c r="O235" s="89">
        <v>86.357849462365564</v>
      </c>
      <c r="P235" s="129">
        <v>0</v>
      </c>
      <c r="Q235" s="89">
        <v>21.357849462365593</v>
      </c>
      <c r="U235" s="89">
        <v>0.12118339529120202</v>
      </c>
    </row>
    <row r="236" spans="1:21" x14ac:dyDescent="0.2">
      <c r="A236" s="87">
        <v>8</v>
      </c>
      <c r="B236" s="87">
        <v>17</v>
      </c>
      <c r="C236" s="93">
        <v>84.041720430107532</v>
      </c>
      <c r="D236" s="93">
        <v>62.988064516129036</v>
      </c>
      <c r="E236" s="93">
        <v>73.514892473100005</v>
      </c>
      <c r="F236" s="103">
        <v>6.0860215053763038E-2</v>
      </c>
      <c r="G236" s="93">
        <v>8.5757526881720434</v>
      </c>
      <c r="H236" s="93">
        <v>0.24562666074616935</v>
      </c>
      <c r="I236" s="89" t="s">
        <v>312</v>
      </c>
      <c r="J236" s="89">
        <v>8027</v>
      </c>
      <c r="K236" s="94">
        <v>817</v>
      </c>
      <c r="M236" s="89">
        <v>90.954516129032257</v>
      </c>
      <c r="N236" s="89">
        <v>69.363010752688169</v>
      </c>
      <c r="O236" s="89">
        <v>80.158763440860213</v>
      </c>
      <c r="P236" s="129">
        <v>0</v>
      </c>
      <c r="Q236" s="89">
        <v>15.158763440860216</v>
      </c>
      <c r="U236" s="89">
        <v>0.17024174615292068</v>
      </c>
    </row>
    <row r="237" spans="1:21" x14ac:dyDescent="0.2">
      <c r="A237" s="87">
        <v>8</v>
      </c>
      <c r="B237" s="87">
        <v>18</v>
      </c>
      <c r="C237" s="93">
        <v>85.075053763440863</v>
      </c>
      <c r="D237" s="93">
        <v>63.6547311827957</v>
      </c>
      <c r="E237" s="93">
        <v>74.364892473099999</v>
      </c>
      <c r="F237" s="103">
        <v>3.3333333333333333E-2</v>
      </c>
      <c r="G237" s="93">
        <v>9.3982258064516149</v>
      </c>
      <c r="H237" s="93">
        <v>0.1044234928176387</v>
      </c>
      <c r="I237" s="89" t="s">
        <v>313</v>
      </c>
      <c r="J237" s="89">
        <v>8021</v>
      </c>
      <c r="K237" s="94">
        <v>818</v>
      </c>
      <c r="M237" s="89">
        <v>86.608602150537635</v>
      </c>
      <c r="N237" s="89">
        <v>66.020107526881731</v>
      </c>
      <c r="O237" s="89">
        <v>76.31435483870969</v>
      </c>
      <c r="P237" s="129">
        <v>0</v>
      </c>
      <c r="Q237" s="89">
        <v>11.314354838709679</v>
      </c>
      <c r="U237" s="89">
        <v>0.17998423955870765</v>
      </c>
    </row>
    <row r="238" spans="1:21" x14ac:dyDescent="0.2">
      <c r="A238" s="87">
        <v>8</v>
      </c>
      <c r="B238" s="87">
        <v>19</v>
      </c>
      <c r="C238" s="93">
        <v>83.775053763440866</v>
      </c>
      <c r="D238" s="93">
        <v>63.054731182795699</v>
      </c>
      <c r="E238" s="93">
        <v>73.414892473099997</v>
      </c>
      <c r="F238" s="103">
        <v>0.11580645161290354</v>
      </c>
      <c r="G238" s="93">
        <v>8.5306989247311833</v>
      </c>
      <c r="H238" s="93">
        <v>9.8163128660729182E-2</v>
      </c>
      <c r="I238" s="89" t="s">
        <v>314</v>
      </c>
      <c r="J238" s="89">
        <v>8026</v>
      </c>
      <c r="K238" s="94">
        <v>819</v>
      </c>
      <c r="M238" s="89">
        <v>90.101612903225799</v>
      </c>
      <c r="N238" s="89">
        <v>68.561290322580646</v>
      </c>
      <c r="O238" s="89">
        <v>79.331451612903223</v>
      </c>
      <c r="P238" s="129">
        <v>0</v>
      </c>
      <c r="Q238" s="89">
        <v>14.331451612903228</v>
      </c>
      <c r="U238" s="89">
        <v>0.15259780790238864</v>
      </c>
    </row>
    <row r="239" spans="1:21" x14ac:dyDescent="0.2">
      <c r="A239" s="87">
        <v>8</v>
      </c>
      <c r="B239" s="87">
        <v>20</v>
      </c>
      <c r="C239" s="93">
        <v>81.0083870967742</v>
      </c>
      <c r="D239" s="93">
        <v>61.621397849462369</v>
      </c>
      <c r="E239" s="93">
        <v>71.314892473100002</v>
      </c>
      <c r="F239" s="103">
        <v>0.55123655913978475</v>
      </c>
      <c r="G239" s="93">
        <v>6.8661290322580646</v>
      </c>
      <c r="H239" s="93">
        <v>0.20618020679332175</v>
      </c>
      <c r="I239" s="89" t="s">
        <v>315</v>
      </c>
      <c r="J239" s="89">
        <v>8028</v>
      </c>
      <c r="K239" s="94">
        <v>820</v>
      </c>
      <c r="M239" s="89">
        <v>91.780967741935484</v>
      </c>
      <c r="N239" s="89">
        <v>70.456236559139796</v>
      </c>
      <c r="O239" s="89">
        <v>81.118602150537626</v>
      </c>
      <c r="P239" s="129">
        <v>0</v>
      </c>
      <c r="Q239" s="89">
        <v>16.118602150537637</v>
      </c>
      <c r="U239" s="89">
        <v>8.8573038513479849E-2</v>
      </c>
    </row>
    <row r="240" spans="1:21" x14ac:dyDescent="0.2">
      <c r="A240" s="87">
        <v>8</v>
      </c>
      <c r="B240" s="87">
        <v>21</v>
      </c>
      <c r="C240" s="93">
        <v>82.375053763440874</v>
      </c>
      <c r="D240" s="93">
        <v>61.354731182795703</v>
      </c>
      <c r="E240" s="93">
        <v>71.864892473099999</v>
      </c>
      <c r="F240" s="103">
        <v>0.1937634408602141</v>
      </c>
      <c r="G240" s="93">
        <v>7.0586559139784946</v>
      </c>
      <c r="H240" s="93">
        <v>0.15848576397854311</v>
      </c>
      <c r="I240" s="89" t="s">
        <v>316</v>
      </c>
      <c r="J240" s="89">
        <v>8029</v>
      </c>
      <c r="K240" s="94">
        <v>821</v>
      </c>
      <c r="M240" s="89">
        <v>93.492258064516136</v>
      </c>
      <c r="N240" s="89">
        <v>71.147204301075277</v>
      </c>
      <c r="O240" s="89">
        <v>82.319731182795692</v>
      </c>
      <c r="P240" s="129">
        <v>0</v>
      </c>
      <c r="Q240" s="89">
        <v>17.319731182795699</v>
      </c>
      <c r="U240" s="89">
        <v>0.20246854790819124</v>
      </c>
    </row>
    <row r="241" spans="1:21" x14ac:dyDescent="0.2">
      <c r="A241" s="87">
        <v>8</v>
      </c>
      <c r="B241" s="87">
        <v>22</v>
      </c>
      <c r="C241" s="93">
        <v>85.375053763440874</v>
      </c>
      <c r="D241" s="93">
        <v>62.888064516129035</v>
      </c>
      <c r="E241" s="93">
        <v>74.131559139700002</v>
      </c>
      <c r="F241" s="103">
        <v>2.2849462365591457E-2</v>
      </c>
      <c r="G241" s="93">
        <v>9.1544086021505393</v>
      </c>
      <c r="H241" s="93">
        <v>9.9649380672361343E-2</v>
      </c>
      <c r="I241" s="89" t="s">
        <v>317</v>
      </c>
      <c r="J241" s="89">
        <v>8022</v>
      </c>
      <c r="K241" s="94">
        <v>822</v>
      </c>
      <c r="M241" s="89">
        <v>87.061720430107528</v>
      </c>
      <c r="N241" s="89">
        <v>66.680322580645168</v>
      </c>
      <c r="O241" s="89">
        <v>76.871021505376362</v>
      </c>
      <c r="P241" s="129">
        <v>0</v>
      </c>
      <c r="Q241" s="89">
        <v>11.871021505376344</v>
      </c>
      <c r="U241" s="89">
        <v>7.8407311046013645E-2</v>
      </c>
    </row>
    <row r="242" spans="1:21" x14ac:dyDescent="0.2">
      <c r="A242" s="87">
        <v>8</v>
      </c>
      <c r="B242" s="87">
        <v>23</v>
      </c>
      <c r="C242" s="93">
        <v>84.941720430107537</v>
      </c>
      <c r="D242" s="93">
        <v>63.954731182795705</v>
      </c>
      <c r="E242" s="93">
        <v>74.448225806400004</v>
      </c>
      <c r="F242" s="103">
        <v>0.20854838709677401</v>
      </c>
      <c r="G242" s="93">
        <v>9.6567741935483884</v>
      </c>
      <c r="H242" s="93">
        <v>0.15494428706862245</v>
      </c>
      <c r="I242" s="89" t="s">
        <v>318</v>
      </c>
      <c r="J242" s="89">
        <v>8003</v>
      </c>
      <c r="K242" s="94">
        <v>823</v>
      </c>
      <c r="M242" s="89">
        <v>76.29580645161289</v>
      </c>
      <c r="N242" s="89">
        <v>54.722043010752692</v>
      </c>
      <c r="O242" s="89">
        <v>65.50892473118283</v>
      </c>
      <c r="P242" s="129">
        <v>4.2473118279569157E-2</v>
      </c>
      <c r="Q242" s="89">
        <v>0.55139784946236858</v>
      </c>
      <c r="U242" s="89">
        <v>3.6666666666666667E-2</v>
      </c>
    </row>
    <row r="243" spans="1:21" x14ac:dyDescent="0.2">
      <c r="A243" s="87">
        <v>8</v>
      </c>
      <c r="B243" s="87">
        <v>24</v>
      </c>
      <c r="C243" s="93">
        <v>84.5083870967742</v>
      </c>
      <c r="D243" s="93">
        <v>63.588064516129037</v>
      </c>
      <c r="E243" s="93">
        <v>74.048225806399998</v>
      </c>
      <c r="F243" s="103">
        <v>0.34188172043010734</v>
      </c>
      <c r="G243" s="93">
        <v>9.3901075268817227</v>
      </c>
      <c r="H243" s="93">
        <v>5.4287363172041241E-2</v>
      </c>
      <c r="I243" s="89" t="s">
        <v>319</v>
      </c>
      <c r="J243" s="89">
        <v>8004</v>
      </c>
      <c r="K243" s="94">
        <v>824</v>
      </c>
      <c r="M243" s="89">
        <v>77.859784946236559</v>
      </c>
      <c r="N243" s="89">
        <v>55.494301075268829</v>
      </c>
      <c r="O243" s="89">
        <v>66.677043010752712</v>
      </c>
      <c r="P243" s="129">
        <v>0</v>
      </c>
      <c r="Q243" s="89">
        <v>1.677043010752691</v>
      </c>
      <c r="U243" s="89">
        <v>7.3998674618952959E-2</v>
      </c>
    </row>
    <row r="244" spans="1:21" x14ac:dyDescent="0.2">
      <c r="A244" s="87">
        <v>8</v>
      </c>
      <c r="B244" s="87">
        <v>25</v>
      </c>
      <c r="C244" s="93">
        <v>84.441720430107537</v>
      </c>
      <c r="D244" s="93">
        <v>63.821397849462372</v>
      </c>
      <c r="E244" s="93">
        <v>74.131559139700002</v>
      </c>
      <c r="F244" s="103">
        <v>0.20494623655913954</v>
      </c>
      <c r="G244" s="93">
        <v>9.3365053763440873</v>
      </c>
      <c r="H244" s="93">
        <v>9.0644343768040245E-2</v>
      </c>
      <c r="I244" s="89" t="s">
        <v>320</v>
      </c>
      <c r="J244" s="89">
        <v>8010</v>
      </c>
      <c r="K244" s="94">
        <v>825</v>
      </c>
      <c r="M244" s="89">
        <v>80.763440860215056</v>
      </c>
      <c r="N244" s="89">
        <v>61.092473118279585</v>
      </c>
      <c r="O244" s="89">
        <v>70.927956989247335</v>
      </c>
      <c r="P244" s="129">
        <v>0</v>
      </c>
      <c r="Q244" s="89">
        <v>5.9279569892473107</v>
      </c>
      <c r="U244" s="89">
        <v>0.18533175728920409</v>
      </c>
    </row>
    <row r="245" spans="1:21" x14ac:dyDescent="0.2">
      <c r="A245" s="87">
        <v>8</v>
      </c>
      <c r="B245" s="87">
        <v>26</v>
      </c>
      <c r="C245" s="93">
        <v>84.575053763440863</v>
      </c>
      <c r="D245" s="93">
        <v>63.621397849462369</v>
      </c>
      <c r="E245" s="93">
        <v>74.098225806399995</v>
      </c>
      <c r="F245" s="103">
        <v>7.1612903225806213E-2</v>
      </c>
      <c r="G245" s="93">
        <v>9.1698387096774194</v>
      </c>
      <c r="H245" s="93">
        <v>0.1383335831744622</v>
      </c>
      <c r="I245" s="89" t="s">
        <v>321</v>
      </c>
      <c r="J245" s="89">
        <v>8006</v>
      </c>
      <c r="K245" s="94">
        <v>826</v>
      </c>
      <c r="M245" s="89">
        <v>78.982903225806453</v>
      </c>
      <c r="N245" s="89">
        <v>57.455161290322579</v>
      </c>
      <c r="O245" s="89">
        <v>68.219032258064559</v>
      </c>
      <c r="P245" s="129">
        <v>0</v>
      </c>
      <c r="Q245" s="89">
        <v>3.2190322580645181</v>
      </c>
      <c r="U245" s="89">
        <v>4.1666666666666664E-2</v>
      </c>
    </row>
    <row r="246" spans="1:21" x14ac:dyDescent="0.2">
      <c r="A246" s="87">
        <v>8</v>
      </c>
      <c r="B246" s="87">
        <v>27</v>
      </c>
      <c r="C246" s="93">
        <v>84.275053763440866</v>
      </c>
      <c r="D246" s="93">
        <v>64.1547311827957</v>
      </c>
      <c r="E246" s="93">
        <v>74.214892473099994</v>
      </c>
      <c r="F246" s="103">
        <v>0.34913978494623593</v>
      </c>
      <c r="G246" s="93">
        <v>9.5640322580645165</v>
      </c>
      <c r="H246" s="93">
        <v>0.16018784305039327</v>
      </c>
      <c r="I246" s="89" t="s">
        <v>322</v>
      </c>
      <c r="J246" s="89">
        <v>8018</v>
      </c>
      <c r="K246" s="94">
        <v>827</v>
      </c>
      <c r="M246" s="89">
        <v>85.088064516129023</v>
      </c>
      <c r="N246" s="89">
        <v>64.508494623655935</v>
      </c>
      <c r="O246" s="89">
        <v>74.798279569892472</v>
      </c>
      <c r="P246" s="129">
        <v>0</v>
      </c>
      <c r="Q246" s="89">
        <v>9.7982795698924736</v>
      </c>
      <c r="U246" s="89">
        <v>0.23110700334427914</v>
      </c>
    </row>
    <row r="247" spans="1:21" x14ac:dyDescent="0.2">
      <c r="A247" s="87">
        <v>8</v>
      </c>
      <c r="B247" s="87">
        <v>28</v>
      </c>
      <c r="C247" s="93">
        <v>84.041720430107532</v>
      </c>
      <c r="D247" s="93">
        <v>63.521397849462367</v>
      </c>
      <c r="E247" s="93">
        <v>73.781559139699993</v>
      </c>
      <c r="F247" s="103">
        <v>0.40301075268817121</v>
      </c>
      <c r="G247" s="93">
        <v>9.1845698924731174</v>
      </c>
      <c r="H247" s="93">
        <v>0.13409535180223006</v>
      </c>
      <c r="I247" s="89" t="s">
        <v>323</v>
      </c>
      <c r="J247" s="89">
        <v>8012</v>
      </c>
      <c r="K247" s="94">
        <v>828</v>
      </c>
      <c r="M247" s="89">
        <v>82.391935483870967</v>
      </c>
      <c r="N247" s="89">
        <v>61.615268817204317</v>
      </c>
      <c r="O247" s="89">
        <v>72.00360215053766</v>
      </c>
      <c r="P247" s="129">
        <v>0</v>
      </c>
      <c r="Q247" s="89">
        <v>7.0036021505376329</v>
      </c>
      <c r="U247" s="89">
        <v>0.10406751409017714</v>
      </c>
    </row>
    <row r="248" spans="1:21" x14ac:dyDescent="0.2">
      <c r="A248" s="87">
        <v>8</v>
      </c>
      <c r="B248" s="87">
        <v>29</v>
      </c>
      <c r="C248" s="93">
        <v>84.675053763440872</v>
      </c>
      <c r="D248" s="93">
        <v>61.688064516129039</v>
      </c>
      <c r="E248" s="93">
        <v>73.181559139699999</v>
      </c>
      <c r="F248" s="103">
        <v>0.46499999999999964</v>
      </c>
      <c r="G248" s="93">
        <v>8.6465591397849479</v>
      </c>
      <c r="H248" s="93">
        <v>0.21604093688006148</v>
      </c>
      <c r="I248" s="89" t="s">
        <v>324</v>
      </c>
      <c r="J248" s="89">
        <v>8011</v>
      </c>
      <c r="K248" s="94">
        <v>829</v>
      </c>
      <c r="M248" s="89">
        <v>81.631397849462374</v>
      </c>
      <c r="N248" s="89">
        <v>61.195591397849469</v>
      </c>
      <c r="O248" s="89">
        <v>71.413494623655936</v>
      </c>
      <c r="P248" s="129">
        <v>0</v>
      </c>
      <c r="Q248" s="89">
        <v>6.4134946236559127</v>
      </c>
      <c r="U248" s="89">
        <v>5.0540235836172932E-2</v>
      </c>
    </row>
    <row r="249" spans="1:21" x14ac:dyDescent="0.2">
      <c r="A249" s="87">
        <v>8</v>
      </c>
      <c r="B249" s="87">
        <v>30</v>
      </c>
      <c r="C249" s="93">
        <v>83.408387096774206</v>
      </c>
      <c r="D249" s="93">
        <v>61.6547311827957</v>
      </c>
      <c r="E249" s="93">
        <v>72.531559139699993</v>
      </c>
      <c r="F249" s="103">
        <v>0.22284946236559147</v>
      </c>
      <c r="G249" s="93">
        <v>7.754408602150539</v>
      </c>
      <c r="H249" s="93">
        <v>4.4378457059679771E-2</v>
      </c>
      <c r="I249" s="89" t="s">
        <v>325</v>
      </c>
      <c r="J249" s="89">
        <v>8013</v>
      </c>
      <c r="K249" s="94">
        <v>830</v>
      </c>
      <c r="M249" s="89">
        <v>83.042688172043015</v>
      </c>
      <c r="N249" s="89">
        <v>61.912580645161299</v>
      </c>
      <c r="O249" s="89">
        <v>72.477634408602142</v>
      </c>
      <c r="P249" s="129">
        <v>0</v>
      </c>
      <c r="Q249" s="89">
        <v>7.4776344086021522</v>
      </c>
      <c r="U249" s="89">
        <v>0.26432932233543588</v>
      </c>
    </row>
    <row r="250" spans="1:21" x14ac:dyDescent="0.2">
      <c r="A250" s="87">
        <v>8</v>
      </c>
      <c r="B250" s="87">
        <v>31</v>
      </c>
      <c r="C250" s="93">
        <v>82.608387096774194</v>
      </c>
      <c r="D250" s="93">
        <v>61.054731182795699</v>
      </c>
      <c r="E250" s="93">
        <v>71.831559139700005</v>
      </c>
      <c r="F250" s="103">
        <v>0.60274193548387034</v>
      </c>
      <c r="G250" s="93">
        <v>7.4343010752688183</v>
      </c>
      <c r="H250" s="93">
        <v>0.1262383665716999</v>
      </c>
      <c r="I250" s="89" t="s">
        <v>326</v>
      </c>
      <c r="J250" s="89">
        <v>8017</v>
      </c>
      <c r="K250" s="94">
        <v>831</v>
      </c>
      <c r="M250" s="89">
        <v>84.88333333333334</v>
      </c>
      <c r="N250" s="89">
        <v>63.76903225806452</v>
      </c>
      <c r="O250" s="89">
        <v>74.326182795698941</v>
      </c>
      <c r="P250" s="129">
        <v>0</v>
      </c>
      <c r="Q250" s="89">
        <v>9.3261827956989229</v>
      </c>
      <c r="U250" s="89">
        <v>0.22566600397614314</v>
      </c>
    </row>
    <row r="251" spans="1:21" x14ac:dyDescent="0.2">
      <c r="A251" s="87">
        <v>9</v>
      </c>
      <c r="B251" s="87">
        <v>1</v>
      </c>
      <c r="C251" s="93">
        <v>81.341111111111118</v>
      </c>
      <c r="D251" s="93">
        <v>59.985185185185188</v>
      </c>
      <c r="E251" s="93">
        <v>70.663148148100007</v>
      </c>
      <c r="F251" s="103">
        <v>0.93555555555555547</v>
      </c>
      <c r="G251" s="93">
        <v>6.5987037037037037</v>
      </c>
      <c r="H251" s="93">
        <v>0.2026642599277978</v>
      </c>
      <c r="I251" s="89" t="s">
        <v>327</v>
      </c>
      <c r="J251" s="89">
        <v>9013</v>
      </c>
      <c r="K251" s="94">
        <v>901</v>
      </c>
      <c r="M251" s="89">
        <v>75.303333333333342</v>
      </c>
      <c r="N251" s="89">
        <v>52.074814814814836</v>
      </c>
      <c r="O251" s="89">
        <v>63.689074074074064</v>
      </c>
      <c r="P251" s="129">
        <v>1.3109259259259254</v>
      </c>
      <c r="Q251" s="89">
        <v>0</v>
      </c>
      <c r="U251" s="89">
        <v>0.17151992549386524</v>
      </c>
    </row>
    <row r="252" spans="1:21" x14ac:dyDescent="0.2">
      <c r="A252" s="87">
        <v>9</v>
      </c>
      <c r="B252" s="87">
        <v>2</v>
      </c>
      <c r="C252" s="93">
        <v>81.941111111111113</v>
      </c>
      <c r="D252" s="93">
        <v>61.229629629629628</v>
      </c>
      <c r="E252" s="93">
        <v>71.585370370299998</v>
      </c>
      <c r="F252" s="103">
        <v>0.52999999999999969</v>
      </c>
      <c r="G252" s="93">
        <v>7.1153703703703695</v>
      </c>
      <c r="H252" s="93">
        <v>2.8844244143774518E-2</v>
      </c>
      <c r="I252" s="89" t="s">
        <v>328</v>
      </c>
      <c r="J252" s="89">
        <v>9006</v>
      </c>
      <c r="K252" s="94">
        <v>902</v>
      </c>
      <c r="M252" s="89">
        <v>69.585555555555572</v>
      </c>
      <c r="N252" s="89">
        <v>45.997407407407415</v>
      </c>
      <c r="O252" s="89">
        <v>57.791481481481483</v>
      </c>
      <c r="P252" s="129">
        <v>7.2085185185185194</v>
      </c>
      <c r="Q252" s="89">
        <v>0</v>
      </c>
      <c r="U252" s="89">
        <v>0.14656223018047848</v>
      </c>
    </row>
    <row r="253" spans="1:21" x14ac:dyDescent="0.2">
      <c r="A253" s="87">
        <v>9</v>
      </c>
      <c r="B253" s="87">
        <v>3</v>
      </c>
      <c r="C253" s="93">
        <v>82.641111111111115</v>
      </c>
      <c r="D253" s="93">
        <v>59.718518518518529</v>
      </c>
      <c r="E253" s="93">
        <v>71.179814814799997</v>
      </c>
      <c r="F253" s="103">
        <v>0.31611111111111112</v>
      </c>
      <c r="G253" s="93">
        <v>6.4959259259259259</v>
      </c>
      <c r="H253" s="93">
        <v>8.6777841134772257E-2</v>
      </c>
      <c r="I253" s="89" t="s">
        <v>329</v>
      </c>
      <c r="J253" s="89">
        <v>9015</v>
      </c>
      <c r="K253" s="94">
        <v>903</v>
      </c>
      <c r="M253" s="89">
        <v>76.132222222222239</v>
      </c>
      <c r="N253" s="89">
        <v>54.870000000000005</v>
      </c>
      <c r="O253" s="89">
        <v>65.501111111111101</v>
      </c>
      <c r="P253" s="129">
        <v>0</v>
      </c>
      <c r="Q253" s="89">
        <v>0.50111111111111251</v>
      </c>
      <c r="U253" s="89">
        <v>0.10051085740729432</v>
      </c>
    </row>
    <row r="254" spans="1:21" x14ac:dyDescent="0.2">
      <c r="A254" s="87">
        <v>9</v>
      </c>
      <c r="B254" s="87">
        <v>4</v>
      </c>
      <c r="C254" s="93">
        <v>81.87444444444445</v>
      </c>
      <c r="D254" s="93">
        <v>57.651851851851866</v>
      </c>
      <c r="E254" s="93">
        <v>69.763148148100001</v>
      </c>
      <c r="F254" s="103">
        <v>0.96833333333333249</v>
      </c>
      <c r="G254" s="93">
        <v>5.731481481481481</v>
      </c>
      <c r="H254" s="93">
        <v>8.8945897008331581E-2</v>
      </c>
      <c r="I254" s="89" t="s">
        <v>330</v>
      </c>
      <c r="J254" s="89">
        <v>9017</v>
      </c>
      <c r="K254" s="94">
        <v>904</v>
      </c>
      <c r="M254" s="89">
        <v>77.828888888888898</v>
      </c>
      <c r="N254" s="89">
        <v>55.730740740740742</v>
      </c>
      <c r="O254" s="89">
        <v>66.779814814814827</v>
      </c>
      <c r="P254" s="129">
        <v>0</v>
      </c>
      <c r="Q254" s="89">
        <v>1.7798148148148163</v>
      </c>
      <c r="U254" s="89">
        <v>0.19844966805328657</v>
      </c>
    </row>
    <row r="255" spans="1:21" x14ac:dyDescent="0.2">
      <c r="A255" s="87">
        <v>9</v>
      </c>
      <c r="B255" s="87">
        <v>5</v>
      </c>
      <c r="C255" s="93">
        <v>81.541111111111121</v>
      </c>
      <c r="D255" s="93">
        <v>58.585185185185189</v>
      </c>
      <c r="E255" s="93">
        <v>70.063148148099998</v>
      </c>
      <c r="F255" s="103">
        <v>1.1349999999999996</v>
      </c>
      <c r="G255" s="93">
        <v>6.1981481481481486</v>
      </c>
      <c r="H255" s="93">
        <v>8.1384565804804285E-2</v>
      </c>
      <c r="I255" s="89" t="s">
        <v>331</v>
      </c>
      <c r="J255" s="89">
        <v>9021</v>
      </c>
      <c r="K255" s="94">
        <v>905</v>
      </c>
      <c r="M255" s="89">
        <v>81.150000000000034</v>
      </c>
      <c r="N255" s="89">
        <v>58.172222222222231</v>
      </c>
      <c r="O255" s="89">
        <v>69.661111111111097</v>
      </c>
      <c r="P255" s="129">
        <v>0</v>
      </c>
      <c r="Q255" s="89">
        <v>4.6611111111111088</v>
      </c>
      <c r="U255" s="89">
        <v>0.31370872181856235</v>
      </c>
    </row>
    <row r="256" spans="1:21" x14ac:dyDescent="0.2">
      <c r="A256" s="87">
        <v>9</v>
      </c>
      <c r="B256" s="87">
        <v>6</v>
      </c>
      <c r="C256" s="93">
        <v>81.707777777777792</v>
      </c>
      <c r="D256" s="93">
        <v>58.718518518518522</v>
      </c>
      <c r="E256" s="93">
        <v>70.213148148100004</v>
      </c>
      <c r="F256" s="103">
        <v>0.97185185185185075</v>
      </c>
      <c r="G256" s="93">
        <v>6.1849999999999987</v>
      </c>
      <c r="H256" s="93">
        <v>9.9331303804963522E-2</v>
      </c>
      <c r="I256" s="89" t="s">
        <v>332</v>
      </c>
      <c r="J256" s="89">
        <v>9003</v>
      </c>
      <c r="K256" s="94">
        <v>906</v>
      </c>
      <c r="M256" s="89">
        <v>64.092222222222233</v>
      </c>
      <c r="N256" s="89">
        <v>43.289259259259261</v>
      </c>
      <c r="O256" s="89">
        <v>53.690740740740729</v>
      </c>
      <c r="P256" s="129">
        <v>11.309259259259257</v>
      </c>
      <c r="Q256" s="89">
        <v>0</v>
      </c>
      <c r="U256" s="89">
        <v>0.12572380186838283</v>
      </c>
    </row>
    <row r="257" spans="1:21" x14ac:dyDescent="0.2">
      <c r="A257" s="87">
        <v>9</v>
      </c>
      <c r="B257" s="87">
        <v>7</v>
      </c>
      <c r="C257" s="93">
        <v>81.174444444444447</v>
      </c>
      <c r="D257" s="93">
        <v>58.68518518518519</v>
      </c>
      <c r="E257" s="93">
        <v>69.929814814799997</v>
      </c>
      <c r="F257" s="103">
        <v>1.0446296296296296</v>
      </c>
      <c r="G257" s="93">
        <v>5.9744444444444449</v>
      </c>
      <c r="H257" s="93">
        <v>0.10352422498141471</v>
      </c>
      <c r="I257" s="89" t="s">
        <v>333</v>
      </c>
      <c r="J257" s="89">
        <v>9001</v>
      </c>
      <c r="K257" s="94">
        <v>907</v>
      </c>
      <c r="M257" s="89">
        <v>58.510000000000012</v>
      </c>
      <c r="N257" s="89">
        <v>36.588148148148164</v>
      </c>
      <c r="O257" s="89">
        <v>47.549074074074078</v>
      </c>
      <c r="P257" s="129">
        <v>17.450925925925926</v>
      </c>
      <c r="Q257" s="89">
        <v>0</v>
      </c>
      <c r="U257" s="89">
        <v>9.9549350690920926E-2</v>
      </c>
    </row>
    <row r="258" spans="1:21" x14ac:dyDescent="0.2">
      <c r="A258" s="87">
        <v>9</v>
      </c>
      <c r="B258" s="87">
        <v>8</v>
      </c>
      <c r="C258" s="93">
        <v>80.607777777777784</v>
      </c>
      <c r="D258" s="93">
        <v>58.051851851851865</v>
      </c>
      <c r="E258" s="93">
        <v>69.329814814800002</v>
      </c>
      <c r="F258" s="103">
        <v>1.0877777777777782</v>
      </c>
      <c r="G258" s="93">
        <v>5.4175925925925936</v>
      </c>
      <c r="H258" s="93">
        <v>0.1327956855018437</v>
      </c>
      <c r="I258" s="89" t="s">
        <v>334</v>
      </c>
      <c r="J258" s="89">
        <v>9004</v>
      </c>
      <c r="K258" s="94">
        <v>908</v>
      </c>
      <c r="M258" s="89">
        <v>66.473333333333343</v>
      </c>
      <c r="N258" s="89">
        <v>43.967037037037038</v>
      </c>
      <c r="O258" s="89">
        <v>55.220185185185187</v>
      </c>
      <c r="P258" s="129">
        <v>9.779814814814813</v>
      </c>
      <c r="Q258" s="89">
        <v>0</v>
      </c>
      <c r="U258" s="89">
        <v>8.038012018022421E-2</v>
      </c>
    </row>
    <row r="259" spans="1:21" x14ac:dyDescent="0.2">
      <c r="A259" s="87">
        <v>9</v>
      </c>
      <c r="B259" s="87">
        <v>9</v>
      </c>
      <c r="C259" s="93">
        <v>79.307777777777787</v>
      </c>
      <c r="D259" s="93">
        <v>57.085185185185189</v>
      </c>
      <c r="E259" s="93">
        <v>68.196481481399999</v>
      </c>
      <c r="F259" s="103">
        <v>1.3972222222222224</v>
      </c>
      <c r="G259" s="93">
        <v>4.5937037037037047</v>
      </c>
      <c r="H259" s="93">
        <v>0.13765774372204717</v>
      </c>
      <c r="I259" s="89" t="s">
        <v>335</v>
      </c>
      <c r="J259" s="89">
        <v>9018</v>
      </c>
      <c r="K259" s="94">
        <v>909</v>
      </c>
      <c r="M259" s="89">
        <v>79.02000000000001</v>
      </c>
      <c r="N259" s="89">
        <v>55.654444444444451</v>
      </c>
      <c r="O259" s="89">
        <v>67.337222222222223</v>
      </c>
      <c r="P259" s="129">
        <v>0</v>
      </c>
      <c r="Q259" s="89">
        <v>2.3372222222222208</v>
      </c>
      <c r="U259" s="89">
        <v>5.5709976725440792E-2</v>
      </c>
    </row>
    <row r="260" spans="1:21" x14ac:dyDescent="0.2">
      <c r="A260" s="87">
        <v>9</v>
      </c>
      <c r="B260" s="87">
        <v>10</v>
      </c>
      <c r="C260" s="93">
        <v>78.707777777777792</v>
      </c>
      <c r="D260" s="93">
        <v>56.651851851851852</v>
      </c>
      <c r="E260" s="93">
        <v>67.679814814799997</v>
      </c>
      <c r="F260" s="103">
        <v>1.8794444444444449</v>
      </c>
      <c r="G260" s="93">
        <v>4.5592592592592593</v>
      </c>
      <c r="H260" s="93">
        <v>0.2796516553137483</v>
      </c>
      <c r="I260" s="89" t="s">
        <v>336</v>
      </c>
      <c r="J260" s="89">
        <v>9016</v>
      </c>
      <c r="K260" s="94">
        <v>910</v>
      </c>
      <c r="M260" s="89">
        <v>78.113333333333358</v>
      </c>
      <c r="N260" s="89">
        <v>54.128888888888895</v>
      </c>
      <c r="O260" s="89">
        <v>66.121111111111105</v>
      </c>
      <c r="P260" s="129">
        <v>0</v>
      </c>
      <c r="Q260" s="89">
        <v>1.1211111111111103</v>
      </c>
      <c r="U260" s="89">
        <v>0.10276481134623708</v>
      </c>
    </row>
    <row r="261" spans="1:21" x14ac:dyDescent="0.2">
      <c r="A261" s="87">
        <v>9</v>
      </c>
      <c r="B261" s="87">
        <v>11</v>
      </c>
      <c r="C261" s="93">
        <v>79.441111111111113</v>
      </c>
      <c r="D261" s="93">
        <v>56.151851851851852</v>
      </c>
      <c r="E261" s="93">
        <v>67.796481481399994</v>
      </c>
      <c r="F261" s="103">
        <v>1.5950000000000002</v>
      </c>
      <c r="G261" s="93">
        <v>4.391481481481482</v>
      </c>
      <c r="H261" s="93">
        <v>8.9309050772626922E-2</v>
      </c>
      <c r="I261" s="89" t="s">
        <v>337</v>
      </c>
      <c r="J261" s="89">
        <v>9010</v>
      </c>
      <c r="K261" s="94">
        <v>911</v>
      </c>
      <c r="M261" s="89">
        <v>72.645555555555575</v>
      </c>
      <c r="N261" s="89">
        <v>49.638148148148147</v>
      </c>
      <c r="O261" s="89">
        <v>61.14185185185184</v>
      </c>
      <c r="P261" s="129">
        <v>3.8581481481481479</v>
      </c>
      <c r="Q261" s="89">
        <v>0</v>
      </c>
      <c r="U261" s="89">
        <v>8.2188243730654725E-2</v>
      </c>
    </row>
    <row r="262" spans="1:21" x14ac:dyDescent="0.2">
      <c r="A262" s="87">
        <v>9</v>
      </c>
      <c r="B262" s="87">
        <v>12</v>
      </c>
      <c r="C262" s="93">
        <v>80.341111111111118</v>
      </c>
      <c r="D262" s="93">
        <v>55.985185185185188</v>
      </c>
      <c r="E262" s="93">
        <v>68.163148148100007</v>
      </c>
      <c r="F262" s="103">
        <v>1.99</v>
      </c>
      <c r="G262" s="93">
        <v>5.1531481481481478</v>
      </c>
      <c r="H262" s="93">
        <v>0.13028491284771396</v>
      </c>
      <c r="I262" s="89" t="s">
        <v>338</v>
      </c>
      <c r="J262" s="89">
        <v>9008</v>
      </c>
      <c r="K262" s="94">
        <v>912</v>
      </c>
      <c r="M262" s="89">
        <v>70.994444444444468</v>
      </c>
      <c r="N262" s="89">
        <v>48.475555555555566</v>
      </c>
      <c r="O262" s="89">
        <v>59.734999999999992</v>
      </c>
      <c r="P262" s="129">
        <v>5.2650000000000006</v>
      </c>
      <c r="Q262" s="89">
        <v>0</v>
      </c>
      <c r="U262" s="89">
        <v>0.12786958691511255</v>
      </c>
    </row>
    <row r="263" spans="1:21" x14ac:dyDescent="0.2">
      <c r="A263" s="87">
        <v>9</v>
      </c>
      <c r="B263" s="87">
        <v>13</v>
      </c>
      <c r="C263" s="93">
        <v>77.674444444444447</v>
      </c>
      <c r="D263" s="93">
        <v>56.151851851851866</v>
      </c>
      <c r="E263" s="93">
        <v>66.913148148100007</v>
      </c>
      <c r="F263" s="103">
        <v>2.887407407407407</v>
      </c>
      <c r="G263" s="93">
        <v>4.8005555555555555</v>
      </c>
      <c r="H263" s="93">
        <v>0.25983254465300692</v>
      </c>
      <c r="I263" s="89" t="s">
        <v>339</v>
      </c>
      <c r="J263" s="89">
        <v>9014</v>
      </c>
      <c r="K263" s="94">
        <v>913</v>
      </c>
      <c r="M263" s="89">
        <v>76.062222222222246</v>
      </c>
      <c r="N263" s="89">
        <v>53.142222222222237</v>
      </c>
      <c r="O263" s="89">
        <v>64.60222222222221</v>
      </c>
      <c r="P263" s="129">
        <v>0.40222222222222398</v>
      </c>
      <c r="Q263" s="89">
        <v>4.4444444444446656E-3</v>
      </c>
      <c r="U263" s="89">
        <v>0.19438445174187555</v>
      </c>
    </row>
    <row r="264" spans="1:21" x14ac:dyDescent="0.2">
      <c r="A264" s="87">
        <v>9</v>
      </c>
      <c r="B264" s="87">
        <v>14</v>
      </c>
      <c r="C264" s="93">
        <v>76.774444444444455</v>
      </c>
      <c r="D264" s="93">
        <v>55.051851851851858</v>
      </c>
      <c r="E264" s="93">
        <v>65.913148148100007</v>
      </c>
      <c r="F264" s="103">
        <v>2.625</v>
      </c>
      <c r="G264" s="93">
        <v>3.5381481481481485</v>
      </c>
      <c r="H264" s="93">
        <v>0.40193619478548581</v>
      </c>
      <c r="I264" s="89" t="s">
        <v>340</v>
      </c>
      <c r="J264" s="89">
        <v>9019</v>
      </c>
      <c r="K264" s="94">
        <v>914</v>
      </c>
      <c r="M264" s="89">
        <v>79.523333333333341</v>
      </c>
      <c r="N264" s="89">
        <v>56.945555555555558</v>
      </c>
      <c r="O264" s="89">
        <v>68.234444444444449</v>
      </c>
      <c r="P264" s="129">
        <v>0</v>
      </c>
      <c r="Q264" s="89">
        <v>3.2344444444444442</v>
      </c>
      <c r="U264" s="89">
        <v>5.0875792006240261E-2</v>
      </c>
    </row>
    <row r="265" spans="1:21" x14ac:dyDescent="0.2">
      <c r="A265" s="87">
        <v>9</v>
      </c>
      <c r="B265" s="87">
        <v>15</v>
      </c>
      <c r="C265" s="93">
        <v>75.00777777777779</v>
      </c>
      <c r="D265" s="93">
        <v>54.585185185185189</v>
      </c>
      <c r="E265" s="93">
        <v>64.796481481399994</v>
      </c>
      <c r="F265" s="103">
        <v>3.6262962962962964</v>
      </c>
      <c r="G265" s="93">
        <v>3.4227777777777777</v>
      </c>
      <c r="H265" s="93">
        <v>4.6202105766887894E-2</v>
      </c>
      <c r="I265" s="89" t="s">
        <v>341</v>
      </c>
      <c r="J265" s="89">
        <v>9022</v>
      </c>
      <c r="K265" s="94">
        <v>915</v>
      </c>
      <c r="M265" s="89">
        <v>81.565555555555576</v>
      </c>
      <c r="N265" s="89">
        <v>59.346666666666671</v>
      </c>
      <c r="O265" s="89">
        <v>70.456111111111113</v>
      </c>
      <c r="P265" s="129">
        <v>0</v>
      </c>
      <c r="Q265" s="89">
        <v>5.4561111111111096</v>
      </c>
      <c r="U265" s="89">
        <v>0.10294167184537181</v>
      </c>
    </row>
    <row r="266" spans="1:21" x14ac:dyDescent="0.2">
      <c r="A266" s="87">
        <v>9</v>
      </c>
      <c r="B266" s="87">
        <v>16</v>
      </c>
      <c r="C266" s="93">
        <v>73.37444444444445</v>
      </c>
      <c r="D266" s="93">
        <v>53.585185185185189</v>
      </c>
      <c r="E266" s="93">
        <v>63.479814814800001</v>
      </c>
      <c r="F266" s="103">
        <v>4.0596296296296304</v>
      </c>
      <c r="G266" s="93">
        <v>2.5394444444444448</v>
      </c>
      <c r="H266" s="93">
        <v>0.23865049387942414</v>
      </c>
      <c r="I266" s="89" t="s">
        <v>342</v>
      </c>
      <c r="J266" s="89">
        <v>9023</v>
      </c>
      <c r="K266" s="94">
        <v>916</v>
      </c>
      <c r="M266" s="89">
        <v>83.724444444444472</v>
      </c>
      <c r="N266" s="89">
        <v>59.1025925925926</v>
      </c>
      <c r="O266" s="89">
        <v>71.413518518518515</v>
      </c>
      <c r="P266" s="129">
        <v>0</v>
      </c>
      <c r="Q266" s="89">
        <v>6.4135185185185177</v>
      </c>
      <c r="U266" s="89">
        <v>5.4659098878152082E-2</v>
      </c>
    </row>
    <row r="267" spans="1:21" x14ac:dyDescent="0.2">
      <c r="A267" s="87">
        <v>9</v>
      </c>
      <c r="B267" s="87">
        <v>17</v>
      </c>
      <c r="C267" s="93">
        <v>74.407777777777781</v>
      </c>
      <c r="D267" s="93">
        <v>52.61851851851852</v>
      </c>
      <c r="E267" s="93">
        <v>63.513148148100001</v>
      </c>
      <c r="F267" s="103">
        <v>3.637962962962964</v>
      </c>
      <c r="G267" s="93">
        <v>2.1511111111111121</v>
      </c>
      <c r="H267" s="93">
        <v>7.8015079167881099E-2</v>
      </c>
      <c r="I267" s="89" t="s">
        <v>343</v>
      </c>
      <c r="J267" s="89">
        <v>9024</v>
      </c>
      <c r="K267" s="94">
        <v>917</v>
      </c>
      <c r="M267" s="89">
        <v>83.027777777777786</v>
      </c>
      <c r="N267" s="89">
        <v>61.346296296296295</v>
      </c>
      <c r="O267" s="89">
        <v>72.18703703703703</v>
      </c>
      <c r="P267" s="129">
        <v>0</v>
      </c>
      <c r="Q267" s="89">
        <v>7.1870370370370358</v>
      </c>
      <c r="U267" s="89">
        <v>0.10794947008362635</v>
      </c>
    </row>
    <row r="268" spans="1:21" x14ac:dyDescent="0.2">
      <c r="A268" s="87">
        <v>9</v>
      </c>
      <c r="B268" s="87">
        <v>18</v>
      </c>
      <c r="C268" s="93">
        <v>76.341111111111118</v>
      </c>
      <c r="D268" s="93">
        <v>53.718518518518522</v>
      </c>
      <c r="E268" s="93">
        <v>65.029814814800005</v>
      </c>
      <c r="F268" s="103">
        <v>2.4677777777777785</v>
      </c>
      <c r="G268" s="93">
        <v>2.4975925925925941</v>
      </c>
      <c r="H268" s="93">
        <v>0.14214536302753172</v>
      </c>
      <c r="I268" s="89" t="s">
        <v>344</v>
      </c>
      <c r="J268" s="89">
        <v>9009</v>
      </c>
      <c r="K268" s="94">
        <v>918</v>
      </c>
      <c r="M268" s="89">
        <v>71.857777777777784</v>
      </c>
      <c r="N268" s="89">
        <v>49.077777777777776</v>
      </c>
      <c r="O268" s="89">
        <v>60.467777777777776</v>
      </c>
      <c r="P268" s="129">
        <v>4.532222222222221</v>
      </c>
      <c r="Q268" s="89">
        <v>0</v>
      </c>
      <c r="U268" s="89">
        <v>6.0223699094207196E-2</v>
      </c>
    </row>
    <row r="269" spans="1:21" x14ac:dyDescent="0.2">
      <c r="A269" s="87">
        <v>9</v>
      </c>
      <c r="B269" s="87">
        <v>19</v>
      </c>
      <c r="C269" s="93">
        <v>74.774444444444455</v>
      </c>
      <c r="D269" s="93">
        <v>53.085185185185189</v>
      </c>
      <c r="E269" s="93">
        <v>63.929814814799997</v>
      </c>
      <c r="F269" s="103">
        <v>4.0283333333333342</v>
      </c>
      <c r="G269" s="93">
        <v>2.9581481481481489</v>
      </c>
      <c r="H269" s="93">
        <v>0.17743059409991729</v>
      </c>
      <c r="I269" s="89" t="s">
        <v>345</v>
      </c>
      <c r="J269" s="89">
        <v>9011</v>
      </c>
      <c r="K269" s="94">
        <v>919</v>
      </c>
      <c r="M269" s="89">
        <v>73.551111111111126</v>
      </c>
      <c r="N269" s="89">
        <v>50.585185185185189</v>
      </c>
      <c r="O269" s="89">
        <v>62.06814814814814</v>
      </c>
      <c r="P269" s="129">
        <v>2.9318518518518517</v>
      </c>
      <c r="Q269" s="89">
        <v>0</v>
      </c>
      <c r="U269" s="89">
        <v>8.6027915758313742E-2</v>
      </c>
    </row>
    <row r="270" spans="1:21" x14ac:dyDescent="0.2">
      <c r="A270" s="87">
        <v>9</v>
      </c>
      <c r="B270" s="87">
        <v>20</v>
      </c>
      <c r="C270" s="93">
        <v>74.407777777777781</v>
      </c>
      <c r="D270" s="93">
        <v>52.551851851851858</v>
      </c>
      <c r="E270" s="93">
        <v>63.479814814800001</v>
      </c>
      <c r="F270" s="103">
        <v>3.7449999999999997</v>
      </c>
      <c r="G270" s="93">
        <v>2.224814814814815</v>
      </c>
      <c r="H270" s="93">
        <v>0.12791236161384678</v>
      </c>
      <c r="I270" s="89" t="s">
        <v>346</v>
      </c>
      <c r="J270" s="89">
        <v>9020</v>
      </c>
      <c r="K270" s="94">
        <v>920</v>
      </c>
      <c r="M270" s="89">
        <v>80.538888888888906</v>
      </c>
      <c r="N270" s="89">
        <v>57.442962962962966</v>
      </c>
      <c r="O270" s="89">
        <v>68.990925925925936</v>
      </c>
      <c r="P270" s="129">
        <v>0</v>
      </c>
      <c r="Q270" s="89">
        <v>3.990925925925926</v>
      </c>
      <c r="U270" s="89">
        <v>0.17245759022395626</v>
      </c>
    </row>
    <row r="271" spans="1:21" x14ac:dyDescent="0.2">
      <c r="A271" s="87">
        <v>9</v>
      </c>
      <c r="B271" s="87">
        <v>21</v>
      </c>
      <c r="C271" s="93">
        <v>73.707777777777792</v>
      </c>
      <c r="D271" s="93">
        <v>50.751851851851853</v>
      </c>
      <c r="E271" s="93">
        <v>62.229814814800001</v>
      </c>
      <c r="F271" s="103">
        <v>4.6424074074074069</v>
      </c>
      <c r="G271" s="93">
        <v>1.872222222222222</v>
      </c>
      <c r="H271" s="93">
        <v>9.3789149577775593E-2</v>
      </c>
      <c r="I271" s="89" t="s">
        <v>347</v>
      </c>
      <c r="J271" s="89">
        <v>9030</v>
      </c>
      <c r="K271" s="94">
        <v>921</v>
      </c>
      <c r="M271" s="89">
        <v>93.971111111111114</v>
      </c>
      <c r="N271" s="89">
        <v>71.783333333333331</v>
      </c>
      <c r="O271" s="89">
        <v>82.877222222222215</v>
      </c>
      <c r="P271" s="129">
        <v>0</v>
      </c>
      <c r="Q271" s="89">
        <v>17.877222222222219</v>
      </c>
      <c r="U271" s="89">
        <v>7.2998616874135544E-2</v>
      </c>
    </row>
    <row r="272" spans="1:21" x14ac:dyDescent="0.2">
      <c r="A272" s="87">
        <v>9</v>
      </c>
      <c r="B272" s="87">
        <v>22</v>
      </c>
      <c r="C272" s="93">
        <v>72.807777777777787</v>
      </c>
      <c r="D272" s="93">
        <v>51.785185185185192</v>
      </c>
      <c r="E272" s="93">
        <v>62.296481481400001</v>
      </c>
      <c r="F272" s="103">
        <v>4.7451851851851838</v>
      </c>
      <c r="G272" s="93">
        <v>2.0416666666666656</v>
      </c>
      <c r="H272" s="93">
        <v>0.16961457354548332</v>
      </c>
      <c r="I272" s="89" t="s">
        <v>348</v>
      </c>
      <c r="J272" s="89">
        <v>9028</v>
      </c>
      <c r="K272" s="94">
        <v>922</v>
      </c>
      <c r="M272" s="89">
        <v>87.664444444444442</v>
      </c>
      <c r="N272" s="89">
        <v>65.900370370370368</v>
      </c>
      <c r="O272" s="89">
        <v>76.782407407407419</v>
      </c>
      <c r="P272" s="129">
        <v>0</v>
      </c>
      <c r="Q272" s="89">
        <v>11.782407407407412</v>
      </c>
      <c r="U272" s="89">
        <v>0.10031698455949137</v>
      </c>
    </row>
    <row r="273" spans="1:21" x14ac:dyDescent="0.2">
      <c r="A273" s="87">
        <v>9</v>
      </c>
      <c r="B273" s="87">
        <v>23</v>
      </c>
      <c r="C273" s="93">
        <v>72.00777777777779</v>
      </c>
      <c r="D273" s="93">
        <v>48.018518518518519</v>
      </c>
      <c r="E273" s="93">
        <v>60.013148148100001</v>
      </c>
      <c r="F273" s="103">
        <v>6.37</v>
      </c>
      <c r="G273" s="93">
        <v>1.383148148148148</v>
      </c>
      <c r="H273" s="93">
        <v>8.0727925959449109E-2</v>
      </c>
      <c r="I273" s="89" t="s">
        <v>349</v>
      </c>
      <c r="J273" s="89">
        <v>9029</v>
      </c>
      <c r="K273" s="94">
        <v>923</v>
      </c>
      <c r="M273" s="89">
        <v>89.808888888888887</v>
      </c>
      <c r="N273" s="89">
        <v>67.949629629629626</v>
      </c>
      <c r="O273" s="89">
        <v>78.879259259259285</v>
      </c>
      <c r="P273" s="129">
        <v>0</v>
      </c>
      <c r="Q273" s="89">
        <v>13.879259259259262</v>
      </c>
      <c r="U273" s="89">
        <v>7.2000000000000008E-2</v>
      </c>
    </row>
    <row r="274" spans="1:21" x14ac:dyDescent="0.2">
      <c r="A274" s="87">
        <v>9</v>
      </c>
      <c r="B274" s="87">
        <v>24</v>
      </c>
      <c r="C274" s="93">
        <v>71.841111111111118</v>
      </c>
      <c r="D274" s="93">
        <v>48.651851851851866</v>
      </c>
      <c r="E274" s="93">
        <v>60.246481481399996</v>
      </c>
      <c r="F274" s="103">
        <v>6.1701851851851846</v>
      </c>
      <c r="G274" s="93">
        <v>1.4166666666666663</v>
      </c>
      <c r="H274" s="93">
        <v>9.5693959827151204E-2</v>
      </c>
      <c r="I274" s="89" t="s">
        <v>350</v>
      </c>
      <c r="J274" s="89">
        <v>9026</v>
      </c>
      <c r="K274" s="94">
        <v>924</v>
      </c>
      <c r="M274" s="89">
        <v>85.161111111111111</v>
      </c>
      <c r="N274" s="89">
        <v>63.590740740740742</v>
      </c>
      <c r="O274" s="89">
        <v>74.375925925925941</v>
      </c>
      <c r="P274" s="129">
        <v>0</v>
      </c>
      <c r="Q274" s="89">
        <v>9.3759259259259284</v>
      </c>
      <c r="U274" s="89">
        <v>0.32866850030236711</v>
      </c>
    </row>
    <row r="275" spans="1:21" x14ac:dyDescent="0.2">
      <c r="A275" s="87">
        <v>9</v>
      </c>
      <c r="B275" s="87">
        <v>25</v>
      </c>
      <c r="C275" s="93">
        <v>72.974444444444458</v>
      </c>
      <c r="D275" s="93">
        <v>49.68518518518519</v>
      </c>
      <c r="E275" s="93">
        <v>61.329814814800002</v>
      </c>
      <c r="F275" s="103">
        <v>5.5851851851851846</v>
      </c>
      <c r="G275" s="93">
        <v>1.9149999999999996</v>
      </c>
      <c r="H275" s="93">
        <v>0.15744117008092137</v>
      </c>
      <c r="I275" s="89" t="s">
        <v>351</v>
      </c>
      <c r="J275" s="89">
        <v>9027</v>
      </c>
      <c r="K275" s="94">
        <v>925</v>
      </c>
      <c r="M275" s="89">
        <v>86.977777777777789</v>
      </c>
      <c r="N275" s="89">
        <v>64.068888888888907</v>
      </c>
      <c r="O275" s="89">
        <v>75.523333333333326</v>
      </c>
      <c r="P275" s="129">
        <v>0</v>
      </c>
      <c r="Q275" s="89">
        <v>10.523333333333333</v>
      </c>
      <c r="U275" s="89">
        <v>0.20653835197347328</v>
      </c>
    </row>
    <row r="276" spans="1:21" x14ac:dyDescent="0.2">
      <c r="A276" s="87">
        <v>9</v>
      </c>
      <c r="B276" s="87">
        <v>26</v>
      </c>
      <c r="C276" s="93">
        <v>73.174444444444447</v>
      </c>
      <c r="D276" s="93">
        <v>49.918518518518525</v>
      </c>
      <c r="E276" s="93">
        <v>61.546481481400001</v>
      </c>
      <c r="F276" s="103">
        <v>5.0001851851851846</v>
      </c>
      <c r="G276" s="93">
        <v>1.5466666666666664</v>
      </c>
      <c r="H276" s="93">
        <v>0.11706292915973114</v>
      </c>
      <c r="I276" s="89" t="s">
        <v>352</v>
      </c>
      <c r="J276" s="89">
        <v>9025</v>
      </c>
      <c r="K276" s="94">
        <v>926</v>
      </c>
      <c r="M276" s="89">
        <v>83.843333333333334</v>
      </c>
      <c r="N276" s="89">
        <v>62.051111111111105</v>
      </c>
      <c r="O276" s="89">
        <v>72.947222222222237</v>
      </c>
      <c r="P276" s="129">
        <v>0</v>
      </c>
      <c r="Q276" s="89">
        <v>7.9472222222222202</v>
      </c>
      <c r="U276" s="89">
        <v>0.18479542979580513</v>
      </c>
    </row>
    <row r="277" spans="1:21" x14ac:dyDescent="0.2">
      <c r="A277" s="87">
        <v>9</v>
      </c>
      <c r="B277" s="87">
        <v>27</v>
      </c>
      <c r="C277" s="93">
        <v>73.741111111111124</v>
      </c>
      <c r="D277" s="93">
        <v>49.11851851851852</v>
      </c>
      <c r="E277" s="93">
        <v>61.429814814799997</v>
      </c>
      <c r="F277" s="103">
        <v>5.0140740740740739</v>
      </c>
      <c r="G277" s="93">
        <v>1.4438888888888897</v>
      </c>
      <c r="H277" s="93">
        <v>5.1460119477854893E-2</v>
      </c>
      <c r="I277" s="89" t="s">
        <v>353</v>
      </c>
      <c r="J277" s="89">
        <v>9012</v>
      </c>
      <c r="K277" s="94">
        <v>927</v>
      </c>
      <c r="M277" s="89">
        <v>74.252222222222215</v>
      </c>
      <c r="N277" s="89">
        <v>51.440370370370374</v>
      </c>
      <c r="O277" s="89">
        <v>62.846296296296288</v>
      </c>
      <c r="P277" s="129">
        <v>2.153703703703703</v>
      </c>
      <c r="Q277" s="89">
        <v>0</v>
      </c>
      <c r="U277" s="89">
        <v>0.10463560416812351</v>
      </c>
    </row>
    <row r="278" spans="1:21" x14ac:dyDescent="0.2">
      <c r="A278" s="87">
        <v>9</v>
      </c>
      <c r="B278" s="87">
        <v>28</v>
      </c>
      <c r="C278" s="93">
        <v>73.541111111111121</v>
      </c>
      <c r="D278" s="93">
        <v>49.951851851851856</v>
      </c>
      <c r="E278" s="93">
        <v>61.746481481399996</v>
      </c>
      <c r="F278" s="103">
        <v>4.3385185185185184</v>
      </c>
      <c r="G278" s="93">
        <v>1.0850000000000009</v>
      </c>
      <c r="H278" s="93">
        <v>0.1222833704665154</v>
      </c>
      <c r="I278" s="89" t="s">
        <v>354</v>
      </c>
      <c r="J278" s="89">
        <v>9002</v>
      </c>
      <c r="K278" s="94">
        <v>928</v>
      </c>
      <c r="M278" s="89">
        <v>62.836666666666687</v>
      </c>
      <c r="N278" s="89">
        <v>40.290740740740738</v>
      </c>
      <c r="O278" s="89">
        <v>51.563703703703709</v>
      </c>
      <c r="P278" s="129">
        <v>13.436296296296296</v>
      </c>
      <c r="Q278" s="89">
        <v>0</v>
      </c>
      <c r="U278" s="89">
        <v>0.13918736267670656</v>
      </c>
    </row>
    <row r="279" spans="1:21" x14ac:dyDescent="0.2">
      <c r="A279" s="87">
        <v>9</v>
      </c>
      <c r="B279" s="87">
        <v>29</v>
      </c>
      <c r="C279" s="93">
        <v>72.074444444444453</v>
      </c>
      <c r="D279" s="93">
        <v>48.651851851851852</v>
      </c>
      <c r="E279" s="93">
        <v>60.363148148100002</v>
      </c>
      <c r="F279" s="103">
        <v>6.0251851851851859</v>
      </c>
      <c r="G279" s="93">
        <v>1.3883333333333341</v>
      </c>
      <c r="H279" s="93">
        <v>9.4302160091701739E-2</v>
      </c>
      <c r="I279" s="89" t="s">
        <v>355</v>
      </c>
      <c r="J279" s="89">
        <v>9005</v>
      </c>
      <c r="K279" s="94">
        <v>929</v>
      </c>
      <c r="M279" s="89">
        <v>67.937777777777796</v>
      </c>
      <c r="N279" s="89">
        <v>45.266666666666666</v>
      </c>
      <c r="O279" s="89">
        <v>56.602222222222217</v>
      </c>
      <c r="P279" s="129">
        <v>8.3977777777777796</v>
      </c>
      <c r="Q279" s="89">
        <v>0</v>
      </c>
      <c r="U279" s="89">
        <v>0.11412724192085698</v>
      </c>
    </row>
    <row r="280" spans="1:21" x14ac:dyDescent="0.2">
      <c r="A280" s="87">
        <v>9</v>
      </c>
      <c r="B280" s="87">
        <v>30</v>
      </c>
      <c r="C280" s="93">
        <v>73.274444444444455</v>
      </c>
      <c r="D280" s="93">
        <v>48.818518518518523</v>
      </c>
      <c r="E280" s="93">
        <v>61.046481481400001</v>
      </c>
      <c r="F280" s="103">
        <v>5.3862962962962966</v>
      </c>
      <c r="G280" s="93">
        <v>1.4327777777777777</v>
      </c>
      <c r="H280" s="93">
        <v>1.2995186522262335E-2</v>
      </c>
      <c r="I280" s="89" t="s">
        <v>356</v>
      </c>
      <c r="J280" s="89">
        <v>9007</v>
      </c>
      <c r="K280" s="94">
        <v>930</v>
      </c>
      <c r="M280" s="89">
        <v>70.380000000000024</v>
      </c>
      <c r="N280" s="89">
        <v>47.282222222222231</v>
      </c>
      <c r="O280" s="89">
        <v>58.831111111111113</v>
      </c>
      <c r="P280" s="129">
        <v>6.1688888888888895</v>
      </c>
      <c r="Q280" s="89">
        <v>0</v>
      </c>
      <c r="U280" s="89">
        <v>0.17094159035350384</v>
      </c>
    </row>
    <row r="281" spans="1:21" x14ac:dyDescent="0.2">
      <c r="A281" s="87">
        <v>10</v>
      </c>
      <c r="B281" s="87">
        <v>1</v>
      </c>
      <c r="C281" s="93">
        <v>73.615053763440841</v>
      </c>
      <c r="D281" s="93">
        <v>49.596129032258062</v>
      </c>
      <c r="E281" s="93">
        <v>61.605591397799998</v>
      </c>
      <c r="F281" s="103">
        <v>4.5683691756272404</v>
      </c>
      <c r="G281" s="93">
        <v>1.173960573476702</v>
      </c>
      <c r="H281" s="93">
        <v>2.9641830065359479E-2</v>
      </c>
      <c r="I281" s="89" t="s">
        <v>357</v>
      </c>
      <c r="J281" s="89">
        <v>10017</v>
      </c>
      <c r="K281" s="94">
        <v>1001</v>
      </c>
      <c r="M281" s="89">
        <v>65.036164874551972</v>
      </c>
      <c r="N281" s="89">
        <v>43.843476702508951</v>
      </c>
      <c r="O281" s="89">
        <v>54.439820788530476</v>
      </c>
      <c r="P281" s="129">
        <v>10.560179211469537</v>
      </c>
      <c r="Q281" s="89">
        <v>0</v>
      </c>
      <c r="U281" s="89">
        <v>0.17348124433146186</v>
      </c>
    </row>
    <row r="282" spans="1:21" x14ac:dyDescent="0.2">
      <c r="A282" s="87">
        <v>10</v>
      </c>
      <c r="B282" s="87">
        <v>2</v>
      </c>
      <c r="C282" s="93">
        <v>72.248387096774181</v>
      </c>
      <c r="D282" s="93">
        <v>49.496129032258061</v>
      </c>
      <c r="E282" s="93">
        <v>60.872258064500002</v>
      </c>
      <c r="F282" s="103">
        <v>5.9933691756272411</v>
      </c>
      <c r="G282" s="93">
        <v>1.8656272401433691</v>
      </c>
      <c r="H282" s="93">
        <v>8.8962011260614232E-2</v>
      </c>
      <c r="I282" s="89" t="s">
        <v>358</v>
      </c>
      <c r="J282" s="89">
        <v>10025</v>
      </c>
      <c r="K282" s="94">
        <v>1002</v>
      </c>
      <c r="M282" s="89">
        <v>73.847311827956972</v>
      </c>
      <c r="N282" s="89">
        <v>50.193584229390673</v>
      </c>
      <c r="O282" s="89">
        <v>62.02044802867384</v>
      </c>
      <c r="P282" s="129">
        <v>2.9795519713261664</v>
      </c>
      <c r="Q282" s="89">
        <v>0</v>
      </c>
      <c r="U282" s="89">
        <v>0.23957917845088908</v>
      </c>
    </row>
    <row r="283" spans="1:21" x14ac:dyDescent="0.2">
      <c r="A283" s="87">
        <v>10</v>
      </c>
      <c r="B283" s="87">
        <v>3</v>
      </c>
      <c r="C283" s="93">
        <v>69.015053763440847</v>
      </c>
      <c r="D283" s="93">
        <v>47.262795698924727</v>
      </c>
      <c r="E283" s="93">
        <v>58.138924731099998</v>
      </c>
      <c r="F283" s="103">
        <v>8.4695519713261653</v>
      </c>
      <c r="G283" s="93">
        <v>1.6084767025089604</v>
      </c>
      <c r="H283" s="93">
        <v>0.18293729389501384</v>
      </c>
      <c r="I283" s="89" t="s">
        <v>359</v>
      </c>
      <c r="J283" s="89">
        <v>10031</v>
      </c>
      <c r="K283" s="94">
        <v>1003</v>
      </c>
      <c r="M283" s="89">
        <v>84.238279569892484</v>
      </c>
      <c r="N283" s="89">
        <v>65.06247311827957</v>
      </c>
      <c r="O283" s="89">
        <v>74.650376344086027</v>
      </c>
      <c r="P283" s="129">
        <v>0</v>
      </c>
      <c r="Q283" s="89">
        <v>9.6503763440860197</v>
      </c>
      <c r="U283" s="89">
        <v>9.081499405671592E-2</v>
      </c>
    </row>
    <row r="284" spans="1:21" x14ac:dyDescent="0.2">
      <c r="A284" s="87">
        <v>10</v>
      </c>
      <c r="B284" s="87">
        <v>4</v>
      </c>
      <c r="C284" s="93">
        <v>68.848387096774175</v>
      </c>
      <c r="D284" s="93">
        <v>46.929462365591391</v>
      </c>
      <c r="E284" s="93">
        <v>57.888924731099998</v>
      </c>
      <c r="F284" s="103">
        <v>8.1626344086021518</v>
      </c>
      <c r="G284" s="93">
        <v>1.0515591397849462</v>
      </c>
      <c r="H284" s="93">
        <v>0.200527374439081</v>
      </c>
      <c r="I284" s="89" t="s">
        <v>360</v>
      </c>
      <c r="J284" s="89">
        <v>10030</v>
      </c>
      <c r="K284" s="94">
        <v>1004</v>
      </c>
      <c r="M284" s="89">
        <v>80.904838709677435</v>
      </c>
      <c r="N284" s="89">
        <v>57.909784946236556</v>
      </c>
      <c r="O284" s="89">
        <v>69.407311827957002</v>
      </c>
      <c r="P284" s="129">
        <v>0</v>
      </c>
      <c r="Q284" s="89">
        <v>4.4073118279569883</v>
      </c>
      <c r="U284" s="89">
        <v>5.2519559958650229E-2</v>
      </c>
    </row>
    <row r="285" spans="1:21" x14ac:dyDescent="0.2">
      <c r="A285" s="87">
        <v>10</v>
      </c>
      <c r="B285" s="87">
        <v>5</v>
      </c>
      <c r="C285" s="93">
        <v>67.715053763440849</v>
      </c>
      <c r="D285" s="93">
        <v>46.196129032258064</v>
      </c>
      <c r="E285" s="93">
        <v>56.955591397799999</v>
      </c>
      <c r="F285" s="103">
        <v>9.5098924731182795</v>
      </c>
      <c r="G285" s="93">
        <v>1.4654838709677416</v>
      </c>
      <c r="H285" s="93">
        <v>0.16571583083338048</v>
      </c>
      <c r="I285" s="89" t="s">
        <v>361</v>
      </c>
      <c r="J285" s="89">
        <v>10019</v>
      </c>
      <c r="K285" s="94">
        <v>1005</v>
      </c>
      <c r="M285" s="89">
        <v>68.557741935483861</v>
      </c>
      <c r="N285" s="89">
        <v>43.636272401433686</v>
      </c>
      <c r="O285" s="89">
        <v>56.097007168458781</v>
      </c>
      <c r="P285" s="129">
        <v>8.9029928315412192</v>
      </c>
      <c r="Q285" s="89">
        <v>0</v>
      </c>
      <c r="U285" s="89">
        <v>8.2629844248221715E-2</v>
      </c>
    </row>
    <row r="286" spans="1:21" x14ac:dyDescent="0.2">
      <c r="A286" s="87">
        <v>10</v>
      </c>
      <c r="B286" s="87">
        <v>6</v>
      </c>
      <c r="C286" s="93">
        <v>68.715053763440849</v>
      </c>
      <c r="D286" s="93">
        <v>46.529462365591392</v>
      </c>
      <c r="E286" s="93">
        <v>57.622258064500002</v>
      </c>
      <c r="F286" s="103">
        <v>8.9131720430107535</v>
      </c>
      <c r="G286" s="93">
        <v>1.5354301075268812</v>
      </c>
      <c r="H286" s="93">
        <v>6.8568143452542071E-2</v>
      </c>
      <c r="I286" s="89" t="s">
        <v>362</v>
      </c>
      <c r="J286" s="89">
        <v>10022</v>
      </c>
      <c r="K286" s="94">
        <v>1006</v>
      </c>
      <c r="M286" s="89">
        <v>69.954301075268816</v>
      </c>
      <c r="N286" s="89">
        <v>47.974910394265223</v>
      </c>
      <c r="O286" s="89">
        <v>58.964605734767026</v>
      </c>
      <c r="P286" s="129">
        <v>6.0353942652329762</v>
      </c>
      <c r="Q286" s="89">
        <v>0</v>
      </c>
      <c r="U286" s="89">
        <v>0.15745983673589301</v>
      </c>
    </row>
    <row r="287" spans="1:21" x14ac:dyDescent="0.2">
      <c r="A287" s="87">
        <v>10</v>
      </c>
      <c r="B287" s="87">
        <v>7</v>
      </c>
      <c r="C287" s="93">
        <v>67.948387096774184</v>
      </c>
      <c r="D287" s="93">
        <v>44.796129032258058</v>
      </c>
      <c r="E287" s="93">
        <v>56.372258064500002</v>
      </c>
      <c r="F287" s="103">
        <v>9.8796236559139796</v>
      </c>
      <c r="G287" s="93">
        <v>1.2518817204301071</v>
      </c>
      <c r="H287" s="93">
        <v>2.9944340316419037E-2</v>
      </c>
      <c r="I287" s="89" t="s">
        <v>363</v>
      </c>
      <c r="J287" s="89">
        <v>10023</v>
      </c>
      <c r="K287" s="94">
        <v>1007</v>
      </c>
      <c r="M287" s="89">
        <v>70.957311827957</v>
      </c>
      <c r="N287" s="89">
        <v>48.933476702508962</v>
      </c>
      <c r="O287" s="89">
        <v>59.945394265232977</v>
      </c>
      <c r="P287" s="129">
        <v>5.0546057347670255</v>
      </c>
      <c r="Q287" s="89">
        <v>0</v>
      </c>
      <c r="U287" s="89">
        <v>0.05</v>
      </c>
    </row>
    <row r="288" spans="1:21" x14ac:dyDescent="0.2">
      <c r="A288" s="87">
        <v>10</v>
      </c>
      <c r="B288" s="87">
        <v>8</v>
      </c>
      <c r="C288" s="93">
        <v>66.481720430107529</v>
      </c>
      <c r="D288" s="93">
        <v>44.396129032258067</v>
      </c>
      <c r="E288" s="93">
        <v>55.438924731100002</v>
      </c>
      <c r="F288" s="103">
        <v>10.363494623655916</v>
      </c>
      <c r="G288" s="93">
        <v>0.80241935483870985</v>
      </c>
      <c r="H288" s="93">
        <v>9.3716023521750236E-2</v>
      </c>
      <c r="I288" s="89" t="s">
        <v>364</v>
      </c>
      <c r="J288" s="89">
        <v>10016</v>
      </c>
      <c r="K288" s="94">
        <v>1008</v>
      </c>
      <c r="M288" s="89">
        <v>66.630322580645171</v>
      </c>
      <c r="N288" s="89">
        <v>40.756129032258059</v>
      </c>
      <c r="O288" s="89">
        <v>53.693225806451622</v>
      </c>
      <c r="P288" s="129">
        <v>11.306774193548389</v>
      </c>
      <c r="Q288" s="89">
        <v>0</v>
      </c>
      <c r="U288" s="89">
        <v>0.12364171054999429</v>
      </c>
    </row>
    <row r="289" spans="1:21" x14ac:dyDescent="0.2">
      <c r="A289" s="87">
        <v>10</v>
      </c>
      <c r="B289" s="87">
        <v>9</v>
      </c>
      <c r="C289" s="93">
        <v>67.115053763440869</v>
      </c>
      <c r="D289" s="93">
        <v>43.429462365591398</v>
      </c>
      <c r="E289" s="93">
        <v>55.272258064500001</v>
      </c>
      <c r="F289" s="103">
        <v>9.9747311827957006</v>
      </c>
      <c r="G289" s="93">
        <v>0.24698924731182786</v>
      </c>
      <c r="H289" s="93">
        <v>8.0807824351147473E-2</v>
      </c>
      <c r="I289" s="89" t="s">
        <v>365</v>
      </c>
      <c r="J289" s="89">
        <v>10028</v>
      </c>
      <c r="K289" s="94">
        <v>1009</v>
      </c>
      <c r="M289" s="89">
        <v>76.706666666666678</v>
      </c>
      <c r="N289" s="89">
        <v>54.299677419354843</v>
      </c>
      <c r="O289" s="89">
        <v>65.503172043010736</v>
      </c>
      <c r="P289" s="129">
        <v>0</v>
      </c>
      <c r="Q289" s="89">
        <v>0.50317204301075269</v>
      </c>
      <c r="U289" s="89">
        <v>7.9772468714448264E-3</v>
      </c>
    </row>
    <row r="290" spans="1:21" x14ac:dyDescent="0.2">
      <c r="A290" s="87">
        <v>10</v>
      </c>
      <c r="B290" s="87">
        <v>10</v>
      </c>
      <c r="C290" s="93">
        <v>66.381720430107535</v>
      </c>
      <c r="D290" s="93">
        <v>42.229462365591402</v>
      </c>
      <c r="E290" s="93">
        <v>54.305591397800001</v>
      </c>
      <c r="F290" s="103">
        <v>10.990537634408605</v>
      </c>
      <c r="G290" s="93">
        <v>0.29612903225806425</v>
      </c>
      <c r="H290" s="93">
        <v>3.9809852817343498E-2</v>
      </c>
      <c r="I290" s="89" t="s">
        <v>366</v>
      </c>
      <c r="J290" s="89">
        <v>10021</v>
      </c>
      <c r="K290" s="94">
        <v>1010</v>
      </c>
      <c r="M290" s="89">
        <v>68.886236559139803</v>
      </c>
      <c r="N290" s="89">
        <v>46.664086021505369</v>
      </c>
      <c r="O290" s="89">
        <v>57.775161290322579</v>
      </c>
      <c r="P290" s="129">
        <v>7.2248387096774218</v>
      </c>
      <c r="Q290" s="89">
        <v>0</v>
      </c>
      <c r="U290" s="89">
        <v>0.20651113324047146</v>
      </c>
    </row>
    <row r="291" spans="1:21" x14ac:dyDescent="0.2">
      <c r="A291" s="87">
        <v>10</v>
      </c>
      <c r="B291" s="87">
        <v>11</v>
      </c>
      <c r="C291" s="93">
        <v>66.815053763440858</v>
      </c>
      <c r="D291" s="93">
        <v>42.196129032258071</v>
      </c>
      <c r="E291" s="93">
        <v>54.505591397800004</v>
      </c>
      <c r="F291" s="103">
        <v>10.824301075268819</v>
      </c>
      <c r="G291" s="93">
        <v>0.32989247311827941</v>
      </c>
      <c r="H291" s="93">
        <v>2.1432336182336188E-2</v>
      </c>
      <c r="I291" s="89" t="s">
        <v>367</v>
      </c>
      <c r="J291" s="89">
        <v>10006</v>
      </c>
      <c r="K291" s="94">
        <v>1011</v>
      </c>
      <c r="M291" s="89">
        <v>54.626881720430113</v>
      </c>
      <c r="N291" s="89">
        <v>34.126057347670248</v>
      </c>
      <c r="O291" s="89">
        <v>44.376469534050187</v>
      </c>
      <c r="P291" s="129">
        <v>20.623530465949823</v>
      </c>
      <c r="Q291" s="89">
        <v>0</v>
      </c>
      <c r="U291" s="89">
        <v>4.4329994227411525E-2</v>
      </c>
    </row>
    <row r="292" spans="1:21" x14ac:dyDescent="0.2">
      <c r="A292" s="87">
        <v>10</v>
      </c>
      <c r="B292" s="87">
        <v>12</v>
      </c>
      <c r="C292" s="93">
        <v>67.748387096774195</v>
      </c>
      <c r="D292" s="93">
        <v>44.729462365591402</v>
      </c>
      <c r="E292" s="93">
        <v>56.238924731099999</v>
      </c>
      <c r="F292" s="103">
        <v>9.272311827956992</v>
      </c>
      <c r="G292" s="93">
        <v>0.51123655913978472</v>
      </c>
      <c r="H292" s="93">
        <v>3.3686353916467689E-2</v>
      </c>
      <c r="I292" s="89" t="s">
        <v>368</v>
      </c>
      <c r="J292" s="89">
        <v>10008</v>
      </c>
      <c r="K292" s="94">
        <v>1012</v>
      </c>
      <c r="M292" s="89">
        <v>57.521612903225801</v>
      </c>
      <c r="N292" s="89">
        <v>35.153906810035842</v>
      </c>
      <c r="O292" s="89">
        <v>46.337759856630825</v>
      </c>
      <c r="P292" s="129">
        <v>18.662240143369175</v>
      </c>
      <c r="Q292" s="89">
        <v>0</v>
      </c>
      <c r="U292" s="89">
        <v>0.10843018532637322</v>
      </c>
    </row>
    <row r="293" spans="1:21" x14ac:dyDescent="0.2">
      <c r="A293" s="87">
        <v>10</v>
      </c>
      <c r="B293" s="87">
        <v>13</v>
      </c>
      <c r="C293" s="93">
        <v>67.115053763440855</v>
      </c>
      <c r="D293" s="93">
        <v>43.829462365591404</v>
      </c>
      <c r="E293" s="93">
        <v>55.472258064499997</v>
      </c>
      <c r="F293" s="103">
        <v>9.9503225806451603</v>
      </c>
      <c r="G293" s="93">
        <v>0.42258064516128968</v>
      </c>
      <c r="H293" s="93">
        <v>0.12902974632310424</v>
      </c>
      <c r="I293" s="89" t="s">
        <v>369</v>
      </c>
      <c r="J293" s="89">
        <v>10014</v>
      </c>
      <c r="K293" s="94">
        <v>1013</v>
      </c>
      <c r="M293" s="89">
        <v>62.943010752688174</v>
      </c>
      <c r="N293" s="89">
        <v>41.082508960573477</v>
      </c>
      <c r="O293" s="89">
        <v>52.012759856630822</v>
      </c>
      <c r="P293" s="129">
        <v>12.987240143369178</v>
      </c>
      <c r="Q293" s="89">
        <v>0</v>
      </c>
      <c r="U293" s="89">
        <v>7.2945941824773111E-2</v>
      </c>
    </row>
    <row r="294" spans="1:21" x14ac:dyDescent="0.2">
      <c r="A294" s="87">
        <v>10</v>
      </c>
      <c r="B294" s="87">
        <v>14</v>
      </c>
      <c r="C294" s="93">
        <v>65.426164874551972</v>
      </c>
      <c r="D294" s="93">
        <v>44.796129032258058</v>
      </c>
      <c r="E294" s="93">
        <v>55.111146953400002</v>
      </c>
      <c r="F294" s="103">
        <v>10.344390681003585</v>
      </c>
      <c r="G294" s="93">
        <v>0.45553763440860184</v>
      </c>
      <c r="H294" s="93">
        <v>0.17094594259818915</v>
      </c>
      <c r="I294" s="89" t="s">
        <v>370</v>
      </c>
      <c r="J294" s="89">
        <v>10029</v>
      </c>
      <c r="K294" s="94">
        <v>1014</v>
      </c>
      <c r="M294" s="89">
        <v>77.397526881720438</v>
      </c>
      <c r="N294" s="89">
        <v>56.512222222222221</v>
      </c>
      <c r="O294" s="89">
        <v>66.954874551971315</v>
      </c>
      <c r="P294" s="129">
        <v>0</v>
      </c>
      <c r="Q294" s="89">
        <v>1.954874551971326</v>
      </c>
      <c r="U294" s="89">
        <v>0.13633333333333333</v>
      </c>
    </row>
    <row r="295" spans="1:21" x14ac:dyDescent="0.2">
      <c r="A295" s="87">
        <v>10</v>
      </c>
      <c r="B295" s="87">
        <v>15</v>
      </c>
      <c r="C295" s="93">
        <v>64.815053763440858</v>
      </c>
      <c r="D295" s="93">
        <v>44.39612903225806</v>
      </c>
      <c r="E295" s="93">
        <v>54.605591397799998</v>
      </c>
      <c r="F295" s="103">
        <v>10.634587813620071</v>
      </c>
      <c r="G295" s="93">
        <v>0.2401792114695335</v>
      </c>
      <c r="H295" s="93">
        <v>3.7558004234557678E-2</v>
      </c>
      <c r="I295" s="89" t="s">
        <v>371</v>
      </c>
      <c r="J295" s="89">
        <v>10027</v>
      </c>
      <c r="K295" s="94">
        <v>1015</v>
      </c>
      <c r="M295" s="89">
        <v>75.898817204301096</v>
      </c>
      <c r="N295" s="89">
        <v>52.840645161290325</v>
      </c>
      <c r="O295" s="89">
        <v>64.36973118279569</v>
      </c>
      <c r="P295" s="129">
        <v>0.6302688172043015</v>
      </c>
      <c r="Q295" s="89">
        <v>0</v>
      </c>
      <c r="U295" s="89">
        <v>5.5818796450850666E-2</v>
      </c>
    </row>
    <row r="296" spans="1:21" x14ac:dyDescent="0.2">
      <c r="A296" s="87">
        <v>10</v>
      </c>
      <c r="B296" s="87">
        <v>16</v>
      </c>
      <c r="C296" s="93">
        <v>65.348387096774189</v>
      </c>
      <c r="D296" s="93">
        <v>45.229462365591395</v>
      </c>
      <c r="E296" s="93">
        <v>55.288924731100003</v>
      </c>
      <c r="F296" s="103">
        <v>10.120394265232976</v>
      </c>
      <c r="G296" s="93">
        <v>0.40931899641577069</v>
      </c>
      <c r="H296" s="93">
        <v>0.16503382513006687</v>
      </c>
      <c r="I296" s="89" t="s">
        <v>372</v>
      </c>
      <c r="J296" s="89">
        <v>10007</v>
      </c>
      <c r="K296" s="94">
        <v>1016</v>
      </c>
      <c r="M296" s="89">
        <v>55.449964157706091</v>
      </c>
      <c r="N296" s="89">
        <v>35.289964157706088</v>
      </c>
      <c r="O296" s="89">
        <v>45.369964157706086</v>
      </c>
      <c r="P296" s="129">
        <v>19.630035842293911</v>
      </c>
      <c r="Q296" s="89">
        <v>0</v>
      </c>
      <c r="U296" s="89">
        <v>5.0604821472371136E-2</v>
      </c>
    </row>
    <row r="297" spans="1:21" x14ac:dyDescent="0.2">
      <c r="A297" s="87">
        <v>10</v>
      </c>
      <c r="B297" s="87">
        <v>17</v>
      </c>
      <c r="C297" s="93">
        <v>63.815053763440865</v>
      </c>
      <c r="D297" s="93">
        <v>42.696129032258071</v>
      </c>
      <c r="E297" s="93">
        <v>53.255591397800004</v>
      </c>
      <c r="F297" s="103">
        <v>12.200448028673836</v>
      </c>
      <c r="G297" s="93">
        <v>0.45603942652329771</v>
      </c>
      <c r="H297" s="93">
        <v>8.2937532610693129E-2</v>
      </c>
      <c r="I297" s="89" t="s">
        <v>373</v>
      </c>
      <c r="J297" s="89">
        <v>10012</v>
      </c>
      <c r="K297" s="94">
        <v>1017</v>
      </c>
      <c r="M297" s="89">
        <v>62.100967741935484</v>
      </c>
      <c r="N297" s="89">
        <v>38.177025089605735</v>
      </c>
      <c r="O297" s="89">
        <v>50.13899641577062</v>
      </c>
      <c r="P297" s="129">
        <v>14.861003584229392</v>
      </c>
      <c r="Q297" s="89">
        <v>0</v>
      </c>
      <c r="U297" s="89">
        <v>1.7297507472056613E-2</v>
      </c>
    </row>
    <row r="298" spans="1:21" x14ac:dyDescent="0.2">
      <c r="A298" s="87">
        <v>10</v>
      </c>
      <c r="B298" s="87">
        <v>18</v>
      </c>
      <c r="C298" s="93">
        <v>61.115053763440869</v>
      </c>
      <c r="D298" s="93">
        <v>39.929462365591398</v>
      </c>
      <c r="E298" s="93">
        <v>50.522258064500001</v>
      </c>
      <c r="F298" s="103">
        <v>14.951397849462365</v>
      </c>
      <c r="G298" s="93">
        <v>0.47365591397849488</v>
      </c>
      <c r="H298" s="93">
        <v>0.17505363637923343</v>
      </c>
      <c r="I298" s="89" t="s">
        <v>374</v>
      </c>
      <c r="J298" s="89">
        <v>10015</v>
      </c>
      <c r="K298" s="94">
        <v>1018</v>
      </c>
      <c r="M298" s="89">
        <v>64.376989247311812</v>
      </c>
      <c r="N298" s="89">
        <v>41.439534050179205</v>
      </c>
      <c r="O298" s="89">
        <v>52.908261648745523</v>
      </c>
      <c r="P298" s="129">
        <v>12.091738351254483</v>
      </c>
      <c r="Q298" s="89">
        <v>0</v>
      </c>
      <c r="U298" s="89">
        <v>6.9420481926651581E-2</v>
      </c>
    </row>
    <row r="299" spans="1:21" x14ac:dyDescent="0.2">
      <c r="A299" s="87">
        <v>10</v>
      </c>
      <c r="B299" s="87">
        <v>19</v>
      </c>
      <c r="C299" s="93">
        <v>60.648387096774201</v>
      </c>
      <c r="D299" s="93">
        <v>38.696129032258071</v>
      </c>
      <c r="E299" s="93">
        <v>49.672258064499999</v>
      </c>
      <c r="F299" s="103">
        <v>15.327741935483873</v>
      </c>
      <c r="G299" s="93">
        <v>0</v>
      </c>
      <c r="H299" s="93">
        <v>2.5900508414668229E-2</v>
      </c>
      <c r="I299" s="89" t="s">
        <v>375</v>
      </c>
      <c r="J299" s="89">
        <v>10018</v>
      </c>
      <c r="K299" s="94">
        <v>1019</v>
      </c>
      <c r="M299" s="89">
        <v>67.225591397849456</v>
      </c>
      <c r="N299" s="89">
        <v>43.40032258064516</v>
      </c>
      <c r="O299" s="89">
        <v>55.312956989247319</v>
      </c>
      <c r="P299" s="129">
        <v>9.6870430107526921</v>
      </c>
      <c r="Q299" s="89">
        <v>0</v>
      </c>
      <c r="U299" s="89">
        <v>0.14981601036459444</v>
      </c>
    </row>
    <row r="300" spans="1:21" x14ac:dyDescent="0.2">
      <c r="A300" s="87">
        <v>10</v>
      </c>
      <c r="B300" s="87">
        <v>20</v>
      </c>
      <c r="C300" s="93">
        <v>60.903942652329754</v>
      </c>
      <c r="D300" s="93">
        <v>40.273906810035847</v>
      </c>
      <c r="E300" s="93">
        <v>50.588924731100001</v>
      </c>
      <c r="F300" s="103">
        <v>14.505376344086022</v>
      </c>
      <c r="G300" s="93">
        <v>9.4301075268817647E-2</v>
      </c>
      <c r="H300" s="93">
        <v>3.5731784956902518E-2</v>
      </c>
      <c r="I300" s="89" t="s">
        <v>376</v>
      </c>
      <c r="J300" s="89">
        <v>10020</v>
      </c>
      <c r="K300" s="94">
        <v>1020</v>
      </c>
      <c r="M300" s="89">
        <v>68.152795698924749</v>
      </c>
      <c r="N300" s="89">
        <v>45.626881720430106</v>
      </c>
      <c r="O300" s="89">
        <v>56.889838709677413</v>
      </c>
      <c r="P300" s="129">
        <v>8.1101612903225835</v>
      </c>
      <c r="Q300" s="89">
        <v>0</v>
      </c>
      <c r="U300" s="89">
        <v>0.18357159376571142</v>
      </c>
    </row>
    <row r="301" spans="1:21" x14ac:dyDescent="0.2">
      <c r="A301" s="87">
        <v>10</v>
      </c>
      <c r="B301" s="87">
        <v>21</v>
      </c>
      <c r="C301" s="93">
        <v>63.859498207885316</v>
      </c>
      <c r="D301" s="93">
        <v>40.929462365591398</v>
      </c>
      <c r="E301" s="93">
        <v>52.394480286700002</v>
      </c>
      <c r="F301" s="103">
        <v>12.756379928315415</v>
      </c>
      <c r="G301" s="93">
        <v>0.1508602150537636</v>
      </c>
      <c r="H301" s="93">
        <v>1.8634145056346776E-2</v>
      </c>
      <c r="I301" s="89" t="s">
        <v>377</v>
      </c>
      <c r="J301" s="89">
        <v>10026</v>
      </c>
      <c r="K301" s="94">
        <v>1021</v>
      </c>
      <c r="M301" s="89">
        <v>75.223118279569917</v>
      </c>
      <c r="N301" s="89">
        <v>51.235089605734771</v>
      </c>
      <c r="O301" s="89">
        <v>63.229103942652323</v>
      </c>
      <c r="P301" s="129">
        <v>1.7708960573476709</v>
      </c>
      <c r="Q301" s="89">
        <v>0</v>
      </c>
      <c r="U301" s="89">
        <v>0.10146893939194095</v>
      </c>
    </row>
    <row r="302" spans="1:21" x14ac:dyDescent="0.2">
      <c r="A302" s="87">
        <v>10</v>
      </c>
      <c r="B302" s="87">
        <v>22</v>
      </c>
      <c r="C302" s="93">
        <v>65.215053763440864</v>
      </c>
      <c r="D302" s="93">
        <v>40.662795698924732</v>
      </c>
      <c r="E302" s="93">
        <v>52.938924731100002</v>
      </c>
      <c r="F302" s="103">
        <v>12.336774193548388</v>
      </c>
      <c r="G302" s="93">
        <v>0.27569892473118313</v>
      </c>
      <c r="H302" s="93">
        <v>0.12172002826647428</v>
      </c>
      <c r="I302" s="89" t="s">
        <v>378</v>
      </c>
      <c r="J302" s="89">
        <v>10024</v>
      </c>
      <c r="K302" s="94">
        <v>1022</v>
      </c>
      <c r="M302" s="89">
        <v>72.992473118279577</v>
      </c>
      <c r="N302" s="89">
        <v>49.123763440860209</v>
      </c>
      <c r="O302" s="89">
        <v>61.058118279569889</v>
      </c>
      <c r="P302" s="129">
        <v>3.9418817204301084</v>
      </c>
      <c r="Q302" s="89">
        <v>0</v>
      </c>
      <c r="U302" s="89">
        <v>6.6273113019714613E-2</v>
      </c>
    </row>
    <row r="303" spans="1:21" x14ac:dyDescent="0.2">
      <c r="A303" s="87">
        <v>10</v>
      </c>
      <c r="B303" s="87">
        <v>23</v>
      </c>
      <c r="C303" s="93">
        <v>63.015053763440861</v>
      </c>
      <c r="D303" s="93">
        <v>42.962795698924737</v>
      </c>
      <c r="E303" s="93">
        <v>52.988924731099999</v>
      </c>
      <c r="F303" s="103">
        <v>12.570107526881721</v>
      </c>
      <c r="G303" s="93">
        <v>0.5590322580645164</v>
      </c>
      <c r="H303" s="93">
        <v>0.17945280011783313</v>
      </c>
      <c r="I303" s="89" t="s">
        <v>379</v>
      </c>
      <c r="J303" s="89">
        <v>10010</v>
      </c>
      <c r="K303" s="94">
        <v>1023</v>
      </c>
      <c r="M303" s="89">
        <v>58.447204301075267</v>
      </c>
      <c r="N303" s="89">
        <v>38.188100358422943</v>
      </c>
      <c r="O303" s="89">
        <v>48.317652329749095</v>
      </c>
      <c r="P303" s="129">
        <v>16.682347670250898</v>
      </c>
      <c r="Q303" s="89">
        <v>0</v>
      </c>
      <c r="U303" s="89">
        <v>7.9898294189470656E-2</v>
      </c>
    </row>
    <row r="304" spans="1:21" x14ac:dyDescent="0.2">
      <c r="A304" s="87">
        <v>10</v>
      </c>
      <c r="B304" s="87">
        <v>24</v>
      </c>
      <c r="C304" s="93">
        <v>62.281720430107526</v>
      </c>
      <c r="D304" s="93">
        <v>42.396129032258067</v>
      </c>
      <c r="E304" s="93">
        <v>52.338924731100001</v>
      </c>
      <c r="F304" s="103">
        <v>12.900752688172043</v>
      </c>
      <c r="G304" s="93">
        <v>0.23967741935483863</v>
      </c>
      <c r="H304" s="93">
        <v>6.6222649551277032E-2</v>
      </c>
      <c r="I304" s="89" t="s">
        <v>380</v>
      </c>
      <c r="J304" s="89">
        <v>10013</v>
      </c>
      <c r="K304" s="94">
        <v>1024</v>
      </c>
      <c r="M304" s="89">
        <v>62.309032258064512</v>
      </c>
      <c r="N304" s="89">
        <v>39.92258064516129</v>
      </c>
      <c r="O304" s="89">
        <v>51.115806451612912</v>
      </c>
      <c r="P304" s="129">
        <v>13.884193548387097</v>
      </c>
      <c r="Q304" s="89">
        <v>0</v>
      </c>
      <c r="U304" s="89">
        <v>9.708870231483438E-2</v>
      </c>
    </row>
    <row r="305" spans="1:21" x14ac:dyDescent="0.2">
      <c r="A305" s="87">
        <v>10</v>
      </c>
      <c r="B305" s="87">
        <v>25</v>
      </c>
      <c r="C305" s="93">
        <v>61.281720430107534</v>
      </c>
      <c r="D305" s="93">
        <v>40.018351254480287</v>
      </c>
      <c r="E305" s="93">
        <v>50.650035842199998</v>
      </c>
      <c r="F305" s="103">
        <v>14.649964157706092</v>
      </c>
      <c r="G305" s="93">
        <v>0.3</v>
      </c>
      <c r="H305" s="93">
        <v>3.6193529257331707E-2</v>
      </c>
      <c r="I305" s="89" t="s">
        <v>381</v>
      </c>
      <c r="J305" s="89">
        <v>10005</v>
      </c>
      <c r="K305" s="94">
        <v>1025</v>
      </c>
      <c r="M305" s="89">
        <v>53.06344086021506</v>
      </c>
      <c r="N305" s="89">
        <v>33.124516129032251</v>
      </c>
      <c r="O305" s="89">
        <v>43.093978494623656</v>
      </c>
      <c r="P305" s="129">
        <v>21.906021505376348</v>
      </c>
      <c r="Q305" s="89">
        <v>0</v>
      </c>
      <c r="U305" s="89">
        <v>3.9177408468502137E-2</v>
      </c>
    </row>
    <row r="306" spans="1:21" x14ac:dyDescent="0.2">
      <c r="A306" s="87">
        <v>10</v>
      </c>
      <c r="B306" s="87">
        <v>26</v>
      </c>
      <c r="C306" s="93">
        <v>62.715053763440871</v>
      </c>
      <c r="D306" s="93">
        <v>41.096129032258069</v>
      </c>
      <c r="E306" s="93">
        <v>51.905591397800002</v>
      </c>
      <c r="F306" s="103">
        <v>13.276451612903227</v>
      </c>
      <c r="G306" s="93">
        <v>0.18204301075268839</v>
      </c>
      <c r="H306" s="93">
        <v>5.6595491299609606E-2</v>
      </c>
      <c r="I306" s="89" t="s">
        <v>382</v>
      </c>
      <c r="J306" s="89">
        <v>10009</v>
      </c>
      <c r="K306" s="94">
        <v>1026</v>
      </c>
      <c r="M306" s="89">
        <v>57.972616487455198</v>
      </c>
      <c r="N306" s="89">
        <v>36.862150537634399</v>
      </c>
      <c r="O306" s="89">
        <v>47.417383512544802</v>
      </c>
      <c r="P306" s="129">
        <v>17.582616487455198</v>
      </c>
      <c r="Q306" s="89">
        <v>0</v>
      </c>
      <c r="U306" s="89">
        <v>3.459009840098401E-2</v>
      </c>
    </row>
    <row r="307" spans="1:21" x14ac:dyDescent="0.2">
      <c r="A307" s="87">
        <v>10</v>
      </c>
      <c r="B307" s="87">
        <v>27</v>
      </c>
      <c r="C307" s="93">
        <v>57.770609318996421</v>
      </c>
      <c r="D307" s="93">
        <v>39.262795698924734</v>
      </c>
      <c r="E307" s="93">
        <v>48.516702508900003</v>
      </c>
      <c r="F307" s="103">
        <v>16.489874551971329</v>
      </c>
      <c r="G307" s="93">
        <v>6.5770609318993442E-3</v>
      </c>
      <c r="H307" s="93">
        <v>7.4644689310388673E-2</v>
      </c>
      <c r="I307" s="89" t="s">
        <v>383</v>
      </c>
      <c r="J307" s="89">
        <v>10011</v>
      </c>
      <c r="K307" s="94">
        <v>1027</v>
      </c>
      <c r="M307" s="89">
        <v>59.704838709677418</v>
      </c>
      <c r="N307" s="89">
        <v>38.652258064516126</v>
      </c>
      <c r="O307" s="89">
        <v>49.178548387096768</v>
      </c>
      <c r="P307" s="129">
        <v>15.821451612903227</v>
      </c>
      <c r="Q307" s="89">
        <v>0</v>
      </c>
      <c r="U307" s="89">
        <v>6.4910779033232502E-2</v>
      </c>
    </row>
    <row r="308" spans="1:21" x14ac:dyDescent="0.2">
      <c r="A308" s="87">
        <v>10</v>
      </c>
      <c r="B308" s="87">
        <v>28</v>
      </c>
      <c r="C308" s="93">
        <v>58.003942652329755</v>
      </c>
      <c r="D308" s="93">
        <v>37.340573476702502</v>
      </c>
      <c r="E308" s="93">
        <v>47.672258064499999</v>
      </c>
      <c r="F308" s="103">
        <v>17.328763440860214</v>
      </c>
      <c r="G308" s="93">
        <v>1.0215053763441043E-3</v>
      </c>
      <c r="H308" s="93">
        <v>5.9318396497652456E-2</v>
      </c>
      <c r="I308" s="89" t="s">
        <v>384</v>
      </c>
      <c r="J308" s="89">
        <v>10002</v>
      </c>
      <c r="K308" s="94">
        <v>1028</v>
      </c>
      <c r="M308" s="89">
        <v>47.942795698924733</v>
      </c>
      <c r="N308" s="89">
        <v>29.849713261648745</v>
      </c>
      <c r="O308" s="89">
        <v>38.896254480286743</v>
      </c>
      <c r="P308" s="129">
        <v>26.103745519713264</v>
      </c>
      <c r="Q308" s="89">
        <v>0</v>
      </c>
      <c r="U308" s="89">
        <v>7.6671673284406661E-2</v>
      </c>
    </row>
    <row r="309" spans="1:21" x14ac:dyDescent="0.2">
      <c r="A309" s="87">
        <v>10</v>
      </c>
      <c r="B309" s="87">
        <v>29</v>
      </c>
      <c r="C309" s="93">
        <v>60.748387096774202</v>
      </c>
      <c r="D309" s="93">
        <v>38.529462365591399</v>
      </c>
      <c r="E309" s="93">
        <v>49.638924731099998</v>
      </c>
      <c r="F309" s="103">
        <v>15.461093189964158</v>
      </c>
      <c r="G309" s="93">
        <v>0.10001792114695339</v>
      </c>
      <c r="H309" s="93">
        <v>5.8637667766046155E-2</v>
      </c>
      <c r="I309" s="89" t="s">
        <v>385</v>
      </c>
      <c r="J309" s="89">
        <v>10001</v>
      </c>
      <c r="K309" s="94">
        <v>1029</v>
      </c>
      <c r="M309" s="89">
        <v>42.354838709677416</v>
      </c>
      <c r="N309" s="89">
        <v>26.512544802867385</v>
      </c>
      <c r="O309" s="89">
        <v>34.433691756272403</v>
      </c>
      <c r="P309" s="129">
        <v>30.566308243727597</v>
      </c>
      <c r="Q309" s="89">
        <v>0</v>
      </c>
      <c r="U309" s="89">
        <v>4.0923615498644671E-2</v>
      </c>
    </row>
    <row r="310" spans="1:21" x14ac:dyDescent="0.2">
      <c r="A310" s="87">
        <v>10</v>
      </c>
      <c r="B310" s="87">
        <v>30</v>
      </c>
      <c r="C310" s="93">
        <v>58.615053763440855</v>
      </c>
      <c r="D310" s="93">
        <v>38.896129032258067</v>
      </c>
      <c r="E310" s="93">
        <v>48.755591397800004</v>
      </c>
      <c r="F310" s="103">
        <v>16.254516129032261</v>
      </c>
      <c r="G310" s="93">
        <v>1.0107526881720711E-2</v>
      </c>
      <c r="H310" s="93">
        <v>0.17705474079453493</v>
      </c>
      <c r="I310" s="89" t="s">
        <v>386</v>
      </c>
      <c r="J310" s="89">
        <v>10004</v>
      </c>
      <c r="K310" s="94">
        <v>1030</v>
      </c>
      <c r="M310" s="89">
        <v>50.953189964157701</v>
      </c>
      <c r="N310" s="89">
        <v>32.746594982078847</v>
      </c>
      <c r="O310" s="89">
        <v>41.849892473118288</v>
      </c>
      <c r="P310" s="129">
        <v>23.15010752688173</v>
      </c>
      <c r="Q310" s="89">
        <v>0</v>
      </c>
      <c r="U310" s="89">
        <v>0.12668470108546054</v>
      </c>
    </row>
    <row r="311" spans="1:21" x14ac:dyDescent="0.2">
      <c r="A311" s="87">
        <v>10</v>
      </c>
      <c r="B311" s="87">
        <v>31</v>
      </c>
      <c r="C311" s="93">
        <v>58.226164874551976</v>
      </c>
      <c r="D311" s="93">
        <v>39.318351254480284</v>
      </c>
      <c r="E311" s="93">
        <v>48.772258064500001</v>
      </c>
      <c r="F311" s="103">
        <v>16.227741935483873</v>
      </c>
      <c r="G311" s="93">
        <v>0</v>
      </c>
      <c r="H311" s="93">
        <v>0.20225233305030149</v>
      </c>
      <c r="I311" s="89" t="s">
        <v>387</v>
      </c>
      <c r="J311" s="89">
        <v>10003</v>
      </c>
      <c r="K311" s="94">
        <v>1031</v>
      </c>
      <c r="M311" s="89">
        <v>51.189784946236564</v>
      </c>
      <c r="N311" s="89">
        <v>29.906415770609321</v>
      </c>
      <c r="O311" s="89">
        <v>40.548100358422936</v>
      </c>
      <c r="P311" s="129">
        <v>24.451899641577064</v>
      </c>
      <c r="Q311" s="89">
        <v>0</v>
      </c>
      <c r="U311" s="89">
        <v>0.10779592737160611</v>
      </c>
    </row>
    <row r="312" spans="1:21" x14ac:dyDescent="0.2">
      <c r="A312" s="87">
        <v>11</v>
      </c>
      <c r="B312" s="87">
        <v>1</v>
      </c>
      <c r="C312" s="93">
        <v>56.730740740740742</v>
      </c>
      <c r="D312" s="93">
        <v>37.43666666666666</v>
      </c>
      <c r="E312" s="93">
        <v>47.083703703700003</v>
      </c>
      <c r="F312" s="103">
        <v>17.916296296296295</v>
      </c>
      <c r="G312" s="93">
        <v>0</v>
      </c>
      <c r="H312" s="93">
        <v>0.1877994051016515</v>
      </c>
      <c r="I312" s="89" t="s">
        <v>388</v>
      </c>
      <c r="J312" s="89">
        <v>11005</v>
      </c>
      <c r="K312" s="94">
        <v>1101</v>
      </c>
      <c r="M312" s="89">
        <v>38.168148148148141</v>
      </c>
      <c r="N312" s="89">
        <v>22.440740740740733</v>
      </c>
      <c r="O312" s="89">
        <v>30.304444444444453</v>
      </c>
      <c r="P312" s="129">
        <v>34.695555555555543</v>
      </c>
      <c r="Q312" s="89">
        <v>0</v>
      </c>
      <c r="U312" s="89">
        <v>1.4141969953899479E-2</v>
      </c>
    </row>
    <row r="313" spans="1:21" x14ac:dyDescent="0.2">
      <c r="A313" s="87">
        <v>11</v>
      </c>
      <c r="B313" s="87">
        <v>2</v>
      </c>
      <c r="C313" s="93">
        <v>57.975185185185182</v>
      </c>
      <c r="D313" s="93">
        <v>37.158888888888896</v>
      </c>
      <c r="E313" s="93">
        <v>47.567037036999999</v>
      </c>
      <c r="F313" s="103">
        <v>17.637407407407409</v>
      </c>
      <c r="G313" s="93">
        <v>0.20444444444444418</v>
      </c>
      <c r="H313" s="93">
        <v>0.133335029652946</v>
      </c>
      <c r="I313" s="89" t="s">
        <v>389</v>
      </c>
      <c r="J313" s="89">
        <v>11016</v>
      </c>
      <c r="K313" s="94">
        <v>1102</v>
      </c>
      <c r="M313" s="89">
        <v>53.446666666666673</v>
      </c>
      <c r="N313" s="89">
        <v>31.033703703703701</v>
      </c>
      <c r="O313" s="89">
        <v>42.24018518518519</v>
      </c>
      <c r="P313" s="129">
        <v>22.759814814814813</v>
      </c>
      <c r="Q313" s="89">
        <v>0</v>
      </c>
      <c r="U313" s="89">
        <v>0.12371603773321724</v>
      </c>
    </row>
    <row r="314" spans="1:21" x14ac:dyDescent="0.2">
      <c r="A314" s="87">
        <v>11</v>
      </c>
      <c r="B314" s="87">
        <v>3</v>
      </c>
      <c r="C314" s="93">
        <v>56.852962962962955</v>
      </c>
      <c r="D314" s="93">
        <v>36.036666666666669</v>
      </c>
      <c r="E314" s="93">
        <v>46.444814814799997</v>
      </c>
      <c r="F314" s="103">
        <v>18.555185185185188</v>
      </c>
      <c r="G314" s="93">
        <v>0</v>
      </c>
      <c r="H314" s="93">
        <v>0.114884637068358</v>
      </c>
      <c r="I314" s="89" t="s">
        <v>390</v>
      </c>
      <c r="J314" s="89">
        <v>11019</v>
      </c>
      <c r="K314" s="94">
        <v>1103</v>
      </c>
      <c r="M314" s="89">
        <v>56.077777777777783</v>
      </c>
      <c r="N314" s="89">
        <v>32.733333333333334</v>
      </c>
      <c r="O314" s="89">
        <v>44.405555555555566</v>
      </c>
      <c r="P314" s="129">
        <v>20.594444444444441</v>
      </c>
      <c r="Q314" s="89">
        <v>0</v>
      </c>
      <c r="U314" s="89">
        <v>0.1017001298521181</v>
      </c>
    </row>
    <row r="315" spans="1:21" x14ac:dyDescent="0.2">
      <c r="A315" s="87">
        <v>11</v>
      </c>
      <c r="B315" s="87">
        <v>4</v>
      </c>
      <c r="C315" s="93">
        <v>56.319629629629624</v>
      </c>
      <c r="D315" s="93">
        <v>35.870000000000005</v>
      </c>
      <c r="E315" s="93">
        <v>46.094814814800003</v>
      </c>
      <c r="F315" s="103">
        <v>18.932962962962968</v>
      </c>
      <c r="G315" s="93">
        <v>2.777777777777762E-2</v>
      </c>
      <c r="H315" s="93">
        <v>8.9714707443984312E-2</v>
      </c>
      <c r="I315" s="89" t="s">
        <v>391</v>
      </c>
      <c r="J315" s="89">
        <v>11021</v>
      </c>
      <c r="K315" s="94">
        <v>1104</v>
      </c>
      <c r="M315" s="89">
        <v>56.908888888888882</v>
      </c>
      <c r="N315" s="89">
        <v>36.93518518518519</v>
      </c>
      <c r="O315" s="89">
        <v>46.922037037037029</v>
      </c>
      <c r="P315" s="129">
        <v>18.077962962962964</v>
      </c>
      <c r="Q315" s="89">
        <v>0</v>
      </c>
      <c r="U315" s="89">
        <v>5.8059622660889515E-2</v>
      </c>
    </row>
    <row r="316" spans="1:21" x14ac:dyDescent="0.2">
      <c r="A316" s="87">
        <v>11</v>
      </c>
      <c r="B316" s="87">
        <v>5</v>
      </c>
      <c r="C316" s="93">
        <v>54.386296296296301</v>
      </c>
      <c r="D316" s="93">
        <v>35.747777777777777</v>
      </c>
      <c r="E316" s="93">
        <v>45.067037036999999</v>
      </c>
      <c r="F316" s="103">
        <v>19.932962962962968</v>
      </c>
      <c r="G316" s="93">
        <v>0</v>
      </c>
      <c r="H316" s="93">
        <v>6.1417087967644092E-2</v>
      </c>
      <c r="I316" s="89" t="s">
        <v>392</v>
      </c>
      <c r="J316" s="89">
        <v>11027</v>
      </c>
      <c r="K316" s="94">
        <v>1105</v>
      </c>
      <c r="M316" s="89">
        <v>65.712592592592586</v>
      </c>
      <c r="N316" s="89">
        <v>43.352962962962962</v>
      </c>
      <c r="O316" s="89">
        <v>54.532777777777788</v>
      </c>
      <c r="P316" s="129">
        <v>10.467222222222222</v>
      </c>
      <c r="Q316" s="89">
        <v>0</v>
      </c>
      <c r="U316" s="89">
        <v>7.4987920549160855E-2</v>
      </c>
    </row>
    <row r="317" spans="1:21" x14ac:dyDescent="0.2">
      <c r="A317" s="87">
        <v>11</v>
      </c>
      <c r="B317" s="87">
        <v>6</v>
      </c>
      <c r="C317" s="93">
        <v>52.341851851851857</v>
      </c>
      <c r="D317" s="93">
        <v>34.803333333333327</v>
      </c>
      <c r="E317" s="93">
        <v>43.572592592500001</v>
      </c>
      <c r="F317" s="103">
        <v>21.427407407407411</v>
      </c>
      <c r="G317" s="93">
        <v>0</v>
      </c>
      <c r="H317" s="93">
        <v>9.2893404525780307E-2</v>
      </c>
      <c r="I317" s="89" t="s">
        <v>393</v>
      </c>
      <c r="J317" s="89">
        <v>11018</v>
      </c>
      <c r="K317" s="94">
        <v>1106</v>
      </c>
      <c r="M317" s="89">
        <v>54.339999999999996</v>
      </c>
      <c r="N317" s="89">
        <v>33.114444444444452</v>
      </c>
      <c r="O317" s="89">
        <v>43.727222222222231</v>
      </c>
      <c r="P317" s="129">
        <v>21.27277777777778</v>
      </c>
      <c r="Q317" s="89">
        <v>0</v>
      </c>
      <c r="U317" s="89">
        <v>0.11361898482958986</v>
      </c>
    </row>
    <row r="318" spans="1:21" x14ac:dyDescent="0.2">
      <c r="A318" s="87">
        <v>11</v>
      </c>
      <c r="B318" s="87">
        <v>7</v>
      </c>
      <c r="C318" s="93">
        <v>53.419629629629632</v>
      </c>
      <c r="D318" s="93">
        <v>33.503333333333337</v>
      </c>
      <c r="E318" s="93">
        <v>43.4614814814</v>
      </c>
      <c r="F318" s="103">
        <v>21.538518518518522</v>
      </c>
      <c r="G318" s="93">
        <v>0</v>
      </c>
      <c r="H318" s="93">
        <v>3.1485426183308456E-2</v>
      </c>
      <c r="I318" s="89" t="s">
        <v>394</v>
      </c>
      <c r="J318" s="89">
        <v>11009</v>
      </c>
      <c r="K318" s="94">
        <v>1107</v>
      </c>
      <c r="M318" s="89">
        <v>44.221111111111099</v>
      </c>
      <c r="N318" s="89">
        <v>25.956666666666656</v>
      </c>
      <c r="O318" s="89">
        <v>35.088888888888881</v>
      </c>
      <c r="P318" s="129">
        <v>29.911111111111111</v>
      </c>
      <c r="Q318" s="89">
        <v>0</v>
      </c>
      <c r="U318" s="89">
        <v>4.0812065772853554E-2</v>
      </c>
    </row>
    <row r="319" spans="1:21" x14ac:dyDescent="0.2">
      <c r="A319" s="87">
        <v>11</v>
      </c>
      <c r="B319" s="87">
        <v>8</v>
      </c>
      <c r="C319" s="93">
        <v>54.119629629629635</v>
      </c>
      <c r="D319" s="93">
        <v>34.169999999999995</v>
      </c>
      <c r="E319" s="93">
        <v>44.1448148148</v>
      </c>
      <c r="F319" s="103">
        <v>20.855185185185189</v>
      </c>
      <c r="G319" s="93">
        <v>0</v>
      </c>
      <c r="H319" s="93">
        <v>7.1333333333333332E-2</v>
      </c>
      <c r="I319" s="89" t="s">
        <v>395</v>
      </c>
      <c r="J319" s="89">
        <v>11006</v>
      </c>
      <c r="K319" s="94">
        <v>1108</v>
      </c>
      <c r="M319" s="89">
        <v>39.288888888888891</v>
      </c>
      <c r="N319" s="89">
        <v>24.221481481481476</v>
      </c>
      <c r="O319" s="89">
        <v>31.755185185185194</v>
      </c>
      <c r="P319" s="129">
        <v>33.244814814814809</v>
      </c>
      <c r="Q319" s="89">
        <v>0</v>
      </c>
      <c r="U319" s="89">
        <v>0.13632730572554391</v>
      </c>
    </row>
    <row r="320" spans="1:21" x14ac:dyDescent="0.2">
      <c r="A320" s="87">
        <v>11</v>
      </c>
      <c r="B320" s="87">
        <v>9</v>
      </c>
      <c r="C320" s="93">
        <v>54.552962962962965</v>
      </c>
      <c r="D320" s="93">
        <v>34.47</v>
      </c>
      <c r="E320" s="93">
        <v>44.511481481399997</v>
      </c>
      <c r="F320" s="103">
        <v>20.551851851851854</v>
      </c>
      <c r="G320" s="93">
        <v>6.3333333333333519E-2</v>
      </c>
      <c r="H320" s="93">
        <v>3.4115332398772777E-2</v>
      </c>
      <c r="I320" s="89" t="s">
        <v>396</v>
      </c>
      <c r="J320" s="89">
        <v>11011</v>
      </c>
      <c r="K320" s="94">
        <v>1109</v>
      </c>
      <c r="M320" s="89">
        <v>47.188888888888883</v>
      </c>
      <c r="N320" s="89">
        <v>27.371851851851854</v>
      </c>
      <c r="O320" s="89">
        <v>37.280370370370377</v>
      </c>
      <c r="P320" s="129">
        <v>27.719629629629626</v>
      </c>
      <c r="Q320" s="89">
        <v>0</v>
      </c>
      <c r="U320" s="89">
        <v>4.9476351592502169E-3</v>
      </c>
    </row>
    <row r="321" spans="1:21" x14ac:dyDescent="0.2">
      <c r="A321" s="87">
        <v>11</v>
      </c>
      <c r="B321" s="87">
        <v>10</v>
      </c>
      <c r="C321" s="93">
        <v>54.486296296296295</v>
      </c>
      <c r="D321" s="93">
        <v>34.369999999999997</v>
      </c>
      <c r="E321" s="93">
        <v>44.4281481481</v>
      </c>
      <c r="F321" s="103">
        <v>20.571851851851857</v>
      </c>
      <c r="G321" s="93">
        <v>0</v>
      </c>
      <c r="H321" s="93">
        <v>6.2811457899847406E-2</v>
      </c>
      <c r="I321" s="89" t="s">
        <v>397</v>
      </c>
      <c r="J321" s="89">
        <v>11003</v>
      </c>
      <c r="K321" s="94">
        <v>1110</v>
      </c>
      <c r="M321" s="89">
        <v>34.716296296296292</v>
      </c>
      <c r="N321" s="89">
        <v>18.347407407407406</v>
      </c>
      <c r="O321" s="89">
        <v>26.531851851851851</v>
      </c>
      <c r="P321" s="129">
        <v>38.468148148148153</v>
      </c>
      <c r="Q321" s="89">
        <v>0</v>
      </c>
      <c r="U321" s="89">
        <v>2.4779247158433097E-2</v>
      </c>
    </row>
    <row r="322" spans="1:21" x14ac:dyDescent="0.2">
      <c r="A322" s="87">
        <v>11</v>
      </c>
      <c r="B322" s="87">
        <v>11</v>
      </c>
      <c r="C322" s="93">
        <v>52.941851851851858</v>
      </c>
      <c r="D322" s="93">
        <v>32.003333333333337</v>
      </c>
      <c r="E322" s="93">
        <v>42.4725925925</v>
      </c>
      <c r="F322" s="103">
        <v>22.57740740740741</v>
      </c>
      <c r="G322" s="93">
        <v>0.05</v>
      </c>
      <c r="H322" s="93">
        <v>2.3871323580915475E-2</v>
      </c>
      <c r="I322" s="89" t="s">
        <v>398</v>
      </c>
      <c r="J322" s="89">
        <v>11001</v>
      </c>
      <c r="K322" s="94">
        <v>1111</v>
      </c>
      <c r="M322" s="89">
        <v>27.042222222222222</v>
      </c>
      <c r="N322" s="89">
        <v>8.6544444444444437</v>
      </c>
      <c r="O322" s="89">
        <v>17.848333333333333</v>
      </c>
      <c r="P322" s="129">
        <v>47.151666666666671</v>
      </c>
      <c r="Q322" s="89">
        <v>0</v>
      </c>
      <c r="U322" s="89">
        <v>1.3660910266411619E-2</v>
      </c>
    </row>
    <row r="323" spans="1:21" x14ac:dyDescent="0.2">
      <c r="A323" s="87">
        <v>11</v>
      </c>
      <c r="B323" s="87">
        <v>12</v>
      </c>
      <c r="C323" s="93">
        <v>51.16407407407408</v>
      </c>
      <c r="D323" s="93">
        <v>32.425555555555562</v>
      </c>
      <c r="E323" s="93">
        <v>41.794814814799999</v>
      </c>
      <c r="F323" s="103">
        <v>23.205185185185186</v>
      </c>
      <c r="G323" s="93">
        <v>0</v>
      </c>
      <c r="H323" s="93">
        <v>0.11056719117818527</v>
      </c>
      <c r="I323" s="89" t="s">
        <v>399</v>
      </c>
      <c r="J323" s="89">
        <v>11020</v>
      </c>
      <c r="K323" s="94">
        <v>1112</v>
      </c>
      <c r="M323" s="89">
        <v>56.374074074074066</v>
      </c>
      <c r="N323" s="89">
        <v>34.472592592592598</v>
      </c>
      <c r="O323" s="89">
        <v>45.423333333333332</v>
      </c>
      <c r="P323" s="129">
        <v>19.576666666666664</v>
      </c>
      <c r="Q323" s="89">
        <v>0</v>
      </c>
      <c r="U323" s="89">
        <v>6.7355073463324172E-2</v>
      </c>
    </row>
    <row r="324" spans="1:21" x14ac:dyDescent="0.2">
      <c r="A324" s="87">
        <v>11</v>
      </c>
      <c r="B324" s="87">
        <v>13</v>
      </c>
      <c r="C324" s="93">
        <v>52.630740740740748</v>
      </c>
      <c r="D324" s="93">
        <v>32.169999999999995</v>
      </c>
      <c r="E324" s="93">
        <v>42.400370370300003</v>
      </c>
      <c r="F324" s="103">
        <v>22.599629629629636</v>
      </c>
      <c r="G324" s="93">
        <v>0</v>
      </c>
      <c r="H324" s="93">
        <v>9.2531399863245448E-2</v>
      </c>
      <c r="I324" s="89" t="s">
        <v>400</v>
      </c>
      <c r="J324" s="89">
        <v>11012</v>
      </c>
      <c r="K324" s="94">
        <v>1113</v>
      </c>
      <c r="M324" s="89">
        <v>47.104444444444439</v>
      </c>
      <c r="N324" s="89">
        <v>29.793333333333333</v>
      </c>
      <c r="O324" s="89">
        <v>38.448888888888888</v>
      </c>
      <c r="P324" s="129">
        <v>26.551111111111105</v>
      </c>
      <c r="Q324" s="89">
        <v>0</v>
      </c>
      <c r="U324" s="89">
        <v>5.6969167230120278E-2</v>
      </c>
    </row>
    <row r="325" spans="1:21" x14ac:dyDescent="0.2">
      <c r="A325" s="87">
        <v>11</v>
      </c>
      <c r="B325" s="87">
        <v>14</v>
      </c>
      <c r="C325" s="93">
        <v>52.7862962962963</v>
      </c>
      <c r="D325" s="93">
        <v>33.47</v>
      </c>
      <c r="E325" s="93">
        <v>43.128148148100003</v>
      </c>
      <c r="F325" s="103">
        <v>21.871851851851854</v>
      </c>
      <c r="G325" s="93">
        <v>0</v>
      </c>
      <c r="H325" s="93">
        <v>1.4970368540895397E-2</v>
      </c>
      <c r="I325" s="89" t="s">
        <v>401</v>
      </c>
      <c r="J325" s="89">
        <v>11013</v>
      </c>
      <c r="K325" s="94">
        <v>1114</v>
      </c>
      <c r="M325" s="89">
        <v>49.115555555555552</v>
      </c>
      <c r="N325" s="89">
        <v>30.043703703703702</v>
      </c>
      <c r="O325" s="89">
        <v>39.579629629629636</v>
      </c>
      <c r="P325" s="129">
        <v>25.420370370370367</v>
      </c>
      <c r="Q325" s="89">
        <v>0</v>
      </c>
      <c r="U325" s="89">
        <v>9.7871040927103442E-2</v>
      </c>
    </row>
    <row r="326" spans="1:21" x14ac:dyDescent="0.2">
      <c r="A326" s="87">
        <v>11</v>
      </c>
      <c r="B326" s="87">
        <v>15</v>
      </c>
      <c r="C326" s="93">
        <v>52.752962962962968</v>
      </c>
      <c r="D326" s="93">
        <v>34.303333333333327</v>
      </c>
      <c r="E326" s="93">
        <v>43.528148148100001</v>
      </c>
      <c r="F326" s="103">
        <v>21.471851851851856</v>
      </c>
      <c r="G326" s="93">
        <v>0</v>
      </c>
      <c r="H326" s="93">
        <v>3.933108145069842E-2</v>
      </c>
      <c r="I326" s="89" t="s">
        <v>402</v>
      </c>
      <c r="J326" s="89">
        <v>11025</v>
      </c>
      <c r="K326" s="94">
        <v>1115</v>
      </c>
      <c r="M326" s="89">
        <v>60.398518518518507</v>
      </c>
      <c r="N326" s="89">
        <v>41.774814814814818</v>
      </c>
      <c r="O326" s="89">
        <v>51.086666666666673</v>
      </c>
      <c r="P326" s="129">
        <v>13.913333333333332</v>
      </c>
      <c r="Q326" s="89">
        <v>0</v>
      </c>
      <c r="U326" s="89">
        <v>0.15732694059353311</v>
      </c>
    </row>
    <row r="327" spans="1:21" x14ac:dyDescent="0.2">
      <c r="A327" s="87">
        <v>11</v>
      </c>
      <c r="B327" s="87">
        <v>16</v>
      </c>
      <c r="C327" s="93">
        <v>50.564074074074078</v>
      </c>
      <c r="D327" s="93">
        <v>32.75888888888889</v>
      </c>
      <c r="E327" s="93">
        <v>41.661481481400003</v>
      </c>
      <c r="F327" s="103">
        <v>23.338518518518519</v>
      </c>
      <c r="G327" s="93">
        <v>0</v>
      </c>
      <c r="H327" s="93">
        <v>4.9030682871276619E-2</v>
      </c>
      <c r="I327" s="89" t="s">
        <v>403</v>
      </c>
      <c r="J327" s="89">
        <v>11015</v>
      </c>
      <c r="K327" s="94">
        <v>1116</v>
      </c>
      <c r="M327" s="89">
        <v>50.187407407407413</v>
      </c>
      <c r="N327" s="89">
        <v>32.594074074074079</v>
      </c>
      <c r="O327" s="89">
        <v>41.390740740740746</v>
      </c>
      <c r="P327" s="129">
        <v>23.609259259259261</v>
      </c>
      <c r="Q327" s="89">
        <v>0</v>
      </c>
      <c r="U327" s="89">
        <v>0.10637123260834012</v>
      </c>
    </row>
    <row r="328" spans="1:21" x14ac:dyDescent="0.2">
      <c r="A328" s="87">
        <v>11</v>
      </c>
      <c r="B328" s="87">
        <v>17</v>
      </c>
      <c r="C328" s="93">
        <v>50.930740740740745</v>
      </c>
      <c r="D328" s="93">
        <v>30.981111111111108</v>
      </c>
      <c r="E328" s="93">
        <v>40.955925925899997</v>
      </c>
      <c r="F328" s="103">
        <v>24.044074074074071</v>
      </c>
      <c r="G328" s="93">
        <v>0</v>
      </c>
      <c r="H328" s="93">
        <v>0.17341776337706671</v>
      </c>
      <c r="I328" s="89" t="s">
        <v>404</v>
      </c>
      <c r="J328" s="89">
        <v>11007</v>
      </c>
      <c r="K328" s="94">
        <v>1117</v>
      </c>
      <c r="M328" s="89">
        <v>41.188888888888883</v>
      </c>
      <c r="N328" s="89">
        <v>24.842592592592588</v>
      </c>
      <c r="O328" s="89">
        <v>33.015740740740746</v>
      </c>
      <c r="P328" s="129">
        <v>31.984259259259254</v>
      </c>
      <c r="Q328" s="89">
        <v>0</v>
      </c>
      <c r="U328" s="89">
        <v>2.7100545691041891E-2</v>
      </c>
    </row>
    <row r="329" spans="1:21" x14ac:dyDescent="0.2">
      <c r="A329" s="87">
        <v>11</v>
      </c>
      <c r="B329" s="87">
        <v>18</v>
      </c>
      <c r="C329" s="93">
        <v>49.652962962962967</v>
      </c>
      <c r="D329" s="93">
        <v>32.13666666666667</v>
      </c>
      <c r="E329" s="93">
        <v>40.8948148148</v>
      </c>
      <c r="F329" s="103">
        <v>24.221851851851852</v>
      </c>
      <c r="G329" s="93">
        <v>0.11666666666666667</v>
      </c>
      <c r="H329" s="93">
        <v>8.9219918223122446E-2</v>
      </c>
      <c r="I329" s="89" t="s">
        <v>405</v>
      </c>
      <c r="J329" s="89">
        <v>11026</v>
      </c>
      <c r="K329" s="94">
        <v>1118</v>
      </c>
      <c r="M329" s="89">
        <v>64.214444444444439</v>
      </c>
      <c r="N329" s="89">
        <v>40.72</v>
      </c>
      <c r="O329" s="89">
        <v>52.467222222222219</v>
      </c>
      <c r="P329" s="129">
        <v>12.532777777777778</v>
      </c>
      <c r="Q329" s="89">
        <v>0</v>
      </c>
      <c r="U329" s="89">
        <v>7.9385505953390986E-2</v>
      </c>
    </row>
    <row r="330" spans="1:21" x14ac:dyDescent="0.2">
      <c r="A330" s="87">
        <v>11</v>
      </c>
      <c r="B330" s="87">
        <v>19</v>
      </c>
      <c r="C330" s="93">
        <v>51.430740740740738</v>
      </c>
      <c r="D330" s="93">
        <v>31.747777777777785</v>
      </c>
      <c r="E330" s="93">
        <v>41.589259259199999</v>
      </c>
      <c r="F330" s="103">
        <v>23.410740740740742</v>
      </c>
      <c r="G330" s="93">
        <v>0</v>
      </c>
      <c r="H330" s="93">
        <v>3.6492985710887875E-2</v>
      </c>
      <c r="I330" s="89" t="s">
        <v>406</v>
      </c>
      <c r="J330" s="89">
        <v>11008</v>
      </c>
      <c r="K330" s="94">
        <v>1119</v>
      </c>
      <c r="M330" s="89">
        <v>41.443333333333321</v>
      </c>
      <c r="N330" s="89">
        <v>26.635185185185183</v>
      </c>
      <c r="O330" s="89">
        <v>34.039259259259261</v>
      </c>
      <c r="P330" s="129">
        <v>30.960740740740736</v>
      </c>
      <c r="Q330" s="89">
        <v>0</v>
      </c>
      <c r="U330" s="89">
        <v>0.10172964106662243</v>
      </c>
    </row>
    <row r="331" spans="1:21" x14ac:dyDescent="0.2">
      <c r="A331" s="87">
        <v>11</v>
      </c>
      <c r="B331" s="87">
        <v>20</v>
      </c>
      <c r="C331" s="93">
        <v>51.252962962962968</v>
      </c>
      <c r="D331" s="93">
        <v>31.658888888888889</v>
      </c>
      <c r="E331" s="93">
        <v>41.455925925899997</v>
      </c>
      <c r="F331" s="103">
        <v>23.544074074074079</v>
      </c>
      <c r="G331" s="93">
        <v>0</v>
      </c>
      <c r="H331" s="93">
        <v>6.0120397349713812E-2</v>
      </c>
      <c r="I331" s="89" t="s">
        <v>407</v>
      </c>
      <c r="J331" s="89">
        <v>11010</v>
      </c>
      <c r="K331" s="94">
        <v>1120</v>
      </c>
      <c r="M331" s="89">
        <v>45.019999999999996</v>
      </c>
      <c r="N331" s="89">
        <v>27.121481481481485</v>
      </c>
      <c r="O331" s="89">
        <v>36.070740740740739</v>
      </c>
      <c r="P331" s="129">
        <v>28.929259259259258</v>
      </c>
      <c r="Q331" s="89">
        <v>0</v>
      </c>
      <c r="U331" s="89">
        <v>4.1235237269005083E-2</v>
      </c>
    </row>
    <row r="332" spans="1:21" x14ac:dyDescent="0.2">
      <c r="A332" s="87">
        <v>11</v>
      </c>
      <c r="B332" s="87">
        <v>21</v>
      </c>
      <c r="C332" s="93">
        <v>48.619629629629635</v>
      </c>
      <c r="D332" s="93">
        <v>28.503333333333334</v>
      </c>
      <c r="E332" s="93">
        <v>38.561481481400001</v>
      </c>
      <c r="F332" s="103">
        <v>26.438518518518517</v>
      </c>
      <c r="G332" s="93">
        <v>0</v>
      </c>
      <c r="H332" s="93">
        <v>0.14505952664805027</v>
      </c>
      <c r="I332" s="89" t="s">
        <v>408</v>
      </c>
      <c r="J332" s="89">
        <v>11028</v>
      </c>
      <c r="K332" s="94">
        <v>1121</v>
      </c>
      <c r="M332" s="89">
        <v>67.7862962962963</v>
      </c>
      <c r="N332" s="89">
        <v>46.399259259259253</v>
      </c>
      <c r="O332" s="89">
        <v>57.092777777777776</v>
      </c>
      <c r="P332" s="129">
        <v>7.9072222222222202</v>
      </c>
      <c r="Q332" s="89">
        <v>0</v>
      </c>
      <c r="U332" s="89">
        <v>4.9444170483300916E-2</v>
      </c>
    </row>
    <row r="333" spans="1:21" x14ac:dyDescent="0.2">
      <c r="A333" s="87">
        <v>11</v>
      </c>
      <c r="B333" s="87">
        <v>22</v>
      </c>
      <c r="C333" s="93">
        <v>48.019629629629634</v>
      </c>
      <c r="D333" s="93">
        <v>28.77</v>
      </c>
      <c r="E333" s="93">
        <v>38.3948148148</v>
      </c>
      <c r="F333" s="103">
        <v>26.605185185185185</v>
      </c>
      <c r="G333" s="93">
        <v>0</v>
      </c>
      <c r="H333" s="93">
        <v>2.3220250120250124E-2</v>
      </c>
      <c r="I333" s="89" t="s">
        <v>409</v>
      </c>
      <c r="J333" s="89">
        <v>11004</v>
      </c>
      <c r="K333" s="94">
        <v>1122</v>
      </c>
      <c r="M333" s="89">
        <v>36.559999999999988</v>
      </c>
      <c r="N333" s="89">
        <v>20.817407407407408</v>
      </c>
      <c r="O333" s="89">
        <v>28.688703703703712</v>
      </c>
      <c r="P333" s="129">
        <v>36.311296296296284</v>
      </c>
      <c r="Q333" s="89">
        <v>0</v>
      </c>
      <c r="U333" s="89">
        <v>3.8966748145614252E-2</v>
      </c>
    </row>
    <row r="334" spans="1:21" x14ac:dyDescent="0.2">
      <c r="A334" s="87">
        <v>11</v>
      </c>
      <c r="B334" s="87">
        <v>23</v>
      </c>
      <c r="C334" s="93">
        <v>48.619629629629635</v>
      </c>
      <c r="D334" s="93">
        <v>30.936666666666667</v>
      </c>
      <c r="E334" s="93">
        <v>39.778148148100001</v>
      </c>
      <c r="F334" s="103">
        <v>25.221851851851852</v>
      </c>
      <c r="G334" s="93">
        <v>0</v>
      </c>
      <c r="H334" s="93">
        <v>8.0538722916722288E-2</v>
      </c>
      <c r="I334" s="89" t="s">
        <v>410</v>
      </c>
      <c r="J334" s="89">
        <v>11002</v>
      </c>
      <c r="K334" s="94">
        <v>1123</v>
      </c>
      <c r="M334" s="89">
        <v>32.593333333333334</v>
      </c>
      <c r="N334" s="89">
        <v>15.192222222222222</v>
      </c>
      <c r="O334" s="89">
        <v>23.892777777777781</v>
      </c>
      <c r="P334" s="129">
        <v>41.107222222222205</v>
      </c>
      <c r="Q334" s="89">
        <v>0</v>
      </c>
      <c r="U334" s="89">
        <v>2.4510885250015684E-3</v>
      </c>
    </row>
    <row r="335" spans="1:21" x14ac:dyDescent="0.2">
      <c r="A335" s="87">
        <v>11</v>
      </c>
      <c r="B335" s="87">
        <v>24</v>
      </c>
      <c r="C335" s="93">
        <v>48.375185185185188</v>
      </c>
      <c r="D335" s="93">
        <v>27.658888888888892</v>
      </c>
      <c r="E335" s="93">
        <v>38.017037037000001</v>
      </c>
      <c r="F335" s="103">
        <v>26.982962962962965</v>
      </c>
      <c r="G335" s="93">
        <v>0</v>
      </c>
      <c r="H335" s="93">
        <v>5.1659301901621137E-2</v>
      </c>
      <c r="I335" s="89" t="s">
        <v>411</v>
      </c>
      <c r="J335" s="89">
        <v>11017</v>
      </c>
      <c r="K335" s="94">
        <v>1124</v>
      </c>
      <c r="M335" s="89">
        <v>52.713333333333338</v>
      </c>
      <c r="N335" s="89">
        <v>33.15814814814815</v>
      </c>
      <c r="O335" s="89">
        <v>42.935740740740734</v>
      </c>
      <c r="P335" s="129">
        <v>22.064259259259259</v>
      </c>
      <c r="Q335" s="89">
        <v>0</v>
      </c>
      <c r="U335" s="89">
        <v>0.11381407181881736</v>
      </c>
    </row>
    <row r="336" spans="1:21" x14ac:dyDescent="0.2">
      <c r="A336" s="87">
        <v>11</v>
      </c>
      <c r="B336" s="87">
        <v>25</v>
      </c>
      <c r="C336" s="93">
        <v>44.819629629629631</v>
      </c>
      <c r="D336" s="93">
        <v>26.136666666666667</v>
      </c>
      <c r="E336" s="93">
        <v>35.478148148099997</v>
      </c>
      <c r="F336" s="103">
        <v>29.521851851851849</v>
      </c>
      <c r="G336" s="93">
        <v>0</v>
      </c>
      <c r="H336" s="93">
        <v>2.2040326552093703E-2</v>
      </c>
      <c r="I336" s="89" t="s">
        <v>412</v>
      </c>
      <c r="J336" s="89">
        <v>11029</v>
      </c>
      <c r="K336" s="94">
        <v>1125</v>
      </c>
      <c r="M336" s="89">
        <v>69.694444444444429</v>
      </c>
      <c r="N336" s="89">
        <v>49.533333333333353</v>
      </c>
      <c r="O336" s="89">
        <v>59.613888888888887</v>
      </c>
      <c r="P336" s="129">
        <v>5.3861111111111137</v>
      </c>
      <c r="Q336" s="89">
        <v>0</v>
      </c>
      <c r="U336" s="89">
        <v>0.14315500038290735</v>
      </c>
    </row>
    <row r="337" spans="1:21" x14ac:dyDescent="0.2">
      <c r="A337" s="87">
        <v>11</v>
      </c>
      <c r="B337" s="87">
        <v>26</v>
      </c>
      <c r="C337" s="93">
        <v>45.641851851851854</v>
      </c>
      <c r="D337" s="93">
        <v>27.925555555555558</v>
      </c>
      <c r="E337" s="93">
        <v>36.783703703699999</v>
      </c>
      <c r="F337" s="103">
        <v>28.216296296296296</v>
      </c>
      <c r="G337" s="93">
        <v>0</v>
      </c>
      <c r="H337" s="93">
        <v>6.1702282529758533E-2</v>
      </c>
      <c r="I337" s="89" t="s">
        <v>413</v>
      </c>
      <c r="J337" s="89">
        <v>11024</v>
      </c>
      <c r="K337" s="94">
        <v>1126</v>
      </c>
      <c r="M337" s="89">
        <v>60.620740740740743</v>
      </c>
      <c r="N337" s="89">
        <v>39.225555555555566</v>
      </c>
      <c r="O337" s="89">
        <v>49.923148148148144</v>
      </c>
      <c r="P337" s="129">
        <v>15.076851851851849</v>
      </c>
      <c r="Q337" s="89">
        <v>0</v>
      </c>
      <c r="U337" s="89">
        <v>0.22196027718876282</v>
      </c>
    </row>
    <row r="338" spans="1:21" x14ac:dyDescent="0.2">
      <c r="A338" s="87">
        <v>11</v>
      </c>
      <c r="B338" s="87">
        <v>27</v>
      </c>
      <c r="C338" s="93">
        <v>47.819629629629631</v>
      </c>
      <c r="D338" s="93">
        <v>27.370000000000005</v>
      </c>
      <c r="E338" s="93">
        <v>37.594814814800003</v>
      </c>
      <c r="F338" s="103">
        <v>27.405185185185186</v>
      </c>
      <c r="G338" s="93">
        <v>0</v>
      </c>
      <c r="H338" s="93">
        <v>0.17172672864282429</v>
      </c>
      <c r="I338" s="89" t="s">
        <v>414</v>
      </c>
      <c r="J338" s="89">
        <v>11022</v>
      </c>
      <c r="K338" s="94">
        <v>1127</v>
      </c>
      <c r="M338" s="89">
        <v>57.538518518518501</v>
      </c>
      <c r="N338" s="89">
        <v>38.192962962962959</v>
      </c>
      <c r="O338" s="89">
        <v>47.86574074074074</v>
      </c>
      <c r="P338" s="129">
        <v>17.13425925925926</v>
      </c>
      <c r="Q338" s="89">
        <v>0</v>
      </c>
      <c r="U338" s="89">
        <v>0.16981580852524197</v>
      </c>
    </row>
    <row r="339" spans="1:21" x14ac:dyDescent="0.2">
      <c r="A339" s="87">
        <v>11</v>
      </c>
      <c r="B339" s="87">
        <v>28</v>
      </c>
      <c r="C339" s="93">
        <v>43.452962962962964</v>
      </c>
      <c r="D339" s="93">
        <v>26.103333333333335</v>
      </c>
      <c r="E339" s="93">
        <v>34.778148148100001</v>
      </c>
      <c r="F339" s="103">
        <v>30.221851851851849</v>
      </c>
      <c r="G339" s="93">
        <v>0</v>
      </c>
      <c r="H339" s="93">
        <v>0.14973596730516769</v>
      </c>
      <c r="I339" s="89" t="s">
        <v>415</v>
      </c>
      <c r="J339" s="89">
        <v>11030</v>
      </c>
      <c r="K339" s="94">
        <v>1128</v>
      </c>
      <c r="M339" s="89">
        <v>73.684444444444424</v>
      </c>
      <c r="N339" s="89">
        <v>53.658518518518513</v>
      </c>
      <c r="O339" s="89">
        <v>63.671481481481479</v>
      </c>
      <c r="P339" s="129">
        <v>1.7907407407407412</v>
      </c>
      <c r="Q339" s="89">
        <v>0.46222222222222198</v>
      </c>
      <c r="U339" s="89">
        <v>7.1027962399709613E-2</v>
      </c>
    </row>
    <row r="340" spans="1:21" x14ac:dyDescent="0.2">
      <c r="A340" s="87">
        <v>11</v>
      </c>
      <c r="B340" s="87">
        <v>29</v>
      </c>
      <c r="C340" s="93">
        <v>46.119629629629635</v>
      </c>
      <c r="D340" s="93">
        <v>27.803333333333338</v>
      </c>
      <c r="E340" s="93">
        <v>36.9614814814</v>
      </c>
      <c r="F340" s="103">
        <v>28.038518518518515</v>
      </c>
      <c r="G340" s="93">
        <v>0</v>
      </c>
      <c r="H340" s="93">
        <v>4.2418571502952494E-2</v>
      </c>
      <c r="I340" s="89" t="s">
        <v>416</v>
      </c>
      <c r="J340" s="89">
        <v>11023</v>
      </c>
      <c r="K340" s="94">
        <v>1129</v>
      </c>
      <c r="M340" s="89">
        <v>61.625185185185181</v>
      </c>
      <c r="N340" s="89">
        <v>36.248518518518523</v>
      </c>
      <c r="O340" s="89">
        <v>48.936851851851848</v>
      </c>
      <c r="P340" s="129">
        <v>16.063148148148148</v>
      </c>
      <c r="Q340" s="89">
        <v>0</v>
      </c>
      <c r="U340" s="89">
        <v>0.11690485033575525</v>
      </c>
    </row>
    <row r="341" spans="1:21" x14ac:dyDescent="0.2">
      <c r="A341" s="87">
        <v>11</v>
      </c>
      <c r="B341" s="87">
        <v>30</v>
      </c>
      <c r="C341" s="93">
        <v>46.2862962962963</v>
      </c>
      <c r="D341" s="93">
        <v>27.13666666666667</v>
      </c>
      <c r="E341" s="93">
        <v>36.7114814814</v>
      </c>
      <c r="F341" s="103">
        <v>28.288518518518515</v>
      </c>
      <c r="G341" s="93">
        <v>0</v>
      </c>
      <c r="H341" s="93">
        <v>0.14188872149225912</v>
      </c>
      <c r="I341" s="89" t="s">
        <v>417</v>
      </c>
      <c r="J341" s="89">
        <v>11014</v>
      </c>
      <c r="K341" s="94">
        <v>1130</v>
      </c>
      <c r="M341" s="89">
        <v>50.092222222222219</v>
      </c>
      <c r="N341" s="89">
        <v>30.980740740740739</v>
      </c>
      <c r="O341" s="89">
        <v>40.536481481481481</v>
      </c>
      <c r="P341" s="129">
        <v>24.463518518518519</v>
      </c>
      <c r="Q341" s="89">
        <v>0</v>
      </c>
      <c r="U341" s="89">
        <v>8.9697141064373223E-2</v>
      </c>
    </row>
    <row r="342" spans="1:21" x14ac:dyDescent="0.2">
      <c r="A342" s="87">
        <v>12</v>
      </c>
      <c r="B342" s="87">
        <v>1</v>
      </c>
      <c r="C342" s="93">
        <v>41.871756272401427</v>
      </c>
      <c r="D342" s="93">
        <v>25.701218637992831</v>
      </c>
      <c r="E342" s="93">
        <v>33.786487455100001</v>
      </c>
      <c r="F342" s="103">
        <v>31.213512544802864</v>
      </c>
      <c r="G342" s="93">
        <v>0</v>
      </c>
      <c r="H342" s="93">
        <v>5.6205737102040985E-2</v>
      </c>
      <c r="I342" s="89" t="s">
        <v>418</v>
      </c>
      <c r="J342" s="89">
        <v>12022</v>
      </c>
      <c r="K342" s="94">
        <v>1201</v>
      </c>
      <c r="M342" s="89">
        <v>43.488064516129029</v>
      </c>
      <c r="N342" s="89">
        <v>27.600645161290313</v>
      </c>
      <c r="O342" s="89">
        <v>35.544354838709673</v>
      </c>
      <c r="P342" s="129">
        <v>29.45564516129032</v>
      </c>
      <c r="Q342" s="89">
        <v>0</v>
      </c>
      <c r="U342" s="89">
        <v>4.5284356278896779E-2</v>
      </c>
    </row>
    <row r="343" spans="1:21" x14ac:dyDescent="0.2">
      <c r="A343" s="87">
        <v>12</v>
      </c>
      <c r="B343" s="87">
        <v>2</v>
      </c>
      <c r="C343" s="93">
        <v>44.816200716845863</v>
      </c>
      <c r="D343" s="93">
        <v>25.690107526881718</v>
      </c>
      <c r="E343" s="93">
        <v>35.253154121800002</v>
      </c>
      <c r="F343" s="103">
        <v>29.746845878136195</v>
      </c>
      <c r="G343" s="93">
        <v>0</v>
      </c>
      <c r="H343" s="93">
        <v>3.7578794480755268E-2</v>
      </c>
      <c r="I343" s="89" t="s">
        <v>419</v>
      </c>
      <c r="J343" s="89">
        <v>12025</v>
      </c>
      <c r="K343" s="94">
        <v>1202</v>
      </c>
      <c r="M343" s="89">
        <v>46.744301075268808</v>
      </c>
      <c r="N343" s="89">
        <v>30.120896057347668</v>
      </c>
      <c r="O343" s="89">
        <v>38.432598566308243</v>
      </c>
      <c r="P343" s="129">
        <v>26.567401433691753</v>
      </c>
      <c r="Q343" s="89">
        <v>0</v>
      </c>
      <c r="U343" s="89">
        <v>3.6624369798690208E-2</v>
      </c>
    </row>
    <row r="344" spans="1:21" x14ac:dyDescent="0.2">
      <c r="A344" s="87">
        <v>12</v>
      </c>
      <c r="B344" s="87">
        <v>3</v>
      </c>
      <c r="C344" s="93">
        <v>43.205089605734756</v>
      </c>
      <c r="D344" s="93">
        <v>26.767885304659497</v>
      </c>
      <c r="E344" s="93">
        <v>34.986487455099997</v>
      </c>
      <c r="F344" s="103">
        <v>30.013512544802861</v>
      </c>
      <c r="G344" s="93">
        <v>0</v>
      </c>
      <c r="H344" s="93">
        <v>5.2351400965485614E-2</v>
      </c>
      <c r="I344" s="89" t="s">
        <v>420</v>
      </c>
      <c r="J344" s="89">
        <v>12027</v>
      </c>
      <c r="K344" s="94">
        <v>1203</v>
      </c>
      <c r="M344" s="89">
        <v>50.72637992831541</v>
      </c>
      <c r="N344" s="89">
        <v>30.212652329749105</v>
      </c>
      <c r="O344" s="89">
        <v>40.469516129032257</v>
      </c>
      <c r="P344" s="129">
        <v>24.530483870967746</v>
      </c>
      <c r="Q344" s="89">
        <v>0</v>
      </c>
      <c r="U344" s="89">
        <v>3.9695802916367789E-2</v>
      </c>
    </row>
    <row r="345" spans="1:21" x14ac:dyDescent="0.2">
      <c r="A345" s="87">
        <v>12</v>
      </c>
      <c r="B345" s="87">
        <v>4</v>
      </c>
      <c r="C345" s="93">
        <v>42.871756272401427</v>
      </c>
      <c r="D345" s="93">
        <v>24.33455197132616</v>
      </c>
      <c r="E345" s="93">
        <v>33.603154121800003</v>
      </c>
      <c r="F345" s="103">
        <v>31.396845878136197</v>
      </c>
      <c r="G345" s="93">
        <v>0</v>
      </c>
      <c r="H345" s="93">
        <v>3.9592855049517192E-2</v>
      </c>
      <c r="I345" s="89" t="s">
        <v>421</v>
      </c>
      <c r="J345" s="89">
        <v>12031</v>
      </c>
      <c r="K345" s="94">
        <v>1204</v>
      </c>
      <c r="M345" s="89">
        <v>62.05792114695339</v>
      </c>
      <c r="N345" s="89">
        <v>43.582186379928316</v>
      </c>
      <c r="O345" s="89">
        <v>52.820053763440846</v>
      </c>
      <c r="P345" s="129">
        <v>12.179946236559145</v>
      </c>
      <c r="Q345" s="89">
        <v>0</v>
      </c>
      <c r="U345" s="89">
        <v>0.15125217198860172</v>
      </c>
    </row>
    <row r="346" spans="1:21" x14ac:dyDescent="0.2">
      <c r="A346" s="87">
        <v>12</v>
      </c>
      <c r="B346" s="87">
        <v>5</v>
      </c>
      <c r="C346" s="93">
        <v>42.838422939068096</v>
      </c>
      <c r="D346" s="93">
        <v>23.701218637992827</v>
      </c>
      <c r="E346" s="93">
        <v>33.269820788499999</v>
      </c>
      <c r="F346" s="103">
        <v>31.73017921146953</v>
      </c>
      <c r="G346" s="93">
        <v>0</v>
      </c>
      <c r="H346" s="93">
        <v>5.0382937218797087E-2</v>
      </c>
      <c r="I346" s="89" t="s">
        <v>422</v>
      </c>
      <c r="J346" s="89">
        <v>12030</v>
      </c>
      <c r="K346" s="94">
        <v>1205</v>
      </c>
      <c r="M346" s="89">
        <v>57.971863799283149</v>
      </c>
      <c r="N346" s="89">
        <v>35.577956989247312</v>
      </c>
      <c r="O346" s="89">
        <v>46.774910394265227</v>
      </c>
      <c r="P346" s="129">
        <v>18.225089605734766</v>
      </c>
      <c r="Q346" s="89">
        <v>0</v>
      </c>
      <c r="U346" s="89">
        <v>6.9606882835653597E-2</v>
      </c>
    </row>
    <row r="347" spans="1:21" x14ac:dyDescent="0.2">
      <c r="A347" s="87">
        <v>12</v>
      </c>
      <c r="B347" s="87">
        <v>6</v>
      </c>
      <c r="C347" s="93">
        <v>37.705089605734763</v>
      </c>
      <c r="D347" s="93">
        <v>21.634551971326164</v>
      </c>
      <c r="E347" s="93">
        <v>29.669820788500001</v>
      </c>
      <c r="F347" s="103">
        <v>35.330179211469527</v>
      </c>
      <c r="G347" s="93">
        <v>0</v>
      </c>
      <c r="H347" s="93">
        <v>4.813053011982233E-2</v>
      </c>
      <c r="I347" s="89" t="s">
        <v>423</v>
      </c>
      <c r="J347" s="89">
        <v>12017</v>
      </c>
      <c r="K347" s="94">
        <v>1206</v>
      </c>
      <c r="M347" s="89">
        <v>39.436630824372756</v>
      </c>
      <c r="N347" s="89">
        <v>23.199784946236555</v>
      </c>
      <c r="O347" s="89">
        <v>31.318207885304666</v>
      </c>
      <c r="P347" s="129">
        <v>33.681792114695341</v>
      </c>
      <c r="Q347" s="89">
        <v>0</v>
      </c>
      <c r="U347" s="89">
        <v>6.0362437486032795E-2</v>
      </c>
    </row>
    <row r="348" spans="1:21" x14ac:dyDescent="0.2">
      <c r="A348" s="87">
        <v>12</v>
      </c>
      <c r="B348" s="87">
        <v>7</v>
      </c>
      <c r="C348" s="93">
        <v>38.00508960573476</v>
      </c>
      <c r="D348" s="93">
        <v>21.967885304659497</v>
      </c>
      <c r="E348" s="93">
        <v>29.986487455100001</v>
      </c>
      <c r="F348" s="103">
        <v>35.013512544802865</v>
      </c>
      <c r="G348" s="93">
        <v>0</v>
      </c>
      <c r="H348" s="93">
        <v>0.14036420526499147</v>
      </c>
      <c r="I348" s="89" t="s">
        <v>424</v>
      </c>
      <c r="J348" s="89">
        <v>12015</v>
      </c>
      <c r="K348" s="94">
        <v>1207</v>
      </c>
      <c r="M348" s="89">
        <v>35.973691756272395</v>
      </c>
      <c r="N348" s="89">
        <v>22.395483870967745</v>
      </c>
      <c r="O348" s="89">
        <v>29.184587813620073</v>
      </c>
      <c r="P348" s="129">
        <v>35.81541218637993</v>
      </c>
      <c r="Q348" s="89">
        <v>0</v>
      </c>
      <c r="U348" s="89">
        <v>6.6367985225193479E-2</v>
      </c>
    </row>
    <row r="349" spans="1:21" x14ac:dyDescent="0.2">
      <c r="A349" s="87">
        <v>12</v>
      </c>
      <c r="B349" s="87">
        <v>8</v>
      </c>
      <c r="C349" s="93">
        <v>39.105089605734761</v>
      </c>
      <c r="D349" s="93">
        <v>21.267885304659497</v>
      </c>
      <c r="E349" s="93">
        <v>30.1864874551</v>
      </c>
      <c r="F349" s="103">
        <v>34.813512544802862</v>
      </c>
      <c r="G349" s="93">
        <v>0</v>
      </c>
      <c r="H349" s="93">
        <v>2.2247158644668363E-2</v>
      </c>
      <c r="I349" s="89" t="s">
        <v>425</v>
      </c>
      <c r="J349" s="89">
        <v>12009</v>
      </c>
      <c r="K349" s="94">
        <v>1208</v>
      </c>
      <c r="M349" s="89">
        <v>32.144229390680998</v>
      </c>
      <c r="N349" s="89">
        <v>15.710286738351256</v>
      </c>
      <c r="O349" s="89">
        <v>23.927258064516138</v>
      </c>
      <c r="P349" s="129">
        <v>41.072741935483876</v>
      </c>
      <c r="Q349" s="89">
        <v>0</v>
      </c>
      <c r="U349" s="89">
        <v>1.8546609948454699E-2</v>
      </c>
    </row>
    <row r="350" spans="1:21" x14ac:dyDescent="0.2">
      <c r="A350" s="87">
        <v>12</v>
      </c>
      <c r="B350" s="87">
        <v>9</v>
      </c>
      <c r="C350" s="93">
        <v>38.305089605734764</v>
      </c>
      <c r="D350" s="93">
        <v>21.978996415770609</v>
      </c>
      <c r="E350" s="93">
        <v>30.1420430107</v>
      </c>
      <c r="F350" s="103">
        <v>34.857956989247306</v>
      </c>
      <c r="G350" s="93">
        <v>0</v>
      </c>
      <c r="H350" s="93">
        <v>5.843239791770051E-2</v>
      </c>
      <c r="I350" s="89" t="s">
        <v>426</v>
      </c>
      <c r="J350" s="89">
        <v>12014</v>
      </c>
      <c r="K350" s="94">
        <v>1209</v>
      </c>
      <c r="M350" s="89">
        <v>36.510645161290313</v>
      </c>
      <c r="N350" s="89">
        <v>20.436774193548384</v>
      </c>
      <c r="O350" s="89">
        <v>28.473709677419347</v>
      </c>
      <c r="P350" s="129">
        <v>36.52629032258065</v>
      </c>
      <c r="Q350" s="89">
        <v>0</v>
      </c>
      <c r="U350" s="89">
        <v>0.10101461199211444</v>
      </c>
    </row>
    <row r="351" spans="1:21" x14ac:dyDescent="0.2">
      <c r="A351" s="87">
        <v>12</v>
      </c>
      <c r="B351" s="87">
        <v>10</v>
      </c>
      <c r="C351" s="93">
        <v>38.738422939068094</v>
      </c>
      <c r="D351" s="93">
        <v>20.434551971326165</v>
      </c>
      <c r="E351" s="93">
        <v>29.586487455099999</v>
      </c>
      <c r="F351" s="103">
        <v>35.413512544802863</v>
      </c>
      <c r="G351" s="93">
        <v>0</v>
      </c>
      <c r="H351" s="93">
        <v>9.1864339172580758E-2</v>
      </c>
      <c r="I351" s="89" t="s">
        <v>427</v>
      </c>
      <c r="J351" s="89">
        <v>12011</v>
      </c>
      <c r="K351" s="94">
        <v>1210</v>
      </c>
      <c r="M351" s="89">
        <v>33.3816129032258</v>
      </c>
      <c r="N351" s="89">
        <v>17.932329749103943</v>
      </c>
      <c r="O351" s="89">
        <v>25.656971326164872</v>
      </c>
      <c r="P351" s="129">
        <v>39.343028673835128</v>
      </c>
      <c r="Q351" s="89">
        <v>0</v>
      </c>
      <c r="U351" s="89">
        <v>4.6085020782984605E-2</v>
      </c>
    </row>
    <row r="352" spans="1:21" x14ac:dyDescent="0.2">
      <c r="A352" s="87">
        <v>12</v>
      </c>
      <c r="B352" s="87">
        <v>11</v>
      </c>
      <c r="C352" s="93">
        <v>38.338422939068096</v>
      </c>
      <c r="D352" s="93">
        <v>20.234551971326162</v>
      </c>
      <c r="E352" s="93">
        <v>29.286487455100001</v>
      </c>
      <c r="F352" s="103">
        <v>35.71351254480286</v>
      </c>
      <c r="G352" s="93">
        <v>0</v>
      </c>
      <c r="H352" s="93">
        <v>4.6331490980177472E-3</v>
      </c>
      <c r="I352" s="89" t="s">
        <v>428</v>
      </c>
      <c r="J352" s="89">
        <v>12021</v>
      </c>
      <c r="K352" s="94">
        <v>1211</v>
      </c>
      <c r="M352" s="89">
        <v>44.653440860215049</v>
      </c>
      <c r="N352" s="89">
        <v>24.994480286738352</v>
      </c>
      <c r="O352" s="89">
        <v>34.823960573476704</v>
      </c>
      <c r="P352" s="129">
        <v>30.176039426523289</v>
      </c>
      <c r="Q352" s="89">
        <v>0</v>
      </c>
      <c r="U352" s="89">
        <v>6.8791666666666671E-3</v>
      </c>
    </row>
    <row r="353" spans="1:21" x14ac:dyDescent="0.2">
      <c r="A353" s="87">
        <v>12</v>
      </c>
      <c r="B353" s="87">
        <v>12</v>
      </c>
      <c r="C353" s="93">
        <v>38.938422939068097</v>
      </c>
      <c r="D353" s="93">
        <v>21.134551971326164</v>
      </c>
      <c r="E353" s="93">
        <v>30.036487455100001</v>
      </c>
      <c r="F353" s="103">
        <v>34.96351254480286</v>
      </c>
      <c r="G353" s="93">
        <v>0</v>
      </c>
      <c r="H353" s="93">
        <v>6.1462220053203294E-2</v>
      </c>
      <c r="I353" s="89" t="s">
        <v>429</v>
      </c>
      <c r="J353" s="89">
        <v>12016</v>
      </c>
      <c r="K353" s="94">
        <v>1212</v>
      </c>
      <c r="M353" s="89">
        <v>38.526129032258069</v>
      </c>
      <c r="N353" s="89">
        <v>22.019856630824375</v>
      </c>
      <c r="O353" s="89">
        <v>30.272992831541213</v>
      </c>
      <c r="P353" s="129">
        <v>34.727007168458776</v>
      </c>
      <c r="Q353" s="89">
        <v>0</v>
      </c>
      <c r="U353" s="89">
        <v>5.0318363666682894E-2</v>
      </c>
    </row>
    <row r="354" spans="1:21" x14ac:dyDescent="0.2">
      <c r="A354" s="87">
        <v>12</v>
      </c>
      <c r="B354" s="87">
        <v>13</v>
      </c>
      <c r="C354" s="93">
        <v>39.00508960573476</v>
      </c>
      <c r="D354" s="93">
        <v>22.667885304659492</v>
      </c>
      <c r="E354" s="93">
        <v>30.836487455099999</v>
      </c>
      <c r="F354" s="103">
        <v>34.163512544802863</v>
      </c>
      <c r="G354" s="93">
        <v>0</v>
      </c>
      <c r="H354" s="93">
        <v>5.3906713721419003E-2</v>
      </c>
      <c r="I354" s="89" t="s">
        <v>430</v>
      </c>
      <c r="J354" s="89">
        <v>12012</v>
      </c>
      <c r="K354" s="94">
        <v>1213</v>
      </c>
      <c r="M354" s="89">
        <v>34.504551971326158</v>
      </c>
      <c r="N354" s="89">
        <v>18.934731182795698</v>
      </c>
      <c r="O354" s="89">
        <v>26.719641577060933</v>
      </c>
      <c r="P354" s="129">
        <v>38.280358422939067</v>
      </c>
      <c r="Q354" s="89">
        <v>0</v>
      </c>
      <c r="U354" s="89">
        <v>3.2555362482738208E-2</v>
      </c>
    </row>
    <row r="355" spans="1:21" x14ac:dyDescent="0.2">
      <c r="A355" s="87">
        <v>12</v>
      </c>
      <c r="B355" s="87">
        <v>14</v>
      </c>
      <c r="C355" s="93">
        <v>39.00508960573476</v>
      </c>
      <c r="D355" s="93">
        <v>24.467885304659493</v>
      </c>
      <c r="E355" s="93">
        <v>31.736487455100001</v>
      </c>
      <c r="F355" s="103">
        <v>33.263512544802865</v>
      </c>
      <c r="G355" s="93">
        <v>0</v>
      </c>
      <c r="H355" s="93">
        <v>0.15754079380594682</v>
      </c>
      <c r="I355" s="89" t="s">
        <v>431</v>
      </c>
      <c r="J355" s="89">
        <v>12024</v>
      </c>
      <c r="K355" s="94">
        <v>1214</v>
      </c>
      <c r="M355" s="89">
        <v>47.436881720430101</v>
      </c>
      <c r="N355" s="89">
        <v>27.330752688172041</v>
      </c>
      <c r="O355" s="89">
        <v>37.383817204301081</v>
      </c>
      <c r="P355" s="129">
        <v>27.616182795698922</v>
      </c>
      <c r="Q355" s="89">
        <v>0</v>
      </c>
      <c r="U355" s="89">
        <v>2.6855613118602469E-2</v>
      </c>
    </row>
    <row r="356" spans="1:21" x14ac:dyDescent="0.2">
      <c r="A356" s="87">
        <v>12</v>
      </c>
      <c r="B356" s="87">
        <v>15</v>
      </c>
      <c r="C356" s="93">
        <v>38.738422939068094</v>
      </c>
      <c r="D356" s="93">
        <v>21.867885304659499</v>
      </c>
      <c r="E356" s="93">
        <v>30.303154121799999</v>
      </c>
      <c r="F356" s="103">
        <v>34.696845878136195</v>
      </c>
      <c r="G356" s="93">
        <v>0</v>
      </c>
      <c r="H356" s="93">
        <v>9.791989176929701E-2</v>
      </c>
      <c r="I356" s="89" t="s">
        <v>432</v>
      </c>
      <c r="J356" s="89">
        <v>12013</v>
      </c>
      <c r="K356" s="94">
        <v>1215</v>
      </c>
      <c r="M356" s="89">
        <v>36.062616487455188</v>
      </c>
      <c r="N356" s="89">
        <v>19.195842293906811</v>
      </c>
      <c r="O356" s="89">
        <v>27.629229390681008</v>
      </c>
      <c r="P356" s="129">
        <v>37.370770609319003</v>
      </c>
      <c r="Q356" s="89">
        <v>0</v>
      </c>
      <c r="U356" s="89">
        <v>9.553293703603466E-2</v>
      </c>
    </row>
    <row r="357" spans="1:21" x14ac:dyDescent="0.2">
      <c r="A357" s="87">
        <v>12</v>
      </c>
      <c r="B357" s="87">
        <v>16</v>
      </c>
      <c r="C357" s="93">
        <v>36.838422939068096</v>
      </c>
      <c r="D357" s="93">
        <v>20.545663082437279</v>
      </c>
      <c r="E357" s="93">
        <v>28.692043010700001</v>
      </c>
      <c r="F357" s="103">
        <v>36.307956989247302</v>
      </c>
      <c r="G357" s="93">
        <v>0</v>
      </c>
      <c r="H357" s="93">
        <v>4.0651270784765187E-2</v>
      </c>
      <c r="I357" s="89" t="s">
        <v>433</v>
      </c>
      <c r="J357" s="89">
        <v>12018</v>
      </c>
      <c r="K357" s="94">
        <v>1216</v>
      </c>
      <c r="M357" s="89">
        <v>41.616594982078837</v>
      </c>
      <c r="N357" s="89">
        <v>22.734731182795699</v>
      </c>
      <c r="O357" s="89">
        <v>32.175663082437275</v>
      </c>
      <c r="P357" s="129">
        <v>32.824336917562725</v>
      </c>
      <c r="Q357" s="89">
        <v>0</v>
      </c>
      <c r="U357" s="89">
        <v>9.8106430893365862E-2</v>
      </c>
    </row>
    <row r="358" spans="1:21" x14ac:dyDescent="0.2">
      <c r="A358" s="87">
        <v>12</v>
      </c>
      <c r="B358" s="87">
        <v>17</v>
      </c>
      <c r="C358" s="93">
        <v>34.638422939068093</v>
      </c>
      <c r="D358" s="93">
        <v>19.834551971326164</v>
      </c>
      <c r="E358" s="93">
        <v>27.236487455100001</v>
      </c>
      <c r="F358" s="103">
        <v>37.763512544802865</v>
      </c>
      <c r="G358" s="93">
        <v>0</v>
      </c>
      <c r="H358" s="93">
        <v>2.1112867531900319E-2</v>
      </c>
      <c r="I358" s="89" t="s">
        <v>434</v>
      </c>
      <c r="J358" s="89">
        <v>12029</v>
      </c>
      <c r="K358" s="94">
        <v>1217</v>
      </c>
      <c r="M358" s="89">
        <v>55.043942652329747</v>
      </c>
      <c r="N358" s="89">
        <v>33.525985663082437</v>
      </c>
      <c r="O358" s="89">
        <v>44.284964157706092</v>
      </c>
      <c r="P358" s="129">
        <v>20.715035842293908</v>
      </c>
      <c r="Q358" s="89">
        <v>0</v>
      </c>
      <c r="U358" s="89">
        <v>6.1232936424040346E-2</v>
      </c>
    </row>
    <row r="359" spans="1:21" x14ac:dyDescent="0.2">
      <c r="A359" s="87">
        <v>12</v>
      </c>
      <c r="B359" s="87">
        <v>18</v>
      </c>
      <c r="C359" s="93">
        <v>35.57175627240143</v>
      </c>
      <c r="D359" s="93">
        <v>18.701218637992831</v>
      </c>
      <c r="E359" s="93">
        <v>27.136487455099999</v>
      </c>
      <c r="F359" s="103">
        <v>37.863512544802866</v>
      </c>
      <c r="G359" s="93">
        <v>0</v>
      </c>
      <c r="H359" s="93">
        <v>1.1898024373515514E-2</v>
      </c>
      <c r="I359" s="89" t="s">
        <v>435</v>
      </c>
      <c r="J359" s="89">
        <v>12026</v>
      </c>
      <c r="K359" s="94">
        <v>1218</v>
      </c>
      <c r="M359" s="89">
        <v>48.482652329749108</v>
      </c>
      <c r="N359" s="89">
        <v>30.249318996415766</v>
      </c>
      <c r="O359" s="89">
        <v>39.365985663082441</v>
      </c>
      <c r="P359" s="129">
        <v>25.634014336917563</v>
      </c>
      <c r="Q359" s="89">
        <v>0</v>
      </c>
      <c r="U359" s="89">
        <v>6.818290273996884E-2</v>
      </c>
    </row>
    <row r="360" spans="1:21" x14ac:dyDescent="0.2">
      <c r="A360" s="87">
        <v>12</v>
      </c>
      <c r="B360" s="87">
        <v>19</v>
      </c>
      <c r="C360" s="93">
        <v>37.605089605734761</v>
      </c>
      <c r="D360" s="93">
        <v>19.801218637992829</v>
      </c>
      <c r="E360" s="93">
        <v>28.703154121800001</v>
      </c>
      <c r="F360" s="103">
        <v>36.296845878136196</v>
      </c>
      <c r="G360" s="93">
        <v>0</v>
      </c>
      <c r="H360" s="93">
        <v>5.7624641471799895E-2</v>
      </c>
      <c r="I360" s="89" t="s">
        <v>436</v>
      </c>
      <c r="J360" s="89">
        <v>12028</v>
      </c>
      <c r="K360" s="94">
        <v>1219</v>
      </c>
      <c r="M360" s="89">
        <v>51.022759856630834</v>
      </c>
      <c r="N360" s="89">
        <v>32.918136200716837</v>
      </c>
      <c r="O360" s="89">
        <v>41.970448028673836</v>
      </c>
      <c r="P360" s="129">
        <v>23.029551971326168</v>
      </c>
      <c r="Q360" s="89">
        <v>0</v>
      </c>
      <c r="U360" s="89">
        <v>0.11384578613992233</v>
      </c>
    </row>
    <row r="361" spans="1:21" x14ac:dyDescent="0.2">
      <c r="A361" s="87">
        <v>12</v>
      </c>
      <c r="B361" s="87">
        <v>20</v>
      </c>
      <c r="C361" s="93">
        <v>35.138422939068093</v>
      </c>
      <c r="D361" s="93">
        <v>18.534551971326163</v>
      </c>
      <c r="E361" s="93">
        <v>26.836487455099999</v>
      </c>
      <c r="F361" s="103">
        <v>38.163512544802863</v>
      </c>
      <c r="G361" s="93">
        <v>0</v>
      </c>
      <c r="H361" s="93">
        <v>2.8695794267592261E-2</v>
      </c>
      <c r="I361" s="89" t="s">
        <v>437</v>
      </c>
      <c r="J361" s="89">
        <v>12023</v>
      </c>
      <c r="K361" s="94">
        <v>1220</v>
      </c>
      <c r="M361" s="89">
        <v>44.267562724014333</v>
      </c>
      <c r="N361" s="89">
        <v>28.465448028673833</v>
      </c>
      <c r="O361" s="89">
        <v>36.366505376344094</v>
      </c>
      <c r="P361" s="129">
        <v>28.63349462365591</v>
      </c>
      <c r="Q361" s="89">
        <v>0</v>
      </c>
      <c r="U361" s="89">
        <v>6.4449104559389264E-2</v>
      </c>
    </row>
    <row r="362" spans="1:21" x14ac:dyDescent="0.2">
      <c r="A362" s="87">
        <v>12</v>
      </c>
      <c r="B362" s="87">
        <v>21</v>
      </c>
      <c r="C362" s="93">
        <v>35.582867383512543</v>
      </c>
      <c r="D362" s="93">
        <v>19.212329749103947</v>
      </c>
      <c r="E362" s="93">
        <v>27.397598566300001</v>
      </c>
      <c r="F362" s="103">
        <v>37.602401433691753</v>
      </c>
      <c r="G362" s="93">
        <v>0</v>
      </c>
      <c r="H362" s="93">
        <v>9.9950369664201483E-2</v>
      </c>
      <c r="I362" s="89" t="s">
        <v>438</v>
      </c>
      <c r="J362" s="89">
        <v>12019</v>
      </c>
      <c r="K362" s="94">
        <v>1221</v>
      </c>
      <c r="M362" s="89">
        <v>40.09293906810035</v>
      </c>
      <c r="N362" s="89">
        <v>26.038673835125447</v>
      </c>
      <c r="O362" s="89">
        <v>33.065806451612914</v>
      </c>
      <c r="P362" s="129">
        <v>31.934193548387089</v>
      </c>
      <c r="Q362" s="89">
        <v>0</v>
      </c>
      <c r="U362" s="89">
        <v>5.9758027253963779E-2</v>
      </c>
    </row>
    <row r="363" spans="1:21" x14ac:dyDescent="0.2">
      <c r="A363" s="87">
        <v>12</v>
      </c>
      <c r="B363" s="87">
        <v>22</v>
      </c>
      <c r="C363" s="93">
        <v>34.305089605734764</v>
      </c>
      <c r="D363" s="93">
        <v>19.001218637992832</v>
      </c>
      <c r="E363" s="93">
        <v>26.6531541218</v>
      </c>
      <c r="F363" s="103">
        <v>38.346845878136193</v>
      </c>
      <c r="G363" s="93">
        <v>0</v>
      </c>
      <c r="H363" s="93">
        <v>2.3032159235936867E-2</v>
      </c>
      <c r="I363" s="89" t="s">
        <v>439</v>
      </c>
      <c r="J363" s="89">
        <v>12020</v>
      </c>
      <c r="K363" s="94">
        <v>1222</v>
      </c>
      <c r="M363" s="89">
        <v>41.543476702508961</v>
      </c>
      <c r="N363" s="89">
        <v>26.522939068100353</v>
      </c>
      <c r="O363" s="89">
        <v>34.033207885304662</v>
      </c>
      <c r="P363" s="129">
        <v>30.966792114695341</v>
      </c>
      <c r="Q363" s="89">
        <v>0</v>
      </c>
      <c r="U363" s="89">
        <v>8.5719806643381649E-2</v>
      </c>
    </row>
    <row r="364" spans="1:21" x14ac:dyDescent="0.2">
      <c r="A364" s="87">
        <v>12</v>
      </c>
      <c r="B364" s="87">
        <v>23</v>
      </c>
      <c r="C364" s="93">
        <v>34.527311827956979</v>
      </c>
      <c r="D364" s="93">
        <v>16.823440860215058</v>
      </c>
      <c r="E364" s="93">
        <v>25.675376344</v>
      </c>
      <c r="F364" s="103">
        <v>39.324623655913975</v>
      </c>
      <c r="G364" s="93">
        <v>0</v>
      </c>
      <c r="H364" s="93">
        <v>3.921268966491466E-2</v>
      </c>
      <c r="I364" s="89" t="s">
        <v>440</v>
      </c>
      <c r="J364" s="89">
        <v>12010</v>
      </c>
      <c r="K364" s="94">
        <v>1223</v>
      </c>
      <c r="M364" s="89">
        <v>30.956666666666653</v>
      </c>
      <c r="N364" s="89">
        <v>18.693620071684588</v>
      </c>
      <c r="O364" s="89">
        <v>24.825143369175617</v>
      </c>
      <c r="P364" s="129">
        <v>40.174856630824387</v>
      </c>
      <c r="Q364" s="89">
        <v>0</v>
      </c>
      <c r="U364" s="89">
        <v>1.9544214506039364E-2</v>
      </c>
    </row>
    <row r="365" spans="1:21" x14ac:dyDescent="0.2">
      <c r="A365" s="87">
        <v>12</v>
      </c>
      <c r="B365" s="87">
        <v>24</v>
      </c>
      <c r="C365" s="93">
        <v>33.43842293906809</v>
      </c>
      <c r="D365" s="93">
        <v>16.334551971326164</v>
      </c>
      <c r="E365" s="93">
        <v>24.886487455099999</v>
      </c>
      <c r="F365" s="103">
        <v>40.113512544802866</v>
      </c>
      <c r="G365" s="93">
        <v>0</v>
      </c>
      <c r="H365" s="93">
        <v>2.4873297992928877E-2</v>
      </c>
      <c r="I365" s="89" t="s">
        <v>441</v>
      </c>
      <c r="J365" s="89">
        <v>12008</v>
      </c>
      <c r="K365" s="94">
        <v>1224</v>
      </c>
      <c r="M365" s="89">
        <v>30.626451612903217</v>
      </c>
      <c r="N365" s="89">
        <v>14.674946236559144</v>
      </c>
      <c r="O365" s="89">
        <v>22.650698924731184</v>
      </c>
      <c r="P365" s="129">
        <v>42.349301075268826</v>
      </c>
      <c r="Q365" s="89">
        <v>0</v>
      </c>
      <c r="U365" s="89">
        <v>2.6289884697416215E-2</v>
      </c>
    </row>
    <row r="366" spans="1:21" x14ac:dyDescent="0.2">
      <c r="A366" s="87">
        <v>12</v>
      </c>
      <c r="B366" s="87">
        <v>25</v>
      </c>
      <c r="C366" s="93">
        <v>32.538422939068091</v>
      </c>
      <c r="D366" s="93">
        <v>16.034551971326167</v>
      </c>
      <c r="E366" s="93">
        <v>24.286487455100001</v>
      </c>
      <c r="F366" s="103">
        <v>40.71351254480286</v>
      </c>
      <c r="G366" s="93">
        <v>0</v>
      </c>
      <c r="H366" s="93">
        <v>3.7319223676539996E-2</v>
      </c>
      <c r="I366" s="89" t="s">
        <v>442</v>
      </c>
      <c r="J366" s="89">
        <v>12007</v>
      </c>
      <c r="K366" s="94">
        <v>1225</v>
      </c>
      <c r="M366" s="89">
        <v>29.609820788530463</v>
      </c>
      <c r="N366" s="89">
        <v>12.556881720430109</v>
      </c>
      <c r="O366" s="89">
        <v>21.083351254480288</v>
      </c>
      <c r="P366" s="129">
        <v>43.916648745519709</v>
      </c>
      <c r="Q366" s="89">
        <v>0</v>
      </c>
      <c r="U366" s="89">
        <v>4.9467014815017252E-2</v>
      </c>
    </row>
    <row r="367" spans="1:21" x14ac:dyDescent="0.2">
      <c r="A367" s="87">
        <v>12</v>
      </c>
      <c r="B367" s="87">
        <v>26</v>
      </c>
      <c r="C367" s="93">
        <v>35.305089605734764</v>
      </c>
      <c r="D367" s="93">
        <v>17.501218637992832</v>
      </c>
      <c r="E367" s="93">
        <v>26.4031541218</v>
      </c>
      <c r="F367" s="103">
        <v>38.596845878136193</v>
      </c>
      <c r="G367" s="93">
        <v>0</v>
      </c>
      <c r="H367" s="93">
        <v>3.6636415479871419E-2</v>
      </c>
      <c r="I367" s="89" t="s">
        <v>443</v>
      </c>
      <c r="J367" s="89">
        <v>12006</v>
      </c>
      <c r="K367" s="94">
        <v>1226</v>
      </c>
      <c r="M367" s="89">
        <v>27.342688172043015</v>
      </c>
      <c r="N367" s="89">
        <v>11.297025089605738</v>
      </c>
      <c r="O367" s="89">
        <v>19.319856630824372</v>
      </c>
      <c r="P367" s="129">
        <v>45.680143369175624</v>
      </c>
      <c r="Q367" s="89">
        <v>0</v>
      </c>
      <c r="U367" s="89">
        <v>3.5530283032926498E-2</v>
      </c>
    </row>
    <row r="368" spans="1:21" x14ac:dyDescent="0.2">
      <c r="A368" s="87">
        <v>12</v>
      </c>
      <c r="B368" s="87">
        <v>27</v>
      </c>
      <c r="C368" s="93">
        <v>38.038422939068099</v>
      </c>
      <c r="D368" s="93">
        <v>20.567885304659498</v>
      </c>
      <c r="E368" s="93">
        <v>29.303154121799999</v>
      </c>
      <c r="F368" s="103">
        <v>35.696845878136195</v>
      </c>
      <c r="G368" s="93">
        <v>0</v>
      </c>
      <c r="H368" s="93">
        <v>6.9298042050301031E-2</v>
      </c>
      <c r="I368" s="89" t="s">
        <v>444</v>
      </c>
      <c r="J368" s="89">
        <v>12003</v>
      </c>
      <c r="K368" s="94">
        <v>1227</v>
      </c>
      <c r="M368" s="89">
        <v>20.901326164874554</v>
      </c>
      <c r="N368" s="89">
        <v>2.9872759856630826</v>
      </c>
      <c r="O368" s="89">
        <v>11.944301075268818</v>
      </c>
      <c r="P368" s="129">
        <v>53.055698924731203</v>
      </c>
      <c r="Q368" s="89">
        <v>0</v>
      </c>
      <c r="U368" s="89">
        <v>1.2272207293936766E-2</v>
      </c>
    </row>
    <row r="369" spans="1:21" x14ac:dyDescent="0.2">
      <c r="A369" s="87">
        <v>12</v>
      </c>
      <c r="B369" s="87">
        <v>28</v>
      </c>
      <c r="C369" s="93">
        <v>38.171756272401431</v>
      </c>
      <c r="D369" s="93">
        <v>21.301218637992829</v>
      </c>
      <c r="E369" s="93">
        <v>29.736487455100001</v>
      </c>
      <c r="F369" s="103">
        <v>35.263512544802865</v>
      </c>
      <c r="G369" s="93">
        <v>0</v>
      </c>
      <c r="H369" s="93">
        <v>6.2191392102973933E-2</v>
      </c>
      <c r="I369" s="89" t="s">
        <v>445</v>
      </c>
      <c r="J369" s="89">
        <v>12002</v>
      </c>
      <c r="K369" s="94">
        <v>1228</v>
      </c>
      <c r="M369" s="89">
        <v>16.696129032258067</v>
      </c>
      <c r="N369" s="89">
        <v>0.47698924731182835</v>
      </c>
      <c r="O369" s="89">
        <v>8.5865591397849457</v>
      </c>
      <c r="P369" s="129">
        <v>56.413440860215061</v>
      </c>
      <c r="Q369" s="89">
        <v>0</v>
      </c>
      <c r="U369" s="89">
        <v>2.7097831425441084E-3</v>
      </c>
    </row>
    <row r="370" spans="1:21" x14ac:dyDescent="0.2">
      <c r="A370" s="87">
        <v>12</v>
      </c>
      <c r="B370" s="87">
        <v>29</v>
      </c>
      <c r="C370" s="93">
        <v>39.182867383512544</v>
      </c>
      <c r="D370" s="93">
        <v>20.145663082437277</v>
      </c>
      <c r="E370" s="93">
        <v>29.6642652329</v>
      </c>
      <c r="F370" s="103">
        <v>35.335734767025087</v>
      </c>
      <c r="G370" s="93">
        <v>0</v>
      </c>
      <c r="H370" s="93">
        <v>4.414127404026047E-2</v>
      </c>
      <c r="I370" s="89" t="s">
        <v>446</v>
      </c>
      <c r="J370" s="89">
        <v>12004</v>
      </c>
      <c r="K370" s="94">
        <v>1229</v>
      </c>
      <c r="M370" s="89">
        <v>23.37777777777778</v>
      </c>
      <c r="N370" s="89">
        <v>6.4100716845878134</v>
      </c>
      <c r="O370" s="89">
        <v>14.893924731182796</v>
      </c>
      <c r="P370" s="129">
        <v>50.106075268817207</v>
      </c>
      <c r="Q370" s="89">
        <v>0</v>
      </c>
      <c r="U370" s="89">
        <v>1.7116043304056108E-2</v>
      </c>
    </row>
    <row r="371" spans="1:21" x14ac:dyDescent="0.2">
      <c r="A371" s="87">
        <v>12</v>
      </c>
      <c r="B371" s="87">
        <v>30</v>
      </c>
      <c r="C371" s="93">
        <v>36.405089605734766</v>
      </c>
      <c r="D371" s="93">
        <v>20.667885304659496</v>
      </c>
      <c r="E371" s="93">
        <v>28.536487455100001</v>
      </c>
      <c r="F371" s="103">
        <v>36.46351254480286</v>
      </c>
      <c r="G371" s="93">
        <v>0</v>
      </c>
      <c r="H371" s="93">
        <v>1.0884794688796039E-2</v>
      </c>
      <c r="I371" s="89" t="s">
        <v>447</v>
      </c>
      <c r="J371" s="89">
        <v>12005</v>
      </c>
      <c r="K371" s="94">
        <v>1230</v>
      </c>
      <c r="M371" s="89">
        <v>25.242616487455201</v>
      </c>
      <c r="N371" s="89">
        <v>9.5165232974910392</v>
      </c>
      <c r="O371" s="89">
        <v>17.379569892473118</v>
      </c>
      <c r="P371" s="129">
        <v>47.620430107526893</v>
      </c>
      <c r="Q371" s="89">
        <v>0</v>
      </c>
      <c r="U371" s="89">
        <v>2.2705885100519581E-2</v>
      </c>
    </row>
    <row r="372" spans="1:21" x14ac:dyDescent="0.2">
      <c r="A372" s="87">
        <v>12</v>
      </c>
      <c r="B372" s="87">
        <v>31</v>
      </c>
      <c r="C372" s="93">
        <v>37.671756272401431</v>
      </c>
      <c r="D372" s="93">
        <v>19.167885304659496</v>
      </c>
      <c r="E372" s="93">
        <v>28.419820788500001</v>
      </c>
      <c r="F372" s="103">
        <v>36.580179211469527</v>
      </c>
      <c r="G372" s="93">
        <v>0</v>
      </c>
      <c r="H372" s="93">
        <v>1.9531285256125318E-2</v>
      </c>
      <c r="I372" s="89" t="s">
        <v>448</v>
      </c>
      <c r="J372" s="89">
        <v>12001</v>
      </c>
      <c r="K372" s="94">
        <v>1231</v>
      </c>
      <c r="M372" s="89">
        <v>10.004301075268817</v>
      </c>
      <c r="N372" s="89">
        <v>-8.2865591397849432</v>
      </c>
      <c r="O372" s="89">
        <v>0.85887096774193561</v>
      </c>
      <c r="P372" s="129">
        <v>64.141129032258078</v>
      </c>
      <c r="Q372" s="89">
        <v>0</v>
      </c>
      <c r="U372" s="89">
        <v>1.5754663896463662E-2</v>
      </c>
    </row>
    <row r="373" spans="1:21" x14ac:dyDescent="0.2">
      <c r="A373" s="95"/>
      <c r="C373" s="87"/>
      <c r="D373" s="87"/>
      <c r="E373" s="93"/>
      <c r="F373" s="93"/>
      <c r="G373" s="93"/>
      <c r="H373" s="93"/>
      <c r="I373" s="93"/>
      <c r="J373" s="93"/>
      <c r="M373" s="94"/>
    </row>
    <row r="374" spans="1:21" x14ac:dyDescent="0.2">
      <c r="A374" s="95" t="s">
        <v>449</v>
      </c>
      <c r="B374" s="87" t="s">
        <v>449</v>
      </c>
    </row>
    <row r="375" spans="1:21" x14ac:dyDescent="0.2">
      <c r="A375" s="87" t="s">
        <v>449</v>
      </c>
      <c r="B375" s="87" t="s">
        <v>449</v>
      </c>
      <c r="C375" s="93" t="s">
        <v>449</v>
      </c>
      <c r="D375" s="93" t="s">
        <v>449</v>
      </c>
      <c r="E375" s="93" t="s">
        <v>449</v>
      </c>
      <c r="F375" s="93">
        <v>0</v>
      </c>
      <c r="G375" s="93" t="s">
        <v>449</v>
      </c>
      <c r="H375" s="93" t="s">
        <v>449</v>
      </c>
      <c r="M375" s="89" t="s">
        <v>449</v>
      </c>
      <c r="N375" s="89" t="s">
        <v>449</v>
      </c>
      <c r="O375" s="89" t="s">
        <v>449</v>
      </c>
      <c r="P375" s="131" t="s">
        <v>449</v>
      </c>
      <c r="Q375" s="89" t="s">
        <v>449</v>
      </c>
    </row>
  </sheetData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375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12.7109375" defaultRowHeight="12.75" x14ac:dyDescent="0.2"/>
  <cols>
    <col min="1" max="2" width="12.7109375" style="87"/>
    <col min="3" max="16384" width="12.7109375" style="89"/>
  </cols>
  <sheetData>
    <row r="1" spans="1:21" x14ac:dyDescent="0.2">
      <c r="C1" s="87"/>
      <c r="D1" s="87"/>
      <c r="E1" s="87"/>
    </row>
    <row r="2" spans="1:21" x14ac:dyDescent="0.2">
      <c r="C2" s="87"/>
      <c r="D2" s="87"/>
      <c r="E2" s="87"/>
    </row>
    <row r="3" spans="1:21" x14ac:dyDescent="0.2">
      <c r="C3" s="87"/>
      <c r="D3" s="87"/>
      <c r="E3" s="87"/>
    </row>
    <row r="4" spans="1:21" x14ac:dyDescent="0.2">
      <c r="C4" s="87"/>
      <c r="D4" s="87"/>
      <c r="E4" s="87"/>
    </row>
    <row r="5" spans="1:21" x14ac:dyDescent="0.2">
      <c r="B5" s="87" t="s">
        <v>52</v>
      </c>
      <c r="C5" s="87"/>
      <c r="D5" s="87"/>
      <c r="E5" s="87"/>
    </row>
    <row r="6" spans="1:21" ht="13.5" customHeight="1" x14ac:dyDescent="0.2">
      <c r="B6" s="90" t="s">
        <v>80</v>
      </c>
      <c r="C6" s="91"/>
      <c r="D6" s="91"/>
      <c r="E6" s="92"/>
      <c r="L6" s="89" t="s">
        <v>81</v>
      </c>
      <c r="M6" s="89" t="s">
        <v>81</v>
      </c>
    </row>
    <row r="7" spans="1:21" x14ac:dyDescent="0.2">
      <c r="A7" s="88" t="s">
        <v>53</v>
      </c>
      <c r="B7" s="88" t="s">
        <v>54</v>
      </c>
      <c r="C7" s="88" t="s">
        <v>55</v>
      </c>
      <c r="D7" s="88" t="s">
        <v>56</v>
      </c>
      <c r="E7" s="88" t="s">
        <v>57</v>
      </c>
      <c r="F7" s="88" t="s">
        <v>79</v>
      </c>
      <c r="G7" s="88" t="s">
        <v>58</v>
      </c>
      <c r="H7" s="88" t="s">
        <v>59</v>
      </c>
      <c r="J7" s="88" t="s">
        <v>82</v>
      </c>
      <c r="K7" s="88" t="s">
        <v>83</v>
      </c>
      <c r="M7" s="88" t="s">
        <v>55</v>
      </c>
      <c r="N7" s="88" t="s">
        <v>56</v>
      </c>
      <c r="O7" s="88" t="s">
        <v>57</v>
      </c>
      <c r="P7" s="128" t="s">
        <v>79</v>
      </c>
      <c r="Q7" s="88" t="s">
        <v>58</v>
      </c>
      <c r="R7" s="88"/>
      <c r="S7" s="88"/>
      <c r="T7" s="88"/>
      <c r="U7" s="88" t="s">
        <v>59</v>
      </c>
    </row>
    <row r="8" spans="1:21" x14ac:dyDescent="0.2">
      <c r="A8" s="87">
        <v>1</v>
      </c>
      <c r="B8" s="87">
        <v>1</v>
      </c>
      <c r="C8" s="93">
        <v>42.472043010752685</v>
      </c>
      <c r="D8" s="93">
        <v>25.856774193548386</v>
      </c>
      <c r="E8" s="93">
        <v>34.164408602100004</v>
      </c>
      <c r="F8" s="93">
        <v>30.835591397849463</v>
      </c>
      <c r="G8" s="93">
        <v>0</v>
      </c>
      <c r="H8" s="93">
        <v>4.344544519571792E-2</v>
      </c>
      <c r="I8" s="89" t="s">
        <v>84</v>
      </c>
      <c r="J8" s="89">
        <v>1001</v>
      </c>
      <c r="K8" s="94">
        <v>101</v>
      </c>
      <c r="M8" s="89">
        <v>19.116451612903219</v>
      </c>
      <c r="N8" s="89">
        <v>-0.92913978494623661</v>
      </c>
      <c r="O8" s="89">
        <v>9.0936559139784929</v>
      </c>
      <c r="P8" s="129">
        <v>55.906344086021498</v>
      </c>
      <c r="Q8" s="89">
        <v>0</v>
      </c>
      <c r="U8" s="89">
        <v>2.9153391567614136E-3</v>
      </c>
    </row>
    <row r="9" spans="1:21" x14ac:dyDescent="0.2">
      <c r="A9" s="87">
        <v>1</v>
      </c>
      <c r="B9" s="87">
        <v>2</v>
      </c>
      <c r="C9" s="93">
        <v>42.238709677419358</v>
      </c>
      <c r="D9" s="93">
        <v>27.223440860215053</v>
      </c>
      <c r="E9" s="93">
        <v>34.731075268799998</v>
      </c>
      <c r="F9" s="93">
        <v>30.268924731182796</v>
      </c>
      <c r="G9" s="93">
        <v>0</v>
      </c>
      <c r="H9" s="93">
        <v>0.18561972087700665</v>
      </c>
      <c r="I9" s="89" t="s">
        <v>85</v>
      </c>
      <c r="J9" s="89">
        <v>1002</v>
      </c>
      <c r="K9" s="94">
        <v>102</v>
      </c>
      <c r="M9" s="89">
        <v>25.235591397849461</v>
      </c>
      <c r="N9" s="89">
        <v>5.7186021505376345</v>
      </c>
      <c r="O9" s="89">
        <v>15.47709677419355</v>
      </c>
      <c r="P9" s="129">
        <v>49.522903225806452</v>
      </c>
      <c r="Q9" s="89">
        <v>0</v>
      </c>
      <c r="U9" s="89">
        <v>5.1179947544070979E-2</v>
      </c>
    </row>
    <row r="10" spans="1:21" x14ac:dyDescent="0.2">
      <c r="A10" s="87">
        <v>1</v>
      </c>
      <c r="B10" s="87">
        <v>3</v>
      </c>
      <c r="C10" s="93">
        <v>43.972043010752685</v>
      </c>
      <c r="D10" s="93">
        <v>27.190107526881718</v>
      </c>
      <c r="E10" s="93">
        <v>35.581075268799999</v>
      </c>
      <c r="F10" s="93">
        <v>29.418924731182798</v>
      </c>
      <c r="G10" s="93">
        <v>0</v>
      </c>
      <c r="H10" s="93">
        <v>0.23289295665547285</v>
      </c>
      <c r="I10" s="89" t="s">
        <v>86</v>
      </c>
      <c r="J10" s="89">
        <v>1008</v>
      </c>
      <c r="K10" s="94">
        <v>103</v>
      </c>
      <c r="M10" s="89">
        <v>36.231397849462368</v>
      </c>
      <c r="N10" s="89">
        <v>18.690322580645162</v>
      </c>
      <c r="O10" s="89">
        <v>27.460860215053756</v>
      </c>
      <c r="P10" s="129">
        <v>37.539139784946244</v>
      </c>
      <c r="Q10" s="89">
        <v>0</v>
      </c>
      <c r="U10" s="89">
        <v>2.171264891688042E-2</v>
      </c>
    </row>
    <row r="11" spans="1:21" x14ac:dyDescent="0.2">
      <c r="A11" s="87">
        <v>1</v>
      </c>
      <c r="B11" s="87">
        <v>4</v>
      </c>
      <c r="C11" s="93">
        <v>45.238709677419351</v>
      </c>
      <c r="D11" s="93">
        <v>24.990107526881719</v>
      </c>
      <c r="E11" s="93">
        <v>35.114408602099999</v>
      </c>
      <c r="F11" s="93">
        <v>29.885591397849463</v>
      </c>
      <c r="G11" s="93">
        <v>0</v>
      </c>
      <c r="H11" s="93">
        <v>0.13962913938365315</v>
      </c>
      <c r="I11" s="89" t="s">
        <v>87</v>
      </c>
      <c r="J11" s="89">
        <v>1004</v>
      </c>
      <c r="K11" s="94">
        <v>104</v>
      </c>
      <c r="M11" s="89">
        <v>30.335376344086015</v>
      </c>
      <c r="N11" s="89">
        <v>11.760107526881718</v>
      </c>
      <c r="O11" s="89">
        <v>21.04774193548387</v>
      </c>
      <c r="P11" s="129">
        <v>43.95225806451613</v>
      </c>
      <c r="Q11" s="89">
        <v>0</v>
      </c>
      <c r="U11" s="89">
        <v>9.1284305473146293E-3</v>
      </c>
    </row>
    <row r="12" spans="1:21" x14ac:dyDescent="0.2">
      <c r="A12" s="87">
        <v>1</v>
      </c>
      <c r="B12" s="87">
        <v>5</v>
      </c>
      <c r="C12" s="93">
        <v>41.272043010752682</v>
      </c>
      <c r="D12" s="93">
        <v>24.390107526881717</v>
      </c>
      <c r="E12" s="93">
        <v>32.831075268799999</v>
      </c>
      <c r="F12" s="93">
        <v>32.168924731182798</v>
      </c>
      <c r="G12" s="93">
        <v>0</v>
      </c>
      <c r="H12" s="93">
        <v>0.13773862646917526</v>
      </c>
      <c r="I12" s="89" t="s">
        <v>88</v>
      </c>
      <c r="J12" s="89">
        <v>1012</v>
      </c>
      <c r="K12" s="94">
        <v>105</v>
      </c>
      <c r="M12" s="89">
        <v>39.024301075268816</v>
      </c>
      <c r="N12" s="89">
        <v>23.609784946236559</v>
      </c>
      <c r="O12" s="89">
        <v>31.317043010752688</v>
      </c>
      <c r="P12" s="129">
        <v>33.682956989247309</v>
      </c>
      <c r="Q12" s="89">
        <v>0</v>
      </c>
      <c r="U12" s="89">
        <v>5.8946105373721684E-2</v>
      </c>
    </row>
    <row r="13" spans="1:21" x14ac:dyDescent="0.2">
      <c r="A13" s="87">
        <v>1</v>
      </c>
      <c r="B13" s="87">
        <v>6</v>
      </c>
      <c r="C13" s="93">
        <v>41.472043010752685</v>
      </c>
      <c r="D13" s="93">
        <v>25.656774193548383</v>
      </c>
      <c r="E13" s="93">
        <v>33.564408602100002</v>
      </c>
      <c r="F13" s="93">
        <v>31.435591397849464</v>
      </c>
      <c r="G13" s="93">
        <v>0</v>
      </c>
      <c r="H13" s="93">
        <v>8.7612342146055636E-2</v>
      </c>
      <c r="I13" s="89" t="s">
        <v>89</v>
      </c>
      <c r="J13" s="89">
        <v>1006</v>
      </c>
      <c r="K13" s="94">
        <v>106</v>
      </c>
      <c r="M13" s="89">
        <v>32.772795698924732</v>
      </c>
      <c r="N13" s="89">
        <v>16.505806451612898</v>
      </c>
      <c r="O13" s="89">
        <v>24.639301075268811</v>
      </c>
      <c r="P13" s="129">
        <v>40.360698924731182</v>
      </c>
      <c r="Q13" s="89">
        <v>0</v>
      </c>
      <c r="U13" s="89">
        <v>4.0267203207910017E-2</v>
      </c>
    </row>
    <row r="14" spans="1:21" x14ac:dyDescent="0.2">
      <c r="A14" s="87">
        <v>1</v>
      </c>
      <c r="B14" s="87">
        <v>7</v>
      </c>
      <c r="C14" s="93">
        <v>41.072043010752687</v>
      </c>
      <c r="D14" s="93">
        <v>24.890107526881717</v>
      </c>
      <c r="E14" s="93">
        <v>32.981075268799998</v>
      </c>
      <c r="F14" s="93">
        <v>32.0189247311828</v>
      </c>
      <c r="G14" s="93">
        <v>0</v>
      </c>
      <c r="H14" s="93">
        <v>8.9874883617699894E-2</v>
      </c>
      <c r="I14" s="89" t="s">
        <v>90</v>
      </c>
      <c r="J14" s="89">
        <v>1016</v>
      </c>
      <c r="K14" s="94">
        <v>107</v>
      </c>
      <c r="M14" s="89">
        <v>42.502688172043008</v>
      </c>
      <c r="N14" s="89">
        <v>25.850860215053753</v>
      </c>
      <c r="O14" s="89">
        <v>34.176774193548383</v>
      </c>
      <c r="P14" s="129">
        <v>30.823225806451614</v>
      </c>
      <c r="Q14" s="89">
        <v>0</v>
      </c>
      <c r="U14" s="89">
        <v>4.2840405996004333E-2</v>
      </c>
    </row>
    <row r="15" spans="1:21" x14ac:dyDescent="0.2">
      <c r="A15" s="87">
        <v>1</v>
      </c>
      <c r="B15" s="87">
        <v>8</v>
      </c>
      <c r="C15" s="93">
        <v>40.972043010752685</v>
      </c>
      <c r="D15" s="93">
        <v>24.690107526881718</v>
      </c>
      <c r="E15" s="93">
        <v>32.831075268799999</v>
      </c>
      <c r="F15" s="93">
        <v>32.168924731182798</v>
      </c>
      <c r="G15" s="93">
        <v>0</v>
      </c>
      <c r="H15" s="93">
        <v>0.13924741588173939</v>
      </c>
      <c r="I15" s="89" t="s">
        <v>91</v>
      </c>
      <c r="J15" s="89">
        <v>1021</v>
      </c>
      <c r="K15" s="94">
        <v>108</v>
      </c>
      <c r="M15" s="89">
        <v>46.501612903225805</v>
      </c>
      <c r="N15" s="89">
        <v>29.810645161290321</v>
      </c>
      <c r="O15" s="89">
        <v>38.156129032258072</v>
      </c>
      <c r="P15" s="129">
        <v>26.843870967741932</v>
      </c>
      <c r="Q15" s="89">
        <v>0</v>
      </c>
      <c r="U15" s="89">
        <v>0.15586062573540907</v>
      </c>
    </row>
    <row r="16" spans="1:21" x14ac:dyDescent="0.2">
      <c r="A16" s="87">
        <v>1</v>
      </c>
      <c r="B16" s="87">
        <v>9</v>
      </c>
      <c r="C16" s="93">
        <v>42.172043010752681</v>
      </c>
      <c r="D16" s="93">
        <v>25.556774193548385</v>
      </c>
      <c r="E16" s="93">
        <v>33.864408602099999</v>
      </c>
      <c r="F16" s="93">
        <v>31.135591397849463</v>
      </c>
      <c r="G16" s="93">
        <v>0</v>
      </c>
      <c r="H16" s="93">
        <v>7.7925526949270921E-2</v>
      </c>
      <c r="I16" s="89" t="s">
        <v>92</v>
      </c>
      <c r="J16" s="89">
        <v>1022</v>
      </c>
      <c r="K16" s="94">
        <v>109</v>
      </c>
      <c r="M16" s="89">
        <v>49.54989247311827</v>
      </c>
      <c r="N16" s="89">
        <v>28.413548387096778</v>
      </c>
      <c r="O16" s="89">
        <v>38.981720430107522</v>
      </c>
      <c r="P16" s="129">
        <v>26.018279569892471</v>
      </c>
      <c r="Q16" s="89">
        <v>0</v>
      </c>
      <c r="U16" s="89">
        <v>9.6567490960668384E-2</v>
      </c>
    </row>
    <row r="17" spans="1:21" x14ac:dyDescent="0.2">
      <c r="A17" s="87">
        <v>1</v>
      </c>
      <c r="B17" s="87">
        <v>10</v>
      </c>
      <c r="C17" s="93">
        <v>43.138709677419357</v>
      </c>
      <c r="D17" s="93">
        <v>24.256774193548384</v>
      </c>
      <c r="E17" s="93">
        <v>33.697741935400003</v>
      </c>
      <c r="F17" s="93">
        <v>31.302258064516131</v>
      </c>
      <c r="G17" s="93">
        <v>0</v>
      </c>
      <c r="H17" s="93">
        <v>0.1661024513496546</v>
      </c>
      <c r="I17" s="89" t="s">
        <v>93</v>
      </c>
      <c r="J17" s="89">
        <v>1029</v>
      </c>
      <c r="K17" s="94">
        <v>110</v>
      </c>
      <c r="M17" s="89">
        <v>59.115806451612897</v>
      </c>
      <c r="N17" s="89">
        <v>38.482365591397851</v>
      </c>
      <c r="O17" s="89">
        <v>48.799086021505367</v>
      </c>
      <c r="P17" s="129">
        <v>16.200913978494626</v>
      </c>
      <c r="Q17" s="89">
        <v>0</v>
      </c>
      <c r="U17" s="89">
        <v>0.29681979452813834</v>
      </c>
    </row>
    <row r="18" spans="1:21" x14ac:dyDescent="0.2">
      <c r="A18" s="87">
        <v>1</v>
      </c>
      <c r="B18" s="87">
        <v>11</v>
      </c>
      <c r="C18" s="93">
        <v>44.105376344086025</v>
      </c>
      <c r="D18" s="93">
        <v>27.390107526881717</v>
      </c>
      <c r="E18" s="93">
        <v>35.747741935400001</v>
      </c>
      <c r="F18" s="93">
        <v>29.252258064516134</v>
      </c>
      <c r="G18" s="93">
        <v>0</v>
      </c>
      <c r="H18" s="93">
        <v>8.4348145345571598E-2</v>
      </c>
      <c r="I18" s="89" t="s">
        <v>94</v>
      </c>
      <c r="J18" s="89">
        <v>1027</v>
      </c>
      <c r="K18" s="94">
        <v>111</v>
      </c>
      <c r="M18" s="89">
        <v>56.287634408602138</v>
      </c>
      <c r="N18" s="89">
        <v>33.143440860215051</v>
      </c>
      <c r="O18" s="89">
        <v>44.715537634408598</v>
      </c>
      <c r="P18" s="129">
        <v>20.284462365591402</v>
      </c>
      <c r="Q18" s="89">
        <v>0</v>
      </c>
      <c r="U18" s="89">
        <v>0.22518922664195909</v>
      </c>
    </row>
    <row r="19" spans="1:21" x14ac:dyDescent="0.2">
      <c r="A19" s="87">
        <v>1</v>
      </c>
      <c r="B19" s="87">
        <v>12</v>
      </c>
      <c r="C19" s="93">
        <v>47.338709677419352</v>
      </c>
      <c r="D19" s="93">
        <v>28.556774193548385</v>
      </c>
      <c r="E19" s="93">
        <v>37.947741935400003</v>
      </c>
      <c r="F19" s="93">
        <v>27.069462365591399</v>
      </c>
      <c r="G19" s="93">
        <v>1.7204301075268803E-2</v>
      </c>
      <c r="H19" s="93">
        <v>0.10252895834618589</v>
      </c>
      <c r="I19" s="89" t="s">
        <v>95</v>
      </c>
      <c r="J19" s="89">
        <v>1013</v>
      </c>
      <c r="K19" s="94">
        <v>112</v>
      </c>
      <c r="M19" s="89">
        <v>38.639354838709671</v>
      </c>
      <c r="N19" s="89">
        <v>25.38247311827957</v>
      </c>
      <c r="O19" s="89">
        <v>32.010913978494621</v>
      </c>
      <c r="P19" s="129">
        <v>32.989086021505372</v>
      </c>
      <c r="Q19" s="89">
        <v>0</v>
      </c>
      <c r="U19" s="89">
        <v>8.5337801986373321E-2</v>
      </c>
    </row>
    <row r="20" spans="1:21" x14ac:dyDescent="0.2">
      <c r="A20" s="87">
        <v>1</v>
      </c>
      <c r="B20" s="87">
        <v>13</v>
      </c>
      <c r="C20" s="93">
        <v>44.272043010752682</v>
      </c>
      <c r="D20" s="93">
        <v>23.390107526881717</v>
      </c>
      <c r="E20" s="93">
        <v>33.831075268799999</v>
      </c>
      <c r="F20" s="93">
        <v>31.168924731182798</v>
      </c>
      <c r="G20" s="93">
        <v>0</v>
      </c>
      <c r="H20" s="93">
        <v>0.16887360435513699</v>
      </c>
      <c r="I20" s="89" t="s">
        <v>96</v>
      </c>
      <c r="J20" s="89">
        <v>1010</v>
      </c>
      <c r="K20" s="94">
        <v>113</v>
      </c>
      <c r="M20" s="89">
        <v>38.76494623655914</v>
      </c>
      <c r="N20" s="89">
        <v>20.576774193548385</v>
      </c>
      <c r="O20" s="89">
        <v>29.670860215053764</v>
      </c>
      <c r="P20" s="129">
        <v>35.329139784946236</v>
      </c>
      <c r="Q20" s="89">
        <v>0</v>
      </c>
      <c r="U20" s="89">
        <v>4.5807048406494591E-2</v>
      </c>
    </row>
    <row r="21" spans="1:21" x14ac:dyDescent="0.2">
      <c r="A21" s="87">
        <v>1</v>
      </c>
      <c r="B21" s="87">
        <v>14</v>
      </c>
      <c r="C21" s="93">
        <v>42.038709677419348</v>
      </c>
      <c r="D21" s="93">
        <v>23.456774193548384</v>
      </c>
      <c r="E21" s="93">
        <v>32.747741935400001</v>
      </c>
      <c r="F21" s="93">
        <v>32.252258064516134</v>
      </c>
      <c r="G21" s="93">
        <v>0</v>
      </c>
      <c r="H21" s="93">
        <v>7.2986880510204147E-2</v>
      </c>
      <c r="I21" s="89" t="s">
        <v>97</v>
      </c>
      <c r="J21" s="89">
        <v>1009</v>
      </c>
      <c r="K21" s="94">
        <v>114</v>
      </c>
      <c r="M21" s="89">
        <v>36.568064516129034</v>
      </c>
      <c r="N21" s="89">
        <v>20.675591397849466</v>
      </c>
      <c r="O21" s="89">
        <v>28.621827956989243</v>
      </c>
      <c r="P21" s="129">
        <v>36.378172043010757</v>
      </c>
      <c r="Q21" s="89">
        <v>0</v>
      </c>
      <c r="U21" s="89">
        <v>6.8263747142343012E-2</v>
      </c>
    </row>
    <row r="22" spans="1:21" x14ac:dyDescent="0.2">
      <c r="A22" s="87">
        <v>1</v>
      </c>
      <c r="B22" s="87">
        <v>15</v>
      </c>
      <c r="C22" s="93">
        <v>40.338709677419352</v>
      </c>
      <c r="D22" s="93">
        <v>24.456774193548384</v>
      </c>
      <c r="E22" s="93">
        <v>32.397741935399999</v>
      </c>
      <c r="F22" s="93">
        <v>32.602258064516128</v>
      </c>
      <c r="G22" s="93">
        <v>0</v>
      </c>
      <c r="H22" s="93">
        <v>7.5522011508484296E-2</v>
      </c>
      <c r="I22" s="89" t="s">
        <v>98</v>
      </c>
      <c r="J22" s="89">
        <v>1011</v>
      </c>
      <c r="K22" s="94">
        <v>115</v>
      </c>
      <c r="M22" s="89">
        <v>37.340107526881724</v>
      </c>
      <c r="N22" s="89">
        <v>23.587419354838708</v>
      </c>
      <c r="O22" s="89">
        <v>30.463763440860212</v>
      </c>
      <c r="P22" s="129">
        <v>34.53623655913978</v>
      </c>
      <c r="Q22" s="89">
        <v>0</v>
      </c>
      <c r="U22" s="89">
        <v>7.2909025041922593E-2</v>
      </c>
    </row>
    <row r="23" spans="1:21" x14ac:dyDescent="0.2">
      <c r="A23" s="87">
        <v>1</v>
      </c>
      <c r="B23" s="87">
        <v>16</v>
      </c>
      <c r="C23" s="93">
        <v>42.305376344086014</v>
      </c>
      <c r="D23" s="93">
        <v>25.223440860215053</v>
      </c>
      <c r="E23" s="93">
        <v>33.764408602099998</v>
      </c>
      <c r="F23" s="93">
        <v>31.235591397849465</v>
      </c>
      <c r="G23" s="93">
        <v>0</v>
      </c>
      <c r="H23" s="93">
        <v>5.282575127979515E-2</v>
      </c>
      <c r="I23" s="89" t="s">
        <v>99</v>
      </c>
      <c r="J23" s="89">
        <v>1003</v>
      </c>
      <c r="K23" s="94">
        <v>116</v>
      </c>
      <c r="M23" s="89">
        <v>27.577956989247308</v>
      </c>
      <c r="N23" s="89">
        <v>10.291182795698925</v>
      </c>
      <c r="O23" s="89">
        <v>18.934569892473117</v>
      </c>
      <c r="P23" s="129">
        <v>46.065430107526893</v>
      </c>
      <c r="Q23" s="89">
        <v>0</v>
      </c>
      <c r="U23" s="89">
        <v>7.4066821826616986E-3</v>
      </c>
    </row>
    <row r="24" spans="1:21" x14ac:dyDescent="0.2">
      <c r="A24" s="87">
        <v>1</v>
      </c>
      <c r="B24" s="87">
        <v>17</v>
      </c>
      <c r="C24" s="93">
        <v>43.172043010752688</v>
      </c>
      <c r="D24" s="93">
        <v>24.890107526881717</v>
      </c>
      <c r="E24" s="93">
        <v>34.031075268800002</v>
      </c>
      <c r="F24" s="93">
        <v>30.968924731182799</v>
      </c>
      <c r="G24" s="93">
        <v>0</v>
      </c>
      <c r="H24" s="93">
        <v>0.16642640998964167</v>
      </c>
      <c r="I24" s="89" t="s">
        <v>100</v>
      </c>
      <c r="J24" s="89">
        <v>1005</v>
      </c>
      <c r="K24" s="94">
        <v>117</v>
      </c>
      <c r="M24" s="89">
        <v>30.73623655913978</v>
      </c>
      <c r="N24" s="89">
        <v>15.085591397849463</v>
      </c>
      <c r="O24" s="89">
        <v>22.910913978494623</v>
      </c>
      <c r="P24" s="129">
        <v>42.089086021505381</v>
      </c>
      <c r="Q24" s="89">
        <v>0</v>
      </c>
      <c r="U24" s="89">
        <v>4.3392816701965958E-2</v>
      </c>
    </row>
    <row r="25" spans="1:21" x14ac:dyDescent="0.2">
      <c r="A25" s="87">
        <v>1</v>
      </c>
      <c r="B25" s="87">
        <v>18</v>
      </c>
      <c r="C25" s="93">
        <v>41.172043010752681</v>
      </c>
      <c r="D25" s="93">
        <v>20.956774193548384</v>
      </c>
      <c r="E25" s="93">
        <v>31.064408602099999</v>
      </c>
      <c r="F25" s="93">
        <v>33.935591397849464</v>
      </c>
      <c r="G25" s="93">
        <v>0</v>
      </c>
      <c r="H25" s="93">
        <v>9.2982133690104385E-2</v>
      </c>
      <c r="I25" s="89" t="s">
        <v>101</v>
      </c>
      <c r="J25" s="89">
        <v>1007</v>
      </c>
      <c r="K25" s="94">
        <v>118</v>
      </c>
      <c r="M25" s="89">
        <v>34.397526881720431</v>
      </c>
      <c r="N25" s="89">
        <v>17.77559139784946</v>
      </c>
      <c r="O25" s="89">
        <v>26.086559139784942</v>
      </c>
      <c r="P25" s="129">
        <v>38.913440860215054</v>
      </c>
      <c r="Q25" s="89">
        <v>0</v>
      </c>
      <c r="U25" s="89">
        <v>4.4767945304608855E-2</v>
      </c>
    </row>
    <row r="26" spans="1:21" x14ac:dyDescent="0.2">
      <c r="A26" s="87">
        <v>1</v>
      </c>
      <c r="B26" s="87">
        <v>19</v>
      </c>
      <c r="C26" s="93">
        <v>41.738709677419351</v>
      </c>
      <c r="D26" s="93">
        <v>22.490107526881719</v>
      </c>
      <c r="E26" s="93">
        <v>32.114408602099999</v>
      </c>
      <c r="F26" s="93">
        <v>32.885591397849467</v>
      </c>
      <c r="G26" s="93">
        <v>0</v>
      </c>
      <c r="H26" s="93">
        <v>0.16627871222659146</v>
      </c>
      <c r="I26" s="89" t="s">
        <v>102</v>
      </c>
      <c r="J26" s="89">
        <v>1015</v>
      </c>
      <c r="K26" s="94">
        <v>119</v>
      </c>
      <c r="M26" s="89">
        <v>42.16537634408602</v>
      </c>
      <c r="N26" s="89">
        <v>25.044086021505379</v>
      </c>
      <c r="O26" s="89">
        <v>33.604731182795703</v>
      </c>
      <c r="P26" s="129">
        <v>31.395268817204293</v>
      </c>
      <c r="Q26" s="89">
        <v>0</v>
      </c>
      <c r="U26" s="89">
        <v>2.9265460187353851E-2</v>
      </c>
    </row>
    <row r="27" spans="1:21" x14ac:dyDescent="0.2">
      <c r="A27" s="87">
        <v>1</v>
      </c>
      <c r="B27" s="87">
        <v>20</v>
      </c>
      <c r="C27" s="93">
        <v>42.838709677419359</v>
      </c>
      <c r="D27" s="93">
        <v>24.056774193548385</v>
      </c>
      <c r="E27" s="93">
        <v>33.447741935400003</v>
      </c>
      <c r="F27" s="93">
        <v>31.552258064516131</v>
      </c>
      <c r="G27" s="93">
        <v>0</v>
      </c>
      <c r="H27" s="93">
        <v>8.3931443979454567E-2</v>
      </c>
      <c r="I27" s="89" t="s">
        <v>103</v>
      </c>
      <c r="J27" s="89">
        <v>1020</v>
      </c>
      <c r="K27" s="94">
        <v>120</v>
      </c>
      <c r="M27" s="89">
        <v>46.837634408602156</v>
      </c>
      <c r="N27" s="89">
        <v>27.615591397849464</v>
      </c>
      <c r="O27" s="89">
        <v>37.226612903225806</v>
      </c>
      <c r="P27" s="129">
        <v>27.773387096774194</v>
      </c>
      <c r="Q27" s="89">
        <v>0</v>
      </c>
      <c r="U27" s="89">
        <v>0.11162052588316343</v>
      </c>
    </row>
    <row r="28" spans="1:21" x14ac:dyDescent="0.2">
      <c r="A28" s="87">
        <v>1</v>
      </c>
      <c r="B28" s="87">
        <v>21</v>
      </c>
      <c r="C28" s="93">
        <v>42.238709677419358</v>
      </c>
      <c r="D28" s="93">
        <v>23.256774193548381</v>
      </c>
      <c r="E28" s="93">
        <v>32.747741935400001</v>
      </c>
      <c r="F28" s="93">
        <v>32.252258064516134</v>
      </c>
      <c r="G28" s="93">
        <v>0</v>
      </c>
      <c r="H28" s="93">
        <v>8.1726560930913045E-2</v>
      </c>
      <c r="I28" s="89" t="s">
        <v>104</v>
      </c>
      <c r="J28" s="89">
        <v>1031</v>
      </c>
      <c r="K28" s="94">
        <v>121</v>
      </c>
      <c r="M28" s="89">
        <v>65.553870967741929</v>
      </c>
      <c r="N28" s="89">
        <v>53.386344086021495</v>
      </c>
      <c r="O28" s="89">
        <v>59.470107526881712</v>
      </c>
      <c r="P28" s="129">
        <v>5.5470967741935526</v>
      </c>
      <c r="Q28" s="89">
        <v>1.7204301075268803E-2</v>
      </c>
      <c r="U28" s="89">
        <v>0.30071286921454088</v>
      </c>
    </row>
    <row r="29" spans="1:21" x14ac:dyDescent="0.2">
      <c r="A29" s="87">
        <v>1</v>
      </c>
      <c r="B29" s="87">
        <v>22</v>
      </c>
      <c r="C29" s="93">
        <v>42.405376344086015</v>
      </c>
      <c r="D29" s="93">
        <v>25.556774193548385</v>
      </c>
      <c r="E29" s="93">
        <v>33.981075268799998</v>
      </c>
      <c r="F29" s="93">
        <v>31.018924731182796</v>
      </c>
      <c r="G29" s="93">
        <v>0</v>
      </c>
      <c r="H29" s="93">
        <v>0.2182877240271959</v>
      </c>
      <c r="I29" s="89" t="s">
        <v>105</v>
      </c>
      <c r="J29" s="89">
        <v>1030</v>
      </c>
      <c r="K29" s="94">
        <v>122</v>
      </c>
      <c r="M29" s="89">
        <v>62.673763440860206</v>
      </c>
      <c r="N29" s="89">
        <v>43.94913978494624</v>
      </c>
      <c r="O29" s="89">
        <v>53.31145161290322</v>
      </c>
      <c r="P29" s="129">
        <v>11.688548387096777</v>
      </c>
      <c r="Q29" s="89">
        <v>0</v>
      </c>
      <c r="U29" s="89">
        <v>0.60638417641167264</v>
      </c>
    </row>
    <row r="30" spans="1:21" x14ac:dyDescent="0.2">
      <c r="A30" s="87">
        <v>1</v>
      </c>
      <c r="B30" s="87">
        <v>23</v>
      </c>
      <c r="C30" s="93">
        <v>43.438709677419347</v>
      </c>
      <c r="D30" s="93">
        <v>25.656774193548383</v>
      </c>
      <c r="E30" s="93">
        <v>34.547741935399998</v>
      </c>
      <c r="F30" s="93">
        <v>30.452258064516133</v>
      </c>
      <c r="G30" s="93">
        <v>0</v>
      </c>
      <c r="H30" s="93">
        <v>0.13652374675596829</v>
      </c>
      <c r="I30" s="89" t="s">
        <v>106</v>
      </c>
      <c r="J30" s="89">
        <v>1019</v>
      </c>
      <c r="K30" s="94">
        <v>123</v>
      </c>
      <c r="M30" s="89">
        <v>45.635913978494621</v>
      </c>
      <c r="N30" s="89">
        <v>27.459999999999997</v>
      </c>
      <c r="O30" s="89">
        <v>36.547956989247311</v>
      </c>
      <c r="P30" s="129">
        <v>28.452043010752689</v>
      </c>
      <c r="Q30" s="89">
        <v>0</v>
      </c>
      <c r="U30" s="89">
        <v>2.7747269576096391E-2</v>
      </c>
    </row>
    <row r="31" spans="1:21" x14ac:dyDescent="0.2">
      <c r="A31" s="87">
        <v>1</v>
      </c>
      <c r="B31" s="87">
        <v>24</v>
      </c>
      <c r="C31" s="93">
        <v>43.172043010752681</v>
      </c>
      <c r="D31" s="93">
        <v>23.390107526881717</v>
      </c>
      <c r="E31" s="93">
        <v>33.281075268800002</v>
      </c>
      <c r="F31" s="93">
        <v>31.718924731182799</v>
      </c>
      <c r="G31" s="93">
        <v>0</v>
      </c>
      <c r="H31" s="93">
        <v>2.4488998653188224E-2</v>
      </c>
      <c r="I31" s="89" t="s">
        <v>107</v>
      </c>
      <c r="J31" s="89">
        <v>1018</v>
      </c>
      <c r="K31" s="94">
        <v>124</v>
      </c>
      <c r="M31" s="89">
        <v>44.207526881720433</v>
      </c>
      <c r="N31" s="89">
        <v>27.342473118279568</v>
      </c>
      <c r="O31" s="89">
        <v>35.774999999999999</v>
      </c>
      <c r="P31" s="129">
        <v>29.225000000000005</v>
      </c>
      <c r="Q31" s="89">
        <v>0</v>
      </c>
      <c r="U31" s="89">
        <v>3.8520768227692036E-2</v>
      </c>
    </row>
    <row r="32" spans="1:21" x14ac:dyDescent="0.2">
      <c r="A32" s="87">
        <v>1</v>
      </c>
      <c r="B32" s="87">
        <v>25</v>
      </c>
      <c r="C32" s="93">
        <v>42.338709677419352</v>
      </c>
      <c r="D32" s="93">
        <v>24.423440860215052</v>
      </c>
      <c r="E32" s="93">
        <v>33.381075268799997</v>
      </c>
      <c r="F32" s="93">
        <v>31.618924731182798</v>
      </c>
      <c r="G32" s="93">
        <v>0</v>
      </c>
      <c r="H32" s="93">
        <v>9.6429276411330048E-2</v>
      </c>
      <c r="I32" s="89" t="s">
        <v>108</v>
      </c>
      <c r="J32" s="89">
        <v>1023</v>
      </c>
      <c r="K32" s="94">
        <v>125</v>
      </c>
      <c r="M32" s="89">
        <v>50.212688172043009</v>
      </c>
      <c r="N32" s="89">
        <v>29.674301075268819</v>
      </c>
      <c r="O32" s="89">
        <v>39.943494623655916</v>
      </c>
      <c r="P32" s="129">
        <v>25.056505376344091</v>
      </c>
      <c r="Q32" s="89">
        <v>0</v>
      </c>
      <c r="U32" s="89">
        <v>0.13563556480583921</v>
      </c>
    </row>
    <row r="33" spans="1:21" x14ac:dyDescent="0.2">
      <c r="A33" s="87">
        <v>1</v>
      </c>
      <c r="B33" s="87">
        <v>26</v>
      </c>
      <c r="C33" s="93">
        <v>43.505376344086017</v>
      </c>
      <c r="D33" s="93">
        <v>23.923440860215052</v>
      </c>
      <c r="E33" s="93">
        <v>33.714408602100001</v>
      </c>
      <c r="F33" s="93">
        <v>31.285591397849466</v>
      </c>
      <c r="G33" s="93">
        <v>0</v>
      </c>
      <c r="H33" s="93">
        <v>6.219039954788888E-2</v>
      </c>
      <c r="I33" s="89" t="s">
        <v>109</v>
      </c>
      <c r="J33" s="89">
        <v>1028</v>
      </c>
      <c r="K33" s="94">
        <v>126</v>
      </c>
      <c r="M33" s="89">
        <v>58.099139784946246</v>
      </c>
      <c r="N33" s="89">
        <v>34.981720430107529</v>
      </c>
      <c r="O33" s="89">
        <v>46.54043010752688</v>
      </c>
      <c r="P33" s="129">
        <v>18.45956989247312</v>
      </c>
      <c r="Q33" s="89">
        <v>0</v>
      </c>
      <c r="U33" s="89">
        <v>0.30321668887842251</v>
      </c>
    </row>
    <row r="34" spans="1:21" x14ac:dyDescent="0.2">
      <c r="A34" s="87">
        <v>1</v>
      </c>
      <c r="B34" s="87">
        <v>27</v>
      </c>
      <c r="C34" s="93">
        <v>45.672043010752681</v>
      </c>
      <c r="D34" s="93">
        <v>25.156774193548383</v>
      </c>
      <c r="E34" s="93">
        <v>35.414408602100004</v>
      </c>
      <c r="F34" s="93">
        <v>29.585591397849466</v>
      </c>
      <c r="G34" s="93">
        <v>0</v>
      </c>
      <c r="H34" s="93">
        <v>8.0021111187740038E-2</v>
      </c>
      <c r="I34" s="89" t="s">
        <v>110</v>
      </c>
      <c r="J34" s="89">
        <v>1026</v>
      </c>
      <c r="K34" s="94">
        <v>127</v>
      </c>
      <c r="M34" s="89">
        <v>55.276021505376342</v>
      </c>
      <c r="N34" s="89">
        <v>30.908494623655915</v>
      </c>
      <c r="O34" s="89">
        <v>43.092258064516137</v>
      </c>
      <c r="P34" s="129">
        <v>21.907741935483877</v>
      </c>
      <c r="Q34" s="89">
        <v>0</v>
      </c>
      <c r="U34" s="89">
        <v>0.12093344797221454</v>
      </c>
    </row>
    <row r="35" spans="1:21" x14ac:dyDescent="0.2">
      <c r="A35" s="87">
        <v>1</v>
      </c>
      <c r="B35" s="87">
        <v>28</v>
      </c>
      <c r="C35" s="93">
        <v>45.572043010752687</v>
      </c>
      <c r="D35" s="93">
        <v>25.756774193548384</v>
      </c>
      <c r="E35" s="93">
        <v>35.664408602100004</v>
      </c>
      <c r="F35" s="93">
        <v>29.335591397849466</v>
      </c>
      <c r="G35" s="93">
        <v>0</v>
      </c>
      <c r="H35" s="93">
        <v>5.6298413481272583E-2</v>
      </c>
      <c r="I35" s="89" t="s">
        <v>111</v>
      </c>
      <c r="J35" s="89">
        <v>1024</v>
      </c>
      <c r="K35" s="94">
        <v>128</v>
      </c>
      <c r="M35" s="89">
        <v>51.316344086021495</v>
      </c>
      <c r="N35" s="89">
        <v>30.374193548387098</v>
      </c>
      <c r="O35" s="89">
        <v>40.845268817204293</v>
      </c>
      <c r="P35" s="129">
        <v>24.154731182795697</v>
      </c>
      <c r="Q35" s="89">
        <v>0</v>
      </c>
      <c r="U35" s="89">
        <v>0.15735087257912367</v>
      </c>
    </row>
    <row r="36" spans="1:21" x14ac:dyDescent="0.2">
      <c r="A36" s="87">
        <v>1</v>
      </c>
      <c r="B36" s="87">
        <v>29</v>
      </c>
      <c r="C36" s="93">
        <v>47.538709677419348</v>
      </c>
      <c r="D36" s="93">
        <v>28.356774193548386</v>
      </c>
      <c r="E36" s="93">
        <v>37.947741935400003</v>
      </c>
      <c r="F36" s="93">
        <v>27.052258064516131</v>
      </c>
      <c r="G36" s="93">
        <v>0</v>
      </c>
      <c r="H36" s="93">
        <v>0.10202610773556978</v>
      </c>
      <c r="I36" s="89" t="s">
        <v>112</v>
      </c>
      <c r="J36" s="89">
        <v>1017</v>
      </c>
      <c r="K36" s="94">
        <v>129</v>
      </c>
      <c r="M36" s="89">
        <v>42.867849462365584</v>
      </c>
      <c r="N36" s="89">
        <v>26.871182795698921</v>
      </c>
      <c r="O36" s="89">
        <v>34.869516129032256</v>
      </c>
      <c r="P36" s="129">
        <v>30.130483870967748</v>
      </c>
      <c r="Q36" s="89">
        <v>0</v>
      </c>
      <c r="U36" s="89">
        <v>8.7731718689431692E-2</v>
      </c>
    </row>
    <row r="37" spans="1:21" x14ac:dyDescent="0.2">
      <c r="A37" s="87">
        <v>1</v>
      </c>
      <c r="B37" s="87">
        <v>30</v>
      </c>
      <c r="C37" s="93">
        <v>44.138709677419349</v>
      </c>
      <c r="D37" s="93">
        <v>25.590107526881717</v>
      </c>
      <c r="E37" s="93">
        <v>34.864408602099999</v>
      </c>
      <c r="F37" s="93">
        <v>30.135591397849467</v>
      </c>
      <c r="G37" s="93">
        <v>0</v>
      </c>
      <c r="H37" s="93">
        <v>4.9724307059778296E-2</v>
      </c>
      <c r="I37" s="89" t="s">
        <v>113</v>
      </c>
      <c r="J37" s="89">
        <v>1014</v>
      </c>
      <c r="K37" s="94">
        <v>130</v>
      </c>
      <c r="M37" s="89">
        <v>41.772580645161284</v>
      </c>
      <c r="N37" s="89">
        <v>23.842258064516127</v>
      </c>
      <c r="O37" s="89">
        <v>32.807419354838707</v>
      </c>
      <c r="P37" s="129">
        <v>32.192580645161293</v>
      </c>
      <c r="Q37" s="89">
        <v>0</v>
      </c>
      <c r="U37" s="89">
        <v>1.2863248788216682E-2</v>
      </c>
    </row>
    <row r="38" spans="1:21" x14ac:dyDescent="0.2">
      <c r="A38" s="87">
        <v>1</v>
      </c>
      <c r="B38" s="87">
        <v>31</v>
      </c>
      <c r="C38" s="93">
        <v>46.705376344086019</v>
      </c>
      <c r="D38" s="93">
        <v>26.356774193548386</v>
      </c>
      <c r="E38" s="93">
        <v>36.531075268800002</v>
      </c>
      <c r="F38" s="93">
        <v>28.468924731182799</v>
      </c>
      <c r="G38" s="93">
        <v>0</v>
      </c>
      <c r="H38" s="93">
        <v>0.12149079445253859</v>
      </c>
      <c r="I38" s="89" t="s">
        <v>114</v>
      </c>
      <c r="J38" s="89">
        <v>1025</v>
      </c>
      <c r="K38" s="94">
        <v>131</v>
      </c>
      <c r="M38" s="89">
        <v>52.750215053763434</v>
      </c>
      <c r="N38" s="89">
        <v>31.112580645161298</v>
      </c>
      <c r="O38" s="89">
        <v>41.931397849462364</v>
      </c>
      <c r="P38" s="129">
        <v>23.068602150537636</v>
      </c>
      <c r="Q38" s="89">
        <v>0</v>
      </c>
      <c r="U38" s="89">
        <v>9.4705103411024352E-2</v>
      </c>
    </row>
    <row r="39" spans="1:21" x14ac:dyDescent="0.2">
      <c r="A39" s="87">
        <v>2</v>
      </c>
      <c r="B39" s="87">
        <v>1</v>
      </c>
      <c r="C39" s="93">
        <v>47.914039408866998</v>
      </c>
      <c r="D39" s="93">
        <v>28.959515599343188</v>
      </c>
      <c r="E39" s="93">
        <v>38.4367775041</v>
      </c>
      <c r="F39" s="93">
        <v>26.563222495894909</v>
      </c>
      <c r="G39" s="93">
        <v>0</v>
      </c>
      <c r="H39" s="93">
        <v>0.17341692728761976</v>
      </c>
      <c r="I39" s="89" t="s">
        <v>115</v>
      </c>
      <c r="J39" s="89">
        <v>2008</v>
      </c>
      <c r="K39" s="94">
        <v>201</v>
      </c>
      <c r="M39" s="89">
        <v>40.55903119868637</v>
      </c>
      <c r="N39" s="89">
        <v>23.231124794745487</v>
      </c>
      <c r="O39" s="89">
        <v>31.895077996715926</v>
      </c>
      <c r="P39" s="129">
        <v>33.104922003284074</v>
      </c>
      <c r="Q39" s="89">
        <v>0</v>
      </c>
      <c r="U39" s="89">
        <v>4.8878161547022396E-2</v>
      </c>
    </row>
    <row r="40" spans="1:21" x14ac:dyDescent="0.2">
      <c r="A40" s="87">
        <v>2</v>
      </c>
      <c r="B40" s="87">
        <v>2</v>
      </c>
      <c r="C40" s="93">
        <v>46.180706075533671</v>
      </c>
      <c r="D40" s="93">
        <v>27.49284893267652</v>
      </c>
      <c r="E40" s="93">
        <v>36.836777504099999</v>
      </c>
      <c r="F40" s="93">
        <v>28.163222495894907</v>
      </c>
      <c r="G40" s="93">
        <v>0</v>
      </c>
      <c r="H40" s="93">
        <v>0.20127087049127557</v>
      </c>
      <c r="I40" s="89" t="s">
        <v>116</v>
      </c>
      <c r="J40" s="89">
        <v>2001</v>
      </c>
      <c r="K40" s="94">
        <v>202</v>
      </c>
      <c r="M40" s="89">
        <v>22.035993431855502</v>
      </c>
      <c r="N40" s="89">
        <v>2.0302709359605902</v>
      </c>
      <c r="O40" s="89">
        <v>12.033132183908045</v>
      </c>
      <c r="P40" s="129">
        <v>52.966867816091948</v>
      </c>
      <c r="Q40" s="89">
        <v>0</v>
      </c>
      <c r="U40" s="89">
        <v>3.5041869207263231E-2</v>
      </c>
    </row>
    <row r="41" spans="1:21" x14ac:dyDescent="0.2">
      <c r="A41" s="87">
        <v>2</v>
      </c>
      <c r="B41" s="87">
        <v>3</v>
      </c>
      <c r="C41" s="93">
        <v>45.847372742200342</v>
      </c>
      <c r="D41" s="93">
        <v>25.42618226600985</v>
      </c>
      <c r="E41" s="93">
        <v>35.636777504100003</v>
      </c>
      <c r="F41" s="93">
        <v>29.363222495894906</v>
      </c>
      <c r="G41" s="93">
        <v>0</v>
      </c>
      <c r="H41" s="93">
        <v>9.6452165004674253E-2</v>
      </c>
      <c r="I41" s="89" t="s">
        <v>117</v>
      </c>
      <c r="J41" s="89">
        <v>2009</v>
      </c>
      <c r="K41" s="94">
        <v>203</v>
      </c>
      <c r="M41" s="89">
        <v>41.563801313628893</v>
      </c>
      <c r="N41" s="89">
        <v>24.119934318555011</v>
      </c>
      <c r="O41" s="89">
        <v>32.841867816091955</v>
      </c>
      <c r="P41" s="129">
        <v>32.158132183908045</v>
      </c>
      <c r="Q41" s="89">
        <v>0</v>
      </c>
      <c r="U41" s="89">
        <v>5.7285344240766992E-2</v>
      </c>
    </row>
    <row r="42" spans="1:21" x14ac:dyDescent="0.2">
      <c r="A42" s="87">
        <v>2</v>
      </c>
      <c r="B42" s="87">
        <v>4</v>
      </c>
      <c r="C42" s="93">
        <v>42.980706075533668</v>
      </c>
      <c r="D42" s="93">
        <v>25.259515599343185</v>
      </c>
      <c r="E42" s="93">
        <v>34.120110837399999</v>
      </c>
      <c r="F42" s="93">
        <v>30.879889162561575</v>
      </c>
      <c r="G42" s="93">
        <v>0</v>
      </c>
      <c r="H42" s="93">
        <v>3.2963565259505508E-2</v>
      </c>
      <c r="I42" s="89" t="s">
        <v>118</v>
      </c>
      <c r="J42" s="89">
        <v>2010</v>
      </c>
      <c r="K42" s="94">
        <v>204</v>
      </c>
      <c r="M42" s="89">
        <v>41.654770114942529</v>
      </c>
      <c r="N42" s="89">
        <v>26.052988505747127</v>
      </c>
      <c r="O42" s="89">
        <v>33.85387931034483</v>
      </c>
      <c r="P42" s="129">
        <v>31.14612068965517</v>
      </c>
      <c r="Q42" s="89">
        <v>0</v>
      </c>
      <c r="U42" s="89">
        <v>9.9239534252123937E-2</v>
      </c>
    </row>
    <row r="43" spans="1:21" x14ac:dyDescent="0.2">
      <c r="A43" s="87">
        <v>2</v>
      </c>
      <c r="B43" s="87">
        <v>5</v>
      </c>
      <c r="C43" s="93">
        <v>42.580706075533662</v>
      </c>
      <c r="D43" s="93">
        <v>24.79284893267652</v>
      </c>
      <c r="E43" s="93">
        <v>33.6867775041</v>
      </c>
      <c r="F43" s="93">
        <v>31.313222495894909</v>
      </c>
      <c r="G43" s="93">
        <v>0</v>
      </c>
      <c r="H43" s="93">
        <v>0.15457506105667701</v>
      </c>
      <c r="I43" s="89" t="s">
        <v>119</v>
      </c>
      <c r="J43" s="89">
        <v>2002</v>
      </c>
      <c r="K43" s="94">
        <v>205</v>
      </c>
      <c r="M43" s="89">
        <v>29.105443349753696</v>
      </c>
      <c r="N43" s="89">
        <v>11.041050903119871</v>
      </c>
      <c r="O43" s="89">
        <v>20.07324712643678</v>
      </c>
      <c r="P43" s="129">
        <v>44.926752873563217</v>
      </c>
      <c r="Q43" s="89">
        <v>0</v>
      </c>
      <c r="U43" s="89">
        <v>2.5526857639325808E-2</v>
      </c>
    </row>
    <row r="44" spans="1:21" x14ac:dyDescent="0.2">
      <c r="A44" s="87">
        <v>2</v>
      </c>
      <c r="B44" s="87">
        <v>6</v>
      </c>
      <c r="C44" s="93">
        <v>45.047372742200331</v>
      </c>
      <c r="D44" s="93">
        <v>25.226182266009854</v>
      </c>
      <c r="E44" s="93">
        <v>35.136777504100003</v>
      </c>
      <c r="F44" s="93">
        <v>29.863222495894906</v>
      </c>
      <c r="G44" s="93">
        <v>0</v>
      </c>
      <c r="H44" s="93">
        <v>3.5058902215034736E-2</v>
      </c>
      <c r="I44" s="89" t="s">
        <v>120</v>
      </c>
      <c r="J44" s="89">
        <v>2007</v>
      </c>
      <c r="K44" s="94">
        <v>206</v>
      </c>
      <c r="M44" s="89">
        <v>37.808357963875203</v>
      </c>
      <c r="N44" s="89">
        <v>23.562142857142863</v>
      </c>
      <c r="O44" s="89">
        <v>30.685250410509028</v>
      </c>
      <c r="P44" s="129">
        <v>34.314749589490972</v>
      </c>
      <c r="Q44" s="89">
        <v>0</v>
      </c>
      <c r="U44" s="89">
        <v>6.7309072883316348E-2</v>
      </c>
    </row>
    <row r="45" spans="1:21" x14ac:dyDescent="0.2">
      <c r="A45" s="87">
        <v>2</v>
      </c>
      <c r="B45" s="87">
        <v>7</v>
      </c>
      <c r="C45" s="93">
        <v>46.514039408866999</v>
      </c>
      <c r="D45" s="93">
        <v>26.792848932676517</v>
      </c>
      <c r="E45" s="93">
        <v>36.653444170699998</v>
      </c>
      <c r="F45" s="93">
        <v>28.34655582922824</v>
      </c>
      <c r="G45" s="93">
        <v>0</v>
      </c>
      <c r="H45" s="93">
        <v>5.8566923409275211E-2</v>
      </c>
      <c r="I45" s="89" t="s">
        <v>121</v>
      </c>
      <c r="J45" s="89">
        <v>2004</v>
      </c>
      <c r="K45" s="94">
        <v>207</v>
      </c>
      <c r="M45" s="89">
        <v>33.559392446633822</v>
      </c>
      <c r="N45" s="89">
        <v>17.895985221674877</v>
      </c>
      <c r="O45" s="89">
        <v>25.727688834154353</v>
      </c>
      <c r="P45" s="129">
        <v>39.27231116584565</v>
      </c>
      <c r="Q45" s="89">
        <v>0</v>
      </c>
      <c r="U45" s="89">
        <v>6.5834026647360502E-2</v>
      </c>
    </row>
    <row r="46" spans="1:21" x14ac:dyDescent="0.2">
      <c r="A46" s="87">
        <v>2</v>
      </c>
      <c r="B46" s="87">
        <v>8</v>
      </c>
      <c r="C46" s="93">
        <v>44.647372742200332</v>
      </c>
      <c r="D46" s="93">
        <v>27.159515599343187</v>
      </c>
      <c r="E46" s="93">
        <v>35.903444170699998</v>
      </c>
      <c r="F46" s="93">
        <v>29.09655582922824</v>
      </c>
      <c r="G46" s="93">
        <v>0</v>
      </c>
      <c r="H46" s="93">
        <v>2.7149092447381031E-2</v>
      </c>
      <c r="I46" s="89" t="s">
        <v>122</v>
      </c>
      <c r="J46" s="89">
        <v>2006</v>
      </c>
      <c r="K46" s="94">
        <v>208</v>
      </c>
      <c r="M46" s="89">
        <v>37.419400656814453</v>
      </c>
      <c r="N46" s="89">
        <v>21.461502463054192</v>
      </c>
      <c r="O46" s="89">
        <v>29.440451559934321</v>
      </c>
      <c r="P46" s="129">
        <v>35.55954844006569</v>
      </c>
      <c r="Q46" s="89">
        <v>0</v>
      </c>
      <c r="U46" s="89">
        <v>0.10444038580531508</v>
      </c>
    </row>
    <row r="47" spans="1:21" x14ac:dyDescent="0.2">
      <c r="A47" s="87">
        <v>2</v>
      </c>
      <c r="B47" s="87">
        <v>9</v>
      </c>
      <c r="C47" s="93">
        <v>43.814039408866996</v>
      </c>
      <c r="D47" s="93">
        <v>24.659515599343187</v>
      </c>
      <c r="E47" s="93">
        <v>34.236777504099997</v>
      </c>
      <c r="F47" s="93">
        <v>30.763222495894908</v>
      </c>
      <c r="G47" s="93">
        <v>0</v>
      </c>
      <c r="H47" s="93">
        <v>6.8920653795354628E-2</v>
      </c>
      <c r="I47" s="89" t="s">
        <v>123</v>
      </c>
      <c r="J47" s="89">
        <v>2016</v>
      </c>
      <c r="K47" s="94">
        <v>209</v>
      </c>
      <c r="M47" s="89">
        <v>50.411888341543509</v>
      </c>
      <c r="N47" s="89">
        <v>28.114113300492608</v>
      </c>
      <c r="O47" s="89">
        <v>39.263000821018068</v>
      </c>
      <c r="P47" s="129">
        <v>25.736999178981936</v>
      </c>
      <c r="Q47" s="89">
        <v>0</v>
      </c>
      <c r="U47" s="89">
        <v>6.0718419246532963E-2</v>
      </c>
    </row>
    <row r="48" spans="1:21" x14ac:dyDescent="0.2">
      <c r="A48" s="87">
        <v>2</v>
      </c>
      <c r="B48" s="87">
        <v>10</v>
      </c>
      <c r="C48" s="93">
        <v>45.414039408867005</v>
      </c>
      <c r="D48" s="93">
        <v>26.49284893267652</v>
      </c>
      <c r="E48" s="93">
        <v>35.953444170700003</v>
      </c>
      <c r="F48" s="93">
        <v>29.04655582922824</v>
      </c>
      <c r="G48" s="93">
        <v>0</v>
      </c>
      <c r="H48" s="93">
        <v>5.8908663427484714E-2</v>
      </c>
      <c r="I48" s="89" t="s">
        <v>124</v>
      </c>
      <c r="J48" s="89">
        <v>2013</v>
      </c>
      <c r="K48" s="94">
        <v>210</v>
      </c>
      <c r="M48" s="89">
        <v>45.41087848932677</v>
      </c>
      <c r="N48" s="89">
        <v>28.425894909688015</v>
      </c>
      <c r="O48" s="89">
        <v>36.918386699507394</v>
      </c>
      <c r="P48" s="129">
        <v>28.081613300492609</v>
      </c>
      <c r="Q48" s="89">
        <v>0</v>
      </c>
      <c r="U48" s="89">
        <v>6.1443533192900864E-2</v>
      </c>
    </row>
    <row r="49" spans="1:21" x14ac:dyDescent="0.2">
      <c r="A49" s="87">
        <v>2</v>
      </c>
      <c r="B49" s="87">
        <v>11</v>
      </c>
      <c r="C49" s="93">
        <v>46.847372742200335</v>
      </c>
      <c r="D49" s="93">
        <v>25.592848932676521</v>
      </c>
      <c r="E49" s="93">
        <v>36.2201108374</v>
      </c>
      <c r="F49" s="93">
        <v>28.779889162561574</v>
      </c>
      <c r="G49" s="93">
        <v>0</v>
      </c>
      <c r="H49" s="93">
        <v>0.12909523419384514</v>
      </c>
      <c r="I49" s="89" t="s">
        <v>125</v>
      </c>
      <c r="J49" s="89">
        <v>2003</v>
      </c>
      <c r="K49" s="94">
        <v>211</v>
      </c>
      <c r="M49" s="89">
        <v>31.811724137931041</v>
      </c>
      <c r="N49" s="89">
        <v>15.531059113300493</v>
      </c>
      <c r="O49" s="89">
        <v>23.671391625615758</v>
      </c>
      <c r="P49" s="129">
        <v>41.328608374384231</v>
      </c>
      <c r="Q49" s="89">
        <v>0</v>
      </c>
      <c r="U49" s="89">
        <v>3.5626675568915654E-2</v>
      </c>
    </row>
    <row r="50" spans="1:21" x14ac:dyDescent="0.2">
      <c r="A50" s="87">
        <v>2</v>
      </c>
      <c r="B50" s="87">
        <v>12</v>
      </c>
      <c r="C50" s="93">
        <v>43.947372742200329</v>
      </c>
      <c r="D50" s="93">
        <v>25.459515599343188</v>
      </c>
      <c r="E50" s="93">
        <v>34.703444170700003</v>
      </c>
      <c r="F50" s="93">
        <v>30.29655582922824</v>
      </c>
      <c r="G50" s="93">
        <v>0</v>
      </c>
      <c r="H50" s="93">
        <v>0.11739663312849274</v>
      </c>
      <c r="I50" s="89" t="s">
        <v>126</v>
      </c>
      <c r="J50" s="89">
        <v>2005</v>
      </c>
      <c r="K50" s="94">
        <v>212</v>
      </c>
      <c r="M50" s="89">
        <v>35.81352216748769</v>
      </c>
      <c r="N50" s="89">
        <v>19.265394088669954</v>
      </c>
      <c r="O50" s="89">
        <v>27.539458128078817</v>
      </c>
      <c r="P50" s="129">
        <v>37.460541871921187</v>
      </c>
      <c r="Q50" s="89">
        <v>0</v>
      </c>
      <c r="U50" s="89">
        <v>0.10685345997891703</v>
      </c>
    </row>
    <row r="51" spans="1:21" x14ac:dyDescent="0.2">
      <c r="A51" s="87">
        <v>2</v>
      </c>
      <c r="B51" s="87">
        <v>13</v>
      </c>
      <c r="C51" s="93">
        <v>45.714039408867009</v>
      </c>
      <c r="D51" s="93">
        <v>27.859515599343187</v>
      </c>
      <c r="E51" s="93">
        <v>36.786777504100002</v>
      </c>
      <c r="F51" s="93">
        <v>28.213222495894907</v>
      </c>
      <c r="G51" s="93">
        <v>0</v>
      </c>
      <c r="H51" s="93">
        <v>0.24207307479934234</v>
      </c>
      <c r="I51" s="89" t="s">
        <v>127</v>
      </c>
      <c r="J51" s="89">
        <v>2011</v>
      </c>
      <c r="K51" s="94">
        <v>213</v>
      </c>
      <c r="M51" s="89">
        <v>44.132545155993427</v>
      </c>
      <c r="N51" s="89">
        <v>25.786724137931035</v>
      </c>
      <c r="O51" s="89">
        <v>34.959634646962236</v>
      </c>
      <c r="P51" s="129">
        <v>30.040365353037767</v>
      </c>
      <c r="Q51" s="89">
        <v>0</v>
      </c>
      <c r="U51" s="89">
        <v>2.6811836132491336E-2</v>
      </c>
    </row>
    <row r="52" spans="1:21" x14ac:dyDescent="0.2">
      <c r="A52" s="87">
        <v>2</v>
      </c>
      <c r="B52" s="87">
        <v>14</v>
      </c>
      <c r="C52" s="93">
        <v>48.914039408866998</v>
      </c>
      <c r="D52" s="93">
        <v>29.626182266009852</v>
      </c>
      <c r="E52" s="93">
        <v>39.270110837399997</v>
      </c>
      <c r="F52" s="93">
        <v>25.729889162561577</v>
      </c>
      <c r="G52" s="93">
        <v>0</v>
      </c>
      <c r="H52" s="93">
        <v>0.19148371121244301</v>
      </c>
      <c r="I52" s="89" t="s">
        <v>128</v>
      </c>
      <c r="J52" s="89">
        <v>2022</v>
      </c>
      <c r="K52" s="94">
        <v>214</v>
      </c>
      <c r="M52" s="89">
        <v>55.441518883415441</v>
      </c>
      <c r="N52" s="89">
        <v>35.060755336617405</v>
      </c>
      <c r="O52" s="89">
        <v>45.251137110016423</v>
      </c>
      <c r="P52" s="129">
        <v>19.748862889983577</v>
      </c>
      <c r="Q52" s="89">
        <v>0</v>
      </c>
      <c r="U52" s="89">
        <v>0.18863035302194039</v>
      </c>
    </row>
    <row r="53" spans="1:21" x14ac:dyDescent="0.2">
      <c r="A53" s="87">
        <v>2</v>
      </c>
      <c r="B53" s="87">
        <v>15</v>
      </c>
      <c r="C53" s="93">
        <v>46.247372742200334</v>
      </c>
      <c r="D53" s="93">
        <v>28.159515599343187</v>
      </c>
      <c r="E53" s="93">
        <v>37.203444170700003</v>
      </c>
      <c r="F53" s="93">
        <v>27.79655582922824</v>
      </c>
      <c r="G53" s="93">
        <v>0</v>
      </c>
      <c r="H53" s="93">
        <v>0.2773816427251149</v>
      </c>
      <c r="I53" s="89" t="s">
        <v>129</v>
      </c>
      <c r="J53" s="89">
        <v>2028</v>
      </c>
      <c r="K53" s="94">
        <v>215</v>
      </c>
      <c r="M53" s="89">
        <v>67.927553366174067</v>
      </c>
      <c r="N53" s="89">
        <v>49.775993431855504</v>
      </c>
      <c r="O53" s="89">
        <v>58.851773399014782</v>
      </c>
      <c r="P53" s="129">
        <v>6.2272495894909676</v>
      </c>
      <c r="Q53" s="89">
        <v>7.9022988505747099E-2</v>
      </c>
      <c r="U53" s="89">
        <v>0.24956760379496937</v>
      </c>
    </row>
    <row r="54" spans="1:21" x14ac:dyDescent="0.2">
      <c r="A54" s="87">
        <v>2</v>
      </c>
      <c r="B54" s="87">
        <v>16</v>
      </c>
      <c r="C54" s="93">
        <v>44.714039408867002</v>
      </c>
      <c r="D54" s="93">
        <v>25.992848932676516</v>
      </c>
      <c r="E54" s="93">
        <v>35.353444170700001</v>
      </c>
      <c r="F54" s="93">
        <v>29.646555829228241</v>
      </c>
      <c r="G54" s="93">
        <v>0</v>
      </c>
      <c r="H54" s="93">
        <v>0.12532372912439638</v>
      </c>
      <c r="I54" s="89" t="s">
        <v>130</v>
      </c>
      <c r="J54" s="89">
        <v>2021</v>
      </c>
      <c r="K54" s="94">
        <v>216</v>
      </c>
      <c r="M54" s="89">
        <v>55.331486042692944</v>
      </c>
      <c r="N54" s="89">
        <v>32.796444991789819</v>
      </c>
      <c r="O54" s="89">
        <v>44.063965517241378</v>
      </c>
      <c r="P54" s="129">
        <v>20.936034482758618</v>
      </c>
      <c r="Q54" s="89">
        <v>0</v>
      </c>
      <c r="U54" s="89">
        <v>0.15571527346288319</v>
      </c>
    </row>
    <row r="55" spans="1:21" x14ac:dyDescent="0.2">
      <c r="A55" s="87">
        <v>2</v>
      </c>
      <c r="B55" s="87">
        <v>17</v>
      </c>
      <c r="C55" s="93">
        <v>45.814039408866996</v>
      </c>
      <c r="D55" s="93">
        <v>26.392848932676518</v>
      </c>
      <c r="E55" s="93">
        <v>36.103444170700001</v>
      </c>
      <c r="F55" s="93">
        <v>28.896555829228241</v>
      </c>
      <c r="G55" s="93">
        <v>0</v>
      </c>
      <c r="H55" s="93">
        <v>0.10585315256769187</v>
      </c>
      <c r="I55" s="89" t="s">
        <v>131</v>
      </c>
      <c r="J55" s="89">
        <v>2012</v>
      </c>
      <c r="K55" s="94">
        <v>217</v>
      </c>
      <c r="M55" s="89">
        <v>45.432495894909692</v>
      </c>
      <c r="N55" s="89">
        <v>26.684047619047625</v>
      </c>
      <c r="O55" s="89">
        <v>36.058271756978655</v>
      </c>
      <c r="P55" s="129">
        <v>28.941728243021352</v>
      </c>
      <c r="Q55" s="89">
        <v>0</v>
      </c>
      <c r="U55" s="89">
        <v>3.6681008080105416E-2</v>
      </c>
    </row>
    <row r="56" spans="1:21" x14ac:dyDescent="0.2">
      <c r="A56" s="87">
        <v>2</v>
      </c>
      <c r="B56" s="87">
        <v>18</v>
      </c>
      <c r="C56" s="93">
        <v>49.514039408867006</v>
      </c>
      <c r="D56" s="93">
        <v>27.559515599343186</v>
      </c>
      <c r="E56" s="93">
        <v>38.536777504100002</v>
      </c>
      <c r="F56" s="93">
        <v>26.463222495894907</v>
      </c>
      <c r="G56" s="93">
        <v>0</v>
      </c>
      <c r="H56" s="93">
        <v>8.1974646917255131E-2</v>
      </c>
      <c r="I56" s="89" t="s">
        <v>132</v>
      </c>
      <c r="J56" s="89">
        <v>2015</v>
      </c>
      <c r="K56" s="94">
        <v>218</v>
      </c>
      <c r="M56" s="89">
        <v>48.31144499178982</v>
      </c>
      <c r="N56" s="89">
        <v>28.638604269293921</v>
      </c>
      <c r="O56" s="89">
        <v>38.475024630541881</v>
      </c>
      <c r="P56" s="129">
        <v>26.524975369458119</v>
      </c>
      <c r="Q56" s="89">
        <v>0</v>
      </c>
      <c r="U56" s="89">
        <v>0.1093424862423466</v>
      </c>
    </row>
    <row r="57" spans="1:21" x14ac:dyDescent="0.2">
      <c r="A57" s="87">
        <v>2</v>
      </c>
      <c r="B57" s="87">
        <v>19</v>
      </c>
      <c r="C57" s="93">
        <v>48.547372742200331</v>
      </c>
      <c r="D57" s="93">
        <v>30.79284893267652</v>
      </c>
      <c r="E57" s="93">
        <v>39.670110837400003</v>
      </c>
      <c r="F57" s="93">
        <v>25.329889162561578</v>
      </c>
      <c r="G57" s="93">
        <v>0</v>
      </c>
      <c r="H57" s="93">
        <v>9.5125068918164316E-2</v>
      </c>
      <c r="I57" s="89" t="s">
        <v>133</v>
      </c>
      <c r="J57" s="89">
        <v>2027</v>
      </c>
      <c r="K57" s="94">
        <v>219</v>
      </c>
      <c r="M57" s="89">
        <v>65.128661740558286</v>
      </c>
      <c r="N57" s="89">
        <v>42.404433497536949</v>
      </c>
      <c r="O57" s="89">
        <v>53.766547619047628</v>
      </c>
      <c r="P57" s="129">
        <v>11.233452380952381</v>
      </c>
      <c r="Q57" s="89">
        <v>0</v>
      </c>
      <c r="U57" s="89">
        <v>0.26951046434007342</v>
      </c>
    </row>
    <row r="58" spans="1:21" x14ac:dyDescent="0.2">
      <c r="A58" s="87">
        <v>2</v>
      </c>
      <c r="B58" s="87">
        <v>20</v>
      </c>
      <c r="C58" s="93">
        <v>53.014039408866992</v>
      </c>
      <c r="D58" s="93">
        <v>32.85951559934319</v>
      </c>
      <c r="E58" s="93">
        <v>42.9367775041</v>
      </c>
      <c r="F58" s="93">
        <v>22.063222495894909</v>
      </c>
      <c r="G58" s="93">
        <v>0</v>
      </c>
      <c r="H58" s="93">
        <v>0.11058109402198149</v>
      </c>
      <c r="I58" s="89" t="s">
        <v>134</v>
      </c>
      <c r="J58" s="89">
        <v>2026</v>
      </c>
      <c r="K58" s="94">
        <v>220</v>
      </c>
      <c r="M58" s="89">
        <v>63.421239737274234</v>
      </c>
      <c r="N58" s="89">
        <v>39.836165845648594</v>
      </c>
      <c r="O58" s="89">
        <v>51.628702791461428</v>
      </c>
      <c r="P58" s="129">
        <v>13.371297208538586</v>
      </c>
      <c r="Q58" s="89">
        <v>0</v>
      </c>
      <c r="U58" s="89">
        <v>0.28662934674919593</v>
      </c>
    </row>
    <row r="59" spans="1:21" x14ac:dyDescent="0.2">
      <c r="A59" s="87">
        <v>2</v>
      </c>
      <c r="B59" s="87">
        <v>21</v>
      </c>
      <c r="C59" s="93">
        <v>52.280706075533658</v>
      </c>
      <c r="D59" s="93">
        <v>31.892848932676511</v>
      </c>
      <c r="E59" s="93">
        <v>42.086777504099999</v>
      </c>
      <c r="F59" s="93">
        <v>22.91322249589491</v>
      </c>
      <c r="G59" s="93">
        <v>0</v>
      </c>
      <c r="H59" s="93">
        <v>0.1949734165531179</v>
      </c>
      <c r="I59" s="89" t="s">
        <v>135</v>
      </c>
      <c r="J59" s="89">
        <v>2014</v>
      </c>
      <c r="K59" s="94">
        <v>221</v>
      </c>
      <c r="M59" s="89">
        <v>46.031338259441704</v>
      </c>
      <c r="N59" s="89">
        <v>29.523850574712647</v>
      </c>
      <c r="O59" s="89">
        <v>37.777594417077175</v>
      </c>
      <c r="P59" s="129">
        <v>27.222405582922821</v>
      </c>
      <c r="Q59" s="89">
        <v>0</v>
      </c>
      <c r="U59" s="89">
        <v>0.24802649595567586</v>
      </c>
    </row>
    <row r="60" spans="1:21" x14ac:dyDescent="0.2">
      <c r="A60" s="87">
        <v>2</v>
      </c>
      <c r="B60" s="87">
        <v>22</v>
      </c>
      <c r="C60" s="93">
        <v>50.147372742200325</v>
      </c>
      <c r="D60" s="93">
        <v>31.459515599343188</v>
      </c>
      <c r="E60" s="93">
        <v>40.803444170699997</v>
      </c>
      <c r="F60" s="93">
        <v>24.196555829228245</v>
      </c>
      <c r="G60" s="93">
        <v>0</v>
      </c>
      <c r="H60" s="93">
        <v>7.7454381879968864E-2</v>
      </c>
      <c r="I60" s="89" t="s">
        <v>136</v>
      </c>
      <c r="J60" s="89">
        <v>2017</v>
      </c>
      <c r="K60" s="94">
        <v>222</v>
      </c>
      <c r="M60" s="89">
        <v>51.173924466338256</v>
      </c>
      <c r="N60" s="89">
        <v>29.006477832512314</v>
      </c>
      <c r="O60" s="89">
        <v>40.090201149425297</v>
      </c>
      <c r="P60" s="129">
        <v>24.909798850574706</v>
      </c>
      <c r="Q60" s="89">
        <v>0</v>
      </c>
      <c r="U60" s="89">
        <v>4.7182582195014457E-2</v>
      </c>
    </row>
    <row r="61" spans="1:21" x14ac:dyDescent="0.2">
      <c r="A61" s="87">
        <v>2</v>
      </c>
      <c r="B61" s="87">
        <v>23</v>
      </c>
      <c r="C61" s="93">
        <v>48.814039408866989</v>
      </c>
      <c r="D61" s="93">
        <v>29.759515599343185</v>
      </c>
      <c r="E61" s="93">
        <v>39.286777504100002</v>
      </c>
      <c r="F61" s="93">
        <v>25.713222495894911</v>
      </c>
      <c r="G61" s="93">
        <v>0</v>
      </c>
      <c r="H61" s="93">
        <v>9.7677057851941515E-2</v>
      </c>
      <c r="I61" s="89" t="s">
        <v>137</v>
      </c>
      <c r="J61" s="89">
        <v>2023</v>
      </c>
      <c r="K61" s="94">
        <v>223</v>
      </c>
      <c r="M61" s="89">
        <v>57.553694581280787</v>
      </c>
      <c r="N61" s="89">
        <v>35.574129720853868</v>
      </c>
      <c r="O61" s="89">
        <v>46.563912151067342</v>
      </c>
      <c r="P61" s="129">
        <v>18.436087848932676</v>
      </c>
      <c r="Q61" s="89">
        <v>0</v>
      </c>
      <c r="U61" s="89">
        <v>0.10716721581961902</v>
      </c>
    </row>
    <row r="62" spans="1:21" x14ac:dyDescent="0.2">
      <c r="A62" s="87">
        <v>2</v>
      </c>
      <c r="B62" s="87">
        <v>24</v>
      </c>
      <c r="C62" s="93">
        <v>48.147372742200332</v>
      </c>
      <c r="D62" s="93">
        <v>29.526182266009855</v>
      </c>
      <c r="E62" s="93">
        <v>38.836777504099999</v>
      </c>
      <c r="F62" s="93">
        <v>26.179774220032844</v>
      </c>
      <c r="G62" s="93">
        <v>1.6551724137931007E-2</v>
      </c>
      <c r="H62" s="93">
        <v>0.2148840715483043</v>
      </c>
      <c r="I62" s="89" t="s">
        <v>138</v>
      </c>
      <c r="J62" s="89">
        <v>2024</v>
      </c>
      <c r="K62" s="94">
        <v>224</v>
      </c>
      <c r="M62" s="89">
        <v>59.911354679802962</v>
      </c>
      <c r="N62" s="89">
        <v>36.647192118226606</v>
      </c>
      <c r="O62" s="89">
        <v>48.279273399014784</v>
      </c>
      <c r="P62" s="129">
        <v>16.720726600985223</v>
      </c>
      <c r="Q62" s="89">
        <v>0</v>
      </c>
      <c r="U62" s="89">
        <v>0.26114527995720155</v>
      </c>
    </row>
    <row r="63" spans="1:21" x14ac:dyDescent="0.2">
      <c r="A63" s="87">
        <v>2</v>
      </c>
      <c r="B63" s="87">
        <v>25</v>
      </c>
      <c r="C63" s="93">
        <v>49.747372742200326</v>
      </c>
      <c r="D63" s="93">
        <v>29.392848932676522</v>
      </c>
      <c r="E63" s="93">
        <v>39.570110837400001</v>
      </c>
      <c r="F63" s="93">
        <v>25.429889162561576</v>
      </c>
      <c r="G63" s="93">
        <v>0</v>
      </c>
      <c r="H63" s="93">
        <v>4.089567433488351E-2</v>
      </c>
      <c r="I63" s="89" t="s">
        <v>139</v>
      </c>
      <c r="J63" s="89">
        <v>2019</v>
      </c>
      <c r="K63" s="94">
        <v>225</v>
      </c>
      <c r="M63" s="89">
        <v>52.417463054187202</v>
      </c>
      <c r="N63" s="89">
        <v>31.56785714285714</v>
      </c>
      <c r="O63" s="89">
        <v>41.992660098522165</v>
      </c>
      <c r="P63" s="129">
        <v>23.007339901477835</v>
      </c>
      <c r="Q63" s="89">
        <v>0</v>
      </c>
      <c r="U63" s="89">
        <v>9.596729597750471E-2</v>
      </c>
    </row>
    <row r="64" spans="1:21" x14ac:dyDescent="0.2">
      <c r="A64" s="87">
        <v>2</v>
      </c>
      <c r="B64" s="87">
        <v>26</v>
      </c>
      <c r="C64" s="93">
        <v>50.114039408867001</v>
      </c>
      <c r="D64" s="93">
        <v>29.859515599343187</v>
      </c>
      <c r="E64" s="93">
        <v>39.986777504099997</v>
      </c>
      <c r="F64" s="93">
        <v>25.075693760262727</v>
      </c>
      <c r="G64" s="93">
        <v>6.2471264367816089E-2</v>
      </c>
      <c r="H64" s="93">
        <v>0.14822473585695331</v>
      </c>
      <c r="I64" s="89" t="s">
        <v>140</v>
      </c>
      <c r="J64" s="89">
        <v>2018</v>
      </c>
      <c r="K64" s="94">
        <v>226</v>
      </c>
      <c r="M64" s="89">
        <v>50.696584564860423</v>
      </c>
      <c r="N64" s="89">
        <v>31.349359605911335</v>
      </c>
      <c r="O64" s="89">
        <v>41.022972085385881</v>
      </c>
      <c r="P64" s="129">
        <v>23.977027914614116</v>
      </c>
      <c r="Q64" s="89">
        <v>0</v>
      </c>
      <c r="U64" s="89">
        <v>0.22694074387721516</v>
      </c>
    </row>
    <row r="65" spans="1:21" x14ac:dyDescent="0.2">
      <c r="A65" s="87">
        <v>2</v>
      </c>
      <c r="B65" s="87">
        <v>27</v>
      </c>
      <c r="C65" s="93">
        <v>51.914039408866991</v>
      </c>
      <c r="D65" s="93">
        <v>29.626182266009852</v>
      </c>
      <c r="E65" s="93">
        <v>40.770110837399997</v>
      </c>
      <c r="F65" s="93">
        <v>24.229889162561577</v>
      </c>
      <c r="G65" s="93">
        <v>0</v>
      </c>
      <c r="H65" s="93">
        <v>9.3848236288397793E-2</v>
      </c>
      <c r="I65" s="89" t="s">
        <v>141</v>
      </c>
      <c r="J65" s="89">
        <v>2020</v>
      </c>
      <c r="K65" s="94">
        <v>227</v>
      </c>
      <c r="M65" s="89">
        <v>55.898160919540224</v>
      </c>
      <c r="N65" s="89">
        <v>30.278834154351394</v>
      </c>
      <c r="O65" s="89">
        <v>43.088497536945816</v>
      </c>
      <c r="P65" s="129">
        <v>21.911502463054187</v>
      </c>
      <c r="Q65" s="89">
        <v>0</v>
      </c>
      <c r="U65" s="89">
        <v>3.6630333937888761E-2</v>
      </c>
    </row>
    <row r="66" spans="1:21" x14ac:dyDescent="0.2">
      <c r="A66" s="87">
        <v>2</v>
      </c>
      <c r="B66" s="87">
        <v>28</v>
      </c>
      <c r="C66" s="93">
        <v>52.714039408867002</v>
      </c>
      <c r="D66" s="93">
        <v>29.392848932676522</v>
      </c>
      <c r="E66" s="93">
        <v>41.053444170699997</v>
      </c>
      <c r="F66" s="93">
        <v>23.946555829228245</v>
      </c>
      <c r="G66" s="93">
        <v>0</v>
      </c>
      <c r="H66" s="93">
        <v>0.13227213569609364</v>
      </c>
      <c r="I66" s="89" t="s">
        <v>142</v>
      </c>
      <c r="J66" s="89">
        <v>2025</v>
      </c>
      <c r="K66" s="94">
        <v>228</v>
      </c>
      <c r="M66" s="89">
        <v>62.129433497536958</v>
      </c>
      <c r="N66" s="89">
        <v>37.804105090311992</v>
      </c>
      <c r="O66" s="89">
        <v>49.966769293924472</v>
      </c>
      <c r="P66" s="129">
        <v>15.033230706075534</v>
      </c>
      <c r="Q66" s="89">
        <v>0</v>
      </c>
      <c r="U66" s="89">
        <v>0.2696548622587846</v>
      </c>
    </row>
    <row r="67" spans="1:21" x14ac:dyDescent="0.2">
      <c r="A67" s="87">
        <v>3</v>
      </c>
      <c r="B67" s="87">
        <v>1</v>
      </c>
      <c r="C67" s="93">
        <v>51.774065010505502</v>
      </c>
      <c r="D67" s="93">
        <v>32.678796193301196</v>
      </c>
      <c r="E67" s="93">
        <v>42.226430601899999</v>
      </c>
      <c r="F67" s="93">
        <v>22.773569398096651</v>
      </c>
      <c r="G67" s="93">
        <v>0</v>
      </c>
      <c r="H67" s="93">
        <v>7.8641129529913242E-2</v>
      </c>
      <c r="I67" s="89" t="s">
        <v>143</v>
      </c>
      <c r="J67" s="89">
        <v>3020</v>
      </c>
      <c r="K67" s="94">
        <v>301</v>
      </c>
      <c r="M67" s="89">
        <v>62.199784946236562</v>
      </c>
      <c r="N67" s="89">
        <v>39.097956989247308</v>
      </c>
      <c r="O67" s="89">
        <v>50.648870967741935</v>
      </c>
      <c r="P67" s="129">
        <v>14.351129032258065</v>
      </c>
      <c r="Q67" s="89">
        <v>0</v>
      </c>
      <c r="U67" s="89">
        <v>0.1189872207691107</v>
      </c>
    </row>
    <row r="68" spans="1:21" x14ac:dyDescent="0.2">
      <c r="A68" s="87">
        <v>3</v>
      </c>
      <c r="B68" s="87">
        <v>2</v>
      </c>
      <c r="C68" s="93">
        <v>52.27537634408602</v>
      </c>
      <c r="D68" s="93">
        <v>29.967168458781359</v>
      </c>
      <c r="E68" s="93">
        <v>41.121272401399999</v>
      </c>
      <c r="F68" s="93">
        <v>23.878727598566307</v>
      </c>
      <c r="G68" s="93">
        <v>0</v>
      </c>
      <c r="H68" s="93">
        <v>0.14695742260771891</v>
      </c>
      <c r="I68" s="89" t="s">
        <v>144</v>
      </c>
      <c r="J68" s="89">
        <v>3010</v>
      </c>
      <c r="K68" s="94">
        <v>302</v>
      </c>
      <c r="M68" s="89">
        <v>51.781146953405013</v>
      </c>
      <c r="N68" s="89">
        <v>31.203046594982084</v>
      </c>
      <c r="O68" s="89">
        <v>41.492096774193548</v>
      </c>
      <c r="P68" s="129">
        <v>23.507903225806452</v>
      </c>
      <c r="Q68" s="89">
        <v>0</v>
      </c>
      <c r="U68" s="89">
        <v>0.1681856904796562</v>
      </c>
    </row>
    <row r="69" spans="1:21" x14ac:dyDescent="0.2">
      <c r="A69" s="87">
        <v>3</v>
      </c>
      <c r="B69" s="87">
        <v>3</v>
      </c>
      <c r="C69" s="93">
        <v>50.130931899641574</v>
      </c>
      <c r="D69" s="93">
        <v>28.978279569892472</v>
      </c>
      <c r="E69" s="93">
        <v>39.554605734699997</v>
      </c>
      <c r="F69" s="93">
        <v>25.445394265232981</v>
      </c>
      <c r="G69" s="93">
        <v>0</v>
      </c>
      <c r="H69" s="93">
        <v>8.0964945927356577E-2</v>
      </c>
      <c r="I69" s="89" t="s">
        <v>145</v>
      </c>
      <c r="J69" s="89">
        <v>3013</v>
      </c>
      <c r="K69" s="94">
        <v>303</v>
      </c>
      <c r="M69" s="89">
        <v>54.938172043010745</v>
      </c>
      <c r="N69" s="89">
        <v>33.389462365591399</v>
      </c>
      <c r="O69" s="89">
        <v>44.163817204301075</v>
      </c>
      <c r="P69" s="129">
        <v>20.836182795698921</v>
      </c>
      <c r="Q69" s="89">
        <v>0</v>
      </c>
      <c r="U69" s="89">
        <v>3.4877205131978749E-2</v>
      </c>
    </row>
    <row r="70" spans="1:21" x14ac:dyDescent="0.2">
      <c r="A70" s="87">
        <v>3</v>
      </c>
      <c r="B70" s="87">
        <v>4</v>
      </c>
      <c r="C70" s="93">
        <v>51.997598566308241</v>
      </c>
      <c r="D70" s="93">
        <v>29.567168458781357</v>
      </c>
      <c r="E70" s="93">
        <v>40.782383512499997</v>
      </c>
      <c r="F70" s="93">
        <v>24.217616487455196</v>
      </c>
      <c r="G70" s="93">
        <v>0</v>
      </c>
      <c r="H70" s="93">
        <v>0.28456035410643754</v>
      </c>
      <c r="I70" s="89" t="s">
        <v>146</v>
      </c>
      <c r="J70" s="89">
        <v>3016</v>
      </c>
      <c r="K70" s="94">
        <v>304</v>
      </c>
      <c r="M70" s="89">
        <v>57.522974910394268</v>
      </c>
      <c r="N70" s="89">
        <v>36.312867383512533</v>
      </c>
      <c r="O70" s="89">
        <v>46.917921146953404</v>
      </c>
      <c r="P70" s="129">
        <v>18.082078853046603</v>
      </c>
      <c r="Q70" s="89">
        <v>0</v>
      </c>
      <c r="U70" s="89">
        <v>0.1842568344154091</v>
      </c>
    </row>
    <row r="71" spans="1:21" x14ac:dyDescent="0.2">
      <c r="A71" s="87">
        <v>3</v>
      </c>
      <c r="B71" s="87">
        <v>5</v>
      </c>
      <c r="C71" s="93">
        <v>53.319820788530464</v>
      </c>
      <c r="D71" s="93">
        <v>32.011612903225803</v>
      </c>
      <c r="E71" s="93">
        <v>42.665716845799999</v>
      </c>
      <c r="F71" s="93">
        <v>22.334283154121863</v>
      </c>
      <c r="G71" s="93">
        <v>0</v>
      </c>
      <c r="H71" s="93">
        <v>0.13154515021885152</v>
      </c>
      <c r="I71" s="89" t="s">
        <v>147</v>
      </c>
      <c r="J71" s="89">
        <v>3017</v>
      </c>
      <c r="K71" s="94">
        <v>305</v>
      </c>
      <c r="M71" s="89">
        <v>58.858888888888899</v>
      </c>
      <c r="N71" s="89">
        <v>36.655842293906808</v>
      </c>
      <c r="O71" s="89">
        <v>47.757365591397843</v>
      </c>
      <c r="P71" s="129">
        <v>17.242634408602154</v>
      </c>
      <c r="Q71" s="89">
        <v>0</v>
      </c>
      <c r="U71" s="89">
        <v>0.22651504761130872</v>
      </c>
    </row>
    <row r="72" spans="1:21" x14ac:dyDescent="0.2">
      <c r="A72" s="87">
        <v>3</v>
      </c>
      <c r="B72" s="87">
        <v>6</v>
      </c>
      <c r="C72" s="93">
        <v>55.808709677419351</v>
      </c>
      <c r="D72" s="93">
        <v>32.167168458781354</v>
      </c>
      <c r="E72" s="93">
        <v>43.987939068099998</v>
      </c>
      <c r="F72" s="93">
        <v>21.046093189964161</v>
      </c>
      <c r="G72" s="93">
        <v>3.4032258064516444E-2</v>
      </c>
      <c r="H72" s="93">
        <v>6.2242008573079391E-2</v>
      </c>
      <c r="I72" s="89" t="s">
        <v>148</v>
      </c>
      <c r="J72" s="89">
        <v>3015</v>
      </c>
      <c r="K72" s="94">
        <v>306</v>
      </c>
      <c r="M72" s="89">
        <v>56.953082437275995</v>
      </c>
      <c r="N72" s="89">
        <v>35.081433691756274</v>
      </c>
      <c r="O72" s="89">
        <v>46.017258064516128</v>
      </c>
      <c r="P72" s="129">
        <v>18.982741935483869</v>
      </c>
      <c r="Q72" s="89">
        <v>0</v>
      </c>
      <c r="U72" s="89">
        <v>0.20416055532350175</v>
      </c>
    </row>
    <row r="73" spans="1:21" x14ac:dyDescent="0.2">
      <c r="A73" s="87">
        <v>3</v>
      </c>
      <c r="B73" s="87">
        <v>7</v>
      </c>
      <c r="C73" s="93">
        <v>56.53093189964158</v>
      </c>
      <c r="D73" s="93">
        <v>32.156057347670249</v>
      </c>
      <c r="E73" s="93">
        <v>44.343494623600002</v>
      </c>
      <c r="F73" s="93">
        <v>20.673870967741937</v>
      </c>
      <c r="G73" s="93">
        <v>1.7365591397849774E-2</v>
      </c>
      <c r="H73" s="93">
        <v>0.11429608217070703</v>
      </c>
      <c r="I73" s="89" t="s">
        <v>149</v>
      </c>
      <c r="J73" s="89">
        <v>3004</v>
      </c>
      <c r="K73" s="94">
        <v>307</v>
      </c>
      <c r="M73" s="89">
        <v>45.447921146953405</v>
      </c>
      <c r="N73" s="89">
        <v>25.338100358422935</v>
      </c>
      <c r="O73" s="89">
        <v>35.39301075268817</v>
      </c>
      <c r="P73" s="129">
        <v>29.60698924731183</v>
      </c>
      <c r="Q73" s="89">
        <v>0</v>
      </c>
      <c r="U73" s="89">
        <v>9.4085241230102618E-2</v>
      </c>
    </row>
    <row r="74" spans="1:21" x14ac:dyDescent="0.2">
      <c r="A74" s="87">
        <v>3</v>
      </c>
      <c r="B74" s="87">
        <v>8</v>
      </c>
      <c r="C74" s="93">
        <v>57.453154121863797</v>
      </c>
      <c r="D74" s="93">
        <v>34.956057347670246</v>
      </c>
      <c r="E74" s="93">
        <v>46.204605734700003</v>
      </c>
      <c r="F74" s="93">
        <v>18.795394265232979</v>
      </c>
      <c r="G74" s="93">
        <v>0</v>
      </c>
      <c r="H74" s="93">
        <v>0.14473074803492969</v>
      </c>
      <c r="I74" s="89" t="s">
        <v>150</v>
      </c>
      <c r="J74" s="89">
        <v>3001</v>
      </c>
      <c r="K74" s="94">
        <v>308</v>
      </c>
      <c r="M74" s="89">
        <v>33.000407860585831</v>
      </c>
      <c r="N74" s="89">
        <v>14.197330367074532</v>
      </c>
      <c r="O74" s="89">
        <v>23.598869113830176</v>
      </c>
      <c r="P74" s="129">
        <v>41.401130886169831</v>
      </c>
      <c r="Q74" s="89">
        <v>0</v>
      </c>
      <c r="U74" s="89">
        <v>2.6273443651118982E-2</v>
      </c>
    </row>
    <row r="75" spans="1:21" x14ac:dyDescent="0.2">
      <c r="A75" s="87">
        <v>3</v>
      </c>
      <c r="B75" s="87">
        <v>9</v>
      </c>
      <c r="C75" s="93">
        <v>54.819820788530464</v>
      </c>
      <c r="D75" s="93">
        <v>34.222724014336912</v>
      </c>
      <c r="E75" s="93">
        <v>44.521272401399997</v>
      </c>
      <c r="F75" s="93">
        <v>20.544480286738352</v>
      </c>
      <c r="G75" s="93">
        <v>6.5752688172042897E-2</v>
      </c>
      <c r="H75" s="93">
        <v>0.23187342297714461</v>
      </c>
      <c r="I75" s="89" t="s">
        <v>151</v>
      </c>
      <c r="J75" s="89">
        <v>3005</v>
      </c>
      <c r="K75" s="94">
        <v>309</v>
      </c>
      <c r="M75" s="89">
        <v>45.796989247311828</v>
      </c>
      <c r="N75" s="89">
        <v>27.068172043010751</v>
      </c>
      <c r="O75" s="89">
        <v>36.432580645161288</v>
      </c>
      <c r="P75" s="129">
        <v>28.567419354838709</v>
      </c>
      <c r="Q75" s="89">
        <v>0</v>
      </c>
      <c r="U75" s="89">
        <v>1.2006237971086152E-2</v>
      </c>
    </row>
    <row r="76" spans="1:21" x14ac:dyDescent="0.2">
      <c r="A76" s="87">
        <v>3</v>
      </c>
      <c r="B76" s="87">
        <v>10</v>
      </c>
      <c r="C76" s="93">
        <v>55.530931899641573</v>
      </c>
      <c r="D76" s="93">
        <v>33.978279569892464</v>
      </c>
      <c r="E76" s="93">
        <v>44.7546057347</v>
      </c>
      <c r="F76" s="93">
        <v>20.34351254480287</v>
      </c>
      <c r="G76" s="93">
        <v>9.8118279569892289E-2</v>
      </c>
      <c r="H76" s="93">
        <v>0.10362780729620202</v>
      </c>
      <c r="I76" s="89" t="s">
        <v>152</v>
      </c>
      <c r="J76" s="89">
        <v>3019</v>
      </c>
      <c r="K76" s="94">
        <v>310</v>
      </c>
      <c r="M76" s="89">
        <v>62.541497960697065</v>
      </c>
      <c r="N76" s="89">
        <v>36.58426399703373</v>
      </c>
      <c r="O76" s="89">
        <v>49.562880978865408</v>
      </c>
      <c r="P76" s="129">
        <v>15.437119021134597</v>
      </c>
      <c r="Q76" s="89">
        <v>0</v>
      </c>
      <c r="U76" s="89">
        <v>7.2706540788727139E-2</v>
      </c>
    </row>
    <row r="77" spans="1:21" x14ac:dyDescent="0.2">
      <c r="A77" s="87">
        <v>3</v>
      </c>
      <c r="B77" s="87">
        <v>11</v>
      </c>
      <c r="C77" s="93">
        <v>57.264265232974907</v>
      </c>
      <c r="D77" s="93">
        <v>33.656057347670249</v>
      </c>
      <c r="E77" s="93">
        <v>45.4601612903</v>
      </c>
      <c r="F77" s="93">
        <v>19.587956989247314</v>
      </c>
      <c r="G77" s="93">
        <v>4.8118279569892293E-2</v>
      </c>
      <c r="H77" s="93">
        <v>9.6214351436223561E-2</v>
      </c>
      <c r="I77" s="89" t="s">
        <v>153</v>
      </c>
      <c r="J77" s="89">
        <v>3008</v>
      </c>
      <c r="K77" s="94">
        <v>311</v>
      </c>
      <c r="M77" s="89">
        <v>50.913870967741921</v>
      </c>
      <c r="N77" s="89">
        <v>28.573978494623653</v>
      </c>
      <c r="O77" s="89">
        <v>39.743924731182794</v>
      </c>
      <c r="P77" s="129">
        <v>25.256075268817206</v>
      </c>
      <c r="Q77" s="89">
        <v>0</v>
      </c>
      <c r="U77" s="89">
        <v>0.14188971372780695</v>
      </c>
    </row>
    <row r="78" spans="1:21" x14ac:dyDescent="0.2">
      <c r="A78" s="87">
        <v>3</v>
      </c>
      <c r="B78" s="87">
        <v>12</v>
      </c>
      <c r="C78" s="93">
        <v>58.230931899641568</v>
      </c>
      <c r="D78" s="93">
        <v>35.711612903225799</v>
      </c>
      <c r="E78" s="93">
        <v>46.9712724014</v>
      </c>
      <c r="F78" s="93">
        <v>18.209802867383516</v>
      </c>
      <c r="G78" s="93">
        <v>0.18107526881720398</v>
      </c>
      <c r="H78" s="93">
        <v>0.11522580763751597</v>
      </c>
      <c r="I78" s="89" t="s">
        <v>154</v>
      </c>
      <c r="J78" s="89">
        <v>3002</v>
      </c>
      <c r="K78" s="94">
        <v>312</v>
      </c>
      <c r="M78" s="89">
        <v>38.969032258064516</v>
      </c>
      <c r="N78" s="89">
        <v>23.43068100358423</v>
      </c>
      <c r="O78" s="89">
        <v>31.199856630824375</v>
      </c>
      <c r="P78" s="129">
        <v>33.800143369175629</v>
      </c>
      <c r="Q78" s="89">
        <v>0</v>
      </c>
      <c r="U78" s="89">
        <v>0.10853183669863459</v>
      </c>
    </row>
    <row r="79" spans="1:21" x14ac:dyDescent="0.2">
      <c r="A79" s="87">
        <v>3</v>
      </c>
      <c r="B79" s="87">
        <v>13</v>
      </c>
      <c r="C79" s="93">
        <v>58.642043010752687</v>
      </c>
      <c r="D79" s="93">
        <v>36.8116129032258</v>
      </c>
      <c r="E79" s="93">
        <v>47.726827956900003</v>
      </c>
      <c r="F79" s="93">
        <v>17.454623655913981</v>
      </c>
      <c r="G79" s="93">
        <v>0.18145161290322562</v>
      </c>
      <c r="H79" s="93">
        <v>0.15266436685320667</v>
      </c>
      <c r="I79" s="89" t="s">
        <v>155</v>
      </c>
      <c r="J79" s="89">
        <v>3006</v>
      </c>
      <c r="K79" s="94">
        <v>313</v>
      </c>
      <c r="M79" s="89">
        <v>48.095698924731181</v>
      </c>
      <c r="N79" s="89">
        <v>27.163405017921143</v>
      </c>
      <c r="O79" s="89">
        <v>37.629551971326158</v>
      </c>
      <c r="P79" s="129">
        <v>27.370448028673838</v>
      </c>
      <c r="Q79" s="89">
        <v>0</v>
      </c>
      <c r="U79" s="89">
        <v>6.5736825604837124E-2</v>
      </c>
    </row>
    <row r="80" spans="1:21" x14ac:dyDescent="0.2">
      <c r="A80" s="87">
        <v>3</v>
      </c>
      <c r="B80" s="87">
        <v>14</v>
      </c>
      <c r="C80" s="93">
        <v>58.286487455197133</v>
      </c>
      <c r="D80" s="93">
        <v>37.422724014336914</v>
      </c>
      <c r="E80" s="93">
        <v>47.854605734700002</v>
      </c>
      <c r="F80" s="93">
        <v>17.176845878136202</v>
      </c>
      <c r="G80" s="93">
        <v>3.1451612903225623E-2</v>
      </c>
      <c r="H80" s="93">
        <v>0.10399708003606103</v>
      </c>
      <c r="I80" s="89" t="s">
        <v>156</v>
      </c>
      <c r="J80" s="89">
        <v>3003</v>
      </c>
      <c r="K80" s="94">
        <v>314</v>
      </c>
      <c r="M80" s="89">
        <v>43.239139784946239</v>
      </c>
      <c r="N80" s="89">
        <v>24.967741935483865</v>
      </c>
      <c r="O80" s="89">
        <v>34.103440860215052</v>
      </c>
      <c r="P80" s="129">
        <v>30.896559139784948</v>
      </c>
      <c r="Q80" s="89">
        <v>0</v>
      </c>
      <c r="U80" s="89">
        <v>1.2558804582895161E-2</v>
      </c>
    </row>
    <row r="81" spans="1:21" x14ac:dyDescent="0.2">
      <c r="A81" s="87">
        <v>3</v>
      </c>
      <c r="B81" s="87">
        <v>15</v>
      </c>
      <c r="C81" s="93">
        <v>60.197598566308244</v>
      </c>
      <c r="D81" s="93">
        <v>36.18939068100358</v>
      </c>
      <c r="E81" s="93">
        <v>48.193494623600003</v>
      </c>
      <c r="F81" s="93">
        <v>16.88983870967742</v>
      </c>
      <c r="G81" s="93">
        <v>8.3333333333333329E-2</v>
      </c>
      <c r="H81" s="93">
        <v>9.5219494757300432E-2</v>
      </c>
      <c r="I81" s="89" t="s">
        <v>157</v>
      </c>
      <c r="J81" s="89">
        <v>3024</v>
      </c>
      <c r="K81" s="94">
        <v>315</v>
      </c>
      <c r="M81" s="89">
        <v>68.564042763564458</v>
      </c>
      <c r="N81" s="89">
        <v>41.204902978618215</v>
      </c>
      <c r="O81" s="89">
        <v>54.88447287109134</v>
      </c>
      <c r="P81" s="129">
        <v>10.115527128908662</v>
      </c>
      <c r="Q81" s="89">
        <v>0</v>
      </c>
      <c r="U81" s="89">
        <v>0.11770530989243015</v>
      </c>
    </row>
    <row r="82" spans="1:21" x14ac:dyDescent="0.2">
      <c r="A82" s="87">
        <v>3</v>
      </c>
      <c r="B82" s="87">
        <v>16</v>
      </c>
      <c r="C82" s="93">
        <v>59.208709677419357</v>
      </c>
      <c r="D82" s="93">
        <v>37.18939068100358</v>
      </c>
      <c r="E82" s="93">
        <v>48.1990501792</v>
      </c>
      <c r="F82" s="93">
        <v>16.867616487455198</v>
      </c>
      <c r="G82" s="93">
        <v>6.6666666666666666E-2</v>
      </c>
      <c r="H82" s="93">
        <v>0.12275420397013179</v>
      </c>
      <c r="I82" s="89" t="s">
        <v>158</v>
      </c>
      <c r="J82" s="89">
        <v>3025</v>
      </c>
      <c r="K82" s="94">
        <v>316</v>
      </c>
      <c r="M82" s="89">
        <v>67.234408602150538</v>
      </c>
      <c r="N82" s="89">
        <v>44.343548387096774</v>
      </c>
      <c r="O82" s="89">
        <v>55.788978494623656</v>
      </c>
      <c r="P82" s="129">
        <v>9.2110215053763422</v>
      </c>
      <c r="Q82" s="89">
        <v>0</v>
      </c>
      <c r="U82" s="89">
        <v>0.30664009028503625</v>
      </c>
    </row>
    <row r="83" spans="1:21" x14ac:dyDescent="0.2">
      <c r="A83" s="87">
        <v>3</v>
      </c>
      <c r="B83" s="87">
        <v>17</v>
      </c>
      <c r="C83" s="93">
        <v>58.264265232974914</v>
      </c>
      <c r="D83" s="93">
        <v>37.13383512544803</v>
      </c>
      <c r="E83" s="93">
        <v>47.6990501792</v>
      </c>
      <c r="F83" s="93">
        <v>17.300949820788528</v>
      </c>
      <c r="G83" s="93">
        <v>0</v>
      </c>
      <c r="H83" s="93">
        <v>0.14835592730543651</v>
      </c>
      <c r="I83" s="89" t="s">
        <v>159</v>
      </c>
      <c r="J83" s="89">
        <v>3030</v>
      </c>
      <c r="K83" s="94">
        <v>317</v>
      </c>
      <c r="M83" s="89">
        <v>75.424623655913976</v>
      </c>
      <c r="N83" s="89">
        <v>55.275913978494621</v>
      </c>
      <c r="O83" s="89">
        <v>65.350268817204295</v>
      </c>
      <c r="P83" s="129">
        <v>0.24408602150537581</v>
      </c>
      <c r="Q83" s="89">
        <v>0.59435483870967787</v>
      </c>
      <c r="U83" s="89">
        <v>0.20986555067458865</v>
      </c>
    </row>
    <row r="84" spans="1:21" x14ac:dyDescent="0.2">
      <c r="A84" s="87">
        <v>3</v>
      </c>
      <c r="B84" s="87">
        <v>18</v>
      </c>
      <c r="C84" s="93">
        <v>60.786487455197133</v>
      </c>
      <c r="D84" s="93">
        <v>38.18939068100358</v>
      </c>
      <c r="E84" s="93">
        <v>49.487939068099998</v>
      </c>
      <c r="F84" s="93">
        <v>15.545394265232977</v>
      </c>
      <c r="G84" s="93">
        <v>3.3333333333333333E-2</v>
      </c>
      <c r="H84" s="93">
        <v>7.1161065099948656E-2</v>
      </c>
      <c r="I84" s="89" t="s">
        <v>160</v>
      </c>
      <c r="J84" s="89">
        <v>3014</v>
      </c>
      <c r="K84" s="94">
        <v>318</v>
      </c>
      <c r="M84" s="89">
        <v>54.811667284637252</v>
      </c>
      <c r="N84" s="89">
        <v>35.161154369052028</v>
      </c>
      <c r="O84" s="89">
        <v>44.98641082684464</v>
      </c>
      <c r="P84" s="129">
        <v>20.01358917315536</v>
      </c>
      <c r="Q84" s="89">
        <v>0</v>
      </c>
      <c r="U84" s="89">
        <v>8.0854583691070986E-2</v>
      </c>
    </row>
    <row r="85" spans="1:21" x14ac:dyDescent="0.2">
      <c r="A85" s="87">
        <v>3</v>
      </c>
      <c r="B85" s="87">
        <v>19</v>
      </c>
      <c r="C85" s="93">
        <v>60.01982078853046</v>
      </c>
      <c r="D85" s="93">
        <v>39.467168458781359</v>
      </c>
      <c r="E85" s="93">
        <v>49.7434946236</v>
      </c>
      <c r="F85" s="93">
        <v>15.395913978494626</v>
      </c>
      <c r="G85" s="93">
        <v>0.1394086021505378</v>
      </c>
      <c r="H85" s="93">
        <v>0.57835894710142732</v>
      </c>
      <c r="I85" s="89" t="s">
        <v>161</v>
      </c>
      <c r="J85" s="89">
        <v>3021</v>
      </c>
      <c r="K85" s="94">
        <v>319</v>
      </c>
      <c r="M85" s="89">
        <v>64.254982078853047</v>
      </c>
      <c r="N85" s="89">
        <v>39.33501792114695</v>
      </c>
      <c r="O85" s="89">
        <v>51.794999999999995</v>
      </c>
      <c r="P85" s="129">
        <v>13.205000000000007</v>
      </c>
      <c r="Q85" s="89">
        <v>0</v>
      </c>
      <c r="U85" s="89">
        <v>0.18781929369316763</v>
      </c>
    </row>
    <row r="86" spans="1:21" x14ac:dyDescent="0.2">
      <c r="A86" s="87">
        <v>3</v>
      </c>
      <c r="B86" s="87">
        <v>20</v>
      </c>
      <c r="C86" s="93">
        <v>58.375376344086021</v>
      </c>
      <c r="D86" s="93">
        <v>38.456057347670246</v>
      </c>
      <c r="E86" s="93">
        <v>48.415716845799999</v>
      </c>
      <c r="F86" s="93">
        <v>16.834283154121866</v>
      </c>
      <c r="G86" s="93">
        <v>0.25</v>
      </c>
      <c r="H86" s="93">
        <v>0.20461694156337726</v>
      </c>
      <c r="I86" s="89" t="s">
        <v>162</v>
      </c>
      <c r="J86" s="89">
        <v>3007</v>
      </c>
      <c r="K86" s="94">
        <v>320</v>
      </c>
      <c r="M86" s="89">
        <v>50.111720430107525</v>
      </c>
      <c r="N86" s="89">
        <v>27.236559139784941</v>
      </c>
      <c r="O86" s="89">
        <v>38.674139784946234</v>
      </c>
      <c r="P86" s="129">
        <v>26.325860215053766</v>
      </c>
      <c r="Q86" s="89">
        <v>0</v>
      </c>
      <c r="U86" s="89">
        <v>4.5278201103259974E-2</v>
      </c>
    </row>
    <row r="87" spans="1:21" x14ac:dyDescent="0.2">
      <c r="A87" s="87">
        <v>3</v>
      </c>
      <c r="B87" s="87">
        <v>21</v>
      </c>
      <c r="C87" s="93">
        <v>60.164265232974913</v>
      </c>
      <c r="D87" s="93">
        <v>38.13383512544803</v>
      </c>
      <c r="E87" s="93">
        <v>49.149050179200003</v>
      </c>
      <c r="F87" s="93">
        <v>16.263637992831541</v>
      </c>
      <c r="G87" s="93">
        <v>0.41268817204301056</v>
      </c>
      <c r="H87" s="93">
        <v>0.10005404757832453</v>
      </c>
      <c r="I87" s="89" t="s">
        <v>163</v>
      </c>
      <c r="J87" s="89">
        <v>3009</v>
      </c>
      <c r="K87" s="94">
        <v>321</v>
      </c>
      <c r="M87" s="89">
        <v>53.064695340501785</v>
      </c>
      <c r="N87" s="89">
        <v>28.323655913978492</v>
      </c>
      <c r="O87" s="89">
        <v>40.694175627240149</v>
      </c>
      <c r="P87" s="129">
        <v>24.305824372759854</v>
      </c>
      <c r="Q87" s="89">
        <v>0</v>
      </c>
      <c r="U87" s="89">
        <v>6.6169397644240832E-2</v>
      </c>
    </row>
    <row r="88" spans="1:21" x14ac:dyDescent="0.2">
      <c r="A88" s="87">
        <v>3</v>
      </c>
      <c r="B88" s="87">
        <v>22</v>
      </c>
      <c r="C88" s="93">
        <v>60.864265232974915</v>
      </c>
      <c r="D88" s="93">
        <v>39.011612903225796</v>
      </c>
      <c r="E88" s="93">
        <v>49.9379390681</v>
      </c>
      <c r="F88" s="93">
        <v>15.394856630824375</v>
      </c>
      <c r="G88" s="93">
        <v>0.33279569892473121</v>
      </c>
      <c r="H88" s="93">
        <v>9.8640190164015748E-2</v>
      </c>
      <c r="I88" s="89" t="s">
        <v>164</v>
      </c>
      <c r="J88" s="89">
        <v>3011</v>
      </c>
      <c r="K88" s="94">
        <v>322</v>
      </c>
      <c r="M88" s="89">
        <v>53.248714621184021</v>
      </c>
      <c r="N88" s="89">
        <v>31.637339018662708</v>
      </c>
      <c r="O88" s="89">
        <v>42.443026819923368</v>
      </c>
      <c r="P88" s="129">
        <v>22.556973180076632</v>
      </c>
      <c r="Q88" s="89">
        <v>0</v>
      </c>
      <c r="U88" s="89">
        <v>0.16339910723787421</v>
      </c>
    </row>
    <row r="89" spans="1:21" x14ac:dyDescent="0.2">
      <c r="A89" s="87">
        <v>3</v>
      </c>
      <c r="B89" s="87">
        <v>23</v>
      </c>
      <c r="C89" s="93">
        <v>62.397598566308247</v>
      </c>
      <c r="D89" s="93">
        <v>38.411612903225794</v>
      </c>
      <c r="E89" s="93">
        <v>50.404605734699999</v>
      </c>
      <c r="F89" s="93">
        <v>14.61152329749104</v>
      </c>
      <c r="G89" s="93">
        <v>1.6129032258064533E-2</v>
      </c>
      <c r="H89" s="93">
        <v>3.405421201434012E-2</v>
      </c>
      <c r="I89" s="89" t="s">
        <v>165</v>
      </c>
      <c r="J89" s="89">
        <v>3022</v>
      </c>
      <c r="K89" s="94">
        <v>323</v>
      </c>
      <c r="M89" s="89">
        <v>64.947956989247317</v>
      </c>
      <c r="N89" s="89">
        <v>40.829247311827963</v>
      </c>
      <c r="O89" s="89">
        <v>52.888602150537629</v>
      </c>
      <c r="P89" s="129">
        <v>12.111397849462369</v>
      </c>
      <c r="Q89" s="89">
        <v>0</v>
      </c>
      <c r="U89" s="89">
        <v>0.14455298914233086</v>
      </c>
    </row>
    <row r="90" spans="1:21" x14ac:dyDescent="0.2">
      <c r="A90" s="87">
        <v>3</v>
      </c>
      <c r="B90" s="87">
        <v>24</v>
      </c>
      <c r="C90" s="93">
        <v>59.764265232974914</v>
      </c>
      <c r="D90" s="93">
        <v>38.556057347670247</v>
      </c>
      <c r="E90" s="93">
        <v>49.160161290300003</v>
      </c>
      <c r="F90" s="93">
        <v>15.873870967741937</v>
      </c>
      <c r="G90" s="93">
        <v>3.4032258064516444E-2</v>
      </c>
      <c r="H90" s="93">
        <v>0.11668361370124028</v>
      </c>
      <c r="I90" s="89" t="s">
        <v>166</v>
      </c>
      <c r="J90" s="89">
        <v>3031</v>
      </c>
      <c r="K90" s="94">
        <v>324</v>
      </c>
      <c r="M90" s="89">
        <v>77.904408602150554</v>
      </c>
      <c r="N90" s="89">
        <v>59.987849462365602</v>
      </c>
      <c r="O90" s="89">
        <v>68.946129032258071</v>
      </c>
      <c r="P90" s="129">
        <v>0</v>
      </c>
      <c r="Q90" s="89">
        <v>3.9461290322580638</v>
      </c>
      <c r="U90" s="89">
        <v>8.0696706988305042E-2</v>
      </c>
    </row>
    <row r="91" spans="1:21" x14ac:dyDescent="0.2">
      <c r="A91" s="87">
        <v>3</v>
      </c>
      <c r="B91" s="87">
        <v>25</v>
      </c>
      <c r="C91" s="93">
        <v>61.1531541218638</v>
      </c>
      <c r="D91" s="93">
        <v>39.62272401433691</v>
      </c>
      <c r="E91" s="93">
        <v>50.387939068100003</v>
      </c>
      <c r="F91" s="93">
        <v>14.677275985663085</v>
      </c>
      <c r="G91" s="93">
        <v>6.5215053763440764E-2</v>
      </c>
      <c r="H91" s="93">
        <v>0.22271827499076294</v>
      </c>
      <c r="I91" s="89" t="s">
        <v>167</v>
      </c>
      <c r="J91" s="89">
        <v>3012</v>
      </c>
      <c r="K91" s="94">
        <v>325</v>
      </c>
      <c r="M91" s="89">
        <v>54.207849462365594</v>
      </c>
      <c r="N91" s="89">
        <v>32.350537634408603</v>
      </c>
      <c r="O91" s="89">
        <v>43.279193548387099</v>
      </c>
      <c r="P91" s="129">
        <v>21.720806451612898</v>
      </c>
      <c r="Q91" s="89">
        <v>0</v>
      </c>
      <c r="U91" s="89">
        <v>6.8925062539616971E-2</v>
      </c>
    </row>
    <row r="92" spans="1:21" x14ac:dyDescent="0.2">
      <c r="A92" s="87">
        <v>3</v>
      </c>
      <c r="B92" s="87">
        <v>26</v>
      </c>
      <c r="C92" s="93">
        <v>60.264265232974914</v>
      </c>
      <c r="D92" s="93">
        <v>39.033835125448029</v>
      </c>
      <c r="E92" s="93">
        <v>49.649050179200003</v>
      </c>
      <c r="F92" s="93">
        <v>15.81310035842294</v>
      </c>
      <c r="G92" s="93">
        <v>0.46215053763440844</v>
      </c>
      <c r="H92" s="93">
        <v>0.11636085735804667</v>
      </c>
      <c r="I92" s="89" t="s">
        <v>168</v>
      </c>
      <c r="J92" s="89">
        <v>3018</v>
      </c>
      <c r="K92" s="94">
        <v>326</v>
      </c>
      <c r="M92" s="89">
        <v>60.522293906810027</v>
      </c>
      <c r="N92" s="89">
        <v>36.735304659498205</v>
      </c>
      <c r="O92" s="89">
        <v>48.628799283154116</v>
      </c>
      <c r="P92" s="129">
        <v>16.37120071684588</v>
      </c>
      <c r="Q92" s="89">
        <v>0</v>
      </c>
      <c r="U92" s="89">
        <v>0.27380738432179008</v>
      </c>
    </row>
    <row r="93" spans="1:21" x14ac:dyDescent="0.2">
      <c r="A93" s="87">
        <v>3</v>
      </c>
      <c r="B93" s="87">
        <v>27</v>
      </c>
      <c r="C93" s="93">
        <v>62.308709677419351</v>
      </c>
      <c r="D93" s="93">
        <v>38.756057347670243</v>
      </c>
      <c r="E93" s="93">
        <v>50.532383512499997</v>
      </c>
      <c r="F93" s="93">
        <v>14.812831541218639</v>
      </c>
      <c r="G93" s="93">
        <v>0.34521505376344097</v>
      </c>
      <c r="H93" s="93">
        <v>0.11355074974604752</v>
      </c>
      <c r="I93" s="89" t="s">
        <v>169</v>
      </c>
      <c r="J93" s="89">
        <v>3029</v>
      </c>
      <c r="K93" s="94">
        <v>327</v>
      </c>
      <c r="M93" s="89">
        <v>72.975806451612911</v>
      </c>
      <c r="N93" s="89">
        <v>52.089139784946234</v>
      </c>
      <c r="O93" s="89">
        <v>62.532473118279569</v>
      </c>
      <c r="P93" s="129">
        <v>2.4675268817204299</v>
      </c>
      <c r="Q93" s="89">
        <v>0</v>
      </c>
      <c r="U93" s="89">
        <v>0.17878360420893352</v>
      </c>
    </row>
    <row r="94" spans="1:21" x14ac:dyDescent="0.2">
      <c r="A94" s="87">
        <v>3</v>
      </c>
      <c r="B94" s="87">
        <v>28</v>
      </c>
      <c r="C94" s="93">
        <v>63.808709677419344</v>
      </c>
      <c r="D94" s="93">
        <v>41.056057347670247</v>
      </c>
      <c r="E94" s="93">
        <v>52.432383512500003</v>
      </c>
      <c r="F94" s="93">
        <v>13.01283154121864</v>
      </c>
      <c r="G94" s="93">
        <v>0.44521505376344095</v>
      </c>
      <c r="H94" s="93">
        <v>0.13054322800827942</v>
      </c>
      <c r="I94" s="89" t="s">
        <v>170</v>
      </c>
      <c r="J94" s="89">
        <v>3026</v>
      </c>
      <c r="K94" s="94">
        <v>328</v>
      </c>
      <c r="M94" s="89">
        <v>70.171971326164865</v>
      </c>
      <c r="N94" s="89">
        <v>44.288422939068099</v>
      </c>
      <c r="O94" s="89">
        <v>57.230197132616482</v>
      </c>
      <c r="P94" s="129">
        <v>7.7698028673835138</v>
      </c>
      <c r="Q94" s="89">
        <v>0</v>
      </c>
      <c r="U94" s="89">
        <v>0.62187295579167845</v>
      </c>
    </row>
    <row r="95" spans="1:21" x14ac:dyDescent="0.2">
      <c r="A95" s="87">
        <v>3</v>
      </c>
      <c r="B95" s="87">
        <v>29</v>
      </c>
      <c r="C95" s="93">
        <v>62.34204301075269</v>
      </c>
      <c r="D95" s="93">
        <v>40.13383512544803</v>
      </c>
      <c r="E95" s="93">
        <v>51.237939068099998</v>
      </c>
      <c r="F95" s="93">
        <v>14.177652329749105</v>
      </c>
      <c r="G95" s="93">
        <v>0.41559139784946242</v>
      </c>
      <c r="H95" s="93">
        <v>0.12032505579300459</v>
      </c>
      <c r="I95" s="89" t="s">
        <v>171</v>
      </c>
      <c r="J95" s="89">
        <v>3027</v>
      </c>
      <c r="K95" s="94">
        <v>329</v>
      </c>
      <c r="M95" s="89">
        <v>70.897311827956983</v>
      </c>
      <c r="N95" s="89">
        <v>46.258279569892466</v>
      </c>
      <c r="O95" s="89">
        <v>58.577795698924731</v>
      </c>
      <c r="P95" s="129">
        <v>6.4222043010752667</v>
      </c>
      <c r="Q95" s="89">
        <v>0</v>
      </c>
      <c r="U95" s="89">
        <v>0.10121895988578961</v>
      </c>
    </row>
    <row r="96" spans="1:21" x14ac:dyDescent="0.2">
      <c r="A96" s="87">
        <v>3</v>
      </c>
      <c r="B96" s="87">
        <v>30</v>
      </c>
      <c r="C96" s="93">
        <v>61.164265232974913</v>
      </c>
      <c r="D96" s="93">
        <v>39.700501792114693</v>
      </c>
      <c r="E96" s="93">
        <v>50.432383512500003</v>
      </c>
      <c r="F96" s="93">
        <v>15.149874551971328</v>
      </c>
      <c r="G96" s="93">
        <v>0.58225806451612905</v>
      </c>
      <c r="H96" s="93">
        <v>0.20353345316314694</v>
      </c>
      <c r="I96" s="89" t="s">
        <v>172</v>
      </c>
      <c r="J96" s="89">
        <v>3028</v>
      </c>
      <c r="K96" s="94">
        <v>330</v>
      </c>
      <c r="M96" s="89">
        <v>72.031254480286734</v>
      </c>
      <c r="N96" s="89">
        <v>48.531290322580638</v>
      </c>
      <c r="O96" s="89">
        <v>60.281272401433696</v>
      </c>
      <c r="P96" s="129">
        <v>4.7187275985663089</v>
      </c>
      <c r="Q96" s="89">
        <v>0</v>
      </c>
      <c r="U96" s="89">
        <v>0.14050750192221204</v>
      </c>
    </row>
    <row r="97" spans="1:21" x14ac:dyDescent="0.2">
      <c r="A97" s="87">
        <v>3</v>
      </c>
      <c r="B97" s="87">
        <v>31</v>
      </c>
      <c r="C97" s="93">
        <v>63.297598566308245</v>
      </c>
      <c r="D97" s="93">
        <v>41.144946236559136</v>
      </c>
      <c r="E97" s="93">
        <v>52.2212724014</v>
      </c>
      <c r="F97" s="93">
        <v>12.977813620071688</v>
      </c>
      <c r="G97" s="93">
        <v>0.19908602150537622</v>
      </c>
      <c r="H97" s="93">
        <v>0.12900546650663855</v>
      </c>
      <c r="I97" s="89" t="s">
        <v>173</v>
      </c>
      <c r="J97" s="89">
        <v>3023</v>
      </c>
      <c r="K97" s="94">
        <v>331</v>
      </c>
      <c r="M97" s="89">
        <v>65.814150290446179</v>
      </c>
      <c r="N97" s="89">
        <v>41.819181806945984</v>
      </c>
      <c r="O97" s="89">
        <v>53.816666048696078</v>
      </c>
      <c r="P97" s="129">
        <v>11.183333951303922</v>
      </c>
      <c r="Q97" s="89">
        <v>0</v>
      </c>
      <c r="U97" s="89">
        <v>0.19460850921831788</v>
      </c>
    </row>
    <row r="98" spans="1:21" x14ac:dyDescent="0.2">
      <c r="A98" s="87">
        <v>4</v>
      </c>
      <c r="B98" s="87">
        <v>1</v>
      </c>
      <c r="C98" s="93">
        <v>65.197467144563916</v>
      </c>
      <c r="D98" s="93">
        <v>40.797861409796887</v>
      </c>
      <c r="E98" s="93">
        <v>52.9976642771</v>
      </c>
      <c r="F98" s="93">
        <v>12.136780167264039</v>
      </c>
      <c r="G98" s="93">
        <v>0.13444444444444439</v>
      </c>
      <c r="H98" s="93">
        <v>0.11449255217996882</v>
      </c>
      <c r="I98" s="89" t="s">
        <v>174</v>
      </c>
      <c r="J98" s="89">
        <v>4008</v>
      </c>
      <c r="K98" s="94">
        <v>401</v>
      </c>
      <c r="M98" s="89">
        <v>63.774814814814818</v>
      </c>
      <c r="N98" s="89">
        <v>38.690370370370367</v>
      </c>
      <c r="O98" s="89">
        <v>51.232592592592589</v>
      </c>
      <c r="P98" s="129">
        <v>13.76740740740741</v>
      </c>
      <c r="Q98" s="89">
        <v>0</v>
      </c>
      <c r="U98" s="89">
        <v>3.4314194634594966E-2</v>
      </c>
    </row>
    <row r="99" spans="1:21" x14ac:dyDescent="0.2">
      <c r="A99" s="87">
        <v>4</v>
      </c>
      <c r="B99" s="87">
        <v>2</v>
      </c>
      <c r="C99" s="93">
        <v>66.179259259259254</v>
      </c>
      <c r="D99" s="93">
        <v>43.334814814814813</v>
      </c>
      <c r="E99" s="93">
        <v>54.757037037000003</v>
      </c>
      <c r="F99" s="93">
        <v>10.70962962962963</v>
      </c>
      <c r="G99" s="93">
        <v>0.46666666666666667</v>
      </c>
      <c r="H99" s="93">
        <v>6.0568656182985146E-2</v>
      </c>
      <c r="I99" s="89" t="s">
        <v>175</v>
      </c>
      <c r="J99" s="89">
        <v>4005</v>
      </c>
      <c r="K99" s="94">
        <v>402</v>
      </c>
      <c r="M99" s="89">
        <v>59.794778972520909</v>
      </c>
      <c r="N99" s="89">
        <v>36.18596176821984</v>
      </c>
      <c r="O99" s="89">
        <v>47.990370370370364</v>
      </c>
      <c r="P99" s="129">
        <v>17.009629629629629</v>
      </c>
      <c r="Q99" s="89">
        <v>0</v>
      </c>
      <c r="U99" s="89">
        <v>8.2354893801585616E-2</v>
      </c>
    </row>
    <row r="100" spans="1:21" x14ac:dyDescent="0.2">
      <c r="A100" s="87">
        <v>4</v>
      </c>
      <c r="B100" s="87">
        <v>3</v>
      </c>
      <c r="C100" s="93">
        <v>66.012592592592597</v>
      </c>
      <c r="D100" s="93">
        <v>43.045925925925921</v>
      </c>
      <c r="E100" s="93">
        <v>54.529259259200003</v>
      </c>
      <c r="F100" s="93">
        <v>11.048518518518517</v>
      </c>
      <c r="G100" s="93">
        <v>0.57777777777777806</v>
      </c>
      <c r="H100" s="93">
        <v>0.25732174599628421</v>
      </c>
      <c r="I100" s="89" t="s">
        <v>176</v>
      </c>
      <c r="J100" s="89">
        <v>4021</v>
      </c>
      <c r="K100" s="94">
        <v>403</v>
      </c>
      <c r="M100" s="89">
        <v>72.966666666666669</v>
      </c>
      <c r="N100" s="89">
        <v>51.39777777777779</v>
      </c>
      <c r="O100" s="89">
        <v>62.182222222222222</v>
      </c>
      <c r="P100" s="129">
        <v>2.8177777777777777</v>
      </c>
      <c r="Q100" s="89">
        <v>0</v>
      </c>
      <c r="U100" s="89">
        <v>0.28149827346449868</v>
      </c>
    </row>
    <row r="101" spans="1:21" x14ac:dyDescent="0.2">
      <c r="A101" s="87">
        <v>4</v>
      </c>
      <c r="B101" s="87">
        <v>4</v>
      </c>
      <c r="C101" s="93">
        <v>64.657037037037028</v>
      </c>
      <c r="D101" s="93">
        <v>40.212592592592593</v>
      </c>
      <c r="E101" s="93">
        <v>52.434814814799999</v>
      </c>
      <c r="F101" s="93">
        <v>12.698518518518521</v>
      </c>
      <c r="G101" s="93">
        <v>0.13333333333333333</v>
      </c>
      <c r="H101" s="93">
        <v>0.16966653349122454</v>
      </c>
      <c r="I101" s="89" t="s">
        <v>177</v>
      </c>
      <c r="J101" s="89">
        <v>4003</v>
      </c>
      <c r="K101" s="94">
        <v>404</v>
      </c>
      <c r="M101" s="89">
        <v>57.312150537634402</v>
      </c>
      <c r="N101" s="89">
        <v>32.851469534050189</v>
      </c>
      <c r="O101" s="89">
        <v>45.081810035842295</v>
      </c>
      <c r="P101" s="129">
        <v>19.918189964157701</v>
      </c>
      <c r="Q101" s="89">
        <v>0</v>
      </c>
      <c r="U101" s="89">
        <v>5.5125573012065887E-2</v>
      </c>
    </row>
    <row r="102" spans="1:21" x14ac:dyDescent="0.2">
      <c r="A102" s="87">
        <v>4</v>
      </c>
      <c r="B102" s="87">
        <v>5</v>
      </c>
      <c r="C102" s="93">
        <v>64.179259259259254</v>
      </c>
      <c r="D102" s="93">
        <v>40.923703703703708</v>
      </c>
      <c r="E102" s="93">
        <v>52.551481481400003</v>
      </c>
      <c r="F102" s="93">
        <v>12.931851851851853</v>
      </c>
      <c r="G102" s="93">
        <v>0.48333333333333334</v>
      </c>
      <c r="H102" s="93">
        <v>0.15382312973597465</v>
      </c>
      <c r="I102" s="89" t="s">
        <v>178</v>
      </c>
      <c r="J102" s="89">
        <v>4007</v>
      </c>
      <c r="K102" s="94">
        <v>405</v>
      </c>
      <c r="M102" s="89">
        <v>62.873835125448025</v>
      </c>
      <c r="N102" s="89">
        <v>37.83326164874552</v>
      </c>
      <c r="O102" s="89">
        <v>50.353548387096779</v>
      </c>
      <c r="P102" s="129">
        <v>14.646451612903228</v>
      </c>
      <c r="Q102" s="89">
        <v>0</v>
      </c>
      <c r="U102" s="89">
        <v>6.5094528155378098E-2</v>
      </c>
    </row>
    <row r="103" spans="1:21" x14ac:dyDescent="0.2">
      <c r="A103" s="87">
        <v>4</v>
      </c>
      <c r="B103" s="87">
        <v>6</v>
      </c>
      <c r="C103" s="93">
        <v>62.590370370370366</v>
      </c>
      <c r="D103" s="93">
        <v>40.968148148148153</v>
      </c>
      <c r="E103" s="93">
        <v>51.779259259200003</v>
      </c>
      <c r="F103" s="93">
        <v>13.702407407407406</v>
      </c>
      <c r="G103" s="93">
        <v>0.48166666666666724</v>
      </c>
      <c r="H103" s="93">
        <v>6.9537459301013058E-2</v>
      </c>
      <c r="I103" s="89" t="s">
        <v>179</v>
      </c>
      <c r="J103" s="89">
        <v>4012</v>
      </c>
      <c r="K103" s="94">
        <v>406</v>
      </c>
      <c r="M103" s="89">
        <v>67.568518518518502</v>
      </c>
      <c r="N103" s="89">
        <v>41.454074074074065</v>
      </c>
      <c r="O103" s="89">
        <v>54.511296296296287</v>
      </c>
      <c r="P103" s="129">
        <v>10.488703703703704</v>
      </c>
      <c r="Q103" s="89">
        <v>0</v>
      </c>
      <c r="U103" s="89">
        <v>4.7397799863043176E-2</v>
      </c>
    </row>
    <row r="104" spans="1:21" x14ac:dyDescent="0.2">
      <c r="A104" s="87">
        <v>4</v>
      </c>
      <c r="B104" s="87">
        <v>7</v>
      </c>
      <c r="C104" s="93">
        <v>66.623703703703697</v>
      </c>
      <c r="D104" s="93">
        <v>43.312592592592594</v>
      </c>
      <c r="E104" s="93">
        <v>54.968148148099999</v>
      </c>
      <c r="F104" s="93">
        <v>10.629074074074076</v>
      </c>
      <c r="G104" s="93">
        <v>0.59722222222222243</v>
      </c>
      <c r="H104" s="93">
        <v>9.8164302760162733E-2</v>
      </c>
      <c r="I104" s="89" t="s">
        <v>180</v>
      </c>
      <c r="J104" s="89">
        <v>4002</v>
      </c>
      <c r="K104" s="94">
        <v>407</v>
      </c>
      <c r="M104" s="89">
        <v>52.820322580645147</v>
      </c>
      <c r="N104" s="89">
        <v>32.184157706093202</v>
      </c>
      <c r="O104" s="89">
        <v>42.502240143369171</v>
      </c>
      <c r="P104" s="129">
        <v>22.497759856630822</v>
      </c>
      <c r="Q104" s="89">
        <v>0</v>
      </c>
      <c r="U104" s="89">
        <v>3.6474425959841898E-2</v>
      </c>
    </row>
    <row r="105" spans="1:21" x14ac:dyDescent="0.2">
      <c r="A105" s="87">
        <v>4</v>
      </c>
      <c r="B105" s="87">
        <v>8</v>
      </c>
      <c r="C105" s="93">
        <v>67.834814814814806</v>
      </c>
      <c r="D105" s="93">
        <v>44.468148148148153</v>
      </c>
      <c r="E105" s="93">
        <v>56.151481481399998</v>
      </c>
      <c r="F105" s="93">
        <v>10.123518518518521</v>
      </c>
      <c r="G105" s="93">
        <v>1.2749999999999999</v>
      </c>
      <c r="H105" s="93">
        <v>6.4010983647567285E-2</v>
      </c>
      <c r="I105" s="89" t="s">
        <v>181</v>
      </c>
      <c r="J105" s="89">
        <v>4001</v>
      </c>
      <c r="K105" s="94">
        <v>408</v>
      </c>
      <c r="M105" s="89">
        <v>48.142592592592578</v>
      </c>
      <c r="N105" s="89">
        <v>28.563703703703712</v>
      </c>
      <c r="O105" s="89">
        <v>38.353148148148151</v>
      </c>
      <c r="P105" s="129">
        <v>26.646851851851856</v>
      </c>
      <c r="Q105" s="89">
        <v>0</v>
      </c>
      <c r="U105" s="89">
        <v>5.7498293188931841E-2</v>
      </c>
    </row>
    <row r="106" spans="1:21" x14ac:dyDescent="0.2">
      <c r="A106" s="87">
        <v>4</v>
      </c>
      <c r="B106" s="87">
        <v>9</v>
      </c>
      <c r="C106" s="93">
        <v>67.412592592592588</v>
      </c>
      <c r="D106" s="93">
        <v>43.245925925925924</v>
      </c>
      <c r="E106" s="93">
        <v>55.329259259200001</v>
      </c>
      <c r="F106" s="93">
        <v>11.034074074074075</v>
      </c>
      <c r="G106" s="93">
        <v>1.3633333333333335</v>
      </c>
      <c r="H106" s="93">
        <v>9.6118910281504516E-2</v>
      </c>
      <c r="I106" s="89" t="s">
        <v>182</v>
      </c>
      <c r="J106" s="89">
        <v>4009</v>
      </c>
      <c r="K106" s="94">
        <v>409</v>
      </c>
      <c r="M106" s="89">
        <v>64.059259259259264</v>
      </c>
      <c r="N106" s="89">
        <v>40.355925925925931</v>
      </c>
      <c r="O106" s="89">
        <v>52.207592592592597</v>
      </c>
      <c r="P106" s="129">
        <v>12.792407407407405</v>
      </c>
      <c r="Q106" s="89">
        <v>0</v>
      </c>
      <c r="U106" s="89">
        <v>8.9272967156279207E-2</v>
      </c>
    </row>
    <row r="107" spans="1:21" x14ac:dyDescent="0.2">
      <c r="A107" s="87">
        <v>4</v>
      </c>
      <c r="B107" s="87">
        <v>10</v>
      </c>
      <c r="C107" s="93">
        <v>67.968148148148146</v>
      </c>
      <c r="D107" s="93">
        <v>42.76814814814815</v>
      </c>
      <c r="E107" s="93">
        <v>55.368148148099998</v>
      </c>
      <c r="F107" s="93">
        <v>10.761296296296299</v>
      </c>
      <c r="G107" s="93">
        <v>1.1294444444444447</v>
      </c>
      <c r="H107" s="93">
        <v>0.12852011376515121</v>
      </c>
      <c r="I107" s="89" t="s">
        <v>183</v>
      </c>
      <c r="J107" s="89">
        <v>4010</v>
      </c>
      <c r="K107" s="94">
        <v>410</v>
      </c>
      <c r="M107" s="89">
        <v>65.444444444444443</v>
      </c>
      <c r="N107" s="89">
        <v>40.61</v>
      </c>
      <c r="O107" s="89">
        <v>53.027222222222214</v>
      </c>
      <c r="P107" s="129">
        <v>11.972777777777781</v>
      </c>
      <c r="Q107" s="89">
        <v>0</v>
      </c>
      <c r="U107" s="89">
        <v>8.5902180905131423E-2</v>
      </c>
    </row>
    <row r="108" spans="1:21" x14ac:dyDescent="0.2">
      <c r="A108" s="87">
        <v>4</v>
      </c>
      <c r="B108" s="87">
        <v>11</v>
      </c>
      <c r="C108" s="93">
        <v>69.212592592592586</v>
      </c>
      <c r="D108" s="93">
        <v>43.301481481481481</v>
      </c>
      <c r="E108" s="93">
        <v>56.257037037000003</v>
      </c>
      <c r="F108" s="93">
        <v>9.2240740740740765</v>
      </c>
      <c r="G108" s="93">
        <v>0.48111111111111171</v>
      </c>
      <c r="H108" s="93">
        <v>0.14879993535911382</v>
      </c>
      <c r="I108" s="89" t="s">
        <v>184</v>
      </c>
      <c r="J108" s="89">
        <v>4015</v>
      </c>
      <c r="K108" s="94">
        <v>411</v>
      </c>
      <c r="M108" s="89">
        <v>68.933703703703699</v>
      </c>
      <c r="N108" s="89">
        <v>45.178148148148146</v>
      </c>
      <c r="O108" s="89">
        <v>57.055925925925926</v>
      </c>
      <c r="P108" s="129">
        <v>7.9440740740740754</v>
      </c>
      <c r="Q108" s="89">
        <v>0</v>
      </c>
      <c r="U108" s="89">
        <v>0.13140576511618254</v>
      </c>
    </row>
    <row r="109" spans="1:21" x14ac:dyDescent="0.2">
      <c r="A109" s="87">
        <v>4</v>
      </c>
      <c r="B109" s="87">
        <v>12</v>
      </c>
      <c r="C109" s="93">
        <v>68.590370370370366</v>
      </c>
      <c r="D109" s="93">
        <v>45.257037037037044</v>
      </c>
      <c r="E109" s="93">
        <v>56.923703703699999</v>
      </c>
      <c r="F109" s="93">
        <v>8.6901851851851841</v>
      </c>
      <c r="G109" s="93">
        <v>0.61388888888888948</v>
      </c>
      <c r="H109" s="93">
        <v>0.12125326276349219</v>
      </c>
      <c r="I109" s="89" t="s">
        <v>185</v>
      </c>
      <c r="J109" s="89">
        <v>4029</v>
      </c>
      <c r="K109" s="94">
        <v>412</v>
      </c>
      <c r="M109" s="89">
        <v>82.474444444444444</v>
      </c>
      <c r="N109" s="89">
        <v>60.522222222222233</v>
      </c>
      <c r="O109" s="89">
        <v>71.498333333333321</v>
      </c>
      <c r="P109" s="129">
        <v>0</v>
      </c>
      <c r="Q109" s="89">
        <v>6.4983333333333313</v>
      </c>
      <c r="U109" s="89">
        <v>0.19315465512380944</v>
      </c>
    </row>
    <row r="110" spans="1:21" x14ac:dyDescent="0.2">
      <c r="A110" s="87">
        <v>4</v>
      </c>
      <c r="B110" s="87">
        <v>13</v>
      </c>
      <c r="C110" s="93">
        <v>65.768148148148143</v>
      </c>
      <c r="D110" s="93">
        <v>45.479259259259265</v>
      </c>
      <c r="E110" s="93">
        <v>55.623703703700002</v>
      </c>
      <c r="F110" s="93">
        <v>9.4907407407407405</v>
      </c>
      <c r="G110" s="93">
        <v>0.11444444444444457</v>
      </c>
      <c r="H110" s="93">
        <v>0.21297988367648102</v>
      </c>
      <c r="I110" s="89" t="s">
        <v>186</v>
      </c>
      <c r="J110" s="89">
        <v>4030</v>
      </c>
      <c r="K110" s="94">
        <v>413</v>
      </c>
      <c r="M110" s="89">
        <v>83.646666666666661</v>
      </c>
      <c r="N110" s="89">
        <v>64.602222222222224</v>
      </c>
      <c r="O110" s="89">
        <v>74.124444444444435</v>
      </c>
      <c r="P110" s="129">
        <v>0</v>
      </c>
      <c r="Q110" s="89">
        <v>9.1244444444444444</v>
      </c>
      <c r="U110" s="89">
        <v>5.2883114776406184E-2</v>
      </c>
    </row>
    <row r="111" spans="1:21" x14ac:dyDescent="0.2">
      <c r="A111" s="87">
        <v>4</v>
      </c>
      <c r="B111" s="87">
        <v>14</v>
      </c>
      <c r="C111" s="93">
        <v>66.912592592592588</v>
      </c>
      <c r="D111" s="93">
        <v>45.245925925925931</v>
      </c>
      <c r="E111" s="93">
        <v>56.079259259200001</v>
      </c>
      <c r="F111" s="93">
        <v>9.3840740740740731</v>
      </c>
      <c r="G111" s="93">
        <v>0.46333333333333304</v>
      </c>
      <c r="H111" s="93">
        <v>0.21796959600488766</v>
      </c>
      <c r="I111" s="89" t="s">
        <v>187</v>
      </c>
      <c r="J111" s="89">
        <v>4019</v>
      </c>
      <c r="K111" s="94">
        <v>414</v>
      </c>
      <c r="M111" s="89">
        <v>72.488148148148142</v>
      </c>
      <c r="N111" s="89">
        <v>48.548148148148151</v>
      </c>
      <c r="O111" s="89">
        <v>60.51814814814815</v>
      </c>
      <c r="P111" s="129">
        <v>4.481851851851852</v>
      </c>
      <c r="Q111" s="89">
        <v>0</v>
      </c>
      <c r="U111" s="89">
        <v>0.27820878398080084</v>
      </c>
    </row>
    <row r="112" spans="1:21" x14ac:dyDescent="0.2">
      <c r="A112" s="87">
        <v>4</v>
      </c>
      <c r="B112" s="87">
        <v>15</v>
      </c>
      <c r="C112" s="93">
        <v>69.390370370370363</v>
      </c>
      <c r="D112" s="93">
        <v>46.323703703703707</v>
      </c>
      <c r="E112" s="93">
        <v>57.857037036999998</v>
      </c>
      <c r="F112" s="93">
        <v>8.3351851851851855</v>
      </c>
      <c r="G112" s="93">
        <v>1.1922222222222223</v>
      </c>
      <c r="H112" s="93">
        <v>0.12432947451686109</v>
      </c>
      <c r="I112" s="89" t="s">
        <v>188</v>
      </c>
      <c r="J112" s="89">
        <v>4004</v>
      </c>
      <c r="K112" s="94">
        <v>415</v>
      </c>
      <c r="M112" s="89">
        <v>58.998148148148147</v>
      </c>
      <c r="N112" s="89">
        <v>34.190370370370374</v>
      </c>
      <c r="O112" s="89">
        <v>46.59425925925926</v>
      </c>
      <c r="P112" s="129">
        <v>18.40574074074074</v>
      </c>
      <c r="Q112" s="89">
        <v>0</v>
      </c>
      <c r="U112" s="89">
        <v>6.6634598531953151E-2</v>
      </c>
    </row>
    <row r="113" spans="1:21" x14ac:dyDescent="0.2">
      <c r="A113" s="87">
        <v>4</v>
      </c>
      <c r="B113" s="87">
        <v>16</v>
      </c>
      <c r="C113" s="93">
        <v>69.712592592592586</v>
      </c>
      <c r="D113" s="93">
        <v>45.757037037037044</v>
      </c>
      <c r="E113" s="93">
        <v>57.734814814800004</v>
      </c>
      <c r="F113" s="93">
        <v>8.5579629629629625</v>
      </c>
      <c r="G113" s="93">
        <v>1.2927777777777778</v>
      </c>
      <c r="H113" s="93">
        <v>7.290267931940142E-2</v>
      </c>
      <c r="I113" s="89" t="s">
        <v>189</v>
      </c>
      <c r="J113" s="89">
        <v>4006</v>
      </c>
      <c r="K113" s="94">
        <v>416</v>
      </c>
      <c r="M113" s="89">
        <v>62.286642771804054</v>
      </c>
      <c r="N113" s="89">
        <v>36.413381123058542</v>
      </c>
      <c r="O113" s="89">
        <v>49.350011947431305</v>
      </c>
      <c r="P113" s="129">
        <v>15.649988052568695</v>
      </c>
      <c r="Q113" s="89">
        <v>0</v>
      </c>
      <c r="U113" s="89">
        <v>0.1256482544362538</v>
      </c>
    </row>
    <row r="114" spans="1:21" x14ac:dyDescent="0.2">
      <c r="A114" s="87">
        <v>4</v>
      </c>
      <c r="B114" s="87">
        <v>17</v>
      </c>
      <c r="C114" s="93">
        <v>71.434814814814828</v>
      </c>
      <c r="D114" s="93">
        <v>45.379259259259264</v>
      </c>
      <c r="E114" s="93">
        <v>58.407037037000002</v>
      </c>
      <c r="F114" s="93">
        <v>7.5446296296296289</v>
      </c>
      <c r="G114" s="93">
        <v>0.95166666666666611</v>
      </c>
      <c r="H114" s="93">
        <v>7.0220136785490911E-2</v>
      </c>
      <c r="I114" s="89" t="s">
        <v>190</v>
      </c>
      <c r="J114" s="89">
        <v>4013</v>
      </c>
      <c r="K114" s="94">
        <v>417</v>
      </c>
      <c r="M114" s="89">
        <v>66.851851851851848</v>
      </c>
      <c r="N114" s="89">
        <v>43.756296296296306</v>
      </c>
      <c r="O114" s="89">
        <v>55.304074074074073</v>
      </c>
      <c r="P114" s="129">
        <v>9.6959259259259252</v>
      </c>
      <c r="Q114" s="89">
        <v>0</v>
      </c>
      <c r="U114" s="89">
        <v>0.14351335099711771</v>
      </c>
    </row>
    <row r="115" spans="1:21" x14ac:dyDescent="0.2">
      <c r="A115" s="87">
        <v>4</v>
      </c>
      <c r="B115" s="87">
        <v>18</v>
      </c>
      <c r="C115" s="93">
        <v>72.501481481481477</v>
      </c>
      <c r="D115" s="93">
        <v>46.545925925925935</v>
      </c>
      <c r="E115" s="93">
        <v>59.523703703700001</v>
      </c>
      <c r="F115" s="93">
        <v>6.4318518518518513</v>
      </c>
      <c r="G115" s="93">
        <v>0.95555555555555527</v>
      </c>
      <c r="H115" s="93">
        <v>0.11045248173088651</v>
      </c>
      <c r="I115" s="89" t="s">
        <v>191</v>
      </c>
      <c r="J115" s="89">
        <v>4028</v>
      </c>
      <c r="K115" s="94">
        <v>418</v>
      </c>
      <c r="M115" s="89">
        <v>79.974444444444444</v>
      </c>
      <c r="N115" s="89">
        <v>59.332222222222221</v>
      </c>
      <c r="O115" s="89">
        <v>69.65333333333335</v>
      </c>
      <c r="P115" s="129">
        <v>0</v>
      </c>
      <c r="Q115" s="89">
        <v>4.6533333333333324</v>
      </c>
      <c r="U115" s="89">
        <v>0.35548921614048012</v>
      </c>
    </row>
    <row r="116" spans="1:21" x14ac:dyDescent="0.2">
      <c r="A116" s="87">
        <v>4</v>
      </c>
      <c r="B116" s="87">
        <v>19</v>
      </c>
      <c r="C116" s="93">
        <v>71.657037037037028</v>
      </c>
      <c r="D116" s="93">
        <v>49.045925925925921</v>
      </c>
      <c r="E116" s="93">
        <v>60.3514814814</v>
      </c>
      <c r="F116" s="93">
        <v>5.8690740740740743</v>
      </c>
      <c r="G116" s="93">
        <v>1.2205555555555554</v>
      </c>
      <c r="H116" s="93">
        <v>0.22932948561290514</v>
      </c>
      <c r="I116" s="89" t="s">
        <v>192</v>
      </c>
      <c r="J116" s="89">
        <v>4011</v>
      </c>
      <c r="K116" s="94">
        <v>419</v>
      </c>
      <c r="M116" s="89">
        <v>65.109999999999985</v>
      </c>
      <c r="N116" s="89">
        <v>42.356666666666669</v>
      </c>
      <c r="O116" s="89">
        <v>53.733333333333334</v>
      </c>
      <c r="P116" s="129">
        <v>11.266666666666667</v>
      </c>
      <c r="Q116" s="89">
        <v>0</v>
      </c>
      <c r="U116" s="89">
        <v>0.22726920635320935</v>
      </c>
    </row>
    <row r="117" spans="1:21" x14ac:dyDescent="0.2">
      <c r="A117" s="87">
        <v>4</v>
      </c>
      <c r="B117" s="87">
        <v>20</v>
      </c>
      <c r="C117" s="93">
        <v>71.57925925925926</v>
      </c>
      <c r="D117" s="93">
        <v>48.245925925925924</v>
      </c>
      <c r="E117" s="93">
        <v>59.912592592499998</v>
      </c>
      <c r="F117" s="93">
        <v>6.0296296296296292</v>
      </c>
      <c r="G117" s="93">
        <v>0.94222222222222263</v>
      </c>
      <c r="H117" s="93">
        <v>0.13479988145334568</v>
      </c>
      <c r="I117" s="89" t="s">
        <v>193</v>
      </c>
      <c r="J117" s="89">
        <v>4014</v>
      </c>
      <c r="K117" s="94">
        <v>420</v>
      </c>
      <c r="M117" s="89">
        <v>69.228518518518527</v>
      </c>
      <c r="N117" s="89">
        <v>43.197407407407418</v>
      </c>
      <c r="O117" s="89">
        <v>56.212962962962962</v>
      </c>
      <c r="P117" s="129">
        <v>8.7870370370370381</v>
      </c>
      <c r="Q117" s="89">
        <v>0</v>
      </c>
      <c r="U117" s="89">
        <v>0.1570345440205384</v>
      </c>
    </row>
    <row r="118" spans="1:21" x14ac:dyDescent="0.2">
      <c r="A118" s="87">
        <v>4</v>
      </c>
      <c r="B118" s="87">
        <v>21</v>
      </c>
      <c r="C118" s="93">
        <v>72.07925925925926</v>
      </c>
      <c r="D118" s="93">
        <v>48.790370370370375</v>
      </c>
      <c r="E118" s="93">
        <v>60.434814814799999</v>
      </c>
      <c r="F118" s="93">
        <v>5.590740740740741</v>
      </c>
      <c r="G118" s="93">
        <v>1.025555555555556</v>
      </c>
      <c r="H118" s="93">
        <v>0.16087922369481092</v>
      </c>
      <c r="I118" s="89" t="s">
        <v>194</v>
      </c>
      <c r="J118" s="89">
        <v>4022</v>
      </c>
      <c r="K118" s="94">
        <v>421</v>
      </c>
      <c r="M118" s="89">
        <v>76.411111111111097</v>
      </c>
      <c r="N118" s="89">
        <v>50.102222222222231</v>
      </c>
      <c r="O118" s="89">
        <v>63.256666666666668</v>
      </c>
      <c r="P118" s="129">
        <v>1.7433333333333338</v>
      </c>
      <c r="Q118" s="89">
        <v>0</v>
      </c>
      <c r="U118" s="89">
        <v>0.1026478736593945</v>
      </c>
    </row>
    <row r="119" spans="1:21" x14ac:dyDescent="0.2">
      <c r="A119" s="87">
        <v>4</v>
      </c>
      <c r="B119" s="87">
        <v>22</v>
      </c>
      <c r="C119" s="93">
        <v>71.412592592592588</v>
      </c>
      <c r="D119" s="93">
        <v>47.945925925925934</v>
      </c>
      <c r="E119" s="93">
        <v>59.679259259200002</v>
      </c>
      <c r="F119" s="93">
        <v>6.0807407407407412</v>
      </c>
      <c r="G119" s="93">
        <v>0.76000000000000034</v>
      </c>
      <c r="H119" s="93">
        <v>8.9724818569699091E-2</v>
      </c>
      <c r="I119" s="89" t="s">
        <v>195</v>
      </c>
      <c r="J119" s="89">
        <v>4026</v>
      </c>
      <c r="K119" s="94">
        <v>422</v>
      </c>
      <c r="M119" s="89">
        <v>78.709999999999994</v>
      </c>
      <c r="N119" s="89">
        <v>55.476666666666667</v>
      </c>
      <c r="O119" s="89">
        <v>67.09333333333332</v>
      </c>
      <c r="P119" s="129">
        <v>0</v>
      </c>
      <c r="Q119" s="89">
        <v>2.0933333333333342</v>
      </c>
      <c r="U119" s="89">
        <v>0.19267643817207147</v>
      </c>
    </row>
    <row r="120" spans="1:21" x14ac:dyDescent="0.2">
      <c r="A120" s="87">
        <v>4</v>
      </c>
      <c r="B120" s="87">
        <v>23</v>
      </c>
      <c r="C120" s="93">
        <v>71.434814814814814</v>
      </c>
      <c r="D120" s="93">
        <v>48.02370370370371</v>
      </c>
      <c r="E120" s="93">
        <v>59.729259259199999</v>
      </c>
      <c r="F120" s="93">
        <v>6.3957407407407407</v>
      </c>
      <c r="G120" s="93">
        <v>1.125</v>
      </c>
      <c r="H120" s="93">
        <v>0.25483691730026997</v>
      </c>
      <c r="I120" s="89" t="s">
        <v>196</v>
      </c>
      <c r="J120" s="89">
        <v>4027</v>
      </c>
      <c r="K120" s="94">
        <v>423</v>
      </c>
      <c r="M120" s="89">
        <v>78.802222222222227</v>
      </c>
      <c r="N120" s="89">
        <v>58.001111111111115</v>
      </c>
      <c r="O120" s="89">
        <v>68.401666666666671</v>
      </c>
      <c r="P120" s="129">
        <v>0</v>
      </c>
      <c r="Q120" s="89">
        <v>3.4016666666666655</v>
      </c>
      <c r="U120" s="89">
        <v>0.19773873403455469</v>
      </c>
    </row>
    <row r="121" spans="1:21" x14ac:dyDescent="0.2">
      <c r="A121" s="87">
        <v>4</v>
      </c>
      <c r="B121" s="87">
        <v>24</v>
      </c>
      <c r="C121" s="93">
        <v>71.657037037037028</v>
      </c>
      <c r="D121" s="93">
        <v>49.145925925925923</v>
      </c>
      <c r="E121" s="93">
        <v>60.401481481399998</v>
      </c>
      <c r="F121" s="93">
        <v>6.11962962962963</v>
      </c>
      <c r="G121" s="93">
        <v>1.5211111111111109</v>
      </c>
      <c r="H121" s="93">
        <v>0.34571749293758841</v>
      </c>
      <c r="I121" s="89" t="s">
        <v>197</v>
      </c>
      <c r="J121" s="89">
        <v>4020</v>
      </c>
      <c r="K121" s="94">
        <v>424</v>
      </c>
      <c r="M121" s="89">
        <v>72.134181600955799</v>
      </c>
      <c r="N121" s="89">
        <v>50.732962962962958</v>
      </c>
      <c r="O121" s="89">
        <v>61.433572281959378</v>
      </c>
      <c r="P121" s="129">
        <v>3.5664277180406212</v>
      </c>
      <c r="Q121" s="89">
        <v>0</v>
      </c>
      <c r="U121" s="89">
        <v>0.41151215529015694</v>
      </c>
    </row>
    <row r="122" spans="1:21" x14ac:dyDescent="0.2">
      <c r="A122" s="87">
        <v>4</v>
      </c>
      <c r="B122" s="87">
        <v>25</v>
      </c>
      <c r="C122" s="93">
        <v>71.890370370370363</v>
      </c>
      <c r="D122" s="93">
        <v>49.657037037037043</v>
      </c>
      <c r="E122" s="93">
        <v>60.773703703700001</v>
      </c>
      <c r="F122" s="93">
        <v>5.7162962962962958</v>
      </c>
      <c r="G122" s="93">
        <v>1.4899999999999991</v>
      </c>
      <c r="H122" s="93">
        <v>0.30012476833495061</v>
      </c>
      <c r="I122" s="89" t="s">
        <v>198</v>
      </c>
      <c r="J122" s="89">
        <v>4023</v>
      </c>
      <c r="K122" s="94">
        <v>425</v>
      </c>
      <c r="M122" s="89">
        <v>75.099999999999994</v>
      </c>
      <c r="N122" s="89">
        <v>53.363333333333337</v>
      </c>
      <c r="O122" s="89">
        <v>64.231666666666669</v>
      </c>
      <c r="P122" s="129">
        <v>0.7683333333333332</v>
      </c>
      <c r="Q122" s="89">
        <v>0</v>
      </c>
      <c r="U122" s="89">
        <v>0.35660403835746024</v>
      </c>
    </row>
    <row r="123" spans="1:21" x14ac:dyDescent="0.2">
      <c r="A123" s="87">
        <v>4</v>
      </c>
      <c r="B123" s="87">
        <v>26</v>
      </c>
      <c r="C123" s="93">
        <v>72.001481481481477</v>
      </c>
      <c r="D123" s="93">
        <v>50.51259259259259</v>
      </c>
      <c r="E123" s="93">
        <v>61.257037037000003</v>
      </c>
      <c r="F123" s="93">
        <v>5.4662962962962958</v>
      </c>
      <c r="G123" s="93">
        <v>1.7233333333333325</v>
      </c>
      <c r="H123" s="93">
        <v>0.13236064799240235</v>
      </c>
      <c r="I123" s="89" t="s">
        <v>199</v>
      </c>
      <c r="J123" s="89">
        <v>4024</v>
      </c>
      <c r="K123" s="94">
        <v>426</v>
      </c>
      <c r="M123" s="89">
        <v>75.302222222222227</v>
      </c>
      <c r="N123" s="89">
        <v>54.81666666666667</v>
      </c>
      <c r="O123" s="89">
        <v>65.059444444444452</v>
      </c>
      <c r="P123" s="129">
        <v>8.1666666666666762E-2</v>
      </c>
      <c r="Q123" s="89">
        <v>0.1411111111111116</v>
      </c>
      <c r="U123" s="89">
        <v>0.4155161124817261</v>
      </c>
    </row>
    <row r="124" spans="1:21" x14ac:dyDescent="0.2">
      <c r="A124" s="87">
        <v>4</v>
      </c>
      <c r="B124" s="87">
        <v>27</v>
      </c>
      <c r="C124" s="93">
        <v>72.334814814814806</v>
      </c>
      <c r="D124" s="93">
        <v>49.379259259259257</v>
      </c>
      <c r="E124" s="93">
        <v>60.857037036999998</v>
      </c>
      <c r="F124" s="93">
        <v>5.9429629629629623</v>
      </c>
      <c r="G124" s="93">
        <v>1.7999999999999992</v>
      </c>
      <c r="H124" s="93">
        <v>0.21924266597885125</v>
      </c>
      <c r="I124" s="89" t="s">
        <v>200</v>
      </c>
      <c r="J124" s="89">
        <v>4025</v>
      </c>
      <c r="K124" s="94">
        <v>427</v>
      </c>
      <c r="M124" s="89">
        <v>77.935555555555553</v>
      </c>
      <c r="N124" s="89">
        <v>54.294444444444444</v>
      </c>
      <c r="O124" s="89">
        <v>66.114999999999995</v>
      </c>
      <c r="P124" s="129">
        <v>0</v>
      </c>
      <c r="Q124" s="89">
        <v>1.115</v>
      </c>
      <c r="U124" s="89">
        <v>0.32706198440509043</v>
      </c>
    </row>
    <row r="125" spans="1:21" x14ac:dyDescent="0.2">
      <c r="A125" s="87">
        <v>4</v>
      </c>
      <c r="B125" s="87">
        <v>28</v>
      </c>
      <c r="C125" s="93">
        <v>70.857037037037031</v>
      </c>
      <c r="D125" s="93">
        <v>48.01259259259259</v>
      </c>
      <c r="E125" s="93">
        <v>59.434814814799999</v>
      </c>
      <c r="F125" s="93">
        <v>6.3868518518518504</v>
      </c>
      <c r="G125" s="93">
        <v>0.82166666666666588</v>
      </c>
      <c r="H125" s="93">
        <v>0.24144584457662649</v>
      </c>
      <c r="I125" s="89" t="s">
        <v>201</v>
      </c>
      <c r="J125" s="89">
        <v>4018</v>
      </c>
      <c r="K125" s="94">
        <v>428</v>
      </c>
      <c r="M125" s="89">
        <v>72.675555555555547</v>
      </c>
      <c r="N125" s="89">
        <v>46.342222222222219</v>
      </c>
      <c r="O125" s="89">
        <v>59.50888888888889</v>
      </c>
      <c r="P125" s="129">
        <v>5.4911111111111106</v>
      </c>
      <c r="Q125" s="89">
        <v>0</v>
      </c>
      <c r="U125" s="89">
        <v>9.2144441685340139E-2</v>
      </c>
    </row>
    <row r="126" spans="1:21" x14ac:dyDescent="0.2">
      <c r="A126" s="87">
        <v>4</v>
      </c>
      <c r="B126" s="87">
        <v>29</v>
      </c>
      <c r="C126" s="93">
        <v>71.801481481481488</v>
      </c>
      <c r="D126" s="93">
        <v>48.401481481481483</v>
      </c>
      <c r="E126" s="93">
        <v>60.1014814814</v>
      </c>
      <c r="F126" s="93">
        <v>5.6585185185185178</v>
      </c>
      <c r="G126" s="93">
        <v>0.75999999999999945</v>
      </c>
      <c r="H126" s="93">
        <v>0.18275601840420208</v>
      </c>
      <c r="I126" s="89" t="s">
        <v>202</v>
      </c>
      <c r="J126" s="89">
        <v>4016</v>
      </c>
      <c r="K126" s="94">
        <v>429</v>
      </c>
      <c r="M126" s="89">
        <v>69.861111111111114</v>
      </c>
      <c r="N126" s="89">
        <v>45.74</v>
      </c>
      <c r="O126" s="89">
        <v>57.800555555555555</v>
      </c>
      <c r="P126" s="129">
        <v>7.1994444444444445</v>
      </c>
      <c r="Q126" s="89">
        <v>0</v>
      </c>
      <c r="U126" s="89">
        <v>9.8836963150621238E-2</v>
      </c>
    </row>
    <row r="127" spans="1:21" x14ac:dyDescent="0.2">
      <c r="A127" s="87">
        <v>4</v>
      </c>
      <c r="B127" s="87">
        <v>30</v>
      </c>
      <c r="C127" s="93">
        <v>72.245925925925931</v>
      </c>
      <c r="D127" s="93">
        <v>49.301481481481481</v>
      </c>
      <c r="E127" s="93">
        <v>60.773703703700001</v>
      </c>
      <c r="F127" s="93">
        <v>5.356851851851852</v>
      </c>
      <c r="G127" s="93">
        <v>1.1305555555555553</v>
      </c>
      <c r="H127" s="93">
        <v>0.23447804456980881</v>
      </c>
      <c r="I127" s="89" t="s">
        <v>203</v>
      </c>
      <c r="J127" s="89">
        <v>4017</v>
      </c>
      <c r="K127" s="94">
        <v>430</v>
      </c>
      <c r="M127" s="89">
        <v>71.447407407407411</v>
      </c>
      <c r="N127" s="89">
        <v>45.73629629629631</v>
      </c>
      <c r="O127" s="89">
        <v>58.591851851851857</v>
      </c>
      <c r="P127" s="129">
        <v>6.4081481481481477</v>
      </c>
      <c r="Q127" s="89">
        <v>0</v>
      </c>
      <c r="U127" s="89">
        <v>5.5914286069393408E-2</v>
      </c>
    </row>
    <row r="128" spans="1:21" x14ac:dyDescent="0.2">
      <c r="A128" s="87">
        <v>5</v>
      </c>
      <c r="B128" s="87">
        <v>1</v>
      </c>
      <c r="C128" s="93">
        <v>72.989426523297482</v>
      </c>
      <c r="D128" s="93">
        <v>50.00498207885304</v>
      </c>
      <c r="E128" s="93">
        <v>61.497204300999996</v>
      </c>
      <c r="F128" s="93">
        <v>5.1846415770609307</v>
      </c>
      <c r="G128" s="93">
        <v>1.6818458781362007</v>
      </c>
      <c r="H128" s="93">
        <v>0.32108037464355338</v>
      </c>
      <c r="I128" s="89" t="s">
        <v>204</v>
      </c>
      <c r="J128" s="89">
        <v>5001</v>
      </c>
      <c r="K128" s="94">
        <v>501</v>
      </c>
      <c r="M128" s="89">
        <v>60.865734767025089</v>
      </c>
      <c r="N128" s="89">
        <v>40.704086021505375</v>
      </c>
      <c r="O128" s="89">
        <v>50.784910394265232</v>
      </c>
      <c r="P128" s="129">
        <v>14.215089605734764</v>
      </c>
      <c r="Q128" s="89">
        <v>0</v>
      </c>
      <c r="U128" s="89">
        <v>0.24610924597303058</v>
      </c>
    </row>
    <row r="129" spans="1:21" x14ac:dyDescent="0.2">
      <c r="A129" s="87">
        <v>5</v>
      </c>
      <c r="B129" s="87">
        <v>2</v>
      </c>
      <c r="C129" s="93">
        <v>71.894480286738357</v>
      </c>
      <c r="D129" s="93">
        <v>50.09089605734767</v>
      </c>
      <c r="E129" s="93">
        <v>60.992688172000001</v>
      </c>
      <c r="F129" s="93">
        <v>5.3549462365591385</v>
      </c>
      <c r="G129" s="93">
        <v>1.3476344086021499</v>
      </c>
      <c r="H129" s="93">
        <v>0.20299597450318249</v>
      </c>
      <c r="I129" s="89" t="s">
        <v>205</v>
      </c>
      <c r="J129" s="89">
        <v>5010</v>
      </c>
      <c r="K129" s="94">
        <v>502</v>
      </c>
      <c r="M129" s="89">
        <v>74.677132616487441</v>
      </c>
      <c r="N129" s="89">
        <v>51.061397849462374</v>
      </c>
      <c r="O129" s="89">
        <v>62.869265232974911</v>
      </c>
      <c r="P129" s="129">
        <v>2.1307347670250896</v>
      </c>
      <c r="Q129" s="89">
        <v>0</v>
      </c>
      <c r="U129" s="89">
        <v>0.14058951268613754</v>
      </c>
    </row>
    <row r="130" spans="1:21" x14ac:dyDescent="0.2">
      <c r="A130" s="87">
        <v>5</v>
      </c>
      <c r="B130" s="87">
        <v>3</v>
      </c>
      <c r="C130" s="93">
        <v>71.96114695340502</v>
      </c>
      <c r="D130" s="93">
        <v>51.146451612903228</v>
      </c>
      <c r="E130" s="93">
        <v>61.553799283099998</v>
      </c>
      <c r="F130" s="93">
        <v>4.6271146953404996</v>
      </c>
      <c r="G130" s="93">
        <v>1.180913978494623</v>
      </c>
      <c r="H130" s="93">
        <v>0.33258348171225299</v>
      </c>
      <c r="I130" s="89" t="s">
        <v>206</v>
      </c>
      <c r="J130" s="89">
        <v>5005</v>
      </c>
      <c r="K130" s="94">
        <v>503</v>
      </c>
      <c r="M130" s="89">
        <v>68.887526881720447</v>
      </c>
      <c r="N130" s="89">
        <v>48.075197132616488</v>
      </c>
      <c r="O130" s="89">
        <v>58.481362007168464</v>
      </c>
      <c r="P130" s="129">
        <v>6.5186379928315397</v>
      </c>
      <c r="Q130" s="89">
        <v>0</v>
      </c>
      <c r="U130" s="89">
        <v>0.2210812099774237</v>
      </c>
    </row>
    <row r="131" spans="1:21" x14ac:dyDescent="0.2">
      <c r="A131" s="87">
        <v>5</v>
      </c>
      <c r="B131" s="87">
        <v>4</v>
      </c>
      <c r="C131" s="93">
        <v>72.59448028673836</v>
      </c>
      <c r="D131" s="93">
        <v>51.879784946236555</v>
      </c>
      <c r="E131" s="93">
        <v>62.237132616399997</v>
      </c>
      <c r="F131" s="93">
        <v>4.4741577060931892</v>
      </c>
      <c r="G131" s="93">
        <v>1.7112903225806453</v>
      </c>
      <c r="H131" s="93">
        <v>0.15724116406753186</v>
      </c>
      <c r="I131" s="89" t="s">
        <v>207</v>
      </c>
      <c r="J131" s="89">
        <v>5006</v>
      </c>
      <c r="K131" s="94">
        <v>504</v>
      </c>
      <c r="M131" s="89">
        <v>71.527670250896065</v>
      </c>
      <c r="N131" s="89">
        <v>47.516344086021505</v>
      </c>
      <c r="O131" s="89">
        <v>59.522007168458778</v>
      </c>
      <c r="P131" s="129">
        <v>5.4779928315412167</v>
      </c>
      <c r="Q131" s="89">
        <v>0</v>
      </c>
      <c r="U131" s="89">
        <v>9.8522149368126949E-2</v>
      </c>
    </row>
    <row r="132" spans="1:21" x14ac:dyDescent="0.2">
      <c r="A132" s="87">
        <v>5</v>
      </c>
      <c r="B132" s="87">
        <v>5</v>
      </c>
      <c r="C132" s="93">
        <v>75.183369175627234</v>
      </c>
      <c r="D132" s="93">
        <v>51.96867383512545</v>
      </c>
      <c r="E132" s="93">
        <v>63.576021505299998</v>
      </c>
      <c r="F132" s="93">
        <v>3.9551612903225797</v>
      </c>
      <c r="G132" s="93">
        <v>2.5311827956989248</v>
      </c>
      <c r="H132" s="93">
        <v>7.6863681816944321E-2</v>
      </c>
      <c r="I132" s="89" t="s">
        <v>208</v>
      </c>
      <c r="J132" s="89">
        <v>5007</v>
      </c>
      <c r="K132" s="94">
        <v>505</v>
      </c>
      <c r="M132" s="89">
        <v>73.443046594982079</v>
      </c>
      <c r="N132" s="89">
        <v>47.607670250896057</v>
      </c>
      <c r="O132" s="89">
        <v>60.525358422939078</v>
      </c>
      <c r="P132" s="129">
        <v>4.4746415770609307</v>
      </c>
      <c r="Q132" s="89">
        <v>0</v>
      </c>
      <c r="U132" s="89">
        <v>0.13786485475272842</v>
      </c>
    </row>
    <row r="133" spans="1:21" x14ac:dyDescent="0.2">
      <c r="A133" s="87">
        <v>5</v>
      </c>
      <c r="B133" s="87">
        <v>6</v>
      </c>
      <c r="C133" s="93">
        <v>75.327813620071694</v>
      </c>
      <c r="D133" s="93">
        <v>53.102007168458776</v>
      </c>
      <c r="E133" s="93">
        <v>64.214910394200004</v>
      </c>
      <c r="F133" s="93">
        <v>3.5051612903225808</v>
      </c>
      <c r="G133" s="93">
        <v>2.7200716845878148</v>
      </c>
      <c r="H133" s="93">
        <v>0.11267450702361553</v>
      </c>
      <c r="I133" s="89" t="s">
        <v>209</v>
      </c>
      <c r="J133" s="89">
        <v>5004</v>
      </c>
      <c r="K133" s="94">
        <v>506</v>
      </c>
      <c r="M133" s="89">
        <v>68.832114695340508</v>
      </c>
      <c r="N133" s="89">
        <v>46.06863799283154</v>
      </c>
      <c r="O133" s="89">
        <v>57.450376344086024</v>
      </c>
      <c r="P133" s="129">
        <v>7.5496236559139733</v>
      </c>
      <c r="Q133" s="89">
        <v>0</v>
      </c>
      <c r="U133" s="89">
        <v>6.6908655882230897E-2</v>
      </c>
    </row>
    <row r="134" spans="1:21" x14ac:dyDescent="0.2">
      <c r="A134" s="87">
        <v>5</v>
      </c>
      <c r="B134" s="87">
        <v>7</v>
      </c>
      <c r="C134" s="93">
        <v>77.327813620071694</v>
      </c>
      <c r="D134" s="93">
        <v>53.435340501792112</v>
      </c>
      <c r="E134" s="93">
        <v>65.3815770609</v>
      </c>
      <c r="F134" s="93">
        <v>2.3910215053763446</v>
      </c>
      <c r="G134" s="93">
        <v>2.7725985663082455</v>
      </c>
      <c r="H134" s="93">
        <v>0.10579601056354834</v>
      </c>
      <c r="I134" s="89" t="s">
        <v>210</v>
      </c>
      <c r="J134" s="89">
        <v>5003</v>
      </c>
      <c r="K134" s="94">
        <v>507</v>
      </c>
      <c r="M134" s="89">
        <v>66.483655913978495</v>
      </c>
      <c r="N134" s="89">
        <v>45.479820788530468</v>
      </c>
      <c r="O134" s="89">
        <v>55.981738351254485</v>
      </c>
      <c r="P134" s="129">
        <v>9.0182616487455132</v>
      </c>
      <c r="Q134" s="89">
        <v>0</v>
      </c>
      <c r="U134" s="89">
        <v>0.10060839847283966</v>
      </c>
    </row>
    <row r="135" spans="1:21" x14ac:dyDescent="0.2">
      <c r="A135" s="87">
        <v>5</v>
      </c>
      <c r="B135" s="87">
        <v>8</v>
      </c>
      <c r="C135" s="93">
        <v>77.972258064516126</v>
      </c>
      <c r="D135" s="93">
        <v>54.768673835125448</v>
      </c>
      <c r="E135" s="93">
        <v>66.370465949800007</v>
      </c>
      <c r="F135" s="93">
        <v>1.7469892473118294</v>
      </c>
      <c r="G135" s="93">
        <v>3.1174551971326192</v>
      </c>
      <c r="H135" s="93">
        <v>0.20393471838533495</v>
      </c>
      <c r="I135" s="89" t="s">
        <v>211</v>
      </c>
      <c r="J135" s="89">
        <v>5002</v>
      </c>
      <c r="K135" s="94">
        <v>508</v>
      </c>
      <c r="M135" s="89">
        <v>65.006810035842307</v>
      </c>
      <c r="N135" s="89">
        <v>43.280430107526882</v>
      </c>
      <c r="O135" s="89">
        <v>54.143620071684595</v>
      </c>
      <c r="P135" s="129">
        <v>10.856379928315413</v>
      </c>
      <c r="Q135" s="89">
        <v>0</v>
      </c>
      <c r="U135" s="89">
        <v>7.84904686297003E-2</v>
      </c>
    </row>
    <row r="136" spans="1:21" x14ac:dyDescent="0.2">
      <c r="A136" s="87">
        <v>5</v>
      </c>
      <c r="B136" s="87">
        <v>9</v>
      </c>
      <c r="C136" s="93">
        <v>77.683369175627234</v>
      </c>
      <c r="D136" s="93">
        <v>55.979784946236556</v>
      </c>
      <c r="E136" s="93">
        <v>66.831577060900003</v>
      </c>
      <c r="F136" s="93">
        <v>1.3634946236559151</v>
      </c>
      <c r="G136" s="93">
        <v>3.1950716845878158</v>
      </c>
      <c r="H136" s="93">
        <v>0.17177994390984905</v>
      </c>
      <c r="I136" s="89" t="s">
        <v>212</v>
      </c>
      <c r="J136" s="89">
        <v>5016</v>
      </c>
      <c r="K136" s="94">
        <v>509</v>
      </c>
      <c r="M136" s="89">
        <v>78.694193548387105</v>
      </c>
      <c r="N136" s="89">
        <v>56.094086021505376</v>
      </c>
      <c r="O136" s="89">
        <v>67.394139784946233</v>
      </c>
      <c r="P136" s="129">
        <v>0</v>
      </c>
      <c r="Q136" s="89">
        <v>2.3941397849462396</v>
      </c>
      <c r="U136" s="89">
        <v>0.20753151750784982</v>
      </c>
    </row>
    <row r="137" spans="1:21" x14ac:dyDescent="0.2">
      <c r="A137" s="87">
        <v>5</v>
      </c>
      <c r="B137" s="87">
        <v>10</v>
      </c>
      <c r="C137" s="93">
        <v>77.527813620071683</v>
      </c>
      <c r="D137" s="93">
        <v>55.768673835125448</v>
      </c>
      <c r="E137" s="93">
        <v>66.648243727500002</v>
      </c>
      <c r="F137" s="93">
        <v>2.0661827956989254</v>
      </c>
      <c r="G137" s="93">
        <v>3.7144265232974925</v>
      </c>
      <c r="H137" s="93">
        <v>0.27852905779364623</v>
      </c>
      <c r="I137" s="89" t="s">
        <v>213</v>
      </c>
      <c r="J137" s="89">
        <v>5008</v>
      </c>
      <c r="K137" s="94">
        <v>510</v>
      </c>
      <c r="M137" s="89">
        <v>73.780609318996412</v>
      </c>
      <c r="N137" s="89">
        <v>48.686989247311821</v>
      </c>
      <c r="O137" s="89">
        <v>61.23379928315412</v>
      </c>
      <c r="P137" s="129">
        <v>3.766200716845876</v>
      </c>
      <c r="Q137" s="89">
        <v>0</v>
      </c>
      <c r="U137" s="89">
        <v>0.10954829409516263</v>
      </c>
    </row>
    <row r="138" spans="1:21" x14ac:dyDescent="0.2">
      <c r="A138" s="87">
        <v>5</v>
      </c>
      <c r="B138" s="87">
        <v>11</v>
      </c>
      <c r="C138" s="93">
        <v>77.316702508960574</v>
      </c>
      <c r="D138" s="93">
        <v>54.568673835125445</v>
      </c>
      <c r="E138" s="93">
        <v>65.942688172000004</v>
      </c>
      <c r="F138" s="93">
        <v>2.4279569892473103</v>
      </c>
      <c r="G138" s="93">
        <v>3.3706451612903221</v>
      </c>
      <c r="H138" s="93">
        <v>0.12534289409988245</v>
      </c>
      <c r="I138" s="89" t="s">
        <v>214</v>
      </c>
      <c r="J138" s="89">
        <v>5013</v>
      </c>
      <c r="K138" s="94">
        <v>511</v>
      </c>
      <c r="M138" s="89">
        <v>77.196487455197129</v>
      </c>
      <c r="N138" s="89">
        <v>52.995304659498203</v>
      </c>
      <c r="O138" s="89">
        <v>65.095896057347673</v>
      </c>
      <c r="P138" s="129">
        <v>3.2867383512544278E-2</v>
      </c>
      <c r="Q138" s="89">
        <v>0.12876344086021543</v>
      </c>
      <c r="U138" s="89">
        <v>7.5887258543893638E-2</v>
      </c>
    </row>
    <row r="139" spans="1:21" x14ac:dyDescent="0.2">
      <c r="A139" s="87">
        <v>5</v>
      </c>
      <c r="B139" s="87">
        <v>12</v>
      </c>
      <c r="C139" s="93">
        <v>77.861146953405026</v>
      </c>
      <c r="D139" s="93">
        <v>55.068673835125445</v>
      </c>
      <c r="E139" s="93">
        <v>66.464910394200004</v>
      </c>
      <c r="F139" s="93">
        <v>2.4129032258064513</v>
      </c>
      <c r="G139" s="93">
        <v>3.8778136200716853</v>
      </c>
      <c r="H139" s="93">
        <v>0.18627165218226333</v>
      </c>
      <c r="I139" s="89" t="s">
        <v>215</v>
      </c>
      <c r="J139" s="89">
        <v>5019</v>
      </c>
      <c r="K139" s="94">
        <v>512</v>
      </c>
      <c r="M139" s="89">
        <v>80.676093189964163</v>
      </c>
      <c r="N139" s="89">
        <v>58.6815770609319</v>
      </c>
      <c r="O139" s="89">
        <v>69.678835125448032</v>
      </c>
      <c r="P139" s="129">
        <v>0</v>
      </c>
      <c r="Q139" s="89">
        <v>4.6788351254480309</v>
      </c>
      <c r="U139" s="89">
        <v>0.17901546396257964</v>
      </c>
    </row>
    <row r="140" spans="1:21" x14ac:dyDescent="0.2">
      <c r="A140" s="87">
        <v>5</v>
      </c>
      <c r="B140" s="87">
        <v>13</v>
      </c>
      <c r="C140" s="93">
        <v>75.538924731182789</v>
      </c>
      <c r="D140" s="93">
        <v>54.435340501792112</v>
      </c>
      <c r="E140" s="93">
        <v>64.987132616400004</v>
      </c>
      <c r="F140" s="93">
        <v>3.122132616487455</v>
      </c>
      <c r="G140" s="93">
        <v>3.1092652329749115</v>
      </c>
      <c r="H140" s="93">
        <v>0.18098251668083742</v>
      </c>
      <c r="I140" s="89" t="s">
        <v>216</v>
      </c>
      <c r="J140" s="89">
        <v>5014</v>
      </c>
      <c r="K140" s="94">
        <v>513</v>
      </c>
      <c r="M140" s="89">
        <v>76.466057347670258</v>
      </c>
      <c r="N140" s="89">
        <v>55.24530465949821</v>
      </c>
      <c r="O140" s="89">
        <v>65.855681003584237</v>
      </c>
      <c r="P140" s="129">
        <v>0</v>
      </c>
      <c r="Q140" s="89">
        <v>0.85568100358423227</v>
      </c>
      <c r="U140" s="89">
        <v>0.29408296151599689</v>
      </c>
    </row>
    <row r="141" spans="1:21" x14ac:dyDescent="0.2">
      <c r="A141" s="87">
        <v>5</v>
      </c>
      <c r="B141" s="87">
        <v>14</v>
      </c>
      <c r="C141" s="93">
        <v>75.9500358422939</v>
      </c>
      <c r="D141" s="93">
        <v>54.279784946236553</v>
      </c>
      <c r="E141" s="93">
        <v>65.114910394199995</v>
      </c>
      <c r="F141" s="93">
        <v>2.6472043010752686</v>
      </c>
      <c r="G141" s="93">
        <v>2.762114695340502</v>
      </c>
      <c r="H141" s="93">
        <v>0.17361295299201646</v>
      </c>
      <c r="I141" s="89" t="s">
        <v>217</v>
      </c>
      <c r="J141" s="89">
        <v>5021</v>
      </c>
      <c r="K141" s="94">
        <v>514</v>
      </c>
      <c r="M141" s="89">
        <v>80.534838709677416</v>
      </c>
      <c r="N141" s="89">
        <v>61.88666666666667</v>
      </c>
      <c r="O141" s="89">
        <v>71.210752688172036</v>
      </c>
      <c r="P141" s="129">
        <v>0</v>
      </c>
      <c r="Q141" s="89">
        <v>6.2107526881720458</v>
      </c>
      <c r="U141" s="89">
        <v>0.37032526043529174</v>
      </c>
    </row>
    <row r="142" spans="1:21" x14ac:dyDescent="0.2">
      <c r="A142" s="87">
        <v>5</v>
      </c>
      <c r="B142" s="87">
        <v>15</v>
      </c>
      <c r="C142" s="93">
        <v>77.127813620071692</v>
      </c>
      <c r="D142" s="93">
        <v>54.924229390681006</v>
      </c>
      <c r="E142" s="93">
        <v>66.026021505299994</v>
      </c>
      <c r="F142" s="93">
        <v>2.7481362007168455</v>
      </c>
      <c r="G142" s="93">
        <v>3.7741577060931908</v>
      </c>
      <c r="H142" s="93">
        <v>0.11593754425088552</v>
      </c>
      <c r="I142" s="89" t="s">
        <v>218</v>
      </c>
      <c r="J142" s="89">
        <v>5023</v>
      </c>
      <c r="K142" s="94">
        <v>515</v>
      </c>
      <c r="M142" s="89">
        <v>82.46709677419355</v>
      </c>
      <c r="N142" s="89">
        <v>62.356344086021508</v>
      </c>
      <c r="O142" s="89">
        <v>72.411720430107536</v>
      </c>
      <c r="P142" s="129">
        <v>0</v>
      </c>
      <c r="Q142" s="89">
        <v>7.4117204301075299</v>
      </c>
      <c r="U142" s="89">
        <v>0.21166727561177615</v>
      </c>
    </row>
    <row r="143" spans="1:21" x14ac:dyDescent="0.2">
      <c r="A143" s="87">
        <v>5</v>
      </c>
      <c r="B143" s="87">
        <v>16</v>
      </c>
      <c r="C143" s="93">
        <v>76.394480286738357</v>
      </c>
      <c r="D143" s="93">
        <v>54.857562724014336</v>
      </c>
      <c r="E143" s="93">
        <v>65.626021505300002</v>
      </c>
      <c r="F143" s="93">
        <v>2.8087813620071671</v>
      </c>
      <c r="G143" s="93">
        <v>3.4348028673835125</v>
      </c>
      <c r="H143" s="93">
        <v>0.21489215838362322</v>
      </c>
      <c r="I143" s="89" t="s">
        <v>219</v>
      </c>
      <c r="J143" s="89">
        <v>5024</v>
      </c>
      <c r="K143" s="94">
        <v>516</v>
      </c>
      <c r="M143" s="89">
        <v>83.610896057347674</v>
      </c>
      <c r="N143" s="89">
        <v>62.378745519713256</v>
      </c>
      <c r="O143" s="89">
        <v>72.994820788530461</v>
      </c>
      <c r="P143" s="129">
        <v>0</v>
      </c>
      <c r="Q143" s="89">
        <v>7.994820788530471</v>
      </c>
      <c r="U143" s="89">
        <v>0.23848443521104759</v>
      </c>
    </row>
    <row r="144" spans="1:21" x14ac:dyDescent="0.2">
      <c r="A144" s="87">
        <v>5</v>
      </c>
      <c r="B144" s="87">
        <v>17</v>
      </c>
      <c r="C144" s="93">
        <v>77.161146953405023</v>
      </c>
      <c r="D144" s="93">
        <v>54.857562724014336</v>
      </c>
      <c r="E144" s="93">
        <v>66.009354838700006</v>
      </c>
      <c r="F144" s="93">
        <v>2.7423297491039422</v>
      </c>
      <c r="G144" s="93">
        <v>3.7516845878136205</v>
      </c>
      <c r="H144" s="93">
        <v>0.17427162195603127</v>
      </c>
      <c r="I144" s="89" t="s">
        <v>220</v>
      </c>
      <c r="J144" s="89">
        <v>5015</v>
      </c>
      <c r="K144" s="94">
        <v>517</v>
      </c>
      <c r="M144" s="89">
        <v>77.369964157706107</v>
      </c>
      <c r="N144" s="89">
        <v>55.842724014336909</v>
      </c>
      <c r="O144" s="89">
        <v>66.606344086021508</v>
      </c>
      <c r="P144" s="129">
        <v>0</v>
      </c>
      <c r="Q144" s="89">
        <v>1.6063440860215068</v>
      </c>
      <c r="U144" s="89">
        <v>0.23634203568915269</v>
      </c>
    </row>
    <row r="145" spans="1:21" x14ac:dyDescent="0.2">
      <c r="A145" s="87">
        <v>5</v>
      </c>
      <c r="B145" s="87">
        <v>18</v>
      </c>
      <c r="C145" s="93">
        <v>78.08336917562724</v>
      </c>
      <c r="D145" s="93">
        <v>55.21311827956989</v>
      </c>
      <c r="E145" s="93">
        <v>66.648243727500002</v>
      </c>
      <c r="F145" s="93">
        <v>2.2954838709677428</v>
      </c>
      <c r="G145" s="93">
        <v>3.9437275985663103</v>
      </c>
      <c r="H145" s="93">
        <v>0.12837544877864998</v>
      </c>
      <c r="I145" s="89" t="s">
        <v>221</v>
      </c>
      <c r="J145" s="89">
        <v>5009</v>
      </c>
      <c r="K145" s="94">
        <v>518</v>
      </c>
      <c r="M145" s="89">
        <v>73.321182795698917</v>
      </c>
      <c r="N145" s="89">
        <v>50.839892473118283</v>
      </c>
      <c r="O145" s="89">
        <v>62.0805376344086</v>
      </c>
      <c r="P145" s="129">
        <v>2.9194623655913978</v>
      </c>
      <c r="Q145" s="89">
        <v>0</v>
      </c>
      <c r="U145" s="89">
        <v>0.26903856183033287</v>
      </c>
    </row>
    <row r="146" spans="1:21" x14ac:dyDescent="0.2">
      <c r="A146" s="87">
        <v>5</v>
      </c>
      <c r="B146" s="87">
        <v>19</v>
      </c>
      <c r="C146" s="93">
        <v>79.305591397849454</v>
      </c>
      <c r="D146" s="93">
        <v>57.146451612903228</v>
      </c>
      <c r="E146" s="93">
        <v>68.226021505299997</v>
      </c>
      <c r="F146" s="93">
        <v>1.6653225806451621</v>
      </c>
      <c r="G146" s="93">
        <v>4.8913440860215074</v>
      </c>
      <c r="H146" s="93">
        <v>2.8184825767785356E-2</v>
      </c>
      <c r="I146" s="89" t="s">
        <v>222</v>
      </c>
      <c r="J146" s="89">
        <v>5017</v>
      </c>
      <c r="K146" s="94">
        <v>519</v>
      </c>
      <c r="M146" s="89">
        <v>79.609032258064516</v>
      </c>
      <c r="N146" s="89">
        <v>56.791935483870972</v>
      </c>
      <c r="O146" s="89">
        <v>68.200483870967744</v>
      </c>
      <c r="P146" s="129">
        <v>0</v>
      </c>
      <c r="Q146" s="89">
        <v>3.2004838709677395</v>
      </c>
      <c r="U146" s="89">
        <v>7.4210823259028683E-2</v>
      </c>
    </row>
    <row r="147" spans="1:21" x14ac:dyDescent="0.2">
      <c r="A147" s="87">
        <v>5</v>
      </c>
      <c r="B147" s="87">
        <v>20</v>
      </c>
      <c r="C147" s="93">
        <v>79.816702508960574</v>
      </c>
      <c r="D147" s="93">
        <v>56.302007168458779</v>
      </c>
      <c r="E147" s="93">
        <v>68.059354838700003</v>
      </c>
      <c r="F147" s="93">
        <v>1.5944623655913976</v>
      </c>
      <c r="G147" s="93">
        <v>4.6538172043010766</v>
      </c>
      <c r="H147" s="93">
        <v>0.11153262336958657</v>
      </c>
      <c r="I147" s="89" t="s">
        <v>223</v>
      </c>
      <c r="J147" s="89">
        <v>5011</v>
      </c>
      <c r="K147" s="94">
        <v>520</v>
      </c>
      <c r="M147" s="89">
        <v>74.449247311827961</v>
      </c>
      <c r="N147" s="89">
        <v>52.947956989247317</v>
      </c>
      <c r="O147" s="89">
        <v>63.698602150537639</v>
      </c>
      <c r="P147" s="129">
        <v>1.3013978494623686</v>
      </c>
      <c r="Q147" s="89">
        <v>0</v>
      </c>
      <c r="U147" s="89">
        <v>0.18359972947080058</v>
      </c>
    </row>
    <row r="148" spans="1:21" x14ac:dyDescent="0.2">
      <c r="A148" s="87">
        <v>5</v>
      </c>
      <c r="B148" s="87">
        <v>21</v>
      </c>
      <c r="C148" s="93">
        <v>78.627813620071692</v>
      </c>
      <c r="D148" s="93">
        <v>56.568673835125445</v>
      </c>
      <c r="E148" s="93">
        <v>67.598243727500005</v>
      </c>
      <c r="F148" s="93">
        <v>1.8668279569892461</v>
      </c>
      <c r="G148" s="93">
        <v>4.4650716845878131</v>
      </c>
      <c r="H148" s="93">
        <v>0.12885403447666957</v>
      </c>
      <c r="I148" s="89" t="s">
        <v>224</v>
      </c>
      <c r="J148" s="89">
        <v>5012</v>
      </c>
      <c r="K148" s="94">
        <v>521</v>
      </c>
      <c r="M148" s="89">
        <v>77.441182795698921</v>
      </c>
      <c r="N148" s="89">
        <v>51.40179211469534</v>
      </c>
      <c r="O148" s="89">
        <v>64.421487455197138</v>
      </c>
      <c r="P148" s="129">
        <v>0.57851254480286607</v>
      </c>
      <c r="Q148" s="89">
        <v>0</v>
      </c>
      <c r="U148" s="89">
        <v>9.3842089885996585E-2</v>
      </c>
    </row>
    <row r="149" spans="1:21" x14ac:dyDescent="0.2">
      <c r="A149" s="87">
        <v>5</v>
      </c>
      <c r="B149" s="87">
        <v>22</v>
      </c>
      <c r="C149" s="93">
        <v>79.227813620071686</v>
      </c>
      <c r="D149" s="93">
        <v>56.368673835125449</v>
      </c>
      <c r="E149" s="93">
        <v>67.798243727499994</v>
      </c>
      <c r="F149" s="93">
        <v>1.6701075268817198</v>
      </c>
      <c r="G149" s="93">
        <v>4.4683512544802868</v>
      </c>
      <c r="H149" s="93">
        <v>0.12409971953208555</v>
      </c>
      <c r="I149" s="89" t="s">
        <v>225</v>
      </c>
      <c r="J149" s="89">
        <v>5020</v>
      </c>
      <c r="K149" s="94">
        <v>522</v>
      </c>
      <c r="M149" s="89">
        <v>81.580430107526865</v>
      </c>
      <c r="N149" s="89">
        <v>59.401863799283163</v>
      </c>
      <c r="O149" s="89">
        <v>70.491146953405007</v>
      </c>
      <c r="P149" s="129">
        <v>0</v>
      </c>
      <c r="Q149" s="89">
        <v>5.4911469534050186</v>
      </c>
      <c r="U149" s="89">
        <v>0.20510607907771164</v>
      </c>
    </row>
    <row r="150" spans="1:21" x14ac:dyDescent="0.2">
      <c r="A150" s="87">
        <v>5</v>
      </c>
      <c r="B150" s="87">
        <v>23</v>
      </c>
      <c r="C150" s="93">
        <v>81.483369175627246</v>
      </c>
      <c r="D150" s="93">
        <v>57.790896057347673</v>
      </c>
      <c r="E150" s="93">
        <v>69.637132616399995</v>
      </c>
      <c r="F150" s="93">
        <v>0.75637992831541179</v>
      </c>
      <c r="G150" s="93">
        <v>5.393512544802868</v>
      </c>
      <c r="H150" s="93">
        <v>7.8062429692209959E-2</v>
      </c>
      <c r="I150" s="89" t="s">
        <v>226</v>
      </c>
      <c r="J150" s="89">
        <v>5022</v>
      </c>
      <c r="K150" s="94">
        <v>523</v>
      </c>
      <c r="M150" s="89">
        <v>81.858709677419341</v>
      </c>
      <c r="N150" s="89">
        <v>61.882616487455195</v>
      </c>
      <c r="O150" s="89">
        <v>71.870663082437261</v>
      </c>
      <c r="P150" s="129">
        <v>0</v>
      </c>
      <c r="Q150" s="89">
        <v>6.8706630824372761</v>
      </c>
      <c r="U150" s="89">
        <v>0.24803523201977754</v>
      </c>
    </row>
    <row r="151" spans="1:21" x14ac:dyDescent="0.2">
      <c r="A151" s="87">
        <v>5</v>
      </c>
      <c r="B151" s="87">
        <v>24</v>
      </c>
      <c r="C151" s="93">
        <v>81.316702508960574</v>
      </c>
      <c r="D151" s="93">
        <v>59.313118279569885</v>
      </c>
      <c r="E151" s="93">
        <v>70.314910394199998</v>
      </c>
      <c r="F151" s="93">
        <v>0.69844086021505325</v>
      </c>
      <c r="G151" s="93">
        <v>6.0133512544802858</v>
      </c>
      <c r="H151" s="93">
        <v>0.17953194098306793</v>
      </c>
      <c r="I151" s="89" t="s">
        <v>227</v>
      </c>
      <c r="J151" s="89">
        <v>5018</v>
      </c>
      <c r="K151" s="94">
        <v>524</v>
      </c>
      <c r="M151" s="89">
        <v>81.215304659498216</v>
      </c>
      <c r="N151" s="89">
        <v>56.866702508960572</v>
      </c>
      <c r="O151" s="89">
        <v>69.041003584229387</v>
      </c>
      <c r="P151" s="129">
        <v>0</v>
      </c>
      <c r="Q151" s="89">
        <v>4.0410035842293919</v>
      </c>
      <c r="U151" s="89">
        <v>0.19401853383275605</v>
      </c>
    </row>
    <row r="152" spans="1:21" x14ac:dyDescent="0.2">
      <c r="A152" s="87">
        <v>5</v>
      </c>
      <c r="B152" s="87">
        <v>25</v>
      </c>
      <c r="C152" s="93">
        <v>80.794480286738363</v>
      </c>
      <c r="D152" s="93">
        <v>60.913118279569893</v>
      </c>
      <c r="E152" s="93">
        <v>70.853799283100003</v>
      </c>
      <c r="F152" s="93">
        <v>1.220698924731183</v>
      </c>
      <c r="G152" s="93">
        <v>7.0744982078853074</v>
      </c>
      <c r="H152" s="93">
        <v>0.15038736023755958</v>
      </c>
      <c r="I152" s="89" t="s">
        <v>228</v>
      </c>
      <c r="J152" s="89">
        <v>5025</v>
      </c>
      <c r="K152" s="94">
        <v>525</v>
      </c>
      <c r="M152" s="89">
        <v>84.040645161290314</v>
      </c>
      <c r="N152" s="89">
        <v>63.248709677419356</v>
      </c>
      <c r="O152" s="89">
        <v>73.644677419354835</v>
      </c>
      <c r="P152" s="129">
        <v>0</v>
      </c>
      <c r="Q152" s="89">
        <v>8.6446774193548421</v>
      </c>
      <c r="U152" s="89">
        <v>0.17659048618353745</v>
      </c>
    </row>
    <row r="153" spans="1:21" x14ac:dyDescent="0.2">
      <c r="A153" s="87">
        <v>5</v>
      </c>
      <c r="B153" s="87">
        <v>26</v>
      </c>
      <c r="C153" s="93">
        <v>79.872258064516117</v>
      </c>
      <c r="D153" s="93">
        <v>59.524229390681008</v>
      </c>
      <c r="E153" s="93">
        <v>69.6982437275</v>
      </c>
      <c r="F153" s="93">
        <v>0.97672043010752674</v>
      </c>
      <c r="G153" s="93">
        <v>5.6749641577060954</v>
      </c>
      <c r="H153" s="93">
        <v>0.20984783488304939</v>
      </c>
      <c r="I153" s="89" t="s">
        <v>229</v>
      </c>
      <c r="J153" s="89">
        <v>5027</v>
      </c>
      <c r="K153" s="94">
        <v>526</v>
      </c>
      <c r="M153" s="89">
        <v>85.940824372759849</v>
      </c>
      <c r="N153" s="89">
        <v>64.038996415770598</v>
      </c>
      <c r="O153" s="89">
        <v>74.989910394265223</v>
      </c>
      <c r="P153" s="129">
        <v>0</v>
      </c>
      <c r="Q153" s="89">
        <v>9.989910394265241</v>
      </c>
      <c r="U153" s="89">
        <v>0.11478528136066549</v>
      </c>
    </row>
    <row r="154" spans="1:21" x14ac:dyDescent="0.2">
      <c r="A154" s="87">
        <v>5</v>
      </c>
      <c r="B154" s="87">
        <v>27</v>
      </c>
      <c r="C154" s="93">
        <v>81.383369175627237</v>
      </c>
      <c r="D154" s="93">
        <v>59.40200716845878</v>
      </c>
      <c r="E154" s="93">
        <v>70.392688172000007</v>
      </c>
      <c r="F154" s="93">
        <v>0.8945161290322583</v>
      </c>
      <c r="G154" s="93">
        <v>6.2872043010752714</v>
      </c>
      <c r="H154" s="93">
        <v>0.31541218074449356</v>
      </c>
      <c r="I154" s="89" t="s">
        <v>230</v>
      </c>
      <c r="J154" s="89">
        <v>5029</v>
      </c>
      <c r="K154" s="94">
        <v>527</v>
      </c>
      <c r="M154" s="89">
        <v>86.739211469534055</v>
      </c>
      <c r="N154" s="89">
        <v>66.919103942652342</v>
      </c>
      <c r="O154" s="89">
        <v>76.829157706093184</v>
      </c>
      <c r="P154" s="129">
        <v>0</v>
      </c>
      <c r="Q154" s="89">
        <v>11.829157706093195</v>
      </c>
      <c r="U154" s="89">
        <v>0.11274409001263178</v>
      </c>
    </row>
    <row r="155" spans="1:21" x14ac:dyDescent="0.2">
      <c r="A155" s="87">
        <v>5</v>
      </c>
      <c r="B155" s="87">
        <v>28</v>
      </c>
      <c r="C155" s="93">
        <v>82.261146953405017</v>
      </c>
      <c r="D155" s="93">
        <v>60.268673835125448</v>
      </c>
      <c r="E155" s="93">
        <v>71.264910394200001</v>
      </c>
      <c r="F155" s="93">
        <v>0.51435483870967813</v>
      </c>
      <c r="G155" s="93">
        <v>6.7792652329749119</v>
      </c>
      <c r="H155" s="93">
        <v>0.16752537961577652</v>
      </c>
      <c r="I155" s="89" t="s">
        <v>231</v>
      </c>
      <c r="J155" s="89">
        <v>5030</v>
      </c>
      <c r="K155" s="94">
        <v>528</v>
      </c>
      <c r="M155" s="89">
        <v>89.592508960573483</v>
      </c>
      <c r="N155" s="89">
        <v>67.129820788530466</v>
      </c>
      <c r="O155" s="89">
        <v>78.361164874551974</v>
      </c>
      <c r="P155" s="129">
        <v>0</v>
      </c>
      <c r="Q155" s="89">
        <v>13.361164874551974</v>
      </c>
      <c r="U155" s="89">
        <v>1.1221160995073174E-2</v>
      </c>
    </row>
    <row r="156" spans="1:21" x14ac:dyDescent="0.2">
      <c r="A156" s="87">
        <v>5</v>
      </c>
      <c r="B156" s="87">
        <v>29</v>
      </c>
      <c r="C156" s="93">
        <v>83.70559139784946</v>
      </c>
      <c r="D156" s="93">
        <v>60.835340501792111</v>
      </c>
      <c r="E156" s="93">
        <v>72.270465949799998</v>
      </c>
      <c r="F156" s="93">
        <v>0.29767025089605709</v>
      </c>
      <c r="G156" s="93">
        <v>7.5681362007168467</v>
      </c>
      <c r="H156" s="93">
        <v>5.7896462057590761E-2</v>
      </c>
      <c r="I156" s="89" t="s">
        <v>232</v>
      </c>
      <c r="J156" s="89">
        <v>5026</v>
      </c>
      <c r="K156" s="94">
        <v>529</v>
      </c>
      <c r="M156" s="89">
        <v>84.903010752688175</v>
      </c>
      <c r="N156" s="89">
        <v>63.608172043010754</v>
      </c>
      <c r="O156" s="89">
        <v>74.255591397849457</v>
      </c>
      <c r="P156" s="129">
        <v>0</v>
      </c>
      <c r="Q156" s="89">
        <v>9.2555913978494626</v>
      </c>
      <c r="U156" s="89">
        <v>0.18002894384009066</v>
      </c>
    </row>
    <row r="157" spans="1:21" x14ac:dyDescent="0.2">
      <c r="A157" s="87">
        <v>5</v>
      </c>
      <c r="B157" s="87">
        <v>30</v>
      </c>
      <c r="C157" s="93">
        <v>82.038924731182789</v>
      </c>
      <c r="D157" s="93">
        <v>61.979784946236556</v>
      </c>
      <c r="E157" s="93">
        <v>72.009354838700006</v>
      </c>
      <c r="F157" s="93">
        <v>0.39614695340501715</v>
      </c>
      <c r="G157" s="93">
        <v>7.4055017921146957</v>
      </c>
      <c r="H157" s="93">
        <v>0.14345169653420412</v>
      </c>
      <c r="I157" s="89" t="s">
        <v>233</v>
      </c>
      <c r="J157" s="89">
        <v>5031</v>
      </c>
      <c r="K157" s="94">
        <v>530</v>
      </c>
      <c r="M157" s="89">
        <v>91.147168458781351</v>
      </c>
      <c r="N157" s="89">
        <v>70.522974910394254</v>
      </c>
      <c r="O157" s="89">
        <v>80.835071684587817</v>
      </c>
      <c r="P157" s="129">
        <v>0</v>
      </c>
      <c r="Q157" s="89">
        <v>15.83507168458781</v>
      </c>
      <c r="U157" s="89">
        <v>2.5756539325631236E-2</v>
      </c>
    </row>
    <row r="158" spans="1:21" x14ac:dyDescent="0.2">
      <c r="A158" s="87">
        <v>5</v>
      </c>
      <c r="B158" s="87">
        <v>31</v>
      </c>
      <c r="C158" s="93">
        <v>82.783369175627243</v>
      </c>
      <c r="D158" s="93">
        <v>62.346451612903223</v>
      </c>
      <c r="E158" s="93">
        <v>72.564910394199998</v>
      </c>
      <c r="F158" s="93">
        <v>0.41435483870967715</v>
      </c>
      <c r="G158" s="93">
        <v>7.9792652329749121</v>
      </c>
      <c r="H158" s="93">
        <v>0.14869056038936085</v>
      </c>
      <c r="I158" s="89" t="s">
        <v>234</v>
      </c>
      <c r="J158" s="89">
        <v>5028</v>
      </c>
      <c r="K158" s="94">
        <v>531</v>
      </c>
      <c r="M158" s="89">
        <v>86.15433691756273</v>
      </c>
      <c r="N158" s="89">
        <v>65.547777777777782</v>
      </c>
      <c r="O158" s="89">
        <v>75.851057347670249</v>
      </c>
      <c r="P158" s="129">
        <v>0</v>
      </c>
      <c r="Q158" s="89">
        <v>10.851057347670251</v>
      </c>
      <c r="U158" s="89">
        <v>0.20460620261808596</v>
      </c>
    </row>
    <row r="159" spans="1:21" x14ac:dyDescent="0.2">
      <c r="A159" s="87">
        <v>6</v>
      </c>
      <c r="B159" s="87">
        <v>1</v>
      </c>
      <c r="C159" s="93">
        <v>83.183942652329762</v>
      </c>
      <c r="D159" s="93">
        <v>61.801469534050177</v>
      </c>
      <c r="E159" s="93">
        <v>72.492706093099997</v>
      </c>
      <c r="F159" s="93">
        <v>0.60677419354838713</v>
      </c>
      <c r="G159" s="93">
        <v>8.099480286738352</v>
      </c>
      <c r="H159" s="93">
        <v>0.19632458363661878</v>
      </c>
      <c r="I159" s="89" t="s">
        <v>235</v>
      </c>
      <c r="J159" s="89">
        <v>6009</v>
      </c>
      <c r="K159" s="94">
        <v>601</v>
      </c>
      <c r="M159" s="89">
        <v>84.098888888888894</v>
      </c>
      <c r="N159" s="89">
        <v>61.25333333333333</v>
      </c>
      <c r="O159" s="89">
        <v>72.676111111111112</v>
      </c>
      <c r="P159" s="129">
        <v>0</v>
      </c>
      <c r="Q159" s="89">
        <v>7.6761111111111093</v>
      </c>
      <c r="U159" s="89">
        <v>0.16206318597005295</v>
      </c>
    </row>
    <row r="160" spans="1:21" x14ac:dyDescent="0.2">
      <c r="A160" s="87">
        <v>6</v>
      </c>
      <c r="B160" s="87">
        <v>2</v>
      </c>
      <c r="C160" s="93">
        <v>82.482222222222234</v>
      </c>
      <c r="D160" s="93">
        <v>62.56666666666667</v>
      </c>
      <c r="E160" s="93">
        <v>72.524444444400004</v>
      </c>
      <c r="F160" s="93">
        <v>0.41666666666666669</v>
      </c>
      <c r="G160" s="93">
        <v>7.9411111111111099</v>
      </c>
      <c r="H160" s="93">
        <v>0.15833742604660017</v>
      </c>
      <c r="I160" s="89" t="s">
        <v>236</v>
      </c>
      <c r="J160" s="89">
        <v>6010</v>
      </c>
      <c r="K160" s="94">
        <v>602</v>
      </c>
      <c r="M160" s="89">
        <v>84.073333333333323</v>
      </c>
      <c r="N160" s="89">
        <v>62.511111111111099</v>
      </c>
      <c r="O160" s="89">
        <v>73.292222222222208</v>
      </c>
      <c r="P160" s="129">
        <v>0</v>
      </c>
      <c r="Q160" s="89">
        <v>8.2922222222222199</v>
      </c>
      <c r="U160" s="89">
        <v>0.15228750554172982</v>
      </c>
    </row>
    <row r="161" spans="1:21" x14ac:dyDescent="0.2">
      <c r="A161" s="87">
        <v>6</v>
      </c>
      <c r="B161" s="87">
        <v>3</v>
      </c>
      <c r="C161" s="93">
        <v>82.915555555555571</v>
      </c>
      <c r="D161" s="93">
        <v>61.666666666666664</v>
      </c>
      <c r="E161" s="93">
        <v>72.291111111099994</v>
      </c>
      <c r="F161" s="93">
        <v>0.45</v>
      </c>
      <c r="G161" s="93">
        <v>7.7411111111111097</v>
      </c>
      <c r="H161" s="93">
        <v>1.6837742237866531E-2</v>
      </c>
      <c r="I161" s="89" t="s">
        <v>237</v>
      </c>
      <c r="J161" s="89">
        <v>6002</v>
      </c>
      <c r="K161" s="94">
        <v>603</v>
      </c>
      <c r="M161" s="89">
        <v>75.665089605734764</v>
      </c>
      <c r="N161" s="89">
        <v>55.376272401433688</v>
      </c>
      <c r="O161" s="89">
        <v>65.52068100358423</v>
      </c>
      <c r="P161" s="129">
        <v>0.10010752688172081</v>
      </c>
      <c r="Q161" s="89">
        <v>0.62078853046594895</v>
      </c>
      <c r="U161" s="89">
        <v>6.9742427644564786E-2</v>
      </c>
    </row>
    <row r="162" spans="1:21" x14ac:dyDescent="0.2">
      <c r="A162" s="87">
        <v>6</v>
      </c>
      <c r="B162" s="87">
        <v>4</v>
      </c>
      <c r="C162" s="93">
        <v>81.848888888888908</v>
      </c>
      <c r="D162" s="93">
        <v>61.2</v>
      </c>
      <c r="E162" s="93">
        <v>71.524444444400004</v>
      </c>
      <c r="F162" s="93">
        <v>0.38833333333333353</v>
      </c>
      <c r="G162" s="93">
        <v>6.9127777777777775</v>
      </c>
      <c r="H162" s="93">
        <v>0.12546940381160954</v>
      </c>
      <c r="I162" s="89" t="s">
        <v>238</v>
      </c>
      <c r="J162" s="89">
        <v>6001</v>
      </c>
      <c r="K162" s="94">
        <v>604</v>
      </c>
      <c r="M162" s="89">
        <v>71.63333333333334</v>
      </c>
      <c r="N162" s="89">
        <v>51.388888888888886</v>
      </c>
      <c r="O162" s="89">
        <v>61.511111111111106</v>
      </c>
      <c r="P162" s="129">
        <v>3.4888888888888894</v>
      </c>
      <c r="Q162" s="89">
        <v>0</v>
      </c>
      <c r="U162" s="89">
        <v>0.13802681300895084</v>
      </c>
    </row>
    <row r="163" spans="1:21" x14ac:dyDescent="0.2">
      <c r="A163" s="87">
        <v>6</v>
      </c>
      <c r="B163" s="87">
        <v>5</v>
      </c>
      <c r="C163" s="93">
        <v>82.315555555555576</v>
      </c>
      <c r="D163" s="93">
        <v>60.2</v>
      </c>
      <c r="E163" s="93">
        <v>71.257777777699999</v>
      </c>
      <c r="F163" s="93">
        <v>0.35240740740740745</v>
      </c>
      <c r="G163" s="93">
        <v>6.6101851851851849</v>
      </c>
      <c r="H163" s="93">
        <v>0.13208891493247008</v>
      </c>
      <c r="I163" s="89" t="s">
        <v>239</v>
      </c>
      <c r="J163" s="89">
        <v>6003</v>
      </c>
      <c r="K163" s="94">
        <v>605</v>
      </c>
      <c r="M163" s="89">
        <v>78.308518518518511</v>
      </c>
      <c r="N163" s="89">
        <v>56.04518518518519</v>
      </c>
      <c r="O163" s="89">
        <v>67.17685185185185</v>
      </c>
      <c r="P163" s="129">
        <v>0</v>
      </c>
      <c r="Q163" s="89">
        <v>2.1768518518518523</v>
      </c>
      <c r="U163" s="89">
        <v>5.3682027205931009E-2</v>
      </c>
    </row>
    <row r="164" spans="1:21" x14ac:dyDescent="0.2">
      <c r="A164" s="87">
        <v>6</v>
      </c>
      <c r="B164" s="87">
        <v>6</v>
      </c>
      <c r="C164" s="93">
        <v>82.915555555555571</v>
      </c>
      <c r="D164" s="93">
        <v>59.833333333333336</v>
      </c>
      <c r="E164" s="93">
        <v>71.374444444399998</v>
      </c>
      <c r="F164" s="93">
        <v>0.36574074074074048</v>
      </c>
      <c r="G164" s="93">
        <v>6.7401851851851839</v>
      </c>
      <c r="H164" s="93">
        <v>7.66579985668501E-2</v>
      </c>
      <c r="I164" s="89" t="s">
        <v>240</v>
      </c>
      <c r="J164" s="89">
        <v>6004</v>
      </c>
      <c r="K164" s="94">
        <v>606</v>
      </c>
      <c r="M164" s="89">
        <v>80.099354838709672</v>
      </c>
      <c r="N164" s="89">
        <v>56.749713261648743</v>
      </c>
      <c r="O164" s="89">
        <v>68.424534050179219</v>
      </c>
      <c r="P164" s="129">
        <v>0</v>
      </c>
      <c r="Q164" s="89">
        <v>3.424534050179211</v>
      </c>
      <c r="U164" s="89">
        <v>6.6938550329463692E-2</v>
      </c>
    </row>
    <row r="165" spans="1:21" x14ac:dyDescent="0.2">
      <c r="A165" s="87">
        <v>6</v>
      </c>
      <c r="B165" s="87">
        <v>7</v>
      </c>
      <c r="C165" s="93">
        <v>85.582222222222228</v>
      </c>
      <c r="D165" s="93">
        <v>61.5</v>
      </c>
      <c r="E165" s="93">
        <v>73.541111111099994</v>
      </c>
      <c r="F165" s="93">
        <v>0.19629629629629619</v>
      </c>
      <c r="G165" s="93">
        <v>8.7374074074074048</v>
      </c>
      <c r="H165" s="93">
        <v>9.0498026970971007E-2</v>
      </c>
      <c r="I165" s="89" t="s">
        <v>241</v>
      </c>
      <c r="J165" s="89">
        <v>6011</v>
      </c>
      <c r="K165" s="94">
        <v>607</v>
      </c>
      <c r="M165" s="89">
        <v>84.364074074074082</v>
      </c>
      <c r="N165" s="89">
        <v>63.15407407407406</v>
      </c>
      <c r="O165" s="89">
        <v>73.759074074074064</v>
      </c>
      <c r="P165" s="129">
        <v>0</v>
      </c>
      <c r="Q165" s="89">
        <v>8.7590740740740713</v>
      </c>
      <c r="U165" s="89">
        <v>0.18729528915177551</v>
      </c>
    </row>
    <row r="166" spans="1:21" x14ac:dyDescent="0.2">
      <c r="A166" s="87">
        <v>6</v>
      </c>
      <c r="B166" s="87">
        <v>8</v>
      </c>
      <c r="C166" s="93">
        <v>85.215555555555554</v>
      </c>
      <c r="D166" s="93">
        <v>62.633333333333333</v>
      </c>
      <c r="E166" s="93">
        <v>73.924444444399995</v>
      </c>
      <c r="F166" s="93">
        <v>6.7777777777777715E-2</v>
      </c>
      <c r="G166" s="93">
        <v>8.9922222222222192</v>
      </c>
      <c r="H166" s="93">
        <v>8.4732572287350635E-2</v>
      </c>
      <c r="I166" s="89" t="s">
        <v>242</v>
      </c>
      <c r="J166" s="89">
        <v>6014</v>
      </c>
      <c r="K166" s="94">
        <v>608</v>
      </c>
      <c r="M166" s="89">
        <v>86.12444444444445</v>
      </c>
      <c r="N166" s="89">
        <v>65.041111111111107</v>
      </c>
      <c r="O166" s="89">
        <v>75.582777777777792</v>
      </c>
      <c r="P166" s="129">
        <v>0</v>
      </c>
      <c r="Q166" s="89">
        <v>10.582777777777777</v>
      </c>
      <c r="U166" s="89">
        <v>0.16990108950389154</v>
      </c>
    </row>
    <row r="167" spans="1:21" x14ac:dyDescent="0.2">
      <c r="A167" s="87">
        <v>6</v>
      </c>
      <c r="B167" s="87">
        <v>9</v>
      </c>
      <c r="C167" s="93">
        <v>85.382222222222225</v>
      </c>
      <c r="D167" s="93">
        <v>62.56666666666667</v>
      </c>
      <c r="E167" s="93">
        <v>73.974444444400007</v>
      </c>
      <c r="F167" s="93">
        <v>2.0000000000000285E-2</v>
      </c>
      <c r="G167" s="93">
        <v>8.9944444444444436</v>
      </c>
      <c r="H167" s="93">
        <v>0.17312114516098839</v>
      </c>
      <c r="I167" s="89" t="s">
        <v>243</v>
      </c>
      <c r="J167" s="89">
        <v>6012</v>
      </c>
      <c r="K167" s="94">
        <v>609</v>
      </c>
      <c r="M167" s="89">
        <v>85.831111111111113</v>
      </c>
      <c r="N167" s="89">
        <v>62.707777777777778</v>
      </c>
      <c r="O167" s="89">
        <v>74.269444444444431</v>
      </c>
      <c r="P167" s="129">
        <v>0</v>
      </c>
      <c r="Q167" s="89">
        <v>9.2694444444444422</v>
      </c>
      <c r="U167" s="89">
        <v>8.3158907984539177E-2</v>
      </c>
    </row>
    <row r="168" spans="1:21" x14ac:dyDescent="0.2">
      <c r="A168" s="87">
        <v>6</v>
      </c>
      <c r="B168" s="87">
        <v>10</v>
      </c>
      <c r="C168" s="93">
        <v>85.082222222222242</v>
      </c>
      <c r="D168" s="93">
        <v>63.633333333333333</v>
      </c>
      <c r="E168" s="93">
        <v>74.357777777699994</v>
      </c>
      <c r="F168" s="93">
        <v>0.10333333333333362</v>
      </c>
      <c r="G168" s="93">
        <v>9.4611111111111104</v>
      </c>
      <c r="H168" s="93">
        <v>0.14820933687602175</v>
      </c>
      <c r="I168" s="89" t="s">
        <v>244</v>
      </c>
      <c r="J168" s="89">
        <v>6020</v>
      </c>
      <c r="K168" s="94">
        <v>610</v>
      </c>
      <c r="M168" s="89">
        <v>89.81814814814814</v>
      </c>
      <c r="N168" s="89">
        <v>67.043703703703699</v>
      </c>
      <c r="O168" s="89">
        <v>78.430925925925933</v>
      </c>
      <c r="P168" s="129">
        <v>0</v>
      </c>
      <c r="Q168" s="89">
        <v>13.430925925925926</v>
      </c>
      <c r="U168" s="89">
        <v>0.13751849907057156</v>
      </c>
    </row>
    <row r="169" spans="1:21" x14ac:dyDescent="0.2">
      <c r="A169" s="87">
        <v>6</v>
      </c>
      <c r="B169" s="87">
        <v>11</v>
      </c>
      <c r="C169" s="93">
        <v>84.182222222222236</v>
      </c>
      <c r="D169" s="93">
        <v>64.7</v>
      </c>
      <c r="E169" s="93">
        <v>74.4411111111</v>
      </c>
      <c r="F169" s="93">
        <v>0.22944444444444514</v>
      </c>
      <c r="G169" s="93">
        <v>9.6705555555555538</v>
      </c>
      <c r="H169" s="93">
        <v>0.28148316409373969</v>
      </c>
      <c r="I169" s="89" t="s">
        <v>245</v>
      </c>
      <c r="J169" s="89">
        <v>6026</v>
      </c>
      <c r="K169" s="94">
        <v>611</v>
      </c>
      <c r="M169" s="89">
        <v>92.210740740740732</v>
      </c>
      <c r="N169" s="89">
        <v>70.618518518518513</v>
      </c>
      <c r="O169" s="89">
        <v>81.41462962962963</v>
      </c>
      <c r="P169" s="129">
        <v>0</v>
      </c>
      <c r="Q169" s="89">
        <v>16.414629629629626</v>
      </c>
      <c r="U169" s="89">
        <v>8.5745172182080429E-2</v>
      </c>
    </row>
    <row r="170" spans="1:21" x14ac:dyDescent="0.2">
      <c r="A170" s="87">
        <v>6</v>
      </c>
      <c r="B170" s="87">
        <v>12</v>
      </c>
      <c r="C170" s="93">
        <v>86.148888888888905</v>
      </c>
      <c r="D170" s="93">
        <v>65.433333333333337</v>
      </c>
      <c r="E170" s="93">
        <v>75.791111111099994</v>
      </c>
      <c r="F170" s="93">
        <v>5.5000000000000188E-2</v>
      </c>
      <c r="G170" s="93">
        <v>10.846111111111108</v>
      </c>
      <c r="H170" s="93">
        <v>9.2453044677451843E-2</v>
      </c>
      <c r="I170" s="89" t="s">
        <v>246</v>
      </c>
      <c r="J170" s="89">
        <v>6022</v>
      </c>
      <c r="K170" s="94">
        <v>612</v>
      </c>
      <c r="M170" s="89">
        <v>90.12444444444445</v>
      </c>
      <c r="N170" s="89">
        <v>68.488888888888866</v>
      </c>
      <c r="O170" s="89">
        <v>79.306666666666672</v>
      </c>
      <c r="P170" s="129">
        <v>0</v>
      </c>
      <c r="Q170" s="89">
        <v>14.306666666666665</v>
      </c>
      <c r="U170" s="89">
        <v>0.22422369156904315</v>
      </c>
    </row>
    <row r="171" spans="1:21" x14ac:dyDescent="0.2">
      <c r="A171" s="87">
        <v>6</v>
      </c>
      <c r="B171" s="87">
        <v>13</v>
      </c>
      <c r="C171" s="93">
        <v>87.515555555555551</v>
      </c>
      <c r="D171" s="93">
        <v>64.63333333333334</v>
      </c>
      <c r="E171" s="93">
        <v>76.074444444400001</v>
      </c>
      <c r="F171" s="93">
        <v>0</v>
      </c>
      <c r="G171" s="93">
        <v>11.074444444444444</v>
      </c>
      <c r="H171" s="93">
        <v>0.13644000757149222</v>
      </c>
      <c r="I171" s="89" t="s">
        <v>247</v>
      </c>
      <c r="J171" s="89">
        <v>6018</v>
      </c>
      <c r="K171" s="94">
        <v>613</v>
      </c>
      <c r="M171" s="89">
        <v>89.102222222222224</v>
      </c>
      <c r="N171" s="89">
        <v>65.776666666666671</v>
      </c>
      <c r="O171" s="89">
        <v>77.439444444444447</v>
      </c>
      <c r="P171" s="129">
        <v>0</v>
      </c>
      <c r="Q171" s="89">
        <v>12.439444444444442</v>
      </c>
      <c r="U171" s="89">
        <v>0.15205308048034821</v>
      </c>
    </row>
    <row r="172" spans="1:21" x14ac:dyDescent="0.2">
      <c r="A172" s="87">
        <v>6</v>
      </c>
      <c r="B172" s="87">
        <v>14</v>
      </c>
      <c r="C172" s="93">
        <v>87.415555555555557</v>
      </c>
      <c r="D172" s="93">
        <v>64.266666666666666</v>
      </c>
      <c r="E172" s="93">
        <v>75.841111111100005</v>
      </c>
      <c r="F172" s="93">
        <v>3.888888888888668E-3</v>
      </c>
      <c r="G172" s="93">
        <v>10.844999999999999</v>
      </c>
      <c r="H172" s="93">
        <v>0.15759383427795057</v>
      </c>
      <c r="I172" s="89" t="s">
        <v>248</v>
      </c>
      <c r="J172" s="89">
        <v>6024</v>
      </c>
      <c r="K172" s="94">
        <v>614</v>
      </c>
      <c r="M172" s="89">
        <v>91.414444444444442</v>
      </c>
      <c r="N172" s="89">
        <v>69.194444444444429</v>
      </c>
      <c r="O172" s="89">
        <v>80.304444444444442</v>
      </c>
      <c r="P172" s="129">
        <v>0</v>
      </c>
      <c r="Q172" s="89">
        <v>15.304444444444441</v>
      </c>
      <c r="U172" s="89">
        <v>5.8118631518482511E-2</v>
      </c>
    </row>
    <row r="173" spans="1:21" x14ac:dyDescent="0.2">
      <c r="A173" s="87">
        <v>6</v>
      </c>
      <c r="B173" s="87">
        <v>15</v>
      </c>
      <c r="C173" s="93">
        <v>87.015555555555551</v>
      </c>
      <c r="D173" s="93">
        <v>64.033333333333331</v>
      </c>
      <c r="E173" s="93">
        <v>75.524444444400004</v>
      </c>
      <c r="F173" s="93">
        <v>8.7222222222222007E-2</v>
      </c>
      <c r="G173" s="93">
        <v>10.611666666666666</v>
      </c>
      <c r="H173" s="93">
        <v>0.12099105786963812</v>
      </c>
      <c r="I173" s="89" t="s">
        <v>249</v>
      </c>
      <c r="J173" s="89">
        <v>6023</v>
      </c>
      <c r="K173" s="94">
        <v>615</v>
      </c>
      <c r="M173" s="89">
        <v>90.092962962962957</v>
      </c>
      <c r="N173" s="89">
        <v>69.349629629629618</v>
      </c>
      <c r="O173" s="89">
        <v>79.721296296296288</v>
      </c>
      <c r="P173" s="129">
        <v>0</v>
      </c>
      <c r="Q173" s="89">
        <v>14.721296296296293</v>
      </c>
      <c r="U173" s="89">
        <v>0.1169598612542961</v>
      </c>
    </row>
    <row r="174" spans="1:21" x14ac:dyDescent="0.2">
      <c r="A174" s="87">
        <v>6</v>
      </c>
      <c r="B174" s="87">
        <v>16</v>
      </c>
      <c r="C174" s="93">
        <v>87.948888888888888</v>
      </c>
      <c r="D174" s="93">
        <v>64.833333333333329</v>
      </c>
      <c r="E174" s="93">
        <v>76.391111111100003</v>
      </c>
      <c r="F174" s="93">
        <v>5.3888888888888667E-2</v>
      </c>
      <c r="G174" s="93">
        <v>11.444999999999999</v>
      </c>
      <c r="H174" s="93">
        <v>7.8156014206022473E-2</v>
      </c>
      <c r="I174" s="89" t="s">
        <v>250</v>
      </c>
      <c r="J174" s="89">
        <v>6027</v>
      </c>
      <c r="K174" s="94">
        <v>616</v>
      </c>
      <c r="M174" s="89">
        <v>93.286666666666676</v>
      </c>
      <c r="N174" s="89">
        <v>70.876666666666651</v>
      </c>
      <c r="O174" s="89">
        <v>82.081666666666663</v>
      </c>
      <c r="P174" s="129">
        <v>0</v>
      </c>
      <c r="Q174" s="89">
        <v>17.081666666666663</v>
      </c>
      <c r="U174" s="89">
        <v>7.2185014593080521E-2</v>
      </c>
    </row>
    <row r="175" spans="1:21" x14ac:dyDescent="0.2">
      <c r="A175" s="87">
        <v>6</v>
      </c>
      <c r="B175" s="87">
        <v>17</v>
      </c>
      <c r="C175" s="93">
        <v>89.048888888888897</v>
      </c>
      <c r="D175" s="93">
        <v>66.066666666666663</v>
      </c>
      <c r="E175" s="93">
        <v>77.557777777699997</v>
      </c>
      <c r="F175" s="93">
        <v>0</v>
      </c>
      <c r="G175" s="93">
        <v>12.557777777777774</v>
      </c>
      <c r="H175" s="93">
        <v>0.14707451118678655</v>
      </c>
      <c r="I175" s="89" t="s">
        <v>251</v>
      </c>
      <c r="J175" s="89">
        <v>6030</v>
      </c>
      <c r="K175" s="94">
        <v>617</v>
      </c>
      <c r="M175" s="89">
        <v>97.035185185185185</v>
      </c>
      <c r="N175" s="89">
        <v>74.185185185185176</v>
      </c>
      <c r="O175" s="89">
        <v>85.610185185185188</v>
      </c>
      <c r="P175" s="129">
        <v>0</v>
      </c>
      <c r="Q175" s="89">
        <v>20.610185185185181</v>
      </c>
      <c r="U175" s="89">
        <v>2.7608294831615567E-2</v>
      </c>
    </row>
    <row r="176" spans="1:21" x14ac:dyDescent="0.2">
      <c r="A176" s="87">
        <v>6</v>
      </c>
      <c r="B176" s="87">
        <v>18</v>
      </c>
      <c r="C176" s="93">
        <v>87.482222222222219</v>
      </c>
      <c r="D176" s="93">
        <v>66.7</v>
      </c>
      <c r="E176" s="93">
        <v>77.091111111100005</v>
      </c>
      <c r="F176" s="93">
        <v>0</v>
      </c>
      <c r="G176" s="93">
        <v>12.091111111111108</v>
      </c>
      <c r="H176" s="93">
        <v>0.21724086865777317</v>
      </c>
      <c r="I176" s="89" t="s">
        <v>252</v>
      </c>
      <c r="J176" s="89">
        <v>6028</v>
      </c>
      <c r="K176" s="94">
        <v>618</v>
      </c>
      <c r="M176" s="89">
        <v>93.871481481481467</v>
      </c>
      <c r="N176" s="89">
        <v>72.182592592592584</v>
      </c>
      <c r="O176" s="89">
        <v>83.027037037037033</v>
      </c>
      <c r="P176" s="129">
        <v>0</v>
      </c>
      <c r="Q176" s="89">
        <v>18.027037037037033</v>
      </c>
      <c r="U176" s="89">
        <v>1.5944528188121795E-2</v>
      </c>
    </row>
    <row r="177" spans="1:21" x14ac:dyDescent="0.2">
      <c r="A177" s="87">
        <v>6</v>
      </c>
      <c r="B177" s="87">
        <v>19</v>
      </c>
      <c r="C177" s="93">
        <v>88.782222222222217</v>
      </c>
      <c r="D177" s="93">
        <v>66.099999999999994</v>
      </c>
      <c r="E177" s="93">
        <v>77.4411111111</v>
      </c>
      <c r="F177" s="93">
        <v>0</v>
      </c>
      <c r="G177" s="93">
        <v>12.441111111111107</v>
      </c>
      <c r="H177" s="93">
        <v>0.1810401716977949</v>
      </c>
      <c r="I177" s="89" t="s">
        <v>253</v>
      </c>
      <c r="J177" s="89">
        <v>6025</v>
      </c>
      <c r="K177" s="94">
        <v>619</v>
      </c>
      <c r="M177" s="89">
        <v>92.592962962962957</v>
      </c>
      <c r="N177" s="89">
        <v>69.127407407407404</v>
      </c>
      <c r="O177" s="89">
        <v>80.860185185185188</v>
      </c>
      <c r="P177" s="129">
        <v>0</v>
      </c>
      <c r="Q177" s="89">
        <v>15.860185185185179</v>
      </c>
      <c r="U177" s="89">
        <v>0.10726855360529138</v>
      </c>
    </row>
    <row r="178" spans="1:21" x14ac:dyDescent="0.2">
      <c r="A178" s="87">
        <v>6</v>
      </c>
      <c r="B178" s="87">
        <v>20</v>
      </c>
      <c r="C178" s="93">
        <v>88.86</v>
      </c>
      <c r="D178" s="93">
        <v>67.3</v>
      </c>
      <c r="E178" s="93">
        <v>78.08</v>
      </c>
      <c r="F178" s="93">
        <v>0</v>
      </c>
      <c r="G178" s="93">
        <v>13.08</v>
      </c>
      <c r="H178" s="93">
        <v>0.10486511094266597</v>
      </c>
      <c r="I178" s="89" t="s">
        <v>254</v>
      </c>
      <c r="J178" s="89">
        <v>6021</v>
      </c>
      <c r="K178" s="94">
        <v>620</v>
      </c>
      <c r="M178" s="89">
        <v>89.351254480286727</v>
      </c>
      <c r="N178" s="89">
        <v>68.338458781362007</v>
      </c>
      <c r="O178" s="89">
        <v>78.844856630824353</v>
      </c>
      <c r="P178" s="129">
        <v>0</v>
      </c>
      <c r="Q178" s="89">
        <v>13.844856630824374</v>
      </c>
      <c r="U178" s="89">
        <v>0.15349911819817755</v>
      </c>
    </row>
    <row r="179" spans="1:21" x14ac:dyDescent="0.2">
      <c r="A179" s="87">
        <v>6</v>
      </c>
      <c r="B179" s="87">
        <v>21</v>
      </c>
      <c r="C179" s="93">
        <v>89.182222222222222</v>
      </c>
      <c r="D179" s="93">
        <v>67.066666666666663</v>
      </c>
      <c r="E179" s="93">
        <v>78.124444444399998</v>
      </c>
      <c r="F179" s="93">
        <v>0</v>
      </c>
      <c r="G179" s="93">
        <v>13.124444444444441</v>
      </c>
      <c r="H179" s="93">
        <v>8.3262837211828533E-2</v>
      </c>
      <c r="I179" s="89" t="s">
        <v>255</v>
      </c>
      <c r="J179" s="89">
        <v>6005</v>
      </c>
      <c r="K179" s="94">
        <v>621</v>
      </c>
      <c r="M179" s="89">
        <v>80.49666666666667</v>
      </c>
      <c r="N179" s="89">
        <v>58.115555555555559</v>
      </c>
      <c r="O179" s="89">
        <v>69.306111111111107</v>
      </c>
      <c r="P179" s="129">
        <v>0</v>
      </c>
      <c r="Q179" s="89">
        <v>4.306111111111111</v>
      </c>
      <c r="U179" s="89">
        <v>0.17002851096867591</v>
      </c>
    </row>
    <row r="180" spans="1:21" x14ac:dyDescent="0.2">
      <c r="A180" s="87">
        <v>6</v>
      </c>
      <c r="B180" s="87">
        <v>22</v>
      </c>
      <c r="C180" s="93">
        <v>89.082222222222228</v>
      </c>
      <c r="D180" s="93">
        <v>66</v>
      </c>
      <c r="E180" s="93">
        <v>77.541111111099994</v>
      </c>
      <c r="F180" s="93">
        <v>0.10444444444444466</v>
      </c>
      <c r="G180" s="93">
        <v>12.645555555555552</v>
      </c>
      <c r="H180" s="93">
        <v>0.15079441342960925</v>
      </c>
      <c r="I180" s="89" t="s">
        <v>256</v>
      </c>
      <c r="J180" s="89">
        <v>6006</v>
      </c>
      <c r="K180" s="94">
        <v>622</v>
      </c>
      <c r="M180" s="89">
        <v>81.887037037037047</v>
      </c>
      <c r="N180" s="89">
        <v>58.833703703703698</v>
      </c>
      <c r="O180" s="89">
        <v>70.360370370370376</v>
      </c>
      <c r="P180" s="129">
        <v>0</v>
      </c>
      <c r="Q180" s="89">
        <v>5.3603703703703696</v>
      </c>
      <c r="U180" s="89">
        <v>0.17388293339615715</v>
      </c>
    </row>
    <row r="181" spans="1:21" x14ac:dyDescent="0.2">
      <c r="A181" s="87">
        <v>6</v>
      </c>
      <c r="B181" s="87">
        <v>23</v>
      </c>
      <c r="C181" s="93">
        <v>89.248888888888885</v>
      </c>
      <c r="D181" s="93">
        <v>66.8</v>
      </c>
      <c r="E181" s="93">
        <v>78.024444444400004</v>
      </c>
      <c r="F181" s="93">
        <v>8.7777777777777996E-2</v>
      </c>
      <c r="G181" s="93">
        <v>13.112222222222218</v>
      </c>
      <c r="H181" s="93">
        <v>5.5404227971935907E-2</v>
      </c>
      <c r="I181" s="89" t="s">
        <v>257</v>
      </c>
      <c r="J181" s="89">
        <v>6007</v>
      </c>
      <c r="K181" s="94">
        <v>623</v>
      </c>
      <c r="M181" s="89">
        <v>81.433333333333337</v>
      </c>
      <c r="N181" s="89">
        <v>60.893333333333338</v>
      </c>
      <c r="O181" s="89">
        <v>71.163333333333327</v>
      </c>
      <c r="P181" s="129">
        <v>0</v>
      </c>
      <c r="Q181" s="89">
        <v>6.1633333333333313</v>
      </c>
      <c r="U181" s="89">
        <v>0.23790583524044243</v>
      </c>
    </row>
    <row r="182" spans="1:21" x14ac:dyDescent="0.2">
      <c r="A182" s="87">
        <v>6</v>
      </c>
      <c r="B182" s="87">
        <v>24</v>
      </c>
      <c r="C182" s="93">
        <v>89.148888888888891</v>
      </c>
      <c r="D182" s="93">
        <v>67.166666666666671</v>
      </c>
      <c r="E182" s="93">
        <v>78.157777777700005</v>
      </c>
      <c r="F182" s="93">
        <v>0</v>
      </c>
      <c r="G182" s="93">
        <v>13.157777777777774</v>
      </c>
      <c r="H182" s="93">
        <v>0.12394165657178363</v>
      </c>
      <c r="I182" s="89" t="s">
        <v>258</v>
      </c>
      <c r="J182" s="89">
        <v>6008</v>
      </c>
      <c r="K182" s="94">
        <v>624</v>
      </c>
      <c r="M182" s="89">
        <v>82.676666666666677</v>
      </c>
      <c r="N182" s="89">
        <v>61.269999999999996</v>
      </c>
      <c r="O182" s="89">
        <v>71.973333333333329</v>
      </c>
      <c r="P182" s="129">
        <v>0</v>
      </c>
      <c r="Q182" s="89">
        <v>6.9733333333333309</v>
      </c>
      <c r="U182" s="89">
        <v>8.8275869539206367E-2</v>
      </c>
    </row>
    <row r="183" spans="1:21" x14ac:dyDescent="0.2">
      <c r="A183" s="87">
        <v>6</v>
      </c>
      <c r="B183" s="87">
        <v>25</v>
      </c>
      <c r="C183" s="93">
        <v>89.982222222222219</v>
      </c>
      <c r="D183" s="93">
        <v>67.533333333333331</v>
      </c>
      <c r="E183" s="93">
        <v>78.757777777699999</v>
      </c>
      <c r="F183" s="93">
        <v>0</v>
      </c>
      <c r="G183" s="93">
        <v>13.757777777777774</v>
      </c>
      <c r="H183" s="93">
        <v>0.11728244585526569</v>
      </c>
      <c r="I183" s="89" t="s">
        <v>259</v>
      </c>
      <c r="J183" s="89">
        <v>6019</v>
      </c>
      <c r="K183" s="94">
        <v>625</v>
      </c>
      <c r="M183" s="89">
        <v>90.232222222222219</v>
      </c>
      <c r="N183" s="89">
        <v>65.677777777777777</v>
      </c>
      <c r="O183" s="89">
        <v>77.954999999999984</v>
      </c>
      <c r="P183" s="129">
        <v>0</v>
      </c>
      <c r="Q183" s="89">
        <v>12.955000000000002</v>
      </c>
      <c r="U183" s="89">
        <v>0.14278570734722559</v>
      </c>
    </row>
    <row r="184" spans="1:21" x14ac:dyDescent="0.2">
      <c r="A184" s="87">
        <v>6</v>
      </c>
      <c r="B184" s="87">
        <v>26</v>
      </c>
      <c r="C184" s="93">
        <v>88.582222222222228</v>
      </c>
      <c r="D184" s="93">
        <v>68.033333333333331</v>
      </c>
      <c r="E184" s="93">
        <v>78.307777777699997</v>
      </c>
      <c r="F184" s="93">
        <v>0</v>
      </c>
      <c r="G184" s="93">
        <v>13.307777777777774</v>
      </c>
      <c r="H184" s="93">
        <v>0.13387701455944129</v>
      </c>
      <c r="I184" s="89" t="s">
        <v>260</v>
      </c>
      <c r="J184" s="89">
        <v>6015</v>
      </c>
      <c r="K184" s="94">
        <v>626</v>
      </c>
      <c r="M184" s="89">
        <v>86.416965352449239</v>
      </c>
      <c r="N184" s="89">
        <v>65.613022700119473</v>
      </c>
      <c r="O184" s="89">
        <v>76.014994026284356</v>
      </c>
      <c r="P184" s="129">
        <v>0</v>
      </c>
      <c r="Q184" s="89">
        <v>11.014994026284345</v>
      </c>
      <c r="U184" s="89">
        <v>0.2771148689065342</v>
      </c>
    </row>
    <row r="185" spans="1:21" x14ac:dyDescent="0.2">
      <c r="A185" s="87">
        <v>6</v>
      </c>
      <c r="B185" s="87">
        <v>27</v>
      </c>
      <c r="C185" s="93">
        <v>88.137777777777771</v>
      </c>
      <c r="D185" s="93">
        <v>66.63333333333334</v>
      </c>
      <c r="E185" s="93">
        <v>77.385555555500005</v>
      </c>
      <c r="F185" s="93">
        <v>0</v>
      </c>
      <c r="G185" s="93">
        <v>12.385555555555554</v>
      </c>
      <c r="H185" s="93">
        <v>6.4834414568922943E-2</v>
      </c>
      <c r="I185" s="89" t="s">
        <v>261</v>
      </c>
      <c r="J185" s="89">
        <v>6016</v>
      </c>
      <c r="K185" s="94">
        <v>627</v>
      </c>
      <c r="M185" s="89">
        <v>87.638888888888886</v>
      </c>
      <c r="N185" s="89">
        <v>65.285555555555547</v>
      </c>
      <c r="O185" s="89">
        <v>76.462222222222223</v>
      </c>
      <c r="P185" s="129">
        <v>0</v>
      </c>
      <c r="Q185" s="89">
        <v>11.46222222222222</v>
      </c>
      <c r="U185" s="89">
        <v>0.16060462746182147</v>
      </c>
    </row>
    <row r="186" spans="1:21" x14ac:dyDescent="0.2">
      <c r="A186" s="87">
        <v>6</v>
      </c>
      <c r="B186" s="87">
        <v>28</v>
      </c>
      <c r="C186" s="93">
        <v>88.282222222222217</v>
      </c>
      <c r="D186" s="93">
        <v>65.333333333333329</v>
      </c>
      <c r="E186" s="93">
        <v>76.807777777699997</v>
      </c>
      <c r="F186" s="93">
        <v>0</v>
      </c>
      <c r="G186" s="93">
        <v>11.807777777777774</v>
      </c>
      <c r="H186" s="93">
        <v>0.17783381091304792</v>
      </c>
      <c r="I186" s="89" t="s">
        <v>262</v>
      </c>
      <c r="J186" s="89">
        <v>6017</v>
      </c>
      <c r="K186" s="94">
        <v>628</v>
      </c>
      <c r="M186" s="89">
        <v>88.27518518518518</v>
      </c>
      <c r="N186" s="89">
        <v>65.458518518518517</v>
      </c>
      <c r="O186" s="89">
        <v>76.866851851851848</v>
      </c>
      <c r="P186" s="129">
        <v>0</v>
      </c>
      <c r="Q186" s="89">
        <v>11.866851851851845</v>
      </c>
      <c r="U186" s="89">
        <v>5.2075353027713933E-2</v>
      </c>
    </row>
    <row r="187" spans="1:21" x14ac:dyDescent="0.2">
      <c r="A187" s="87">
        <v>6</v>
      </c>
      <c r="B187" s="87">
        <v>29</v>
      </c>
      <c r="C187" s="93">
        <v>88.148888888888891</v>
      </c>
      <c r="D187" s="93">
        <v>65.066666666666663</v>
      </c>
      <c r="E187" s="93">
        <v>76.607777777699994</v>
      </c>
      <c r="F187" s="93">
        <v>0</v>
      </c>
      <c r="G187" s="93">
        <v>11.607777777777775</v>
      </c>
      <c r="H187" s="93">
        <v>5.6256666385912882E-2</v>
      </c>
      <c r="I187" s="89" t="s">
        <v>263</v>
      </c>
      <c r="J187" s="89">
        <v>6013</v>
      </c>
      <c r="K187" s="94">
        <v>629</v>
      </c>
      <c r="M187" s="89">
        <v>86.74905615292711</v>
      </c>
      <c r="N187" s="89">
        <v>63.30622461170848</v>
      </c>
      <c r="O187" s="89">
        <v>75.027640382317799</v>
      </c>
      <c r="P187" s="129">
        <v>0</v>
      </c>
      <c r="Q187" s="89">
        <v>10.027640382317799</v>
      </c>
      <c r="U187" s="89">
        <v>0.24813255512416935</v>
      </c>
    </row>
    <row r="188" spans="1:21" x14ac:dyDescent="0.2">
      <c r="A188" s="87">
        <v>6</v>
      </c>
      <c r="B188" s="87">
        <v>30</v>
      </c>
      <c r="C188" s="93">
        <v>88.248888888888885</v>
      </c>
      <c r="D188" s="93">
        <v>66.233333333333334</v>
      </c>
      <c r="E188" s="93">
        <v>77.241111111099997</v>
      </c>
      <c r="F188" s="93">
        <v>0</v>
      </c>
      <c r="G188" s="93">
        <v>12.241111111111108</v>
      </c>
      <c r="H188" s="93">
        <v>0.12748772375318554</v>
      </c>
      <c r="I188" s="89" t="s">
        <v>264</v>
      </c>
      <c r="J188" s="89">
        <v>6029</v>
      </c>
      <c r="K188" s="94">
        <v>630</v>
      </c>
      <c r="M188" s="89">
        <v>94.463703703703686</v>
      </c>
      <c r="N188" s="89">
        <v>73.671481481481493</v>
      </c>
      <c r="O188" s="89">
        <v>84.067592592592604</v>
      </c>
      <c r="P188" s="129">
        <v>0</v>
      </c>
      <c r="Q188" s="89">
        <v>19.06759259259259</v>
      </c>
      <c r="U188" s="89">
        <v>2.5563644085641664E-2</v>
      </c>
    </row>
    <row r="189" spans="1:21" x14ac:dyDescent="0.2">
      <c r="A189" s="87">
        <v>7</v>
      </c>
      <c r="B189" s="87">
        <v>1</v>
      </c>
      <c r="C189" s="93">
        <v>87.650143369175623</v>
      </c>
      <c r="D189" s="93">
        <v>67.525125448028675</v>
      </c>
      <c r="E189" s="93">
        <v>77.587634408599996</v>
      </c>
      <c r="F189" s="93">
        <v>0</v>
      </c>
      <c r="G189" s="93">
        <v>12.587634408602151</v>
      </c>
      <c r="H189" s="93">
        <v>0.16912441258884528</v>
      </c>
      <c r="I189" s="89" t="s">
        <v>265</v>
      </c>
      <c r="J189" s="89">
        <v>7027</v>
      </c>
      <c r="K189" s="94">
        <v>701</v>
      </c>
      <c r="M189" s="89">
        <v>93.630752688172066</v>
      </c>
      <c r="N189" s="89">
        <v>73.326129032258052</v>
      </c>
      <c r="O189" s="89">
        <v>83.478440860215045</v>
      </c>
      <c r="P189" s="130">
        <v>0</v>
      </c>
      <c r="Q189" s="89">
        <v>18.478440860215059</v>
      </c>
      <c r="U189" s="89">
        <v>2.5088001688948352E-2</v>
      </c>
    </row>
    <row r="190" spans="1:21" x14ac:dyDescent="0.2">
      <c r="A190" s="87">
        <v>7</v>
      </c>
      <c r="B190" s="87">
        <v>2</v>
      </c>
      <c r="C190" s="93">
        <v>87.283476702508963</v>
      </c>
      <c r="D190" s="93">
        <v>66.891792114695335</v>
      </c>
      <c r="E190" s="93">
        <v>77.087634408599996</v>
      </c>
      <c r="F190" s="93">
        <v>0</v>
      </c>
      <c r="G190" s="93">
        <v>12.087634408602151</v>
      </c>
      <c r="H190" s="93">
        <v>4.1932228790975648E-2</v>
      </c>
      <c r="I190" s="89" t="s">
        <v>266</v>
      </c>
      <c r="J190" s="89">
        <v>7026</v>
      </c>
      <c r="K190" s="94">
        <v>702</v>
      </c>
      <c r="M190" s="89">
        <v>93.413154121863798</v>
      </c>
      <c r="N190" s="89">
        <v>72.736093189964137</v>
      </c>
      <c r="O190" s="89">
        <v>83.074623655913967</v>
      </c>
      <c r="P190" s="130">
        <v>0</v>
      </c>
      <c r="Q190" s="89">
        <v>18.074623655913975</v>
      </c>
      <c r="U190" s="89">
        <v>2.6640976800976802E-2</v>
      </c>
    </row>
    <row r="191" spans="1:21" x14ac:dyDescent="0.2">
      <c r="A191" s="87">
        <v>7</v>
      </c>
      <c r="B191" s="87">
        <v>3</v>
      </c>
      <c r="C191" s="93">
        <v>87.983476702508966</v>
      </c>
      <c r="D191" s="93">
        <v>66.491792114695343</v>
      </c>
      <c r="E191" s="93">
        <v>77.237634408600002</v>
      </c>
      <c r="F191" s="93">
        <v>0</v>
      </c>
      <c r="G191" s="93">
        <v>12.237634408602151</v>
      </c>
      <c r="H191" s="93">
        <v>0.1810666644188263</v>
      </c>
      <c r="I191" s="89" t="s">
        <v>267</v>
      </c>
      <c r="J191" s="89">
        <v>7024</v>
      </c>
      <c r="K191" s="94">
        <v>703</v>
      </c>
      <c r="M191" s="89">
        <v>92.518279569892485</v>
      </c>
      <c r="N191" s="89">
        <v>72.034838709677416</v>
      </c>
      <c r="O191" s="89">
        <v>82.276559139784936</v>
      </c>
      <c r="P191" s="130">
        <v>0</v>
      </c>
      <c r="Q191" s="89">
        <v>17.276559139784947</v>
      </c>
      <c r="U191" s="89">
        <v>0.19543796609875616</v>
      </c>
    </row>
    <row r="192" spans="1:21" x14ac:dyDescent="0.2">
      <c r="A192" s="87">
        <v>7</v>
      </c>
      <c r="B192" s="87">
        <v>4</v>
      </c>
      <c r="C192" s="93">
        <v>89.116810035842292</v>
      </c>
      <c r="D192" s="93">
        <v>67.858458781362003</v>
      </c>
      <c r="E192" s="93">
        <v>78.487634408600002</v>
      </c>
      <c r="F192" s="93">
        <v>0</v>
      </c>
      <c r="G192" s="93">
        <v>13.487634408602151</v>
      </c>
      <c r="H192" s="93">
        <v>0.13776736999698994</v>
      </c>
      <c r="I192" s="89" t="s">
        <v>268</v>
      </c>
      <c r="J192" s="89">
        <v>7029</v>
      </c>
      <c r="K192" s="94">
        <v>704</v>
      </c>
      <c r="M192" s="89">
        <v>95.949354838709681</v>
      </c>
      <c r="N192" s="89">
        <v>73.372365591397866</v>
      </c>
      <c r="O192" s="89">
        <v>84.660860215053759</v>
      </c>
      <c r="P192" s="130">
        <v>0</v>
      </c>
      <c r="Q192" s="89">
        <v>19.66086021505377</v>
      </c>
      <c r="U192" s="89">
        <v>3.5819153773929475E-2</v>
      </c>
    </row>
    <row r="193" spans="1:21" x14ac:dyDescent="0.2">
      <c r="A193" s="87">
        <v>7</v>
      </c>
      <c r="B193" s="87">
        <v>5</v>
      </c>
      <c r="C193" s="93">
        <v>88.850143369175626</v>
      </c>
      <c r="D193" s="93">
        <v>67.858458781362003</v>
      </c>
      <c r="E193" s="93">
        <v>78.354301075199999</v>
      </c>
      <c r="F193" s="93">
        <v>0</v>
      </c>
      <c r="G193" s="93">
        <v>13.354301075268816</v>
      </c>
      <c r="H193" s="93">
        <v>8.4338553258085425E-2</v>
      </c>
      <c r="I193" s="89" t="s">
        <v>269</v>
      </c>
      <c r="J193" s="89">
        <v>7031</v>
      </c>
      <c r="K193" s="94">
        <v>705</v>
      </c>
      <c r="M193" s="89">
        <v>99.230752688172046</v>
      </c>
      <c r="N193" s="89">
        <v>75.370967741935473</v>
      </c>
      <c r="O193" s="89">
        <v>87.30086021505376</v>
      </c>
      <c r="P193" s="130">
        <v>0</v>
      </c>
      <c r="Q193" s="89">
        <v>22.300860215053763</v>
      </c>
      <c r="U193" s="89">
        <v>1.7671448087431697E-2</v>
      </c>
    </row>
    <row r="194" spans="1:21" x14ac:dyDescent="0.2">
      <c r="A194" s="87">
        <v>7</v>
      </c>
      <c r="B194" s="87">
        <v>6</v>
      </c>
      <c r="C194" s="93">
        <v>90.283476702508963</v>
      </c>
      <c r="D194" s="93">
        <v>67.625125448028669</v>
      </c>
      <c r="E194" s="93">
        <v>78.954301075199993</v>
      </c>
      <c r="F194" s="93">
        <v>0</v>
      </c>
      <c r="G194" s="93">
        <v>13.954301075268818</v>
      </c>
      <c r="H194" s="93">
        <v>3.0424354323781714E-2</v>
      </c>
      <c r="I194" s="89" t="s">
        <v>270</v>
      </c>
      <c r="J194" s="89">
        <v>7017</v>
      </c>
      <c r="K194" s="94">
        <v>706</v>
      </c>
      <c r="M194" s="89">
        <v>89.802258064516138</v>
      </c>
      <c r="N194" s="89">
        <v>69.468924731182796</v>
      </c>
      <c r="O194" s="89">
        <v>79.635591397849467</v>
      </c>
      <c r="P194" s="130">
        <v>0</v>
      </c>
      <c r="Q194" s="89">
        <v>14.63559139784946</v>
      </c>
      <c r="U194" s="89">
        <v>0.2483956785513525</v>
      </c>
    </row>
    <row r="195" spans="1:21" x14ac:dyDescent="0.2">
      <c r="A195" s="87">
        <v>7</v>
      </c>
      <c r="B195" s="87">
        <v>7</v>
      </c>
      <c r="C195" s="93">
        <v>90.516810035842298</v>
      </c>
      <c r="D195" s="93">
        <v>67.558458781362006</v>
      </c>
      <c r="E195" s="93">
        <v>79.037634408599999</v>
      </c>
      <c r="F195" s="93">
        <v>0</v>
      </c>
      <c r="G195" s="93">
        <v>14.03763440860215</v>
      </c>
      <c r="H195" s="93">
        <v>0.14072056778047293</v>
      </c>
      <c r="I195" s="89" t="s">
        <v>271</v>
      </c>
      <c r="J195" s="89">
        <v>7009</v>
      </c>
      <c r="K195" s="94">
        <v>707</v>
      </c>
      <c r="M195" s="89">
        <v>86.565376344086019</v>
      </c>
      <c r="N195" s="89">
        <v>64.810107526881708</v>
      </c>
      <c r="O195" s="89">
        <v>75.687741935483871</v>
      </c>
      <c r="P195" s="130">
        <v>0</v>
      </c>
      <c r="Q195" s="89">
        <v>10.687741935483867</v>
      </c>
      <c r="U195" s="89">
        <v>6.9855757384935283E-2</v>
      </c>
    </row>
    <row r="196" spans="1:21" x14ac:dyDescent="0.2">
      <c r="A196" s="87">
        <v>7</v>
      </c>
      <c r="B196" s="87">
        <v>8</v>
      </c>
      <c r="C196" s="93">
        <v>91.150143369175623</v>
      </c>
      <c r="D196" s="93">
        <v>68.725125448028663</v>
      </c>
      <c r="E196" s="93">
        <v>79.937634408600005</v>
      </c>
      <c r="F196" s="93">
        <v>0</v>
      </c>
      <c r="G196" s="93">
        <v>14.93763440860215</v>
      </c>
      <c r="H196" s="93">
        <v>0.20420892215521094</v>
      </c>
      <c r="I196" s="89" t="s">
        <v>272</v>
      </c>
      <c r="J196" s="89">
        <v>7012</v>
      </c>
      <c r="K196" s="94">
        <v>708</v>
      </c>
      <c r="M196" s="89">
        <v>87.750465949820807</v>
      </c>
      <c r="N196" s="89">
        <v>67.135232974910394</v>
      </c>
      <c r="O196" s="89">
        <v>77.442849462365601</v>
      </c>
      <c r="P196" s="130">
        <v>0</v>
      </c>
      <c r="Q196" s="89">
        <v>12.44284946236559</v>
      </c>
      <c r="U196" s="89">
        <v>0.19162994573204048</v>
      </c>
    </row>
    <row r="197" spans="1:21" x14ac:dyDescent="0.2">
      <c r="A197" s="87">
        <v>7</v>
      </c>
      <c r="B197" s="87">
        <v>9</v>
      </c>
      <c r="C197" s="93">
        <v>90.350143369175626</v>
      </c>
      <c r="D197" s="93">
        <v>68.991792114695329</v>
      </c>
      <c r="E197" s="93">
        <v>79.6709677419</v>
      </c>
      <c r="F197" s="93">
        <v>0</v>
      </c>
      <c r="G197" s="93">
        <v>14.670967741935483</v>
      </c>
      <c r="H197" s="93">
        <v>0.15985859035731612</v>
      </c>
      <c r="I197" s="89" t="s">
        <v>273</v>
      </c>
      <c r="J197" s="89">
        <v>7018</v>
      </c>
      <c r="K197" s="94">
        <v>709</v>
      </c>
      <c r="M197" s="89">
        <v>90.143261648745522</v>
      </c>
      <c r="N197" s="89">
        <v>69.998996415770605</v>
      </c>
      <c r="O197" s="89">
        <v>80.071129032258071</v>
      </c>
      <c r="P197" s="130">
        <v>0</v>
      </c>
      <c r="Q197" s="89">
        <v>15.071129032258064</v>
      </c>
      <c r="U197" s="89">
        <v>0.13161604391860796</v>
      </c>
    </row>
    <row r="198" spans="1:21" x14ac:dyDescent="0.2">
      <c r="A198" s="87">
        <v>7</v>
      </c>
      <c r="B198" s="87">
        <v>10</v>
      </c>
      <c r="C198" s="93">
        <v>89.116810035842292</v>
      </c>
      <c r="D198" s="93">
        <v>69.958458781361998</v>
      </c>
      <c r="E198" s="93">
        <v>79.537634408599999</v>
      </c>
      <c r="F198" s="93">
        <v>0</v>
      </c>
      <c r="G198" s="93">
        <v>14.53763440860215</v>
      </c>
      <c r="H198" s="93">
        <v>6.4215120385609822E-2</v>
      </c>
      <c r="I198" s="89" t="s">
        <v>274</v>
      </c>
      <c r="J198" s="89">
        <v>7025</v>
      </c>
      <c r="K198" s="94">
        <v>710</v>
      </c>
      <c r="M198" s="89">
        <v>93.021971326164874</v>
      </c>
      <c r="N198" s="89">
        <v>72.486523297491047</v>
      </c>
      <c r="O198" s="89">
        <v>82.754247311827967</v>
      </c>
      <c r="P198" s="130">
        <v>0</v>
      </c>
      <c r="Q198" s="89">
        <v>17.75424731182796</v>
      </c>
      <c r="U198" s="89">
        <v>7.589984234643693E-2</v>
      </c>
    </row>
    <row r="199" spans="1:21" x14ac:dyDescent="0.2">
      <c r="A199" s="87">
        <v>7</v>
      </c>
      <c r="B199" s="87">
        <v>11</v>
      </c>
      <c r="C199" s="93">
        <v>88.95014336917562</v>
      </c>
      <c r="D199" s="93">
        <v>69.425125448028666</v>
      </c>
      <c r="E199" s="93">
        <v>79.187634408600005</v>
      </c>
      <c r="F199" s="93">
        <v>0</v>
      </c>
      <c r="G199" s="93">
        <v>14.18763440860215</v>
      </c>
      <c r="H199" s="93">
        <v>0.26406363928403831</v>
      </c>
      <c r="I199" s="89" t="s">
        <v>275</v>
      </c>
      <c r="J199" s="89">
        <v>7028</v>
      </c>
      <c r="K199" s="94">
        <v>711</v>
      </c>
      <c r="M199" s="89">
        <v>94.427992831541232</v>
      </c>
      <c r="N199" s="89">
        <v>73.563189964157715</v>
      </c>
      <c r="O199" s="89">
        <v>83.995591397849466</v>
      </c>
      <c r="P199" s="130">
        <v>0</v>
      </c>
      <c r="Q199" s="89">
        <v>18.995591397849463</v>
      </c>
      <c r="U199" s="89">
        <v>3.8816789767609453E-2</v>
      </c>
    </row>
    <row r="200" spans="1:21" x14ac:dyDescent="0.2">
      <c r="A200" s="87">
        <v>7</v>
      </c>
      <c r="B200" s="87">
        <v>12</v>
      </c>
      <c r="C200" s="93">
        <v>88.08347670250896</v>
      </c>
      <c r="D200" s="93">
        <v>69.425125448028666</v>
      </c>
      <c r="E200" s="93">
        <v>78.754301075200004</v>
      </c>
      <c r="F200" s="93">
        <v>0</v>
      </c>
      <c r="G200" s="93">
        <v>13.754301075268817</v>
      </c>
      <c r="H200" s="93">
        <v>0.11833356720742969</v>
      </c>
      <c r="I200" s="89" t="s">
        <v>276</v>
      </c>
      <c r="J200" s="89">
        <v>7019</v>
      </c>
      <c r="K200" s="94">
        <v>712</v>
      </c>
      <c r="M200" s="89">
        <v>90.826559139784948</v>
      </c>
      <c r="N200" s="89">
        <v>70.060215053763443</v>
      </c>
      <c r="O200" s="89">
        <v>80.443387096774188</v>
      </c>
      <c r="P200" s="130">
        <v>0</v>
      </c>
      <c r="Q200" s="89">
        <v>15.443387096774195</v>
      </c>
      <c r="U200" s="89">
        <v>8.920662485656633E-2</v>
      </c>
    </row>
    <row r="201" spans="1:21" x14ac:dyDescent="0.2">
      <c r="A201" s="87">
        <v>7</v>
      </c>
      <c r="B201" s="87">
        <v>13</v>
      </c>
      <c r="C201" s="93">
        <v>88.683476702508955</v>
      </c>
      <c r="D201" s="93">
        <v>68.391792114695335</v>
      </c>
      <c r="E201" s="93">
        <v>78.537634408599999</v>
      </c>
      <c r="F201" s="93">
        <v>3.8333333333333525E-2</v>
      </c>
      <c r="G201" s="93">
        <v>13.575967741935482</v>
      </c>
      <c r="H201" s="93">
        <v>0.10226466309377978</v>
      </c>
      <c r="I201" s="89" t="s">
        <v>277</v>
      </c>
      <c r="J201" s="89">
        <v>7020</v>
      </c>
      <c r="K201" s="94">
        <v>713</v>
      </c>
      <c r="M201" s="89">
        <v>91.079498207885308</v>
      </c>
      <c r="N201" s="89">
        <v>70.581039426523304</v>
      </c>
      <c r="O201" s="89">
        <v>80.830268817204299</v>
      </c>
      <c r="P201" s="130">
        <v>0</v>
      </c>
      <c r="Q201" s="89">
        <v>15.830268817204304</v>
      </c>
      <c r="U201" s="89">
        <v>8.1197734156174997E-2</v>
      </c>
    </row>
    <row r="202" spans="1:21" x14ac:dyDescent="0.2">
      <c r="A202" s="87">
        <v>7</v>
      </c>
      <c r="B202" s="87">
        <v>14</v>
      </c>
      <c r="C202" s="93">
        <v>88.183476702508955</v>
      </c>
      <c r="D202" s="93">
        <v>67.258458781362009</v>
      </c>
      <c r="E202" s="93">
        <v>77.720967741899997</v>
      </c>
      <c r="F202" s="93">
        <v>3.8333333333333525E-2</v>
      </c>
      <c r="G202" s="93">
        <v>12.759301075268816</v>
      </c>
      <c r="H202" s="93">
        <v>0.13999537291951697</v>
      </c>
      <c r="I202" s="89" t="s">
        <v>278</v>
      </c>
      <c r="J202" s="89">
        <v>7030</v>
      </c>
      <c r="K202" s="94">
        <v>714</v>
      </c>
      <c r="M202" s="89">
        <v>96.596666666666664</v>
      </c>
      <c r="N202" s="89">
        <v>74.223118279569889</v>
      </c>
      <c r="O202" s="89">
        <v>85.409892473118276</v>
      </c>
      <c r="P202" s="130">
        <v>0</v>
      </c>
      <c r="Q202" s="89">
        <v>20.40989247311828</v>
      </c>
      <c r="U202" s="89">
        <v>9.8995464852607712E-2</v>
      </c>
    </row>
    <row r="203" spans="1:21" x14ac:dyDescent="0.2">
      <c r="A203" s="87">
        <v>7</v>
      </c>
      <c r="B203" s="87">
        <v>15</v>
      </c>
      <c r="C203" s="93">
        <v>88.750143369175632</v>
      </c>
      <c r="D203" s="93">
        <v>67.125125448028669</v>
      </c>
      <c r="E203" s="93">
        <v>77.937634408600005</v>
      </c>
      <c r="F203" s="93">
        <v>0</v>
      </c>
      <c r="G203" s="93">
        <v>12.93763440860215</v>
      </c>
      <c r="H203" s="93">
        <v>7.2708088140586588E-2</v>
      </c>
      <c r="I203" s="89" t="s">
        <v>279</v>
      </c>
      <c r="J203" s="89">
        <v>7015</v>
      </c>
      <c r="K203" s="94">
        <v>715</v>
      </c>
      <c r="M203" s="89">
        <v>89.248422939068107</v>
      </c>
      <c r="N203" s="89">
        <v>68.444265232974914</v>
      </c>
      <c r="O203" s="89">
        <v>78.846344086021503</v>
      </c>
      <c r="P203" s="130">
        <v>0</v>
      </c>
      <c r="Q203" s="89">
        <v>13.846344086021505</v>
      </c>
      <c r="U203" s="89">
        <v>3.9789129670731338E-2</v>
      </c>
    </row>
    <row r="204" spans="1:21" x14ac:dyDescent="0.2">
      <c r="A204" s="87">
        <v>7</v>
      </c>
      <c r="B204" s="87">
        <v>16</v>
      </c>
      <c r="C204" s="93">
        <v>89.750143369175632</v>
      </c>
      <c r="D204" s="93">
        <v>67.591792114695338</v>
      </c>
      <c r="E204" s="93">
        <v>78.6709677419</v>
      </c>
      <c r="F204" s="93">
        <v>0</v>
      </c>
      <c r="G204" s="93">
        <v>13.670967741935483</v>
      </c>
      <c r="H204" s="93">
        <v>6.3739275532706932E-2</v>
      </c>
      <c r="I204" s="89" t="s">
        <v>280</v>
      </c>
      <c r="J204" s="89">
        <v>7021</v>
      </c>
      <c r="K204" s="94">
        <v>716</v>
      </c>
      <c r="M204" s="89">
        <v>91.990250896057361</v>
      </c>
      <c r="N204" s="89">
        <v>70.296523297491021</v>
      </c>
      <c r="O204" s="89">
        <v>81.143387096774191</v>
      </c>
      <c r="P204" s="130">
        <v>0</v>
      </c>
      <c r="Q204" s="89">
        <v>16.143387096774191</v>
      </c>
      <c r="U204" s="89">
        <v>0.16187405267745181</v>
      </c>
    </row>
    <row r="205" spans="1:21" x14ac:dyDescent="0.2">
      <c r="A205" s="87">
        <v>7</v>
      </c>
      <c r="B205" s="87">
        <v>17</v>
      </c>
      <c r="C205" s="93">
        <v>90.016810035842298</v>
      </c>
      <c r="D205" s="93">
        <v>68.591792114695338</v>
      </c>
      <c r="E205" s="93">
        <v>79.304301075200001</v>
      </c>
      <c r="F205" s="93">
        <v>0</v>
      </c>
      <c r="G205" s="93">
        <v>14.304301075268818</v>
      </c>
      <c r="H205" s="93">
        <v>6.9224956360698685E-3</v>
      </c>
      <c r="I205" s="89" t="s">
        <v>281</v>
      </c>
      <c r="J205" s="89">
        <v>7022</v>
      </c>
      <c r="K205" s="94">
        <v>717</v>
      </c>
      <c r="M205" s="89">
        <v>91.419892473118296</v>
      </c>
      <c r="N205" s="89">
        <v>71.590537634408591</v>
      </c>
      <c r="O205" s="89">
        <v>81.50521505376345</v>
      </c>
      <c r="P205" s="130">
        <v>0</v>
      </c>
      <c r="Q205" s="89">
        <v>16.505215053763443</v>
      </c>
      <c r="U205" s="89">
        <v>0.14682521521268982</v>
      </c>
    </row>
    <row r="206" spans="1:21" x14ac:dyDescent="0.2">
      <c r="A206" s="87">
        <v>7</v>
      </c>
      <c r="B206" s="87">
        <v>18</v>
      </c>
      <c r="C206" s="93">
        <v>89.816810035842295</v>
      </c>
      <c r="D206" s="93">
        <v>69.191792114695332</v>
      </c>
      <c r="E206" s="93">
        <v>79.504301075200004</v>
      </c>
      <c r="F206" s="93">
        <v>0</v>
      </c>
      <c r="G206" s="93">
        <v>14.504301075268817</v>
      </c>
      <c r="H206" s="93">
        <v>0.11044093815922475</v>
      </c>
      <c r="I206" s="89" t="s">
        <v>282</v>
      </c>
      <c r="J206" s="89">
        <v>7016</v>
      </c>
      <c r="K206" s="94">
        <v>718</v>
      </c>
      <c r="M206" s="89">
        <v>88.978781362007169</v>
      </c>
      <c r="N206" s="89">
        <v>69.505412186379942</v>
      </c>
      <c r="O206" s="89">
        <v>79.242096774193541</v>
      </c>
      <c r="P206" s="130">
        <v>0</v>
      </c>
      <c r="Q206" s="89">
        <v>14.242096774193548</v>
      </c>
      <c r="U206" s="89">
        <v>0.18583828461823934</v>
      </c>
    </row>
    <row r="207" spans="1:21" x14ac:dyDescent="0.2">
      <c r="A207" s="87">
        <v>7</v>
      </c>
      <c r="B207" s="87">
        <v>19</v>
      </c>
      <c r="C207" s="93">
        <v>90.47236559139786</v>
      </c>
      <c r="D207" s="93">
        <v>68.736236559139783</v>
      </c>
      <c r="E207" s="93">
        <v>79.604301075199999</v>
      </c>
      <c r="F207" s="93">
        <v>0</v>
      </c>
      <c r="G207" s="93">
        <v>14.604301075268816</v>
      </c>
      <c r="H207" s="93">
        <v>0.26221808174247702</v>
      </c>
      <c r="I207" s="89" t="s">
        <v>283</v>
      </c>
      <c r="J207" s="89">
        <v>7014</v>
      </c>
      <c r="K207" s="94">
        <v>719</v>
      </c>
      <c r="M207" s="89">
        <v>88.226451612903233</v>
      </c>
      <c r="N207" s="89">
        <v>68.631827956989255</v>
      </c>
      <c r="O207" s="89">
        <v>78.42913978494623</v>
      </c>
      <c r="P207" s="130">
        <v>0</v>
      </c>
      <c r="Q207" s="89">
        <v>13.429139784946237</v>
      </c>
      <c r="U207" s="89">
        <v>0.13140430561156852</v>
      </c>
    </row>
    <row r="208" spans="1:21" x14ac:dyDescent="0.2">
      <c r="A208" s="87">
        <v>7</v>
      </c>
      <c r="B208" s="87">
        <v>20</v>
      </c>
      <c r="C208" s="93">
        <v>89.616810035842292</v>
      </c>
      <c r="D208" s="93">
        <v>69.02512544802866</v>
      </c>
      <c r="E208" s="93">
        <v>79.320967741900006</v>
      </c>
      <c r="F208" s="93">
        <v>0</v>
      </c>
      <c r="G208" s="93">
        <v>14.320967741935483</v>
      </c>
      <c r="H208" s="93">
        <v>0.10893881266736001</v>
      </c>
      <c r="I208" s="89" t="s">
        <v>284</v>
      </c>
      <c r="J208" s="89">
        <v>7023</v>
      </c>
      <c r="K208" s="94">
        <v>720</v>
      </c>
      <c r="M208" s="89">
        <v>93.323118279569897</v>
      </c>
      <c r="N208" s="89">
        <v>70.569354838709657</v>
      </c>
      <c r="O208" s="89">
        <v>81.946236559139777</v>
      </c>
      <c r="P208" s="130">
        <v>0</v>
      </c>
      <c r="Q208" s="89">
        <v>16.946236559139784</v>
      </c>
      <c r="U208" s="89">
        <v>4.551084469118212E-2</v>
      </c>
    </row>
    <row r="209" spans="1:21" x14ac:dyDescent="0.2">
      <c r="A209" s="87">
        <v>7</v>
      </c>
      <c r="B209" s="87">
        <v>21</v>
      </c>
      <c r="C209" s="93">
        <v>90.150143369175623</v>
      </c>
      <c r="D209" s="93">
        <v>69.425125448028666</v>
      </c>
      <c r="E209" s="93">
        <v>79.787634408599999</v>
      </c>
      <c r="F209" s="93">
        <v>0</v>
      </c>
      <c r="G209" s="93">
        <v>14.78763440860215</v>
      </c>
      <c r="H209" s="93">
        <v>0.10937931941426723</v>
      </c>
      <c r="I209" s="89" t="s">
        <v>285</v>
      </c>
      <c r="J209" s="89">
        <v>7013</v>
      </c>
      <c r="K209" s="94">
        <v>721</v>
      </c>
      <c r="M209" s="89">
        <v>88.17824372759857</v>
      </c>
      <c r="N209" s="89">
        <v>67.671541218637984</v>
      </c>
      <c r="O209" s="89">
        <v>77.924892473118277</v>
      </c>
      <c r="P209" s="130">
        <v>0</v>
      </c>
      <c r="Q209" s="89">
        <v>12.92489247311828</v>
      </c>
      <c r="U209" s="89">
        <v>0.1844167820324171</v>
      </c>
    </row>
    <row r="210" spans="1:21" x14ac:dyDescent="0.2">
      <c r="A210" s="87">
        <v>7</v>
      </c>
      <c r="B210" s="87">
        <v>22</v>
      </c>
      <c r="C210" s="93">
        <v>88.983476702508966</v>
      </c>
      <c r="D210" s="93">
        <v>68.725125448028663</v>
      </c>
      <c r="E210" s="93">
        <v>78.854301075199999</v>
      </c>
      <c r="F210" s="93">
        <v>0</v>
      </c>
      <c r="G210" s="93">
        <v>13.854301075268816</v>
      </c>
      <c r="H210" s="93">
        <v>9.1809907265624602E-2</v>
      </c>
      <c r="I210" s="89" t="s">
        <v>286</v>
      </c>
      <c r="J210" s="89">
        <v>7005</v>
      </c>
      <c r="K210" s="94">
        <v>722</v>
      </c>
      <c r="M210" s="89">
        <v>84.154121863799276</v>
      </c>
      <c r="N210" s="89">
        <v>62.318673835125445</v>
      </c>
      <c r="O210" s="89">
        <v>73.23639784946235</v>
      </c>
      <c r="P210" s="130">
        <v>0</v>
      </c>
      <c r="Q210" s="89">
        <v>8.236397849462362</v>
      </c>
      <c r="U210" s="89">
        <v>0.1362447469650919</v>
      </c>
    </row>
    <row r="211" spans="1:21" x14ac:dyDescent="0.2">
      <c r="A211" s="87">
        <v>7</v>
      </c>
      <c r="B211" s="87">
        <v>23</v>
      </c>
      <c r="C211" s="93">
        <v>89.183476702508955</v>
      </c>
      <c r="D211" s="93">
        <v>67.991792114695343</v>
      </c>
      <c r="E211" s="93">
        <v>78.587634408599996</v>
      </c>
      <c r="F211" s="93">
        <v>0</v>
      </c>
      <c r="G211" s="93">
        <v>13.587634408602151</v>
      </c>
      <c r="H211" s="93">
        <v>9.0595496050091068E-2</v>
      </c>
      <c r="I211" s="89" t="s">
        <v>287</v>
      </c>
      <c r="J211" s="89">
        <v>7004</v>
      </c>
      <c r="K211" s="94">
        <v>723</v>
      </c>
      <c r="M211" s="89">
        <v>83.409498207885306</v>
      </c>
      <c r="N211" s="89">
        <v>60.88598566308243</v>
      </c>
      <c r="O211" s="89">
        <v>72.147741935483879</v>
      </c>
      <c r="P211" s="130">
        <v>0</v>
      </c>
      <c r="Q211" s="89">
        <v>7.1477419354838698</v>
      </c>
      <c r="U211" s="89">
        <v>3.6171892178983978E-2</v>
      </c>
    </row>
    <row r="212" spans="1:21" x14ac:dyDescent="0.2">
      <c r="A212" s="87">
        <v>7</v>
      </c>
      <c r="B212" s="87">
        <v>24</v>
      </c>
      <c r="C212" s="93">
        <v>88.516810035842298</v>
      </c>
      <c r="D212" s="93">
        <v>66.525125448028675</v>
      </c>
      <c r="E212" s="93">
        <v>77.520967741899995</v>
      </c>
      <c r="F212" s="93">
        <v>0</v>
      </c>
      <c r="G212" s="93">
        <v>12.520967741935484</v>
      </c>
      <c r="H212" s="93">
        <v>9.569198073488408E-2</v>
      </c>
      <c r="I212" s="89" t="s">
        <v>288</v>
      </c>
      <c r="J212" s="89">
        <v>7011</v>
      </c>
      <c r="K212" s="94">
        <v>724</v>
      </c>
      <c r="M212" s="89">
        <v>87.845770609319004</v>
      </c>
      <c r="N212" s="89">
        <v>65.950573476702502</v>
      </c>
      <c r="O212" s="89">
        <v>76.898172043010746</v>
      </c>
      <c r="P212" s="130">
        <v>0</v>
      </c>
      <c r="Q212" s="89">
        <v>11.898172043010751</v>
      </c>
      <c r="U212" s="89">
        <v>8.1078667523027434E-2</v>
      </c>
    </row>
    <row r="213" spans="1:21" x14ac:dyDescent="0.2">
      <c r="A213" s="87">
        <v>7</v>
      </c>
      <c r="B213" s="87">
        <v>25</v>
      </c>
      <c r="C213" s="93">
        <v>88.183476702508955</v>
      </c>
      <c r="D213" s="93">
        <v>67.42512544802868</v>
      </c>
      <c r="E213" s="93">
        <v>77.804301075200001</v>
      </c>
      <c r="F213" s="93">
        <v>1.6666666666666666E-2</v>
      </c>
      <c r="G213" s="93">
        <v>12.820967741935483</v>
      </c>
      <c r="H213" s="93">
        <v>7.718979312340668E-2</v>
      </c>
      <c r="I213" s="89" t="s">
        <v>289</v>
      </c>
      <c r="J213" s="89">
        <v>7010</v>
      </c>
      <c r="K213" s="94">
        <v>725</v>
      </c>
      <c r="M213" s="89">
        <v>85.818172043010762</v>
      </c>
      <c r="N213" s="89">
        <v>66.757526881720423</v>
      </c>
      <c r="O213" s="89">
        <v>76.287849462365585</v>
      </c>
      <c r="P213" s="130">
        <v>0</v>
      </c>
      <c r="Q213" s="89">
        <v>11.287849462365587</v>
      </c>
      <c r="U213" s="89">
        <v>0.34543912668764359</v>
      </c>
    </row>
    <row r="214" spans="1:21" x14ac:dyDescent="0.2">
      <c r="A214" s="87">
        <v>7</v>
      </c>
      <c r="B214" s="87">
        <v>26</v>
      </c>
      <c r="C214" s="93">
        <v>89.316810035842295</v>
      </c>
      <c r="D214" s="93">
        <v>67.79179211469534</v>
      </c>
      <c r="E214" s="93">
        <v>78.554301075200001</v>
      </c>
      <c r="F214" s="93">
        <v>0</v>
      </c>
      <c r="G214" s="93">
        <v>13.554301075268818</v>
      </c>
      <c r="H214" s="93">
        <v>0.12336898177111283</v>
      </c>
      <c r="I214" s="89" t="s">
        <v>290</v>
      </c>
      <c r="J214" s="89">
        <v>7008</v>
      </c>
      <c r="K214" s="94">
        <v>726</v>
      </c>
      <c r="M214" s="89">
        <v>86.009211469534051</v>
      </c>
      <c r="N214" s="89">
        <v>64.617132616487453</v>
      </c>
      <c r="O214" s="89">
        <v>75.313172043010752</v>
      </c>
      <c r="P214" s="130">
        <v>0</v>
      </c>
      <c r="Q214" s="89">
        <v>10.313172043010752</v>
      </c>
      <c r="U214" s="89">
        <v>0.10265859456828362</v>
      </c>
    </row>
    <row r="215" spans="1:21" x14ac:dyDescent="0.2">
      <c r="A215" s="87">
        <v>7</v>
      </c>
      <c r="B215" s="87">
        <v>27</v>
      </c>
      <c r="C215" s="93">
        <v>89.683476702508955</v>
      </c>
      <c r="D215" s="93">
        <v>67.825125448028672</v>
      </c>
      <c r="E215" s="93">
        <v>78.754301075200004</v>
      </c>
      <c r="F215" s="93">
        <v>0</v>
      </c>
      <c r="G215" s="93">
        <v>13.754301075268817</v>
      </c>
      <c r="H215" s="93">
        <v>7.9884650534563603E-2</v>
      </c>
      <c r="I215" s="89" t="s">
        <v>291</v>
      </c>
      <c r="J215" s="89">
        <v>7006</v>
      </c>
      <c r="K215" s="94">
        <v>727</v>
      </c>
      <c r="M215" s="89">
        <v>84.513189964157704</v>
      </c>
      <c r="N215" s="89">
        <v>63.704659498207896</v>
      </c>
      <c r="O215" s="89">
        <v>74.108924731182796</v>
      </c>
      <c r="P215" s="130">
        <v>0</v>
      </c>
      <c r="Q215" s="89">
        <v>9.1089247311827926</v>
      </c>
      <c r="U215" s="89">
        <v>0.3080362189723061</v>
      </c>
    </row>
    <row r="216" spans="1:21" x14ac:dyDescent="0.2">
      <c r="A216" s="87">
        <v>7</v>
      </c>
      <c r="B216" s="87">
        <v>28</v>
      </c>
      <c r="C216" s="93">
        <v>88.95014336917562</v>
      </c>
      <c r="D216" s="93">
        <v>67.825125448028672</v>
      </c>
      <c r="E216" s="93">
        <v>78.387634408599993</v>
      </c>
      <c r="F216" s="93">
        <v>0</v>
      </c>
      <c r="G216" s="93">
        <v>13.38763440860215</v>
      </c>
      <c r="H216" s="93">
        <v>0.10142183793509751</v>
      </c>
      <c r="I216" s="89" t="s">
        <v>292</v>
      </c>
      <c r="J216" s="89">
        <v>7007</v>
      </c>
      <c r="K216" s="94">
        <v>728</v>
      </c>
      <c r="M216" s="89">
        <v>84.748172043010769</v>
      </c>
      <c r="N216" s="89">
        <v>64.949462365591401</v>
      </c>
      <c r="O216" s="89">
        <v>74.848817204301071</v>
      </c>
      <c r="P216" s="130">
        <v>0</v>
      </c>
      <c r="Q216" s="89">
        <v>9.8488172043010724</v>
      </c>
      <c r="U216" s="89">
        <v>0.20631911495303973</v>
      </c>
    </row>
    <row r="217" spans="1:21" x14ac:dyDescent="0.2">
      <c r="A217" s="87">
        <v>7</v>
      </c>
      <c r="B217" s="87">
        <v>29</v>
      </c>
      <c r="C217" s="93">
        <v>87.683476702508955</v>
      </c>
      <c r="D217" s="93">
        <v>67.691792114695346</v>
      </c>
      <c r="E217" s="93">
        <v>77.687634408600005</v>
      </c>
      <c r="F217" s="93">
        <v>0</v>
      </c>
      <c r="G217" s="93">
        <v>12.68763440860215</v>
      </c>
      <c r="H217" s="93">
        <v>0.16492274836038265</v>
      </c>
      <c r="I217" s="89" t="s">
        <v>293</v>
      </c>
      <c r="J217" s="89">
        <v>7003</v>
      </c>
      <c r="K217" s="94">
        <v>729</v>
      </c>
      <c r="M217" s="89">
        <v>82.228494623655919</v>
      </c>
      <c r="N217" s="89">
        <v>59.614838709677421</v>
      </c>
      <c r="O217" s="89">
        <v>70.921666666666653</v>
      </c>
      <c r="P217" s="130">
        <v>0</v>
      </c>
      <c r="Q217" s="89">
        <v>5.921666666666666</v>
      </c>
      <c r="U217" s="89">
        <v>2.5507726439796517E-2</v>
      </c>
    </row>
    <row r="218" spans="1:21" x14ac:dyDescent="0.2">
      <c r="A218" s="87">
        <v>7</v>
      </c>
      <c r="B218" s="87">
        <v>30</v>
      </c>
      <c r="C218" s="93">
        <v>88.550143369175629</v>
      </c>
      <c r="D218" s="93">
        <v>67.991792114695343</v>
      </c>
      <c r="E218" s="93">
        <v>78.270967741899995</v>
      </c>
      <c r="F218" s="93">
        <v>0</v>
      </c>
      <c r="G218" s="93">
        <v>13.270967741935484</v>
      </c>
      <c r="H218" s="93">
        <v>0.15974592399393792</v>
      </c>
      <c r="I218" s="89" t="s">
        <v>294</v>
      </c>
      <c r="J218" s="89">
        <v>7001</v>
      </c>
      <c r="K218" s="94">
        <v>730</v>
      </c>
      <c r="M218" s="89">
        <v>77.349462365591407</v>
      </c>
      <c r="N218" s="89">
        <v>57.2163440860215</v>
      </c>
      <c r="O218" s="89">
        <v>67.28290322580645</v>
      </c>
      <c r="P218" s="130">
        <v>9.3333333333333712E-2</v>
      </c>
      <c r="Q218" s="89">
        <v>2.3762365591397825</v>
      </c>
      <c r="U218" s="89">
        <v>8.0810310498363805E-2</v>
      </c>
    </row>
    <row r="219" spans="1:21" x14ac:dyDescent="0.2">
      <c r="A219" s="87">
        <v>7</v>
      </c>
      <c r="B219" s="87">
        <v>31</v>
      </c>
      <c r="C219" s="93">
        <v>88.683476702508955</v>
      </c>
      <c r="D219" s="93">
        <v>67.225125448028678</v>
      </c>
      <c r="E219" s="93">
        <v>77.954301075199993</v>
      </c>
      <c r="F219" s="93">
        <v>0</v>
      </c>
      <c r="G219" s="93">
        <v>12.954301075268818</v>
      </c>
      <c r="H219" s="93">
        <v>6.3040975710661251E-2</v>
      </c>
      <c r="I219" s="89" t="s">
        <v>295</v>
      </c>
      <c r="J219" s="89">
        <v>7002</v>
      </c>
      <c r="K219" s="94">
        <v>731</v>
      </c>
      <c r="M219" s="89">
        <v>80.112401433691758</v>
      </c>
      <c r="N219" s="89">
        <v>58.797598566308245</v>
      </c>
      <c r="O219" s="89">
        <v>69.454999999999984</v>
      </c>
      <c r="P219" s="130">
        <v>0</v>
      </c>
      <c r="Q219" s="89">
        <v>4.4549999999999992</v>
      </c>
      <c r="U219" s="89">
        <v>7.613689201614271E-2</v>
      </c>
    </row>
    <row r="220" spans="1:21" x14ac:dyDescent="0.2">
      <c r="A220" s="87">
        <v>8</v>
      </c>
      <c r="B220" s="87">
        <v>1</v>
      </c>
      <c r="C220" s="93">
        <v>89.693154121863799</v>
      </c>
      <c r="D220" s="93">
        <v>66.678996415770612</v>
      </c>
      <c r="E220" s="93">
        <v>78.186075268799996</v>
      </c>
      <c r="F220" s="93">
        <v>0</v>
      </c>
      <c r="G220" s="93">
        <v>13.186075268817207</v>
      </c>
      <c r="H220" s="93">
        <v>3.964762740106411E-2</v>
      </c>
      <c r="I220" s="89" t="s">
        <v>296</v>
      </c>
      <c r="J220" s="89">
        <v>8022</v>
      </c>
      <c r="K220" s="94">
        <v>801</v>
      </c>
      <c r="M220" s="89">
        <v>90.846953405017928</v>
      </c>
      <c r="N220" s="89">
        <v>69.552293906810036</v>
      </c>
      <c r="O220" s="89">
        <v>80.199623655913967</v>
      </c>
      <c r="P220" s="129">
        <v>0</v>
      </c>
      <c r="Q220" s="89">
        <v>15.19962365591398</v>
      </c>
      <c r="U220" s="89">
        <v>0.25879518406729946</v>
      </c>
    </row>
    <row r="221" spans="1:21" x14ac:dyDescent="0.2">
      <c r="A221" s="87">
        <v>8</v>
      </c>
      <c r="B221" s="87">
        <v>2</v>
      </c>
      <c r="C221" s="93">
        <v>90.49315412186381</v>
      </c>
      <c r="D221" s="93">
        <v>67.012329749103941</v>
      </c>
      <c r="E221" s="93">
        <v>78.752741935399996</v>
      </c>
      <c r="F221" s="93">
        <v>0</v>
      </c>
      <c r="G221" s="93">
        <v>13.75274193548387</v>
      </c>
      <c r="H221" s="93">
        <v>0.1107154415890797</v>
      </c>
      <c r="I221" s="89" t="s">
        <v>297</v>
      </c>
      <c r="J221" s="89">
        <v>8027</v>
      </c>
      <c r="K221" s="94">
        <v>802</v>
      </c>
      <c r="M221" s="89">
        <v>93.760860215053754</v>
      </c>
      <c r="N221" s="89">
        <v>71.497526881720432</v>
      </c>
      <c r="O221" s="89">
        <v>82.629193548387079</v>
      </c>
      <c r="P221" s="129">
        <v>0</v>
      </c>
      <c r="Q221" s="89">
        <v>17.629193548387093</v>
      </c>
      <c r="U221" s="89">
        <v>6.9435779029518571E-2</v>
      </c>
    </row>
    <row r="222" spans="1:21" x14ac:dyDescent="0.2">
      <c r="A222" s="87">
        <v>8</v>
      </c>
      <c r="B222" s="87">
        <v>3</v>
      </c>
      <c r="C222" s="93">
        <v>91.793154121863807</v>
      </c>
      <c r="D222" s="93">
        <v>68.945663082437264</v>
      </c>
      <c r="E222" s="93">
        <v>80.369408602099995</v>
      </c>
      <c r="F222" s="93">
        <v>0</v>
      </c>
      <c r="G222" s="93">
        <v>15.369408602150537</v>
      </c>
      <c r="H222" s="93">
        <v>9.6746432716673398E-3</v>
      </c>
      <c r="I222" s="89" t="s">
        <v>298</v>
      </c>
      <c r="J222" s="89">
        <v>8025</v>
      </c>
      <c r="K222" s="94">
        <v>803</v>
      </c>
      <c r="M222" s="89">
        <v>92.660035842293908</v>
      </c>
      <c r="N222" s="89">
        <v>70.650501792114696</v>
      </c>
      <c r="O222" s="89">
        <v>81.655268817204302</v>
      </c>
      <c r="P222" s="129">
        <v>0</v>
      </c>
      <c r="Q222" s="89">
        <v>16.655268817204306</v>
      </c>
      <c r="U222" s="89">
        <v>6.3143317529336274E-2</v>
      </c>
    </row>
    <row r="223" spans="1:21" x14ac:dyDescent="0.2">
      <c r="A223" s="87">
        <v>8</v>
      </c>
      <c r="B223" s="87">
        <v>4</v>
      </c>
      <c r="C223" s="93">
        <v>90.126487455197136</v>
      </c>
      <c r="D223" s="93">
        <v>69.012329749103927</v>
      </c>
      <c r="E223" s="93">
        <v>79.569408602099998</v>
      </c>
      <c r="F223" s="93">
        <v>0</v>
      </c>
      <c r="G223" s="93">
        <v>14.56940860215054</v>
      </c>
      <c r="H223" s="93">
        <v>0.24267622985660431</v>
      </c>
      <c r="I223" s="89" t="s">
        <v>299</v>
      </c>
      <c r="J223" s="89">
        <v>8004</v>
      </c>
      <c r="K223" s="94">
        <v>804</v>
      </c>
      <c r="M223" s="89">
        <v>83.120143369175622</v>
      </c>
      <c r="N223" s="89">
        <v>57.409964157706092</v>
      </c>
      <c r="O223" s="89">
        <v>70.265053763440847</v>
      </c>
      <c r="P223" s="129">
        <v>0</v>
      </c>
      <c r="Q223" s="89">
        <v>5.2650537634408616</v>
      </c>
      <c r="U223" s="89">
        <v>7.1137968817636781E-3</v>
      </c>
    </row>
    <row r="224" spans="1:21" x14ac:dyDescent="0.2">
      <c r="A224" s="87">
        <v>8</v>
      </c>
      <c r="B224" s="87">
        <v>5</v>
      </c>
      <c r="C224" s="93">
        <v>87.526487455197142</v>
      </c>
      <c r="D224" s="93">
        <v>67.312329749103938</v>
      </c>
      <c r="E224" s="93">
        <v>77.419408602100006</v>
      </c>
      <c r="F224" s="93">
        <v>0</v>
      </c>
      <c r="G224" s="93">
        <v>12.419408602150542</v>
      </c>
      <c r="H224" s="93">
        <v>0.20791151195273411</v>
      </c>
      <c r="I224" s="89" t="s">
        <v>300</v>
      </c>
      <c r="J224" s="89">
        <v>8001</v>
      </c>
      <c r="K224" s="94">
        <v>805</v>
      </c>
      <c r="M224" s="89">
        <v>77.682580645161295</v>
      </c>
      <c r="N224" s="89">
        <v>51.399569892473117</v>
      </c>
      <c r="O224" s="89">
        <v>64.541075268817195</v>
      </c>
      <c r="P224" s="129">
        <v>0.85489247311827943</v>
      </c>
      <c r="Q224" s="89">
        <v>0.39596774193548423</v>
      </c>
      <c r="U224" s="89">
        <v>3.5328021978021977E-2</v>
      </c>
    </row>
    <row r="225" spans="1:21" x14ac:dyDescent="0.2">
      <c r="A225" s="87">
        <v>8</v>
      </c>
      <c r="B225" s="87">
        <v>6</v>
      </c>
      <c r="C225" s="93">
        <v>88.193154121863799</v>
      </c>
      <c r="D225" s="93">
        <v>66.545663082437272</v>
      </c>
      <c r="E225" s="93">
        <v>77.369408602099995</v>
      </c>
      <c r="F225" s="93">
        <v>3.2795698924729779E-3</v>
      </c>
      <c r="G225" s="93">
        <v>12.372688172043011</v>
      </c>
      <c r="H225" s="93">
        <v>7.6737785379966589E-2</v>
      </c>
      <c r="I225" s="89" t="s">
        <v>301</v>
      </c>
      <c r="J225" s="89">
        <v>8003</v>
      </c>
      <c r="K225" s="94">
        <v>806</v>
      </c>
      <c r="M225" s="89">
        <v>83.472043010752685</v>
      </c>
      <c r="N225" s="89">
        <v>54.802258064516145</v>
      </c>
      <c r="O225" s="89">
        <v>69.137150537634412</v>
      </c>
      <c r="P225" s="129">
        <v>0</v>
      </c>
      <c r="Q225" s="89">
        <v>4.13715053763441</v>
      </c>
      <c r="U225" s="89">
        <v>2.6295770172414842E-2</v>
      </c>
    </row>
    <row r="226" spans="1:21" x14ac:dyDescent="0.2">
      <c r="A226" s="87">
        <v>8</v>
      </c>
      <c r="B226" s="87">
        <v>7</v>
      </c>
      <c r="C226" s="93">
        <v>87.293154121863807</v>
      </c>
      <c r="D226" s="93">
        <v>65.045663082437272</v>
      </c>
      <c r="E226" s="93">
        <v>76.169408602100006</v>
      </c>
      <c r="F226" s="93">
        <v>0.10827956989247317</v>
      </c>
      <c r="G226" s="93">
        <v>11.277688172043012</v>
      </c>
      <c r="H226" s="93">
        <v>9.8884823087208612E-2</v>
      </c>
      <c r="I226" s="89" t="s">
        <v>302</v>
      </c>
      <c r="J226" s="89">
        <v>8018</v>
      </c>
      <c r="K226" s="94">
        <v>807</v>
      </c>
      <c r="M226" s="89">
        <v>89.769677419354835</v>
      </c>
      <c r="N226" s="89">
        <v>67.203763440860214</v>
      </c>
      <c r="O226" s="89">
        <v>78.486720430107525</v>
      </c>
      <c r="P226" s="129">
        <v>0</v>
      </c>
      <c r="Q226" s="89">
        <v>13.48672043010753</v>
      </c>
      <c r="U226" s="89">
        <v>0.11640661999827155</v>
      </c>
    </row>
    <row r="227" spans="1:21" x14ac:dyDescent="0.2">
      <c r="A227" s="87">
        <v>8</v>
      </c>
      <c r="B227" s="87">
        <v>8</v>
      </c>
      <c r="C227" s="93">
        <v>88.726487455197145</v>
      </c>
      <c r="D227" s="93">
        <v>65.312329749103938</v>
      </c>
      <c r="E227" s="93">
        <v>77.0194086021</v>
      </c>
      <c r="F227" s="93">
        <v>3.682795698924745E-2</v>
      </c>
      <c r="G227" s="93">
        <v>12.056236559139785</v>
      </c>
      <c r="H227" s="93">
        <v>0.1328941966901831</v>
      </c>
      <c r="I227" s="89" t="s">
        <v>303</v>
      </c>
      <c r="J227" s="89">
        <v>8012</v>
      </c>
      <c r="K227" s="94">
        <v>808</v>
      </c>
      <c r="M227" s="89">
        <v>86.117813620071686</v>
      </c>
      <c r="N227" s="89">
        <v>65.354014336917558</v>
      </c>
      <c r="O227" s="89">
        <v>75.735913978494622</v>
      </c>
      <c r="P227" s="129">
        <v>0</v>
      </c>
      <c r="Q227" s="89">
        <v>10.735913978494626</v>
      </c>
      <c r="U227" s="89">
        <v>0.19347816503201035</v>
      </c>
    </row>
    <row r="228" spans="1:21" x14ac:dyDescent="0.2">
      <c r="A228" s="87">
        <v>8</v>
      </c>
      <c r="B228" s="87">
        <v>9</v>
      </c>
      <c r="C228" s="93">
        <v>89.593154121863805</v>
      </c>
      <c r="D228" s="93">
        <v>66.778996415770607</v>
      </c>
      <c r="E228" s="93">
        <v>78.186075268799996</v>
      </c>
      <c r="F228" s="93">
        <v>0</v>
      </c>
      <c r="G228" s="93">
        <v>13.186075268817207</v>
      </c>
      <c r="H228" s="93">
        <v>0.12069491785477335</v>
      </c>
      <c r="I228" s="89" t="s">
        <v>304</v>
      </c>
      <c r="J228" s="89">
        <v>8008</v>
      </c>
      <c r="K228" s="94">
        <v>809</v>
      </c>
      <c r="M228" s="89">
        <v>85.39028673835125</v>
      </c>
      <c r="N228" s="89">
        <v>62.141111111111108</v>
      </c>
      <c r="O228" s="89">
        <v>73.765698924731183</v>
      </c>
      <c r="P228" s="129">
        <v>0</v>
      </c>
      <c r="Q228" s="89">
        <v>8.765698924731181</v>
      </c>
      <c r="U228" s="89">
        <v>0.13797602822727822</v>
      </c>
    </row>
    <row r="229" spans="1:21" x14ac:dyDescent="0.2">
      <c r="A229" s="87">
        <v>8</v>
      </c>
      <c r="B229" s="87">
        <v>10</v>
      </c>
      <c r="C229" s="93">
        <v>89.459820788530479</v>
      </c>
      <c r="D229" s="93">
        <v>66.145663082437267</v>
      </c>
      <c r="E229" s="93">
        <v>77.802741935399993</v>
      </c>
      <c r="F229" s="93">
        <v>0</v>
      </c>
      <c r="G229" s="93">
        <v>12.802741935483875</v>
      </c>
      <c r="H229" s="93">
        <v>0.11327801380410871</v>
      </c>
      <c r="I229" s="89" t="s">
        <v>305</v>
      </c>
      <c r="J229" s="89">
        <v>8019</v>
      </c>
      <c r="K229" s="94">
        <v>810</v>
      </c>
      <c r="M229" s="89">
        <v>89.486272401433695</v>
      </c>
      <c r="N229" s="89">
        <v>68.379641577060923</v>
      </c>
      <c r="O229" s="89">
        <v>78.932956989247302</v>
      </c>
      <c r="P229" s="129">
        <v>0</v>
      </c>
      <c r="Q229" s="89">
        <v>13.932956989247314</v>
      </c>
      <c r="U229" s="89">
        <v>0.13400338444804047</v>
      </c>
    </row>
    <row r="230" spans="1:21" x14ac:dyDescent="0.2">
      <c r="A230" s="87">
        <v>8</v>
      </c>
      <c r="B230" s="87">
        <v>11</v>
      </c>
      <c r="C230" s="93">
        <v>87.759820788530476</v>
      </c>
      <c r="D230" s="93">
        <v>66.212329749103944</v>
      </c>
      <c r="E230" s="93">
        <v>76.986075268799993</v>
      </c>
      <c r="F230" s="93">
        <v>1.7096774193548471E-2</v>
      </c>
      <c r="G230" s="93">
        <v>12.003172043010753</v>
      </c>
      <c r="H230" s="93">
        <v>2.7167714053644376E-2</v>
      </c>
      <c r="I230" s="89" t="s">
        <v>306</v>
      </c>
      <c r="J230" s="89">
        <v>8010</v>
      </c>
      <c r="K230" s="94">
        <v>811</v>
      </c>
      <c r="M230" s="89">
        <v>87.084516129032266</v>
      </c>
      <c r="N230" s="89">
        <v>62.50129032258063</v>
      </c>
      <c r="O230" s="89">
        <v>74.792903225806441</v>
      </c>
      <c r="P230" s="129">
        <v>0</v>
      </c>
      <c r="Q230" s="89">
        <v>9.7929032258064588</v>
      </c>
      <c r="U230" s="89">
        <v>0.11235467466686846</v>
      </c>
    </row>
    <row r="231" spans="1:21" x14ac:dyDescent="0.2">
      <c r="A231" s="87">
        <v>8</v>
      </c>
      <c r="B231" s="87">
        <v>12</v>
      </c>
      <c r="C231" s="93">
        <v>88.193154121863799</v>
      </c>
      <c r="D231" s="93">
        <v>65.278996415770607</v>
      </c>
      <c r="E231" s="93">
        <v>76.736075268799993</v>
      </c>
      <c r="F231" s="93">
        <v>0.13376344086021513</v>
      </c>
      <c r="G231" s="93">
        <v>11.869838709677422</v>
      </c>
      <c r="H231" s="93">
        <v>0.1110946319350181</v>
      </c>
      <c r="I231" s="89" t="s">
        <v>307</v>
      </c>
      <c r="J231" s="89">
        <v>8009</v>
      </c>
      <c r="K231" s="94">
        <v>812</v>
      </c>
      <c r="M231" s="89">
        <v>86.29412186379929</v>
      </c>
      <c r="N231" s="89">
        <v>62.474695340501789</v>
      </c>
      <c r="O231" s="89">
        <v>74.384408602150543</v>
      </c>
      <c r="P231" s="129">
        <v>0</v>
      </c>
      <c r="Q231" s="89">
        <v>9.3844086021505397</v>
      </c>
      <c r="U231" s="89">
        <v>9.9094754411086283E-2</v>
      </c>
    </row>
    <row r="232" spans="1:21" x14ac:dyDescent="0.2">
      <c r="A232" s="87">
        <v>8</v>
      </c>
      <c r="B232" s="87">
        <v>13</v>
      </c>
      <c r="C232" s="93">
        <v>87.326487455197139</v>
      </c>
      <c r="D232" s="93">
        <v>64.84566308243727</v>
      </c>
      <c r="E232" s="93">
        <v>76.086075268800002</v>
      </c>
      <c r="F232" s="93">
        <v>0.1504301075268818</v>
      </c>
      <c r="G232" s="93">
        <v>11.236505376344088</v>
      </c>
      <c r="H232" s="93">
        <v>0.22939479172396057</v>
      </c>
      <c r="I232" s="89" t="s">
        <v>308</v>
      </c>
      <c r="J232" s="89">
        <v>8007</v>
      </c>
      <c r="K232" s="94">
        <v>813</v>
      </c>
      <c r="M232" s="89">
        <v>84.577204301075255</v>
      </c>
      <c r="N232" s="89">
        <v>61.621397849462369</v>
      </c>
      <c r="O232" s="89">
        <v>73.099301075268826</v>
      </c>
      <c r="P232" s="129">
        <v>0</v>
      </c>
      <c r="Q232" s="89">
        <v>8.0993010752688175</v>
      </c>
      <c r="U232" s="89">
        <v>0.12301412601930402</v>
      </c>
    </row>
    <row r="233" spans="1:21" x14ac:dyDescent="0.2">
      <c r="A233" s="87">
        <v>8</v>
      </c>
      <c r="B233" s="87">
        <v>14</v>
      </c>
      <c r="C233" s="93">
        <v>86.726487455197145</v>
      </c>
      <c r="D233" s="93">
        <v>63.578996415770611</v>
      </c>
      <c r="E233" s="93">
        <v>75.152741935400002</v>
      </c>
      <c r="F233" s="93">
        <v>0.13811827956989239</v>
      </c>
      <c r="G233" s="93">
        <v>10.290860215053764</v>
      </c>
      <c r="H233" s="93">
        <v>8.3203465867611515E-2</v>
      </c>
      <c r="I233" s="89" t="s">
        <v>309</v>
      </c>
      <c r="J233" s="89">
        <v>8020</v>
      </c>
      <c r="K233" s="94">
        <v>814</v>
      </c>
      <c r="M233" s="89">
        <v>89.90541218637992</v>
      </c>
      <c r="N233" s="89">
        <v>68.725340501792104</v>
      </c>
      <c r="O233" s="89">
        <v>79.315376344086033</v>
      </c>
      <c r="P233" s="129">
        <v>0</v>
      </c>
      <c r="Q233" s="89">
        <v>14.315376344086021</v>
      </c>
      <c r="U233" s="89">
        <v>5.7565268690112095E-2</v>
      </c>
    </row>
    <row r="234" spans="1:21" x14ac:dyDescent="0.2">
      <c r="A234" s="87">
        <v>8</v>
      </c>
      <c r="B234" s="87">
        <v>15</v>
      </c>
      <c r="C234" s="93">
        <v>87.626487455197136</v>
      </c>
      <c r="D234" s="93">
        <v>63.145663082437281</v>
      </c>
      <c r="E234" s="93">
        <v>75.386075268799999</v>
      </c>
      <c r="F234" s="93">
        <v>0.12145161290322572</v>
      </c>
      <c r="G234" s="93">
        <v>10.50752688172043</v>
      </c>
      <c r="H234" s="93">
        <v>5.9219829612221511E-2</v>
      </c>
      <c r="I234" s="89" t="s">
        <v>310</v>
      </c>
      <c r="J234" s="89">
        <v>8026</v>
      </c>
      <c r="K234" s="94">
        <v>815</v>
      </c>
      <c r="M234" s="89">
        <v>93.867741935483863</v>
      </c>
      <c r="N234" s="89">
        <v>70.454946236559138</v>
      </c>
      <c r="O234" s="89">
        <v>82.161344086021501</v>
      </c>
      <c r="P234" s="129">
        <v>0</v>
      </c>
      <c r="Q234" s="89">
        <v>17.161344086021511</v>
      </c>
      <c r="U234" s="89">
        <v>6.5481990416783676E-3</v>
      </c>
    </row>
    <row r="235" spans="1:21" x14ac:dyDescent="0.2">
      <c r="A235" s="87">
        <v>8</v>
      </c>
      <c r="B235" s="87">
        <v>16</v>
      </c>
      <c r="C235" s="93">
        <v>88.693154121863799</v>
      </c>
      <c r="D235" s="93">
        <v>64.278996415770607</v>
      </c>
      <c r="E235" s="93">
        <v>76.486075268799993</v>
      </c>
      <c r="F235" s="93">
        <v>2.1451612903225718E-2</v>
      </c>
      <c r="G235" s="93">
        <v>11.507526881720432</v>
      </c>
      <c r="H235" s="93">
        <v>3.3236209786261545E-2</v>
      </c>
      <c r="I235" s="89" t="s">
        <v>311</v>
      </c>
      <c r="J235" s="89">
        <v>8030</v>
      </c>
      <c r="K235" s="94">
        <v>816</v>
      </c>
      <c r="M235" s="89">
        <v>95.717741935483858</v>
      </c>
      <c r="N235" s="89">
        <v>73.312795698924731</v>
      </c>
      <c r="O235" s="89">
        <v>84.515268817204287</v>
      </c>
      <c r="P235" s="129">
        <v>0</v>
      </c>
      <c r="Q235" s="89">
        <v>19.515268817204298</v>
      </c>
      <c r="U235" s="89">
        <v>5.5504583608170052E-2</v>
      </c>
    </row>
    <row r="236" spans="1:21" x14ac:dyDescent="0.2">
      <c r="A236" s="87">
        <v>8</v>
      </c>
      <c r="B236" s="87">
        <v>17</v>
      </c>
      <c r="C236" s="93">
        <v>89.49315412186381</v>
      </c>
      <c r="D236" s="93">
        <v>65.278996415770607</v>
      </c>
      <c r="E236" s="93">
        <v>77.386075268799999</v>
      </c>
      <c r="F236" s="93">
        <v>0</v>
      </c>
      <c r="G236" s="93">
        <v>12.386075268817207</v>
      </c>
      <c r="H236" s="93">
        <v>4.6697245703629389E-2</v>
      </c>
      <c r="I236" s="89" t="s">
        <v>312</v>
      </c>
      <c r="J236" s="89">
        <v>8023</v>
      </c>
      <c r="K236" s="94">
        <v>817</v>
      </c>
      <c r="M236" s="89">
        <v>92.003010752688169</v>
      </c>
      <c r="N236" s="89">
        <v>69.414516129032265</v>
      </c>
      <c r="O236" s="89">
        <v>80.708763440860196</v>
      </c>
      <c r="P236" s="129">
        <v>0</v>
      </c>
      <c r="Q236" s="89">
        <v>15.708763440860213</v>
      </c>
      <c r="U236" s="89">
        <v>0.21423737708605384</v>
      </c>
    </row>
    <row r="237" spans="1:21" x14ac:dyDescent="0.2">
      <c r="A237" s="87">
        <v>8</v>
      </c>
      <c r="B237" s="87">
        <v>18</v>
      </c>
      <c r="C237" s="93">
        <v>89.559820788530473</v>
      </c>
      <c r="D237" s="93">
        <v>66.545663082437272</v>
      </c>
      <c r="E237" s="93">
        <v>78.052741935399993</v>
      </c>
      <c r="F237" s="93">
        <v>0</v>
      </c>
      <c r="G237" s="93">
        <v>13.052741935483875</v>
      </c>
      <c r="H237" s="93">
        <v>4.1991981340741918E-2</v>
      </c>
      <c r="I237" s="89" t="s">
        <v>313</v>
      </c>
      <c r="J237" s="89">
        <v>8021</v>
      </c>
      <c r="K237" s="94">
        <v>818</v>
      </c>
      <c r="M237" s="89">
        <v>90.542043010752678</v>
      </c>
      <c r="N237" s="89">
        <v>68.72236559139786</v>
      </c>
      <c r="O237" s="89">
        <v>79.632204301075262</v>
      </c>
      <c r="P237" s="129">
        <v>0</v>
      </c>
      <c r="Q237" s="89">
        <v>14.632204301075268</v>
      </c>
      <c r="U237" s="89">
        <v>4.0036349268731439E-2</v>
      </c>
    </row>
    <row r="238" spans="1:21" x14ac:dyDescent="0.2">
      <c r="A238" s="87">
        <v>8</v>
      </c>
      <c r="B238" s="87">
        <v>19</v>
      </c>
      <c r="C238" s="93">
        <v>87.893154121863788</v>
      </c>
      <c r="D238" s="93">
        <v>66.012329749103941</v>
      </c>
      <c r="E238" s="93">
        <v>76.952741935399999</v>
      </c>
      <c r="F238" s="93">
        <v>0</v>
      </c>
      <c r="G238" s="93">
        <v>11.952741935483875</v>
      </c>
      <c r="H238" s="93">
        <v>0.10044218127576764</v>
      </c>
      <c r="I238" s="89" t="s">
        <v>314</v>
      </c>
      <c r="J238" s="89">
        <v>8028</v>
      </c>
      <c r="K238" s="94">
        <v>819</v>
      </c>
      <c r="M238" s="89">
        <v>94.858817204301062</v>
      </c>
      <c r="N238" s="89">
        <v>71.504516129032254</v>
      </c>
      <c r="O238" s="89">
        <v>83.181666666666658</v>
      </c>
      <c r="P238" s="129">
        <v>0</v>
      </c>
      <c r="Q238" s="89">
        <v>18.181666666666661</v>
      </c>
      <c r="U238" s="89">
        <v>8.9264571111422705E-2</v>
      </c>
    </row>
    <row r="239" spans="1:21" x14ac:dyDescent="0.2">
      <c r="A239" s="87">
        <v>8</v>
      </c>
      <c r="B239" s="87">
        <v>20</v>
      </c>
      <c r="C239" s="93">
        <v>86.793154121863807</v>
      </c>
      <c r="D239" s="93">
        <v>65.912329749103932</v>
      </c>
      <c r="E239" s="93">
        <v>76.352741935400005</v>
      </c>
      <c r="F239" s="93">
        <v>0</v>
      </c>
      <c r="G239" s="93">
        <v>11.352741935483872</v>
      </c>
      <c r="H239" s="93">
        <v>0.14871264141349724</v>
      </c>
      <c r="I239" s="89" t="s">
        <v>315</v>
      </c>
      <c r="J239" s="89">
        <v>8029</v>
      </c>
      <c r="K239" s="94">
        <v>820</v>
      </c>
      <c r="M239" s="89">
        <v>94.964014336917572</v>
      </c>
      <c r="N239" s="89">
        <v>72.407275985663091</v>
      </c>
      <c r="O239" s="89">
        <v>83.68564516129031</v>
      </c>
      <c r="P239" s="129">
        <v>0</v>
      </c>
      <c r="Q239" s="89">
        <v>18.685645161290321</v>
      </c>
      <c r="U239" s="89">
        <v>4.3511481471312343E-3</v>
      </c>
    </row>
    <row r="240" spans="1:21" x14ac:dyDescent="0.2">
      <c r="A240" s="87">
        <v>8</v>
      </c>
      <c r="B240" s="87">
        <v>21</v>
      </c>
      <c r="C240" s="93">
        <v>88.526487455197142</v>
      </c>
      <c r="D240" s="93">
        <v>65.078996415770604</v>
      </c>
      <c r="E240" s="93">
        <v>76.802741935399993</v>
      </c>
      <c r="F240" s="93">
        <v>0</v>
      </c>
      <c r="G240" s="93">
        <v>11.802741935483873</v>
      </c>
      <c r="H240" s="93">
        <v>8.8594818265323297E-2</v>
      </c>
      <c r="I240" s="89" t="s">
        <v>316</v>
      </c>
      <c r="J240" s="89">
        <v>8031</v>
      </c>
      <c r="K240" s="94">
        <v>821</v>
      </c>
      <c r="M240" s="89">
        <v>99.779354838709665</v>
      </c>
      <c r="N240" s="89">
        <v>74.008602150537641</v>
      </c>
      <c r="O240" s="89">
        <v>86.89397849462361</v>
      </c>
      <c r="P240" s="129">
        <v>0</v>
      </c>
      <c r="Q240" s="89">
        <v>21.893978494623653</v>
      </c>
      <c r="U240" s="89">
        <v>2.7409174311021092E-2</v>
      </c>
    </row>
    <row r="241" spans="1:21" x14ac:dyDescent="0.2">
      <c r="A241" s="87">
        <v>8</v>
      </c>
      <c r="B241" s="87">
        <v>22</v>
      </c>
      <c r="C241" s="93">
        <v>89.659820788530467</v>
      </c>
      <c r="D241" s="93">
        <v>65.278996415770607</v>
      </c>
      <c r="E241" s="93">
        <v>77.469408602100003</v>
      </c>
      <c r="F241" s="93">
        <v>0</v>
      </c>
      <c r="G241" s="93">
        <v>12.469408602150541</v>
      </c>
      <c r="H241" s="93">
        <v>0.12014973918106128</v>
      </c>
      <c r="I241" s="89" t="s">
        <v>317</v>
      </c>
      <c r="J241" s="89">
        <v>8024</v>
      </c>
      <c r="K241" s="94">
        <v>822</v>
      </c>
      <c r="M241" s="89">
        <v>92.477526881720436</v>
      </c>
      <c r="N241" s="89">
        <v>69.933440860215072</v>
      </c>
      <c r="O241" s="89">
        <v>81.20548387096774</v>
      </c>
      <c r="P241" s="129">
        <v>0</v>
      </c>
      <c r="Q241" s="89">
        <v>16.205483870967743</v>
      </c>
      <c r="U241" s="89">
        <v>6.4620821933339789E-2</v>
      </c>
    </row>
    <row r="242" spans="1:21" x14ac:dyDescent="0.2">
      <c r="A242" s="87">
        <v>8</v>
      </c>
      <c r="B242" s="87">
        <v>23</v>
      </c>
      <c r="C242" s="93">
        <v>89.059820788530473</v>
      </c>
      <c r="D242" s="93">
        <v>65.178996415770612</v>
      </c>
      <c r="E242" s="93">
        <v>77.119408602099995</v>
      </c>
      <c r="F242" s="93">
        <v>0</v>
      </c>
      <c r="G242" s="93">
        <v>12.119408602150541</v>
      </c>
      <c r="H242" s="93">
        <v>0.10499414774668379</v>
      </c>
      <c r="I242" s="89" t="s">
        <v>318</v>
      </c>
      <c r="J242" s="89">
        <v>8005</v>
      </c>
      <c r="K242" s="94">
        <v>823</v>
      </c>
      <c r="M242" s="89">
        <v>83.296881720430093</v>
      </c>
      <c r="N242" s="89">
        <v>59.397419354838703</v>
      </c>
      <c r="O242" s="89">
        <v>71.347150537634406</v>
      </c>
      <c r="P242" s="129">
        <v>0</v>
      </c>
      <c r="Q242" s="89">
        <v>6.3471505376344108</v>
      </c>
      <c r="U242" s="89">
        <v>3.7664761879296446E-2</v>
      </c>
    </row>
    <row r="243" spans="1:21" x14ac:dyDescent="0.2">
      <c r="A243" s="87">
        <v>8</v>
      </c>
      <c r="B243" s="87">
        <v>24</v>
      </c>
      <c r="C243" s="93">
        <v>88.85982078853047</v>
      </c>
      <c r="D243" s="93">
        <v>64.578996415770604</v>
      </c>
      <c r="E243" s="93">
        <v>76.719408602100003</v>
      </c>
      <c r="F243" s="93">
        <v>0</v>
      </c>
      <c r="G243" s="93">
        <v>11.719408602150539</v>
      </c>
      <c r="H243" s="93">
        <v>4.0312229288294241E-2</v>
      </c>
      <c r="I243" s="89" t="s">
        <v>319</v>
      </c>
      <c r="J243" s="89">
        <v>8002</v>
      </c>
      <c r="K243" s="94">
        <v>824</v>
      </c>
      <c r="M243" s="89">
        <v>79.715734767025097</v>
      </c>
      <c r="N243" s="89">
        <v>55.418996415770614</v>
      </c>
      <c r="O243" s="89">
        <v>67.567365591397845</v>
      </c>
      <c r="P243" s="129">
        <v>0</v>
      </c>
      <c r="Q243" s="89">
        <v>2.5673655913978504</v>
      </c>
      <c r="U243" s="89">
        <v>5.8067132739598799E-2</v>
      </c>
    </row>
    <row r="244" spans="1:21" x14ac:dyDescent="0.2">
      <c r="A244" s="87">
        <v>8</v>
      </c>
      <c r="B244" s="87">
        <v>25</v>
      </c>
      <c r="C244" s="93">
        <v>89.35982078853047</v>
      </c>
      <c r="D244" s="93">
        <v>63.945663082437271</v>
      </c>
      <c r="E244" s="93">
        <v>76.652741935400002</v>
      </c>
      <c r="F244" s="93">
        <v>0</v>
      </c>
      <c r="G244" s="93">
        <v>11.652741935483874</v>
      </c>
      <c r="H244" s="93">
        <v>5.109821225501554E-2</v>
      </c>
      <c r="I244" s="89" t="s">
        <v>320</v>
      </c>
      <c r="J244" s="89">
        <v>8006</v>
      </c>
      <c r="K244" s="94">
        <v>825</v>
      </c>
      <c r="M244" s="89">
        <v>84.451720430107528</v>
      </c>
      <c r="N244" s="89">
        <v>60.299247311827941</v>
      </c>
      <c r="O244" s="89">
        <v>72.375483870967727</v>
      </c>
      <c r="P244" s="129">
        <v>0</v>
      </c>
      <c r="Q244" s="89">
        <v>7.375483870967745</v>
      </c>
      <c r="U244" s="89">
        <v>0.2054841438007598</v>
      </c>
    </row>
    <row r="245" spans="1:21" x14ac:dyDescent="0.2">
      <c r="A245" s="87">
        <v>8</v>
      </c>
      <c r="B245" s="87">
        <v>26</v>
      </c>
      <c r="C245" s="93">
        <v>89.726487455197145</v>
      </c>
      <c r="D245" s="93">
        <v>66.145663082437267</v>
      </c>
      <c r="E245" s="93">
        <v>77.936075268799996</v>
      </c>
      <c r="F245" s="93">
        <v>0</v>
      </c>
      <c r="G245" s="93">
        <v>12.936075268817207</v>
      </c>
      <c r="H245" s="93">
        <v>1.7428993642188563E-2</v>
      </c>
      <c r="I245" s="89" t="s">
        <v>321</v>
      </c>
      <c r="J245" s="89">
        <v>8011</v>
      </c>
      <c r="K245" s="94">
        <v>826</v>
      </c>
      <c r="M245" s="89">
        <v>87.865268817204296</v>
      </c>
      <c r="N245" s="89">
        <v>62.743978494623661</v>
      </c>
      <c r="O245" s="89">
        <v>75.304623655913971</v>
      </c>
      <c r="P245" s="129">
        <v>0</v>
      </c>
      <c r="Q245" s="89">
        <v>10.304623655913984</v>
      </c>
      <c r="U245" s="89">
        <v>0.14746181663061173</v>
      </c>
    </row>
    <row r="246" spans="1:21" x14ac:dyDescent="0.2">
      <c r="A246" s="87">
        <v>8</v>
      </c>
      <c r="B246" s="87">
        <v>27</v>
      </c>
      <c r="C246" s="93">
        <v>89.48204301075269</v>
      </c>
      <c r="D246" s="93">
        <v>65.023440860215061</v>
      </c>
      <c r="E246" s="93">
        <v>77.252741935399996</v>
      </c>
      <c r="F246" s="93">
        <v>0</v>
      </c>
      <c r="G246" s="93">
        <v>12.252741935483874</v>
      </c>
      <c r="H246" s="93">
        <v>0.1503922021364564</v>
      </c>
      <c r="I246" s="89" t="s">
        <v>322</v>
      </c>
      <c r="J246" s="89">
        <v>8013</v>
      </c>
      <c r="K246" s="94">
        <v>827</v>
      </c>
      <c r="M246" s="89">
        <v>88.059677419354827</v>
      </c>
      <c r="N246" s="89">
        <v>64.216451612903214</v>
      </c>
      <c r="O246" s="89">
        <v>76.138064516129035</v>
      </c>
      <c r="P246" s="129">
        <v>0</v>
      </c>
      <c r="Q246" s="89">
        <v>11.138064516129033</v>
      </c>
      <c r="U246" s="89">
        <v>9.5737446147941621E-2</v>
      </c>
    </row>
    <row r="247" spans="1:21" x14ac:dyDescent="0.2">
      <c r="A247" s="87">
        <v>8</v>
      </c>
      <c r="B247" s="87">
        <v>28</v>
      </c>
      <c r="C247" s="93">
        <v>89.493154121863796</v>
      </c>
      <c r="D247" s="93">
        <v>64.378996415770601</v>
      </c>
      <c r="E247" s="93">
        <v>76.936075268799996</v>
      </c>
      <c r="F247" s="93">
        <v>3.768817204301058E-2</v>
      </c>
      <c r="G247" s="93">
        <v>11.973763440860218</v>
      </c>
      <c r="H247" s="93">
        <v>2.3191540086484878E-2</v>
      </c>
      <c r="I247" s="89" t="s">
        <v>323</v>
      </c>
      <c r="J247" s="89">
        <v>8014</v>
      </c>
      <c r="K247" s="94">
        <v>828</v>
      </c>
      <c r="M247" s="89">
        <v>87.429928315412184</v>
      </c>
      <c r="N247" s="89">
        <v>65.823082437275986</v>
      </c>
      <c r="O247" s="89">
        <v>76.626505376344085</v>
      </c>
      <c r="P247" s="129">
        <v>0</v>
      </c>
      <c r="Q247" s="89">
        <v>11.62650537634409</v>
      </c>
      <c r="U247" s="89">
        <v>0.1970874980089988</v>
      </c>
    </row>
    <row r="248" spans="1:21" x14ac:dyDescent="0.2">
      <c r="A248" s="87">
        <v>8</v>
      </c>
      <c r="B248" s="87">
        <v>29</v>
      </c>
      <c r="C248" s="93">
        <v>87.659820788530467</v>
      </c>
      <c r="D248" s="93">
        <v>65.178996415770612</v>
      </c>
      <c r="E248" s="93">
        <v>76.419408602100006</v>
      </c>
      <c r="F248" s="93">
        <v>0</v>
      </c>
      <c r="G248" s="93">
        <v>11.419408602150538</v>
      </c>
      <c r="H248" s="93">
        <v>9.0604273834603344E-2</v>
      </c>
      <c r="I248" s="89" t="s">
        <v>324</v>
      </c>
      <c r="J248" s="89">
        <v>8015</v>
      </c>
      <c r="K248" s="94">
        <v>829</v>
      </c>
      <c r="M248" s="89">
        <v>88.24716845878136</v>
      </c>
      <c r="N248" s="89">
        <v>66.034767025089593</v>
      </c>
      <c r="O248" s="89">
        <v>77.140967741935484</v>
      </c>
      <c r="P248" s="129">
        <v>0</v>
      </c>
      <c r="Q248" s="89">
        <v>12.140967741935487</v>
      </c>
      <c r="U248" s="89">
        <v>2.153718501369891E-2</v>
      </c>
    </row>
    <row r="249" spans="1:21" x14ac:dyDescent="0.2">
      <c r="A249" s="87">
        <v>8</v>
      </c>
      <c r="B249" s="87">
        <v>30</v>
      </c>
      <c r="C249" s="93">
        <v>87.59315412186379</v>
      </c>
      <c r="D249" s="93">
        <v>63.512329749103948</v>
      </c>
      <c r="E249" s="93">
        <v>75.552741935399993</v>
      </c>
      <c r="F249" s="93">
        <v>4.462365591398054E-3</v>
      </c>
      <c r="G249" s="93">
        <v>10.55720430107527</v>
      </c>
      <c r="H249" s="93">
        <v>0.12889046597562187</v>
      </c>
      <c r="I249" s="89" t="s">
        <v>325</v>
      </c>
      <c r="J249" s="89">
        <v>8016</v>
      </c>
      <c r="K249" s="94">
        <v>830</v>
      </c>
      <c r="M249" s="89">
        <v>88.022365591397858</v>
      </c>
      <c r="N249" s="89">
        <v>67.175053763440857</v>
      </c>
      <c r="O249" s="89">
        <v>77.59870967741935</v>
      </c>
      <c r="P249" s="129">
        <v>0</v>
      </c>
      <c r="Q249" s="89">
        <v>12.598709677419356</v>
      </c>
      <c r="U249" s="89">
        <v>0.16619943561052328</v>
      </c>
    </row>
    <row r="250" spans="1:21" x14ac:dyDescent="0.2">
      <c r="A250" s="87">
        <v>8</v>
      </c>
      <c r="B250" s="87">
        <v>31</v>
      </c>
      <c r="C250" s="93">
        <v>87.559820788530473</v>
      </c>
      <c r="D250" s="93">
        <v>64.078996415770618</v>
      </c>
      <c r="E250" s="93">
        <v>75.819408602099998</v>
      </c>
      <c r="F250" s="93">
        <v>8.2043010752687925E-2</v>
      </c>
      <c r="G250" s="93">
        <v>10.901451612903227</v>
      </c>
      <c r="H250" s="93">
        <v>0.10106749398852323</v>
      </c>
      <c r="I250" s="89" t="s">
        <v>326</v>
      </c>
      <c r="J250" s="89">
        <v>8017</v>
      </c>
      <c r="K250" s="94">
        <v>831</v>
      </c>
      <c r="M250" s="89">
        <v>88.476415770609307</v>
      </c>
      <c r="N250" s="89">
        <v>67.679175627240141</v>
      </c>
      <c r="O250" s="89">
        <v>78.077795698924731</v>
      </c>
      <c r="P250" s="129">
        <v>0</v>
      </c>
      <c r="Q250" s="89">
        <v>13.077795698924733</v>
      </c>
      <c r="U250" s="89">
        <v>8.5783464509695914E-2</v>
      </c>
    </row>
    <row r="251" spans="1:21" x14ac:dyDescent="0.2">
      <c r="A251" s="87">
        <v>9</v>
      </c>
      <c r="B251" s="87">
        <v>1</v>
      </c>
      <c r="C251" s="93">
        <v>86.164444444444442</v>
      </c>
      <c r="D251" s="93">
        <v>64.059259259259264</v>
      </c>
      <c r="E251" s="93">
        <v>75.111851851799997</v>
      </c>
      <c r="F251" s="93">
        <v>0.14111111111111066</v>
      </c>
      <c r="G251" s="93">
        <v>10.252962962962963</v>
      </c>
      <c r="H251" s="93">
        <v>6.3934989066999598E-2</v>
      </c>
      <c r="I251" s="89" t="s">
        <v>327</v>
      </c>
      <c r="J251" s="89">
        <v>9012</v>
      </c>
      <c r="K251" s="94">
        <v>901</v>
      </c>
      <c r="M251" s="89">
        <v>80.274444444444455</v>
      </c>
      <c r="N251" s="89">
        <v>53.690000000000012</v>
      </c>
      <c r="O251" s="89">
        <v>66.982222222222219</v>
      </c>
      <c r="P251" s="129">
        <v>0</v>
      </c>
      <c r="Q251" s="89">
        <v>1.9822222222222228</v>
      </c>
      <c r="U251" s="89">
        <v>1.1631132178080313E-2</v>
      </c>
    </row>
    <row r="252" spans="1:21" x14ac:dyDescent="0.2">
      <c r="A252" s="87">
        <v>9</v>
      </c>
      <c r="B252" s="87">
        <v>2</v>
      </c>
      <c r="C252" s="93">
        <v>85.931111111111107</v>
      </c>
      <c r="D252" s="93">
        <v>63.025925925925925</v>
      </c>
      <c r="E252" s="93">
        <v>74.478518518499996</v>
      </c>
      <c r="F252" s="93">
        <v>7.1666666666666379E-2</v>
      </c>
      <c r="G252" s="93">
        <v>9.5501851851851836</v>
      </c>
      <c r="H252" s="93">
        <v>0.33257016835148784</v>
      </c>
      <c r="I252" s="89" t="s">
        <v>328</v>
      </c>
      <c r="J252" s="89">
        <v>9011</v>
      </c>
      <c r="K252" s="94">
        <v>902</v>
      </c>
      <c r="M252" s="89">
        <v>80.195555555555543</v>
      </c>
      <c r="N252" s="89">
        <v>52.124814814814819</v>
      </c>
      <c r="O252" s="89">
        <v>66.160185185185185</v>
      </c>
      <c r="P252" s="129">
        <v>0</v>
      </c>
      <c r="Q252" s="89">
        <v>1.1601851851851872</v>
      </c>
      <c r="U252" s="89">
        <v>0.30902651515353491</v>
      </c>
    </row>
    <row r="253" spans="1:21" x14ac:dyDescent="0.2">
      <c r="A253" s="87">
        <v>9</v>
      </c>
      <c r="B253" s="87">
        <v>3</v>
      </c>
      <c r="C253" s="93">
        <v>86.075555555555567</v>
      </c>
      <c r="D253" s="93">
        <v>62.125925925925927</v>
      </c>
      <c r="E253" s="93">
        <v>74.100740740700004</v>
      </c>
      <c r="F253" s="93">
        <v>2.0555555555555334E-2</v>
      </c>
      <c r="G253" s="93">
        <v>9.1212962962962969</v>
      </c>
      <c r="H253" s="93">
        <v>0.12651247487827635</v>
      </c>
      <c r="I253" s="89" t="s">
        <v>329</v>
      </c>
      <c r="J253" s="89">
        <v>9017</v>
      </c>
      <c r="K253" s="94">
        <v>903</v>
      </c>
      <c r="M253" s="89">
        <v>82.506666666666661</v>
      </c>
      <c r="N253" s="89">
        <v>58.136296296296301</v>
      </c>
      <c r="O253" s="89">
        <v>70.32148148148147</v>
      </c>
      <c r="P253" s="129">
        <v>0</v>
      </c>
      <c r="Q253" s="89">
        <v>5.3214814814814835</v>
      </c>
      <c r="U253" s="89">
        <v>0.25987662368745096</v>
      </c>
    </row>
    <row r="254" spans="1:21" x14ac:dyDescent="0.2">
      <c r="A254" s="87">
        <v>9</v>
      </c>
      <c r="B254" s="87">
        <v>4</v>
      </c>
      <c r="C254" s="93">
        <v>85.731111111111119</v>
      </c>
      <c r="D254" s="93">
        <v>60.425925925925931</v>
      </c>
      <c r="E254" s="93">
        <v>73.078518518500005</v>
      </c>
      <c r="F254" s="93">
        <v>0.21925925925925896</v>
      </c>
      <c r="G254" s="93">
        <v>8.2977777777777781</v>
      </c>
      <c r="H254" s="93">
        <v>5.793831070889896E-2</v>
      </c>
      <c r="I254" s="89" t="s">
        <v>330</v>
      </c>
      <c r="J254" s="89">
        <v>9027</v>
      </c>
      <c r="K254" s="94">
        <v>904</v>
      </c>
      <c r="M254" s="89">
        <v>89.754444444444459</v>
      </c>
      <c r="N254" s="89">
        <v>65.349629629629632</v>
      </c>
      <c r="O254" s="89">
        <v>77.552037037037039</v>
      </c>
      <c r="P254" s="129">
        <v>0</v>
      </c>
      <c r="Q254" s="89">
        <v>12.552037037037037</v>
      </c>
      <c r="U254" s="89">
        <v>0.17270528016283029</v>
      </c>
    </row>
    <row r="255" spans="1:21" x14ac:dyDescent="0.2">
      <c r="A255" s="87">
        <v>9</v>
      </c>
      <c r="B255" s="87">
        <v>5</v>
      </c>
      <c r="C255" s="93">
        <v>85.831111111111113</v>
      </c>
      <c r="D255" s="93">
        <v>61.225925925925928</v>
      </c>
      <c r="E255" s="93">
        <v>73.528518518499993</v>
      </c>
      <c r="F255" s="93">
        <v>0.21981481481481449</v>
      </c>
      <c r="G255" s="93">
        <v>8.7483333333333348</v>
      </c>
      <c r="H255" s="93">
        <v>8.9825183994834509E-2</v>
      </c>
      <c r="I255" s="89" t="s">
        <v>331</v>
      </c>
      <c r="J255" s="89">
        <v>9006</v>
      </c>
      <c r="K255" s="94">
        <v>905</v>
      </c>
      <c r="M255" s="89">
        <v>75.362222222222229</v>
      </c>
      <c r="N255" s="89">
        <v>49.258518518518521</v>
      </c>
      <c r="O255" s="89">
        <v>62.310370370370372</v>
      </c>
      <c r="P255" s="129">
        <v>2.6896296296296298</v>
      </c>
      <c r="Q255" s="89">
        <v>0</v>
      </c>
      <c r="U255" s="89">
        <v>8.2754881841766478E-2</v>
      </c>
    </row>
    <row r="256" spans="1:21" x14ac:dyDescent="0.2">
      <c r="A256" s="87">
        <v>9</v>
      </c>
      <c r="B256" s="87">
        <v>6</v>
      </c>
      <c r="C256" s="93">
        <v>85.997777777777785</v>
      </c>
      <c r="D256" s="93">
        <v>60.25925925925926</v>
      </c>
      <c r="E256" s="93">
        <v>73.128518518500002</v>
      </c>
      <c r="F256" s="93">
        <v>0.28666666666666646</v>
      </c>
      <c r="G256" s="93">
        <v>8.4151851851851855</v>
      </c>
      <c r="H256" s="93">
        <v>0.17880913951267449</v>
      </c>
      <c r="I256" s="89" t="s">
        <v>332</v>
      </c>
      <c r="J256" s="89">
        <v>9002</v>
      </c>
      <c r="K256" s="94">
        <v>906</v>
      </c>
      <c r="M256" s="89">
        <v>69.666666666666671</v>
      </c>
      <c r="N256" s="89">
        <v>42.518888888888888</v>
      </c>
      <c r="O256" s="89">
        <v>56.092777777777776</v>
      </c>
      <c r="P256" s="129">
        <v>8.9072222222222202</v>
      </c>
      <c r="Q256" s="89">
        <v>0</v>
      </c>
      <c r="U256" s="89">
        <v>0.136416902168812</v>
      </c>
    </row>
    <row r="257" spans="1:21" x14ac:dyDescent="0.2">
      <c r="A257" s="87">
        <v>9</v>
      </c>
      <c r="B257" s="87">
        <v>7</v>
      </c>
      <c r="C257" s="93">
        <v>86.231111111111119</v>
      </c>
      <c r="D257" s="93">
        <v>60.892592592592592</v>
      </c>
      <c r="E257" s="93">
        <v>73.5618518518</v>
      </c>
      <c r="F257" s="93">
        <v>0.28666666666666646</v>
      </c>
      <c r="G257" s="93">
        <v>8.8485185185185191</v>
      </c>
      <c r="H257" s="93">
        <v>8.3827497027829226E-2</v>
      </c>
      <c r="I257" s="89" t="s">
        <v>333</v>
      </c>
      <c r="J257" s="89">
        <v>9001</v>
      </c>
      <c r="K257" s="94">
        <v>907</v>
      </c>
      <c r="M257" s="89">
        <v>65.615555555555545</v>
      </c>
      <c r="N257" s="89">
        <v>39.100000000000009</v>
      </c>
      <c r="O257" s="89">
        <v>52.357777777777777</v>
      </c>
      <c r="P257" s="129">
        <v>12.64222222222222</v>
      </c>
      <c r="Q257" s="89">
        <v>0</v>
      </c>
      <c r="U257" s="89">
        <v>6.4425962487676222E-2</v>
      </c>
    </row>
    <row r="258" spans="1:21" x14ac:dyDescent="0.2">
      <c r="A258" s="87">
        <v>9</v>
      </c>
      <c r="B258" s="87">
        <v>8</v>
      </c>
      <c r="C258" s="93">
        <v>83.731111111111119</v>
      </c>
      <c r="D258" s="93">
        <v>61.192592592592597</v>
      </c>
      <c r="E258" s="93">
        <v>72.461851851800006</v>
      </c>
      <c r="F258" s="93">
        <v>8.7222222222222007E-2</v>
      </c>
      <c r="G258" s="93">
        <v>7.5490740740740758</v>
      </c>
      <c r="H258" s="93">
        <v>8.4943452860881133E-2</v>
      </c>
      <c r="I258" s="89" t="s">
        <v>334</v>
      </c>
      <c r="J258" s="89">
        <v>9007</v>
      </c>
      <c r="K258" s="94">
        <v>908</v>
      </c>
      <c r="M258" s="89">
        <v>76.66</v>
      </c>
      <c r="N258" s="89">
        <v>49.886666666666663</v>
      </c>
      <c r="O258" s="89">
        <v>63.273333333333333</v>
      </c>
      <c r="P258" s="129">
        <v>1.7266666666666675</v>
      </c>
      <c r="Q258" s="89">
        <v>0</v>
      </c>
      <c r="U258" s="89">
        <v>3.4917764046915177E-2</v>
      </c>
    </row>
    <row r="259" spans="1:21" x14ac:dyDescent="0.2">
      <c r="A259" s="87">
        <v>9</v>
      </c>
      <c r="B259" s="87">
        <v>9</v>
      </c>
      <c r="C259" s="93">
        <v>83.320000000000007</v>
      </c>
      <c r="D259" s="93">
        <v>59.948148148148142</v>
      </c>
      <c r="E259" s="93">
        <v>71.634074073999997</v>
      </c>
      <c r="F259" s="93">
        <v>0.23777777777777753</v>
      </c>
      <c r="G259" s="93">
        <v>6.8718518518518525</v>
      </c>
      <c r="H259" s="93">
        <v>0.17450622745128316</v>
      </c>
      <c r="I259" s="89" t="s">
        <v>335</v>
      </c>
      <c r="J259" s="89">
        <v>9013</v>
      </c>
      <c r="K259" s="94">
        <v>909</v>
      </c>
      <c r="M259" s="89">
        <v>81.3</v>
      </c>
      <c r="N259" s="89">
        <v>53.973333333333336</v>
      </c>
      <c r="O259" s="89">
        <v>67.63666666666667</v>
      </c>
      <c r="P259" s="129">
        <v>0</v>
      </c>
      <c r="Q259" s="89">
        <v>2.6366666666666676</v>
      </c>
      <c r="U259" s="89">
        <v>6.984645824422088E-2</v>
      </c>
    </row>
    <row r="260" spans="1:21" x14ac:dyDescent="0.2">
      <c r="A260" s="87">
        <v>9</v>
      </c>
      <c r="B260" s="87">
        <v>10</v>
      </c>
      <c r="C260" s="93">
        <v>84.097777777777779</v>
      </c>
      <c r="D260" s="93">
        <v>58.659259259259258</v>
      </c>
      <c r="E260" s="93">
        <v>71.378518518500002</v>
      </c>
      <c r="F260" s="93">
        <v>8.7777777777777996E-2</v>
      </c>
      <c r="G260" s="93">
        <v>6.4662962962962975</v>
      </c>
      <c r="H260" s="93">
        <v>0.13955470353433527</v>
      </c>
      <c r="I260" s="89" t="s">
        <v>336</v>
      </c>
      <c r="J260" s="89">
        <v>9009</v>
      </c>
      <c r="K260" s="94">
        <v>910</v>
      </c>
      <c r="M260" s="89">
        <v>77.001111111111101</v>
      </c>
      <c r="N260" s="89">
        <v>52.570370370370377</v>
      </c>
      <c r="O260" s="89">
        <v>64.785740740740749</v>
      </c>
      <c r="P260" s="129">
        <v>0.21425925925925829</v>
      </c>
      <c r="Q260" s="89">
        <v>0</v>
      </c>
      <c r="U260" s="89">
        <v>9.6935174607160043E-2</v>
      </c>
    </row>
    <row r="261" spans="1:21" x14ac:dyDescent="0.2">
      <c r="A261" s="87">
        <v>9</v>
      </c>
      <c r="B261" s="87">
        <v>11</v>
      </c>
      <c r="C261" s="93">
        <v>83.431111111111107</v>
      </c>
      <c r="D261" s="93">
        <v>58.25925925925926</v>
      </c>
      <c r="E261" s="93">
        <v>70.845185185099993</v>
      </c>
      <c r="F261" s="93">
        <v>0.19259259259259284</v>
      </c>
      <c r="G261" s="93">
        <v>6.0377777777777792</v>
      </c>
      <c r="H261" s="93">
        <v>7.0209037995021942E-2</v>
      </c>
      <c r="I261" s="89" t="s">
        <v>337</v>
      </c>
      <c r="J261" s="89">
        <v>9003</v>
      </c>
      <c r="K261" s="94">
        <v>911</v>
      </c>
      <c r="M261" s="89">
        <v>71.779999999999987</v>
      </c>
      <c r="N261" s="89">
        <v>44.8</v>
      </c>
      <c r="O261" s="89">
        <v>58.29</v>
      </c>
      <c r="P261" s="129">
        <v>6.7099999999999982</v>
      </c>
      <c r="Q261" s="89">
        <v>0</v>
      </c>
      <c r="U261" s="89">
        <v>3.0607424140630703E-2</v>
      </c>
    </row>
    <row r="262" spans="1:21" x14ac:dyDescent="0.2">
      <c r="A262" s="87">
        <v>9</v>
      </c>
      <c r="B262" s="87">
        <v>12</v>
      </c>
      <c r="C262" s="93">
        <v>83.431111111111107</v>
      </c>
      <c r="D262" s="93">
        <v>57.82592592592593</v>
      </c>
      <c r="E262" s="93">
        <v>70.628518518500002</v>
      </c>
      <c r="F262" s="93">
        <v>0.62314814814814856</v>
      </c>
      <c r="G262" s="93">
        <v>6.2516666666666687</v>
      </c>
      <c r="H262" s="93">
        <v>5.8157756216120821E-2</v>
      </c>
      <c r="I262" s="89" t="s">
        <v>338</v>
      </c>
      <c r="J262" s="89">
        <v>9005</v>
      </c>
      <c r="K262" s="94">
        <v>912</v>
      </c>
      <c r="M262" s="89">
        <v>73.477777777777774</v>
      </c>
      <c r="N262" s="89">
        <v>49.484814814814818</v>
      </c>
      <c r="O262" s="89">
        <v>61.481296296296286</v>
      </c>
      <c r="P262" s="129">
        <v>3.5187037037037028</v>
      </c>
      <c r="Q262" s="89">
        <v>0</v>
      </c>
      <c r="U262" s="89">
        <v>0.13528425236946201</v>
      </c>
    </row>
    <row r="263" spans="1:21" x14ac:dyDescent="0.2">
      <c r="A263" s="87">
        <v>9</v>
      </c>
      <c r="B263" s="87">
        <v>13</v>
      </c>
      <c r="C263" s="93">
        <v>83.164444444444442</v>
      </c>
      <c r="D263" s="93">
        <v>56.725925925925928</v>
      </c>
      <c r="E263" s="93">
        <v>69.945185185100001</v>
      </c>
      <c r="F263" s="93">
        <v>0.87166666666666681</v>
      </c>
      <c r="G263" s="93">
        <v>5.8168518518518528</v>
      </c>
      <c r="H263" s="93">
        <v>1.2282037415013965E-2</v>
      </c>
      <c r="I263" s="89" t="s">
        <v>339</v>
      </c>
      <c r="J263" s="89">
        <v>9014</v>
      </c>
      <c r="K263" s="94">
        <v>913</v>
      </c>
      <c r="M263" s="89">
        <v>80.960000000000008</v>
      </c>
      <c r="N263" s="89">
        <v>55.375925925925927</v>
      </c>
      <c r="O263" s="89">
        <v>68.16796296296296</v>
      </c>
      <c r="P263" s="129">
        <v>0</v>
      </c>
      <c r="Q263" s="89">
        <v>3.1679629629629642</v>
      </c>
      <c r="U263" s="89">
        <v>0.20712004646693186</v>
      </c>
    </row>
    <row r="264" spans="1:21" x14ac:dyDescent="0.2">
      <c r="A264" s="87">
        <v>9</v>
      </c>
      <c r="B264" s="87">
        <v>14</v>
      </c>
      <c r="C264" s="93">
        <v>82.297777777777782</v>
      </c>
      <c r="D264" s="93">
        <v>57.125925925925927</v>
      </c>
      <c r="E264" s="93">
        <v>69.711851851800006</v>
      </c>
      <c r="F264" s="93">
        <v>0.85555555555555574</v>
      </c>
      <c r="G264" s="93">
        <v>5.5674074074074102</v>
      </c>
      <c r="H264" s="93">
        <v>0.25186036569902104</v>
      </c>
      <c r="I264" s="89" t="s">
        <v>340</v>
      </c>
      <c r="J264" s="89">
        <v>9015</v>
      </c>
      <c r="K264" s="94">
        <v>914</v>
      </c>
      <c r="M264" s="89">
        <v>81.97</v>
      </c>
      <c r="N264" s="89">
        <v>55.870000000000005</v>
      </c>
      <c r="O264" s="89">
        <v>68.920000000000016</v>
      </c>
      <c r="P264" s="129">
        <v>0</v>
      </c>
      <c r="Q264" s="89">
        <v>3.92</v>
      </c>
      <c r="U264" s="89">
        <v>0.17118136368471445</v>
      </c>
    </row>
    <row r="265" spans="1:21" x14ac:dyDescent="0.2">
      <c r="A265" s="87">
        <v>9</v>
      </c>
      <c r="B265" s="87">
        <v>15</v>
      </c>
      <c r="C265" s="93">
        <v>78.997777777777785</v>
      </c>
      <c r="D265" s="93">
        <v>58.025925925925925</v>
      </c>
      <c r="E265" s="93">
        <v>68.511851851800003</v>
      </c>
      <c r="F265" s="93">
        <v>1.5611111111111109</v>
      </c>
      <c r="G265" s="93">
        <v>5.072962962962964</v>
      </c>
      <c r="H265" s="93">
        <v>0.22652184071438491</v>
      </c>
      <c r="I265" s="89" t="s">
        <v>341</v>
      </c>
      <c r="J265" s="89">
        <v>9016</v>
      </c>
      <c r="K265" s="94">
        <v>915</v>
      </c>
      <c r="M265" s="89">
        <v>82.624444444444435</v>
      </c>
      <c r="N265" s="89">
        <v>56.742592592592594</v>
      </c>
      <c r="O265" s="89">
        <v>69.683518518518511</v>
      </c>
      <c r="P265" s="129">
        <v>0</v>
      </c>
      <c r="Q265" s="89">
        <v>4.68351851851852</v>
      </c>
      <c r="U265" s="89">
        <v>7.8809071920941387E-2</v>
      </c>
    </row>
    <row r="266" spans="1:21" x14ac:dyDescent="0.2">
      <c r="A266" s="87">
        <v>9</v>
      </c>
      <c r="B266" s="87">
        <v>16</v>
      </c>
      <c r="C266" s="93">
        <v>78.864444444444445</v>
      </c>
      <c r="D266" s="93">
        <v>57.459259259259262</v>
      </c>
      <c r="E266" s="93">
        <v>68.161851851799995</v>
      </c>
      <c r="F266" s="93">
        <v>1.3783333333333332</v>
      </c>
      <c r="G266" s="93">
        <v>4.5401851851851855</v>
      </c>
      <c r="H266" s="93">
        <v>0.1412933157800311</v>
      </c>
      <c r="I266" s="89" t="s">
        <v>342</v>
      </c>
      <c r="J266" s="89">
        <v>9023</v>
      </c>
      <c r="K266" s="94">
        <v>916</v>
      </c>
      <c r="M266" s="89">
        <v>84.332222222222228</v>
      </c>
      <c r="N266" s="89">
        <v>64.245925925925931</v>
      </c>
      <c r="O266" s="89">
        <v>74.28907407407408</v>
      </c>
      <c r="P266" s="129">
        <v>0</v>
      </c>
      <c r="Q266" s="89">
        <v>9.289074074074076</v>
      </c>
      <c r="U266" s="89">
        <v>0.45631512955268821</v>
      </c>
    </row>
    <row r="267" spans="1:21" x14ac:dyDescent="0.2">
      <c r="A267" s="87">
        <v>9</v>
      </c>
      <c r="B267" s="87">
        <v>17</v>
      </c>
      <c r="C267" s="93">
        <v>79.864444444444445</v>
      </c>
      <c r="D267" s="93">
        <v>56.959259259259262</v>
      </c>
      <c r="E267" s="93">
        <v>68.411851851799995</v>
      </c>
      <c r="F267" s="93">
        <v>0.96500000000000008</v>
      </c>
      <c r="G267" s="93">
        <v>4.3768518518518533</v>
      </c>
      <c r="H267" s="93">
        <v>8.6776160903476784E-2</v>
      </c>
      <c r="I267" s="89" t="s">
        <v>343</v>
      </c>
      <c r="J267" s="89">
        <v>9019</v>
      </c>
      <c r="K267" s="94">
        <v>917</v>
      </c>
      <c r="M267" s="89">
        <v>82.83</v>
      </c>
      <c r="N267" s="89">
        <v>60.96814814814816</v>
      </c>
      <c r="O267" s="89">
        <v>71.899074074074093</v>
      </c>
      <c r="P267" s="129">
        <v>0</v>
      </c>
      <c r="Q267" s="89">
        <v>6.8990740740740728</v>
      </c>
      <c r="U267" s="89">
        <v>0.20918762122404863</v>
      </c>
    </row>
    <row r="268" spans="1:21" x14ac:dyDescent="0.2">
      <c r="A268" s="87">
        <v>9</v>
      </c>
      <c r="B268" s="87">
        <v>18</v>
      </c>
      <c r="C268" s="93">
        <v>80.63111111111111</v>
      </c>
      <c r="D268" s="93">
        <v>56.559259259259264</v>
      </c>
      <c r="E268" s="93">
        <v>68.595185185099993</v>
      </c>
      <c r="F268" s="93">
        <v>0.68111111111111122</v>
      </c>
      <c r="G268" s="93">
        <v>4.2762962962962972</v>
      </c>
      <c r="H268" s="93">
        <v>8.7870288945270852E-2</v>
      </c>
      <c r="I268" s="89" t="s">
        <v>344</v>
      </c>
      <c r="J268" s="89">
        <v>9021</v>
      </c>
      <c r="K268" s="94">
        <v>918</v>
      </c>
      <c r="M268" s="89">
        <v>85.803333333333327</v>
      </c>
      <c r="N268" s="89">
        <v>60.405555555555566</v>
      </c>
      <c r="O268" s="89">
        <v>73.104444444444439</v>
      </c>
      <c r="P268" s="129">
        <v>0</v>
      </c>
      <c r="Q268" s="89">
        <v>8.1044444444444466</v>
      </c>
      <c r="U268" s="89">
        <v>6.4778758708753562E-2</v>
      </c>
    </row>
    <row r="269" spans="1:21" x14ac:dyDescent="0.2">
      <c r="A269" s="87">
        <v>9</v>
      </c>
      <c r="B269" s="87">
        <v>19</v>
      </c>
      <c r="C269" s="93">
        <v>80.964444444444453</v>
      </c>
      <c r="D269" s="93">
        <v>55.225925925925928</v>
      </c>
      <c r="E269" s="93">
        <v>68.095185185099993</v>
      </c>
      <c r="F269" s="93">
        <v>1.2466666666666668</v>
      </c>
      <c r="G269" s="93">
        <v>4.3418518518518532</v>
      </c>
      <c r="H269" s="93">
        <v>0.10325498099002031</v>
      </c>
      <c r="I269" s="89" t="s">
        <v>345</v>
      </c>
      <c r="J269" s="89">
        <v>9024</v>
      </c>
      <c r="K269" s="94">
        <v>919</v>
      </c>
      <c r="M269" s="89">
        <v>86.838888888888889</v>
      </c>
      <c r="N269" s="89">
        <v>63.395555555555553</v>
      </c>
      <c r="O269" s="89">
        <v>75.11722222222221</v>
      </c>
      <c r="P269" s="129">
        <v>0</v>
      </c>
      <c r="Q269" s="89">
        <v>10.117222222222221</v>
      </c>
      <c r="U269" s="89">
        <v>2.9838306598459045E-2</v>
      </c>
    </row>
    <row r="270" spans="1:21" x14ac:dyDescent="0.2">
      <c r="A270" s="87">
        <v>9</v>
      </c>
      <c r="B270" s="87">
        <v>20</v>
      </c>
      <c r="C270" s="93">
        <v>79.397777777777776</v>
      </c>
      <c r="D270" s="93">
        <v>55.559259259259264</v>
      </c>
      <c r="E270" s="93">
        <v>67.478518518499996</v>
      </c>
      <c r="F270" s="93">
        <v>1.3644444444444437</v>
      </c>
      <c r="G270" s="93">
        <v>3.8429629629629631</v>
      </c>
      <c r="H270" s="93">
        <v>0.15219867156717981</v>
      </c>
      <c r="I270" s="89" t="s">
        <v>346</v>
      </c>
      <c r="J270" s="89">
        <v>9030</v>
      </c>
      <c r="K270" s="94">
        <v>920</v>
      </c>
      <c r="M270" s="89">
        <v>93.373333333333321</v>
      </c>
      <c r="N270" s="89">
        <v>70.022222222222211</v>
      </c>
      <c r="O270" s="89">
        <v>81.697777777777773</v>
      </c>
      <c r="P270" s="129">
        <v>0</v>
      </c>
      <c r="Q270" s="89">
        <v>16.697777777777777</v>
      </c>
      <c r="U270" s="89">
        <v>0.18703467984529437</v>
      </c>
    </row>
    <row r="271" spans="1:21" x14ac:dyDescent="0.2">
      <c r="A271" s="87">
        <v>9</v>
      </c>
      <c r="B271" s="87">
        <v>21</v>
      </c>
      <c r="C271" s="93">
        <v>79.531111111111116</v>
      </c>
      <c r="D271" s="93">
        <v>53.859259259259261</v>
      </c>
      <c r="E271" s="93">
        <v>66.695185185100001</v>
      </c>
      <c r="F271" s="93">
        <v>1.9598148148148136</v>
      </c>
      <c r="G271" s="93">
        <v>3.6549999999999998</v>
      </c>
      <c r="H271" s="93">
        <v>0.10006555472807892</v>
      </c>
      <c r="I271" s="89" t="s">
        <v>347</v>
      </c>
      <c r="J271" s="89">
        <v>9029</v>
      </c>
      <c r="K271" s="94">
        <v>921</v>
      </c>
      <c r="M271" s="89">
        <v>90.415555555555571</v>
      </c>
      <c r="N271" s="89">
        <v>69.151851851851859</v>
      </c>
      <c r="O271" s="89">
        <v>79.783703703703708</v>
      </c>
      <c r="P271" s="129">
        <v>0</v>
      </c>
      <c r="Q271" s="89">
        <v>14.783703703703706</v>
      </c>
      <c r="U271" s="89">
        <v>0.10796427416713703</v>
      </c>
    </row>
    <row r="272" spans="1:21" x14ac:dyDescent="0.2">
      <c r="A272" s="87">
        <v>9</v>
      </c>
      <c r="B272" s="87">
        <v>22</v>
      </c>
      <c r="C272" s="93">
        <v>79.997777777777785</v>
      </c>
      <c r="D272" s="93">
        <v>53.459259259259262</v>
      </c>
      <c r="E272" s="93">
        <v>66.728518518499996</v>
      </c>
      <c r="F272" s="93">
        <v>2.0353703703703698</v>
      </c>
      <c r="G272" s="93">
        <v>3.7638888888888888</v>
      </c>
      <c r="H272" s="93">
        <v>0.10566642290156912</v>
      </c>
      <c r="I272" s="89" t="s">
        <v>348</v>
      </c>
      <c r="J272" s="89">
        <v>9028</v>
      </c>
      <c r="K272" s="94">
        <v>922</v>
      </c>
      <c r="M272" s="89">
        <v>91.00777777777779</v>
      </c>
      <c r="N272" s="89">
        <v>66.749259259259262</v>
      </c>
      <c r="O272" s="89">
        <v>78.878518518518533</v>
      </c>
      <c r="P272" s="129">
        <v>0</v>
      </c>
      <c r="Q272" s="89">
        <v>13.87851851851852</v>
      </c>
      <c r="U272" s="89">
        <v>0.12986894289141324</v>
      </c>
    </row>
    <row r="273" spans="1:21" x14ac:dyDescent="0.2">
      <c r="A273" s="87">
        <v>9</v>
      </c>
      <c r="B273" s="87">
        <v>23</v>
      </c>
      <c r="C273" s="93">
        <v>77.597777777777779</v>
      </c>
      <c r="D273" s="93">
        <v>52.425925925925931</v>
      </c>
      <c r="E273" s="93">
        <v>65.011851851800003</v>
      </c>
      <c r="F273" s="93">
        <v>3.6253703703703697</v>
      </c>
      <c r="G273" s="93">
        <v>3.6372222222222224</v>
      </c>
      <c r="H273" s="93">
        <v>0.20308414918232173</v>
      </c>
      <c r="I273" s="89" t="s">
        <v>349</v>
      </c>
      <c r="J273" s="89">
        <v>9025</v>
      </c>
      <c r="K273" s="94">
        <v>923</v>
      </c>
      <c r="M273" s="89">
        <v>87.609999999999985</v>
      </c>
      <c r="N273" s="89">
        <v>64.459999999999994</v>
      </c>
      <c r="O273" s="89">
        <v>76.035000000000011</v>
      </c>
      <c r="P273" s="129">
        <v>0</v>
      </c>
      <c r="Q273" s="89">
        <v>11.035000000000002</v>
      </c>
      <c r="U273" s="89">
        <v>0.22143405411983091</v>
      </c>
    </row>
    <row r="274" spans="1:21" x14ac:dyDescent="0.2">
      <c r="A274" s="87">
        <v>9</v>
      </c>
      <c r="B274" s="87">
        <v>24</v>
      </c>
      <c r="C274" s="93">
        <v>75.464444444444453</v>
      </c>
      <c r="D274" s="93">
        <v>51.525925925925932</v>
      </c>
      <c r="E274" s="93">
        <v>63.495185185099999</v>
      </c>
      <c r="F274" s="93">
        <v>4.0364814814814816</v>
      </c>
      <c r="G274" s="93">
        <v>2.5316666666666672</v>
      </c>
      <c r="H274" s="93">
        <v>0.21102797720800673</v>
      </c>
      <c r="I274" s="89" t="s">
        <v>350</v>
      </c>
      <c r="J274" s="89">
        <v>9026</v>
      </c>
      <c r="K274" s="94">
        <v>924</v>
      </c>
      <c r="M274" s="89">
        <v>87.865555555555559</v>
      </c>
      <c r="N274" s="89">
        <v>65.72</v>
      </c>
      <c r="O274" s="89">
        <v>76.792777777777772</v>
      </c>
      <c r="P274" s="129">
        <v>0</v>
      </c>
      <c r="Q274" s="89">
        <v>11.792777777777781</v>
      </c>
      <c r="U274" s="89">
        <v>5.2638892879917777E-2</v>
      </c>
    </row>
    <row r="275" spans="1:21" x14ac:dyDescent="0.2">
      <c r="A275" s="87">
        <v>9</v>
      </c>
      <c r="B275" s="87">
        <v>25</v>
      </c>
      <c r="C275" s="93">
        <v>76.731111111111119</v>
      </c>
      <c r="D275" s="93">
        <v>52.759259259259267</v>
      </c>
      <c r="E275" s="93">
        <v>64.745185185099999</v>
      </c>
      <c r="F275" s="93">
        <v>3.0953703703703694</v>
      </c>
      <c r="G275" s="93">
        <v>2.8405555555555555</v>
      </c>
      <c r="H275" s="93">
        <v>0.23240630853193819</v>
      </c>
      <c r="I275" s="89" t="s">
        <v>351</v>
      </c>
      <c r="J275" s="89">
        <v>9020</v>
      </c>
      <c r="K275" s="94">
        <v>925</v>
      </c>
      <c r="M275" s="89">
        <v>84.198888888888874</v>
      </c>
      <c r="N275" s="89">
        <v>60.959259259259262</v>
      </c>
      <c r="O275" s="89">
        <v>72.579074074074072</v>
      </c>
      <c r="P275" s="129">
        <v>0</v>
      </c>
      <c r="Q275" s="89">
        <v>7.5790740740740752</v>
      </c>
      <c r="U275" s="89">
        <v>0.14079534534429</v>
      </c>
    </row>
    <row r="276" spans="1:21" x14ac:dyDescent="0.2">
      <c r="A276" s="87">
        <v>9</v>
      </c>
      <c r="B276" s="87">
        <v>26</v>
      </c>
      <c r="C276" s="93">
        <v>77.731111111111119</v>
      </c>
      <c r="D276" s="93">
        <v>51.492592592592601</v>
      </c>
      <c r="E276" s="93">
        <v>64.611851851799997</v>
      </c>
      <c r="F276" s="93">
        <v>2.6909259259259248</v>
      </c>
      <c r="G276" s="93">
        <v>2.3027777777777776</v>
      </c>
      <c r="H276" s="93">
        <v>0.19258307965775459</v>
      </c>
      <c r="I276" s="89" t="s">
        <v>352</v>
      </c>
      <c r="J276" s="89">
        <v>9022</v>
      </c>
      <c r="K276" s="94">
        <v>926</v>
      </c>
      <c r="M276" s="89">
        <v>85.834444444444443</v>
      </c>
      <c r="N276" s="89">
        <v>61.415925925925926</v>
      </c>
      <c r="O276" s="89">
        <v>73.625185185185188</v>
      </c>
      <c r="P276" s="129">
        <v>0</v>
      </c>
      <c r="Q276" s="89">
        <v>8.6251851851851864</v>
      </c>
      <c r="U276" s="89">
        <v>3.6089794257245192E-2</v>
      </c>
    </row>
    <row r="277" spans="1:21" x14ac:dyDescent="0.2">
      <c r="A277" s="87">
        <v>9</v>
      </c>
      <c r="B277" s="87">
        <v>27</v>
      </c>
      <c r="C277" s="93">
        <v>78.797777777777782</v>
      </c>
      <c r="D277" s="93">
        <v>50.059259259259264</v>
      </c>
      <c r="E277" s="93">
        <v>64.428518518499999</v>
      </c>
      <c r="F277" s="93">
        <v>2.7920370370370362</v>
      </c>
      <c r="G277" s="93">
        <v>2.2205555555555558</v>
      </c>
      <c r="H277" s="93">
        <v>4.5258706142975634E-2</v>
      </c>
      <c r="I277" s="89" t="s">
        <v>353</v>
      </c>
      <c r="J277" s="89">
        <v>9018</v>
      </c>
      <c r="K277" s="94">
        <v>927</v>
      </c>
      <c r="M277" s="89">
        <v>83.622222222222234</v>
      </c>
      <c r="N277" s="89">
        <v>58.696666666666673</v>
      </c>
      <c r="O277" s="89">
        <v>71.159444444444446</v>
      </c>
      <c r="P277" s="129">
        <v>0</v>
      </c>
      <c r="Q277" s="89">
        <v>6.1594444444444454</v>
      </c>
      <c r="U277" s="89">
        <v>0.10275717575360038</v>
      </c>
    </row>
    <row r="278" spans="1:21" x14ac:dyDescent="0.2">
      <c r="A278" s="87">
        <v>9</v>
      </c>
      <c r="B278" s="87">
        <v>28</v>
      </c>
      <c r="C278" s="93">
        <v>78.997777777777785</v>
      </c>
      <c r="D278" s="93">
        <v>50.125925925925934</v>
      </c>
      <c r="E278" s="93">
        <v>64.5618518518</v>
      </c>
      <c r="F278" s="93">
        <v>2.8931481481481476</v>
      </c>
      <c r="G278" s="93">
        <v>2.4550000000000001</v>
      </c>
      <c r="H278" s="93">
        <v>4.9812892080693963E-2</v>
      </c>
      <c r="I278" s="89" t="s">
        <v>354</v>
      </c>
      <c r="J278" s="89">
        <v>9010</v>
      </c>
      <c r="K278" s="94">
        <v>928</v>
      </c>
      <c r="M278" s="89">
        <v>78.362222222222215</v>
      </c>
      <c r="N278" s="89">
        <v>52.467407407407414</v>
      </c>
      <c r="O278" s="89">
        <v>65.414814814814818</v>
      </c>
      <c r="P278" s="129">
        <v>0</v>
      </c>
      <c r="Q278" s="89">
        <v>0.41481481481481475</v>
      </c>
      <c r="U278" s="89">
        <v>4.2151785988160898E-2</v>
      </c>
    </row>
    <row r="279" spans="1:21" x14ac:dyDescent="0.2">
      <c r="A279" s="87">
        <v>9</v>
      </c>
      <c r="B279" s="87">
        <v>29</v>
      </c>
      <c r="C279" s="93">
        <v>76.397777777777776</v>
      </c>
      <c r="D279" s="93">
        <v>48.659259259259258</v>
      </c>
      <c r="E279" s="93">
        <v>62.5285185185</v>
      </c>
      <c r="F279" s="93">
        <v>4.1698148148148144</v>
      </c>
      <c r="G279" s="93">
        <v>1.6983333333333339</v>
      </c>
      <c r="H279" s="93">
        <v>3.9746666440449968E-2</v>
      </c>
      <c r="I279" s="89" t="s">
        <v>355</v>
      </c>
      <c r="J279" s="89">
        <v>9008</v>
      </c>
      <c r="K279" s="94">
        <v>929</v>
      </c>
      <c r="M279" s="89">
        <v>77.38666666666667</v>
      </c>
      <c r="N279" s="89">
        <v>50.828888888888891</v>
      </c>
      <c r="O279" s="89">
        <v>64.107777777777784</v>
      </c>
      <c r="P279" s="129">
        <v>0.89222222222222025</v>
      </c>
      <c r="Q279" s="89">
        <v>0</v>
      </c>
      <c r="U279" s="89">
        <v>4.5627656824149564E-2</v>
      </c>
    </row>
    <row r="280" spans="1:21" x14ac:dyDescent="0.2">
      <c r="A280" s="87">
        <v>9</v>
      </c>
      <c r="B280" s="87">
        <v>30</v>
      </c>
      <c r="C280" s="93">
        <v>76.231111111111119</v>
      </c>
      <c r="D280" s="93">
        <v>49.125925925925927</v>
      </c>
      <c r="E280" s="93">
        <v>62.678518518499999</v>
      </c>
      <c r="F280" s="93">
        <v>3.7703703703703706</v>
      </c>
      <c r="G280" s="93">
        <v>1.44888888888889</v>
      </c>
      <c r="H280" s="93">
        <v>7.2501639513169319E-2</v>
      </c>
      <c r="I280" s="89" t="s">
        <v>356</v>
      </c>
      <c r="J280" s="89">
        <v>9004</v>
      </c>
      <c r="K280" s="94">
        <v>930</v>
      </c>
      <c r="M280" s="89">
        <v>73.003333333333345</v>
      </c>
      <c r="N280" s="89">
        <v>46.664814814814818</v>
      </c>
      <c r="O280" s="89">
        <v>59.834074074074088</v>
      </c>
      <c r="P280" s="129">
        <v>5.1659259259259249</v>
      </c>
      <c r="Q280" s="89">
        <v>0</v>
      </c>
      <c r="U280" s="89">
        <v>8.6978728683883774E-2</v>
      </c>
    </row>
    <row r="281" spans="1:21" x14ac:dyDescent="0.2">
      <c r="A281" s="87">
        <v>10</v>
      </c>
      <c r="B281" s="87">
        <v>1</v>
      </c>
      <c r="C281" s="93">
        <v>77.488566308243719</v>
      </c>
      <c r="D281" s="93">
        <v>49.864336917562724</v>
      </c>
      <c r="E281" s="93">
        <v>63.676451612900003</v>
      </c>
      <c r="F281" s="93">
        <v>2.9666666666666668</v>
      </c>
      <c r="G281" s="93">
        <v>1.6431182795698911</v>
      </c>
      <c r="H281" s="93">
        <v>6.0102380289070868E-2</v>
      </c>
      <c r="I281" s="89" t="s">
        <v>357</v>
      </c>
      <c r="J281" s="89">
        <v>10018</v>
      </c>
      <c r="K281" s="94">
        <v>1001</v>
      </c>
      <c r="M281" s="89">
        <v>73.201254480286735</v>
      </c>
      <c r="N281" s="89">
        <v>44.914982078853043</v>
      </c>
      <c r="O281" s="89">
        <v>59.058118279569882</v>
      </c>
      <c r="P281" s="129">
        <v>5.9418817204301089</v>
      </c>
      <c r="Q281" s="89">
        <v>0</v>
      </c>
      <c r="U281" s="89">
        <v>5.3327513580373583E-2</v>
      </c>
    </row>
    <row r="282" spans="1:21" x14ac:dyDescent="0.2">
      <c r="A282" s="87">
        <v>10</v>
      </c>
      <c r="B282" s="87">
        <v>2</v>
      </c>
      <c r="C282" s="93">
        <v>76.688566308243722</v>
      </c>
      <c r="D282" s="93">
        <v>50.19767025089606</v>
      </c>
      <c r="E282" s="93">
        <v>63.443118279499998</v>
      </c>
      <c r="F282" s="93">
        <v>4.1522043010752698</v>
      </c>
      <c r="G282" s="93">
        <v>2.5953225806451603</v>
      </c>
      <c r="H282" s="93">
        <v>8.5379161993764718E-2</v>
      </c>
      <c r="I282" s="89" t="s">
        <v>358</v>
      </c>
      <c r="J282" s="89">
        <v>10023</v>
      </c>
      <c r="K282" s="94">
        <v>1002</v>
      </c>
      <c r="M282" s="89">
        <v>76.923440860215067</v>
      </c>
      <c r="N282" s="89">
        <v>49.908602150537632</v>
      </c>
      <c r="O282" s="89">
        <v>63.416021505376342</v>
      </c>
      <c r="P282" s="129">
        <v>1.5839784946236561</v>
      </c>
      <c r="Q282" s="89">
        <v>0</v>
      </c>
      <c r="U282" s="89">
        <v>0.12262353298756477</v>
      </c>
    </row>
    <row r="283" spans="1:21" x14ac:dyDescent="0.2">
      <c r="A283" s="87">
        <v>10</v>
      </c>
      <c r="B283" s="87">
        <v>3</v>
      </c>
      <c r="C283" s="93">
        <v>76.221899641577053</v>
      </c>
      <c r="D283" s="93">
        <v>50.097670250896059</v>
      </c>
      <c r="E283" s="93">
        <v>63.159784946199999</v>
      </c>
      <c r="F283" s="93">
        <v>4.799408602150538</v>
      </c>
      <c r="G283" s="93">
        <v>2.9591935483870957</v>
      </c>
      <c r="H283" s="93">
        <v>7.7175258247716969E-2</v>
      </c>
      <c r="I283" s="89" t="s">
        <v>359</v>
      </c>
      <c r="J283" s="89">
        <v>10029</v>
      </c>
      <c r="K283" s="94">
        <v>1003</v>
      </c>
      <c r="M283" s="89">
        <v>82.033835125448022</v>
      </c>
      <c r="N283" s="89">
        <v>58.234014336917554</v>
      </c>
      <c r="O283" s="89">
        <v>70.133924731182788</v>
      </c>
      <c r="P283" s="129">
        <v>0</v>
      </c>
      <c r="Q283" s="89">
        <v>5.1339247311827929</v>
      </c>
      <c r="U283" s="89">
        <v>0.11456108622596294</v>
      </c>
    </row>
    <row r="284" spans="1:21" x14ac:dyDescent="0.2">
      <c r="A284" s="87">
        <v>10</v>
      </c>
      <c r="B284" s="87">
        <v>4</v>
      </c>
      <c r="C284" s="93">
        <v>76.421899641577056</v>
      </c>
      <c r="D284" s="93">
        <v>48.331003584229393</v>
      </c>
      <c r="E284" s="93">
        <v>62.376451612899999</v>
      </c>
      <c r="F284" s="93">
        <v>5.3290322580645162</v>
      </c>
      <c r="G284" s="93">
        <v>2.7054838709677411</v>
      </c>
      <c r="H284" s="93">
        <v>3.0238713229982457E-2</v>
      </c>
      <c r="I284" s="89" t="s">
        <v>360</v>
      </c>
      <c r="J284" s="89">
        <v>10026</v>
      </c>
      <c r="K284" s="94">
        <v>1004</v>
      </c>
      <c r="M284" s="89">
        <v>78.783118279569891</v>
      </c>
      <c r="N284" s="89">
        <v>53.298387096774192</v>
      </c>
      <c r="O284" s="89">
        <v>66.040752688172049</v>
      </c>
      <c r="P284" s="129">
        <v>0</v>
      </c>
      <c r="Q284" s="89">
        <v>1.0407526881720415</v>
      </c>
      <c r="U284" s="89">
        <v>0.11076957914030482</v>
      </c>
    </row>
    <row r="285" spans="1:21" x14ac:dyDescent="0.2">
      <c r="A285" s="87">
        <v>10</v>
      </c>
      <c r="B285" s="87">
        <v>5</v>
      </c>
      <c r="C285" s="93">
        <v>76.088566308243728</v>
      </c>
      <c r="D285" s="93">
        <v>47.097670250896059</v>
      </c>
      <c r="E285" s="93">
        <v>61.593118279499997</v>
      </c>
      <c r="F285" s="93">
        <v>5.592096774193549</v>
      </c>
      <c r="G285" s="93">
        <v>2.1852150537634403</v>
      </c>
      <c r="H285" s="93">
        <v>0.13205502966333402</v>
      </c>
      <c r="I285" s="89" t="s">
        <v>361</v>
      </c>
      <c r="J285" s="89">
        <v>10028</v>
      </c>
      <c r="K285" s="94">
        <v>1005</v>
      </c>
      <c r="M285" s="89">
        <v>80.1989247311828</v>
      </c>
      <c r="N285" s="89">
        <v>56.33903225806452</v>
      </c>
      <c r="O285" s="89">
        <v>68.268978494623667</v>
      </c>
      <c r="P285" s="129">
        <v>0</v>
      </c>
      <c r="Q285" s="89">
        <v>3.2689784946236538</v>
      </c>
      <c r="U285" s="89">
        <v>0.27198519897255408</v>
      </c>
    </row>
    <row r="286" spans="1:21" x14ac:dyDescent="0.2">
      <c r="A286" s="87">
        <v>10</v>
      </c>
      <c r="B286" s="87">
        <v>6</v>
      </c>
      <c r="C286" s="93">
        <v>73.288566308243716</v>
      </c>
      <c r="D286" s="93">
        <v>46.097670250896059</v>
      </c>
      <c r="E286" s="93">
        <v>59.693118279499998</v>
      </c>
      <c r="F286" s="93">
        <v>6.7297849462365598</v>
      </c>
      <c r="G286" s="93">
        <v>1.4229032258064507</v>
      </c>
      <c r="H286" s="93">
        <v>0.12095030288624085</v>
      </c>
      <c r="I286" s="89" t="s">
        <v>362</v>
      </c>
      <c r="J286" s="89">
        <v>10027</v>
      </c>
      <c r="K286" s="94">
        <v>1006</v>
      </c>
      <c r="M286" s="89">
        <v>79.296989247311828</v>
      </c>
      <c r="N286" s="89">
        <v>55.016344086021505</v>
      </c>
      <c r="O286" s="89">
        <v>67.156666666666666</v>
      </c>
      <c r="P286" s="129">
        <v>0</v>
      </c>
      <c r="Q286" s="89">
        <v>2.1566666666666641</v>
      </c>
      <c r="U286" s="89">
        <v>8.6288433914045448E-2</v>
      </c>
    </row>
    <row r="287" spans="1:21" x14ac:dyDescent="0.2">
      <c r="A287" s="87">
        <v>10</v>
      </c>
      <c r="B287" s="87">
        <v>7</v>
      </c>
      <c r="C287" s="93">
        <v>72.888566308243725</v>
      </c>
      <c r="D287" s="93">
        <v>46.531003584229396</v>
      </c>
      <c r="E287" s="93">
        <v>59.709784946200003</v>
      </c>
      <c r="F287" s="93">
        <v>6.7424731182795723</v>
      </c>
      <c r="G287" s="93">
        <v>1.4522580645161285</v>
      </c>
      <c r="H287" s="93">
        <v>0.10447171311917937</v>
      </c>
      <c r="I287" s="89" t="s">
        <v>363</v>
      </c>
      <c r="J287" s="89">
        <v>10030</v>
      </c>
      <c r="K287" s="94">
        <v>1007</v>
      </c>
      <c r="M287" s="89">
        <v>83.523476702508972</v>
      </c>
      <c r="N287" s="89">
        <v>60.575232974910392</v>
      </c>
      <c r="O287" s="89">
        <v>72.049354838709675</v>
      </c>
      <c r="P287" s="129">
        <v>0</v>
      </c>
      <c r="Q287" s="89">
        <v>7.0493548387096752</v>
      </c>
      <c r="U287" s="89">
        <v>0.22145927628967374</v>
      </c>
    </row>
    <row r="288" spans="1:21" x14ac:dyDescent="0.2">
      <c r="A288" s="87">
        <v>10</v>
      </c>
      <c r="B288" s="87">
        <v>8</v>
      </c>
      <c r="C288" s="93">
        <v>72.088566308243728</v>
      </c>
      <c r="D288" s="93">
        <v>45.964336917562726</v>
      </c>
      <c r="E288" s="93">
        <v>59.026451612899997</v>
      </c>
      <c r="F288" s="93">
        <v>7.1411827956989251</v>
      </c>
      <c r="G288" s="93">
        <v>1.1676344086021502</v>
      </c>
      <c r="H288" s="93">
        <v>0.15651361719278403</v>
      </c>
      <c r="I288" s="89" t="s">
        <v>364</v>
      </c>
      <c r="J288" s="89">
        <v>10024</v>
      </c>
      <c r="K288" s="94">
        <v>1008</v>
      </c>
      <c r="M288" s="89">
        <v>77.522150537634417</v>
      </c>
      <c r="N288" s="89">
        <v>51.122580645161293</v>
      </c>
      <c r="O288" s="89">
        <v>64.322365591397855</v>
      </c>
      <c r="P288" s="129">
        <v>0.67763440860215218</v>
      </c>
      <c r="Q288" s="89">
        <v>0</v>
      </c>
      <c r="U288" s="89">
        <v>0.28597361592813347</v>
      </c>
    </row>
    <row r="289" spans="1:21" x14ac:dyDescent="0.2">
      <c r="A289" s="87">
        <v>10</v>
      </c>
      <c r="B289" s="87">
        <v>9</v>
      </c>
      <c r="C289" s="93">
        <v>72.321899641577062</v>
      </c>
      <c r="D289" s="93">
        <v>46.597670250896059</v>
      </c>
      <c r="E289" s="93">
        <v>59.459784946200003</v>
      </c>
      <c r="F289" s="93">
        <v>6.1817204301075286</v>
      </c>
      <c r="G289" s="93">
        <v>0.64150537634408622</v>
      </c>
      <c r="H289" s="93">
        <v>0.17039647195753768</v>
      </c>
      <c r="I289" s="89" t="s">
        <v>365</v>
      </c>
      <c r="J289" s="89">
        <v>10031</v>
      </c>
      <c r="K289" s="94">
        <v>1009</v>
      </c>
      <c r="M289" s="89">
        <v>86.664372759856633</v>
      </c>
      <c r="N289" s="89">
        <v>65.113154121863801</v>
      </c>
      <c r="O289" s="89">
        <v>75.888763440860217</v>
      </c>
      <c r="P289" s="129">
        <v>0</v>
      </c>
      <c r="Q289" s="89">
        <v>10.888763440860213</v>
      </c>
      <c r="U289" s="89">
        <v>3.9702672956346025E-2</v>
      </c>
    </row>
    <row r="290" spans="1:21" x14ac:dyDescent="0.2">
      <c r="A290" s="87">
        <v>10</v>
      </c>
      <c r="B290" s="87">
        <v>10</v>
      </c>
      <c r="C290" s="93">
        <v>70.555232974910396</v>
      </c>
      <c r="D290" s="93">
        <v>45.331003584229393</v>
      </c>
      <c r="E290" s="93">
        <v>57.943118279499998</v>
      </c>
      <c r="F290" s="93">
        <v>7.6788709677419353</v>
      </c>
      <c r="G290" s="93">
        <v>0.62198924731182781</v>
      </c>
      <c r="H290" s="93">
        <v>5.4061474333101552E-2</v>
      </c>
      <c r="I290" s="89" t="s">
        <v>366</v>
      </c>
      <c r="J290" s="89">
        <v>10022</v>
      </c>
      <c r="K290" s="94">
        <v>1010</v>
      </c>
      <c r="M290" s="89">
        <v>75.407311827956988</v>
      </c>
      <c r="N290" s="89">
        <v>49.586559139784953</v>
      </c>
      <c r="O290" s="89">
        <v>62.496935483870963</v>
      </c>
      <c r="P290" s="129">
        <v>2.5030645161290335</v>
      </c>
      <c r="Q290" s="89">
        <v>0</v>
      </c>
      <c r="U290" s="89">
        <v>0.21061618129956636</v>
      </c>
    </row>
    <row r="291" spans="1:21" x14ac:dyDescent="0.2">
      <c r="A291" s="87">
        <v>10</v>
      </c>
      <c r="B291" s="87">
        <v>11</v>
      </c>
      <c r="C291" s="93">
        <v>71.188566308243722</v>
      </c>
      <c r="D291" s="93">
        <v>45.397670250896063</v>
      </c>
      <c r="E291" s="93">
        <v>58.2931182795</v>
      </c>
      <c r="F291" s="93">
        <v>7.6477419354838725</v>
      </c>
      <c r="G291" s="93">
        <v>0.94086021505376327</v>
      </c>
      <c r="H291" s="93">
        <v>9.5783489885461245E-2</v>
      </c>
      <c r="I291" s="89" t="s">
        <v>367</v>
      </c>
      <c r="J291" s="89">
        <v>10013</v>
      </c>
      <c r="K291" s="94">
        <v>1011</v>
      </c>
      <c r="M291" s="89">
        <v>68.306344086021511</v>
      </c>
      <c r="N291" s="89">
        <v>42.269677419354835</v>
      </c>
      <c r="O291" s="89">
        <v>55.288010752688166</v>
      </c>
      <c r="P291" s="129">
        <v>9.7119892473118288</v>
      </c>
      <c r="Q291" s="89">
        <v>0</v>
      </c>
      <c r="U291" s="89">
        <v>3.5247113687396074E-2</v>
      </c>
    </row>
    <row r="292" spans="1:21" x14ac:dyDescent="0.2">
      <c r="A292" s="87">
        <v>10</v>
      </c>
      <c r="B292" s="87">
        <v>12</v>
      </c>
      <c r="C292" s="93">
        <v>72.855232974910393</v>
      </c>
      <c r="D292" s="93">
        <v>47.364336917562724</v>
      </c>
      <c r="E292" s="93">
        <v>60.109784946200001</v>
      </c>
      <c r="F292" s="93">
        <v>5.947311827956991</v>
      </c>
      <c r="G292" s="93">
        <v>1.0570967741935482</v>
      </c>
      <c r="H292" s="93">
        <v>6.1629370791244933E-2</v>
      </c>
      <c r="I292" s="89" t="s">
        <v>368</v>
      </c>
      <c r="J292" s="89">
        <v>10012</v>
      </c>
      <c r="K292" s="94">
        <v>1012</v>
      </c>
      <c r="M292" s="89">
        <v>67.861684587813627</v>
      </c>
      <c r="N292" s="89">
        <v>40.911648745519706</v>
      </c>
      <c r="O292" s="89">
        <v>54.386666666666656</v>
      </c>
      <c r="P292" s="129">
        <v>10.613333333333337</v>
      </c>
      <c r="Q292" s="89">
        <v>0</v>
      </c>
      <c r="U292" s="89">
        <v>0.11163168870493206</v>
      </c>
    </row>
    <row r="293" spans="1:21" x14ac:dyDescent="0.2">
      <c r="A293" s="87">
        <v>10</v>
      </c>
      <c r="B293" s="87">
        <v>13</v>
      </c>
      <c r="C293" s="93">
        <v>72.52189964157705</v>
      </c>
      <c r="D293" s="93">
        <v>44.897670250896063</v>
      </c>
      <c r="E293" s="93">
        <v>58.709784946200003</v>
      </c>
      <c r="F293" s="93">
        <v>7.2836021505376349</v>
      </c>
      <c r="G293" s="93">
        <v>0.99338709677419346</v>
      </c>
      <c r="H293" s="93">
        <v>0.10428483018625621</v>
      </c>
      <c r="I293" s="89" t="s">
        <v>369</v>
      </c>
      <c r="J293" s="89">
        <v>10019</v>
      </c>
      <c r="K293" s="94">
        <v>1013</v>
      </c>
      <c r="M293" s="89">
        <v>72.878458781362013</v>
      </c>
      <c r="N293" s="89">
        <v>46.960896057347668</v>
      </c>
      <c r="O293" s="89">
        <v>59.919677419354834</v>
      </c>
      <c r="P293" s="129">
        <v>5.080322580645162</v>
      </c>
      <c r="Q293" s="89">
        <v>0</v>
      </c>
      <c r="U293" s="89">
        <v>0.13942526320568202</v>
      </c>
    </row>
    <row r="294" spans="1:21" x14ac:dyDescent="0.2">
      <c r="A294" s="87">
        <v>10</v>
      </c>
      <c r="B294" s="87">
        <v>14</v>
      </c>
      <c r="C294" s="93">
        <v>71.321899641577062</v>
      </c>
      <c r="D294" s="93">
        <v>43.664336917562729</v>
      </c>
      <c r="E294" s="93">
        <v>57.493118279500003</v>
      </c>
      <c r="F294" s="93">
        <v>8.0838172043010754</v>
      </c>
      <c r="G294" s="93">
        <v>0.57693548387096694</v>
      </c>
      <c r="H294" s="93">
        <v>9.9875606141843265E-2</v>
      </c>
      <c r="I294" s="89" t="s">
        <v>370</v>
      </c>
      <c r="J294" s="89">
        <v>10025</v>
      </c>
      <c r="K294" s="94">
        <v>1014</v>
      </c>
      <c r="M294" s="89">
        <v>78.49344086021506</v>
      </c>
      <c r="N294" s="89">
        <v>51.846774193548384</v>
      </c>
      <c r="O294" s="89">
        <v>65.170107526881722</v>
      </c>
      <c r="P294" s="129">
        <v>3.4946236559136425E-3</v>
      </c>
      <c r="Q294" s="89">
        <v>0.17360215053763331</v>
      </c>
      <c r="U294" s="89">
        <v>0.14760003485915402</v>
      </c>
    </row>
    <row r="295" spans="1:21" x14ac:dyDescent="0.2">
      <c r="A295" s="87">
        <v>10</v>
      </c>
      <c r="B295" s="87">
        <v>15</v>
      </c>
      <c r="C295" s="93">
        <v>72.621899641577059</v>
      </c>
      <c r="D295" s="93">
        <v>45.331003584229393</v>
      </c>
      <c r="E295" s="93">
        <v>58.9764516129</v>
      </c>
      <c r="F295" s="93">
        <v>6.5001075268817212</v>
      </c>
      <c r="G295" s="93">
        <v>0.47655913978494574</v>
      </c>
      <c r="H295" s="93">
        <v>0.113521227443746</v>
      </c>
      <c r="I295" s="89" t="s">
        <v>371</v>
      </c>
      <c r="J295" s="89">
        <v>10017</v>
      </c>
      <c r="K295" s="94">
        <v>1015</v>
      </c>
      <c r="M295" s="89">
        <v>72.799784946236556</v>
      </c>
      <c r="N295" s="89">
        <v>43.357741935483865</v>
      </c>
      <c r="O295" s="89">
        <v>58.078763440860222</v>
      </c>
      <c r="P295" s="129">
        <v>6.9212365591397855</v>
      </c>
      <c r="Q295" s="89">
        <v>0</v>
      </c>
      <c r="U295" s="89">
        <v>2.2914605678999892E-2</v>
      </c>
    </row>
    <row r="296" spans="1:21" x14ac:dyDescent="0.2">
      <c r="A296" s="87">
        <v>10</v>
      </c>
      <c r="B296" s="87">
        <v>16</v>
      </c>
      <c r="C296" s="93">
        <v>71.555232974910396</v>
      </c>
      <c r="D296" s="93">
        <v>46.431003584229394</v>
      </c>
      <c r="E296" s="93">
        <v>58.993118279500003</v>
      </c>
      <c r="F296" s="93">
        <v>7.0858602150537653</v>
      </c>
      <c r="G296" s="93">
        <v>1.0789784946236551</v>
      </c>
      <c r="H296" s="93">
        <v>0.18008664736408125</v>
      </c>
      <c r="I296" s="89" t="s">
        <v>372</v>
      </c>
      <c r="J296" s="89">
        <v>10009</v>
      </c>
      <c r="K296" s="94">
        <v>1016</v>
      </c>
      <c r="M296" s="89">
        <v>64.175268817204298</v>
      </c>
      <c r="N296" s="89">
        <v>39.763763440860203</v>
      </c>
      <c r="O296" s="89">
        <v>51.969516129032257</v>
      </c>
      <c r="P296" s="129">
        <v>13.030483870967741</v>
      </c>
      <c r="Q296" s="89">
        <v>0</v>
      </c>
      <c r="U296" s="89">
        <v>0.13807420087951433</v>
      </c>
    </row>
    <row r="297" spans="1:21" x14ac:dyDescent="0.2">
      <c r="A297" s="87">
        <v>10</v>
      </c>
      <c r="B297" s="87">
        <v>17</v>
      </c>
      <c r="C297" s="93">
        <v>70.421899641577056</v>
      </c>
      <c r="D297" s="93">
        <v>44.897670250896063</v>
      </c>
      <c r="E297" s="93">
        <v>57.659784946199999</v>
      </c>
      <c r="F297" s="93">
        <v>8.2796774193548384</v>
      </c>
      <c r="G297" s="93">
        <v>0.93946236559139706</v>
      </c>
      <c r="H297" s="93">
        <v>0.17442294931491376</v>
      </c>
      <c r="I297" s="89" t="s">
        <v>373</v>
      </c>
      <c r="J297" s="89">
        <v>10008</v>
      </c>
      <c r="K297" s="94">
        <v>1017</v>
      </c>
      <c r="M297" s="89">
        <v>63.970465949820792</v>
      </c>
      <c r="N297" s="89">
        <v>37.952293906810034</v>
      </c>
      <c r="O297" s="89">
        <v>50.961379928315409</v>
      </c>
      <c r="P297" s="129">
        <v>14.038620071684587</v>
      </c>
      <c r="Q297" s="89">
        <v>0</v>
      </c>
      <c r="U297" s="89">
        <v>8.9492058130270266E-2</v>
      </c>
    </row>
    <row r="298" spans="1:21" x14ac:dyDescent="0.2">
      <c r="A298" s="87">
        <v>10</v>
      </c>
      <c r="B298" s="87">
        <v>18</v>
      </c>
      <c r="C298" s="93">
        <v>69.02189964157705</v>
      </c>
      <c r="D298" s="93">
        <v>43.431003584229394</v>
      </c>
      <c r="E298" s="93">
        <v>56.2264516129</v>
      </c>
      <c r="F298" s="93">
        <v>9.6197311827957002</v>
      </c>
      <c r="G298" s="93">
        <v>0.84618279569892485</v>
      </c>
      <c r="H298" s="93">
        <v>0.14731734012449951</v>
      </c>
      <c r="I298" s="89" t="s">
        <v>374</v>
      </c>
      <c r="J298" s="89">
        <v>10010</v>
      </c>
      <c r="K298" s="94">
        <v>1018</v>
      </c>
      <c r="M298" s="89">
        <v>65.932544802867383</v>
      </c>
      <c r="N298" s="89">
        <v>39.615304659498207</v>
      </c>
      <c r="O298" s="89">
        <v>52.773924731182788</v>
      </c>
      <c r="P298" s="129">
        <v>12.226075268817205</v>
      </c>
      <c r="Q298" s="89">
        <v>0</v>
      </c>
      <c r="U298" s="89">
        <v>0.10477848385779125</v>
      </c>
    </row>
    <row r="299" spans="1:21" x14ac:dyDescent="0.2">
      <c r="A299" s="87">
        <v>10</v>
      </c>
      <c r="B299" s="87">
        <v>19</v>
      </c>
      <c r="C299" s="93">
        <v>66.233010752688173</v>
      </c>
      <c r="D299" s="93">
        <v>42.208781362007166</v>
      </c>
      <c r="E299" s="93">
        <v>54.220896057300003</v>
      </c>
      <c r="F299" s="93">
        <v>11.370878136200719</v>
      </c>
      <c r="G299" s="93">
        <v>0.59177419354838701</v>
      </c>
      <c r="H299" s="93">
        <v>9.5193615679417212E-2</v>
      </c>
      <c r="I299" s="89" t="s">
        <v>375</v>
      </c>
      <c r="J299" s="89">
        <v>10016</v>
      </c>
      <c r="K299" s="94">
        <v>1019</v>
      </c>
      <c r="M299" s="89">
        <v>70.766989247311827</v>
      </c>
      <c r="N299" s="89">
        <v>43.819354838709678</v>
      </c>
      <c r="O299" s="89">
        <v>57.293172043010749</v>
      </c>
      <c r="P299" s="129">
        <v>7.7068279569892484</v>
      </c>
      <c r="Q299" s="89">
        <v>0</v>
      </c>
      <c r="U299" s="89">
        <v>0.19279537047063175</v>
      </c>
    </row>
    <row r="300" spans="1:21" x14ac:dyDescent="0.2">
      <c r="A300" s="87">
        <v>10</v>
      </c>
      <c r="B300" s="87">
        <v>20</v>
      </c>
      <c r="C300" s="93">
        <v>67.333010752688168</v>
      </c>
      <c r="D300" s="93">
        <v>41.064336917562727</v>
      </c>
      <c r="E300" s="93">
        <v>54.198673835100003</v>
      </c>
      <c r="F300" s="93">
        <v>10.851111111111114</v>
      </c>
      <c r="G300" s="93">
        <v>4.9784946236559338E-2</v>
      </c>
      <c r="H300" s="93">
        <v>7.4509914133936275E-2</v>
      </c>
      <c r="I300" s="89" t="s">
        <v>376</v>
      </c>
      <c r="J300" s="89">
        <v>10015</v>
      </c>
      <c r="K300" s="94">
        <v>1020</v>
      </c>
      <c r="M300" s="89">
        <v>69.850537634408596</v>
      </c>
      <c r="N300" s="89">
        <v>43.573225806451617</v>
      </c>
      <c r="O300" s="89">
        <v>56.711881720430107</v>
      </c>
      <c r="P300" s="129">
        <v>8.2881182795698951</v>
      </c>
      <c r="Q300" s="89">
        <v>0</v>
      </c>
      <c r="U300" s="89">
        <v>6.4320068753810786E-2</v>
      </c>
    </row>
    <row r="301" spans="1:21" x14ac:dyDescent="0.2">
      <c r="A301" s="87">
        <v>10</v>
      </c>
      <c r="B301" s="87">
        <v>21</v>
      </c>
      <c r="C301" s="93">
        <v>69.277455197132625</v>
      </c>
      <c r="D301" s="93">
        <v>42.386559139784943</v>
      </c>
      <c r="E301" s="93">
        <v>55.832007168399997</v>
      </c>
      <c r="F301" s="93">
        <v>9.2505197132616495</v>
      </c>
      <c r="G301" s="93">
        <v>8.2526881720429893E-2</v>
      </c>
      <c r="H301" s="93">
        <v>2.3913060919396465E-2</v>
      </c>
      <c r="I301" s="89" t="s">
        <v>377</v>
      </c>
      <c r="J301" s="89">
        <v>10021</v>
      </c>
      <c r="K301" s="94">
        <v>1021</v>
      </c>
      <c r="M301" s="89">
        <v>76.140394265232985</v>
      </c>
      <c r="N301" s="89">
        <v>47.012831541218638</v>
      </c>
      <c r="O301" s="89">
        <v>61.576612903225808</v>
      </c>
      <c r="P301" s="129">
        <v>3.4233870967741939</v>
      </c>
      <c r="Q301" s="89">
        <v>0</v>
      </c>
      <c r="U301" s="89">
        <v>6.0984856219943276E-2</v>
      </c>
    </row>
    <row r="302" spans="1:21" x14ac:dyDescent="0.2">
      <c r="A302" s="87">
        <v>10</v>
      </c>
      <c r="B302" s="87">
        <v>22</v>
      </c>
      <c r="C302" s="93">
        <v>68.955232974910388</v>
      </c>
      <c r="D302" s="93">
        <v>41.986559139784944</v>
      </c>
      <c r="E302" s="93">
        <v>55.470896057300003</v>
      </c>
      <c r="F302" s="93">
        <v>9.7794802867383535</v>
      </c>
      <c r="G302" s="93">
        <v>0.25037634408602116</v>
      </c>
      <c r="H302" s="93">
        <v>0.11602557506180837</v>
      </c>
      <c r="I302" s="89" t="s">
        <v>378</v>
      </c>
      <c r="J302" s="89">
        <v>10020</v>
      </c>
      <c r="K302" s="94">
        <v>1022</v>
      </c>
      <c r="M302" s="89">
        <v>72.82469534050179</v>
      </c>
      <c r="N302" s="89">
        <v>48.521218637992824</v>
      </c>
      <c r="O302" s="89">
        <v>60.672956989247304</v>
      </c>
      <c r="P302" s="129">
        <v>4.3270430107526883</v>
      </c>
      <c r="Q302" s="89">
        <v>0</v>
      </c>
      <c r="U302" s="89">
        <v>0.22394951392779422</v>
      </c>
    </row>
    <row r="303" spans="1:21" x14ac:dyDescent="0.2">
      <c r="A303" s="87">
        <v>10</v>
      </c>
      <c r="B303" s="87">
        <v>23</v>
      </c>
      <c r="C303" s="93">
        <v>68.621899641577059</v>
      </c>
      <c r="D303" s="93">
        <v>45.364336917562724</v>
      </c>
      <c r="E303" s="93">
        <v>56.993118279500003</v>
      </c>
      <c r="F303" s="93">
        <v>9.0320967741935494</v>
      </c>
      <c r="G303" s="93">
        <v>1.0252150537634401</v>
      </c>
      <c r="H303" s="93">
        <v>0.13112418090988809</v>
      </c>
      <c r="I303" s="89" t="s">
        <v>379</v>
      </c>
      <c r="J303" s="89">
        <v>10014</v>
      </c>
      <c r="K303" s="94">
        <v>1023</v>
      </c>
      <c r="M303" s="89">
        <v>69.730035842293915</v>
      </c>
      <c r="N303" s="89">
        <v>42.549605734767034</v>
      </c>
      <c r="O303" s="89">
        <v>56.139820788530464</v>
      </c>
      <c r="P303" s="129">
        <v>8.8601792114695357</v>
      </c>
      <c r="Q303" s="89">
        <v>0</v>
      </c>
      <c r="U303" s="89">
        <v>2.0524921223908477E-2</v>
      </c>
    </row>
    <row r="304" spans="1:21" x14ac:dyDescent="0.2">
      <c r="A304" s="87">
        <v>10</v>
      </c>
      <c r="B304" s="87">
        <v>24</v>
      </c>
      <c r="C304" s="93">
        <v>68.555232974910396</v>
      </c>
      <c r="D304" s="93">
        <v>43.331003584229393</v>
      </c>
      <c r="E304" s="93">
        <v>55.943118279499998</v>
      </c>
      <c r="F304" s="93">
        <v>9.8495698924731183</v>
      </c>
      <c r="G304" s="93">
        <v>0.79268817204301034</v>
      </c>
      <c r="H304" s="93">
        <v>6.083318307671922E-2</v>
      </c>
      <c r="I304" s="89" t="s">
        <v>380</v>
      </c>
      <c r="J304" s="89">
        <v>10007</v>
      </c>
      <c r="K304" s="94">
        <v>1024</v>
      </c>
      <c r="M304" s="89">
        <v>61.905913978494617</v>
      </c>
      <c r="N304" s="89">
        <v>37.768709677419352</v>
      </c>
      <c r="O304" s="89">
        <v>49.837311827956988</v>
      </c>
      <c r="P304" s="129">
        <v>15.162688172043014</v>
      </c>
      <c r="Q304" s="89">
        <v>0</v>
      </c>
      <c r="U304" s="89">
        <v>0.134723132910093</v>
      </c>
    </row>
    <row r="305" spans="1:21" x14ac:dyDescent="0.2">
      <c r="A305" s="87">
        <v>10</v>
      </c>
      <c r="B305" s="87">
        <v>25</v>
      </c>
      <c r="C305" s="93">
        <v>67.255232974910399</v>
      </c>
      <c r="D305" s="93">
        <v>42.964336917562726</v>
      </c>
      <c r="E305" s="93">
        <v>55.109784946200001</v>
      </c>
      <c r="F305" s="93">
        <v>10.203279569892475</v>
      </c>
      <c r="G305" s="93">
        <v>0.31306451612903174</v>
      </c>
      <c r="H305" s="93">
        <v>6.8197693906832599E-2</v>
      </c>
      <c r="I305" s="89" t="s">
        <v>381</v>
      </c>
      <c r="J305" s="89">
        <v>10006</v>
      </c>
      <c r="K305" s="94">
        <v>1025</v>
      </c>
      <c r="M305" s="89">
        <v>62.781326164874557</v>
      </c>
      <c r="N305" s="89">
        <v>35.136308243727598</v>
      </c>
      <c r="O305" s="89">
        <v>48.95881720430107</v>
      </c>
      <c r="P305" s="129">
        <v>16.041182795698926</v>
      </c>
      <c r="Q305" s="89">
        <v>0</v>
      </c>
      <c r="U305" s="89">
        <v>8.2406247388438977E-3</v>
      </c>
    </row>
    <row r="306" spans="1:21" x14ac:dyDescent="0.2">
      <c r="A306" s="87">
        <v>10</v>
      </c>
      <c r="B306" s="87">
        <v>26</v>
      </c>
      <c r="C306" s="93">
        <v>66.455232974910402</v>
      </c>
      <c r="D306" s="93">
        <v>43.597670250896059</v>
      </c>
      <c r="E306" s="93">
        <v>55.026451612899997</v>
      </c>
      <c r="F306" s="93">
        <v>10.336021505376346</v>
      </c>
      <c r="G306" s="93">
        <v>0.36247311827956946</v>
      </c>
      <c r="H306" s="93">
        <v>0.18225466078640867</v>
      </c>
      <c r="I306" s="89" t="s">
        <v>382</v>
      </c>
      <c r="J306" s="89">
        <v>10011</v>
      </c>
      <c r="K306" s="94">
        <v>1026</v>
      </c>
      <c r="M306" s="89">
        <v>66.860967741935482</v>
      </c>
      <c r="N306" s="89">
        <v>40.536989247311823</v>
      </c>
      <c r="O306" s="89">
        <v>53.69897849462366</v>
      </c>
      <c r="P306" s="129">
        <v>11.301021505376344</v>
      </c>
      <c r="Q306" s="89">
        <v>0</v>
      </c>
      <c r="U306" s="89">
        <v>0.10724018744116282</v>
      </c>
    </row>
    <row r="307" spans="1:21" x14ac:dyDescent="0.2">
      <c r="A307" s="87">
        <v>10</v>
      </c>
      <c r="B307" s="87">
        <v>27</v>
      </c>
      <c r="C307" s="93">
        <v>64.28856630824373</v>
      </c>
      <c r="D307" s="93">
        <v>42.397670250896063</v>
      </c>
      <c r="E307" s="93">
        <v>53.343118279499997</v>
      </c>
      <c r="F307" s="93">
        <v>12.140053763440863</v>
      </c>
      <c r="G307" s="93">
        <v>0.48317204301075234</v>
      </c>
      <c r="H307" s="93">
        <v>0.19044090228079594</v>
      </c>
      <c r="I307" s="89" t="s">
        <v>383</v>
      </c>
      <c r="J307" s="89">
        <v>10004</v>
      </c>
      <c r="K307" s="94">
        <v>1027</v>
      </c>
      <c r="M307" s="89">
        <v>60.716129032258067</v>
      </c>
      <c r="N307" s="89">
        <v>33.27559139784946</v>
      </c>
      <c r="O307" s="89">
        <v>46.99586021505376</v>
      </c>
      <c r="P307" s="129">
        <v>18.00413978494624</v>
      </c>
      <c r="Q307" s="89">
        <v>0</v>
      </c>
      <c r="U307" s="89">
        <v>5.8199543066762213E-2</v>
      </c>
    </row>
    <row r="308" spans="1:21" x14ac:dyDescent="0.2">
      <c r="A308" s="87">
        <v>10</v>
      </c>
      <c r="B308" s="87">
        <v>28</v>
      </c>
      <c r="C308" s="93">
        <v>65.021899641577065</v>
      </c>
      <c r="D308" s="93">
        <v>39.897670250896063</v>
      </c>
      <c r="E308" s="93">
        <v>52.459784946200003</v>
      </c>
      <c r="F308" s="93">
        <v>12.986344086021507</v>
      </c>
      <c r="G308" s="93">
        <v>0.44612903225806377</v>
      </c>
      <c r="H308" s="93">
        <v>4.6137202123977178E-2</v>
      </c>
      <c r="I308" s="89" t="s">
        <v>384</v>
      </c>
      <c r="J308" s="89">
        <v>10001</v>
      </c>
      <c r="K308" s="94">
        <v>1028</v>
      </c>
      <c r="M308" s="89">
        <v>52.097562724014345</v>
      </c>
      <c r="N308" s="89">
        <v>28.958243727598568</v>
      </c>
      <c r="O308" s="89">
        <v>40.527903225806455</v>
      </c>
      <c r="P308" s="129">
        <v>24.472096774193549</v>
      </c>
      <c r="Q308" s="89">
        <v>0</v>
      </c>
      <c r="U308" s="89">
        <v>1.5175652845374591E-2</v>
      </c>
    </row>
    <row r="309" spans="1:21" x14ac:dyDescent="0.2">
      <c r="A309" s="87">
        <v>10</v>
      </c>
      <c r="B309" s="87">
        <v>29</v>
      </c>
      <c r="C309" s="93">
        <v>66.388566308243725</v>
      </c>
      <c r="D309" s="93">
        <v>40.231003584229391</v>
      </c>
      <c r="E309" s="93">
        <v>53.309784946199997</v>
      </c>
      <c r="F309" s="93">
        <v>12.249032258064517</v>
      </c>
      <c r="G309" s="93">
        <v>0.55881720430107484</v>
      </c>
      <c r="H309" s="93">
        <v>8.875198410861504E-2</v>
      </c>
      <c r="I309" s="89" t="s">
        <v>385</v>
      </c>
      <c r="J309" s="89">
        <v>10003</v>
      </c>
      <c r="K309" s="94">
        <v>1029</v>
      </c>
      <c r="M309" s="89">
        <v>57.627634408602148</v>
      </c>
      <c r="N309" s="89">
        <v>33.686559139784947</v>
      </c>
      <c r="O309" s="89">
        <v>45.657096774193548</v>
      </c>
      <c r="P309" s="129">
        <v>19.342903225806456</v>
      </c>
      <c r="Q309" s="89">
        <v>0</v>
      </c>
      <c r="U309" s="89">
        <v>2.8797657914687278E-2</v>
      </c>
    </row>
    <row r="310" spans="1:21" x14ac:dyDescent="0.2">
      <c r="A310" s="87">
        <v>10</v>
      </c>
      <c r="B310" s="87">
        <v>30</v>
      </c>
      <c r="C310" s="93">
        <v>67.555232974910396</v>
      </c>
      <c r="D310" s="93">
        <v>42.13100358422939</v>
      </c>
      <c r="E310" s="93">
        <v>54.843118279499997</v>
      </c>
      <c r="F310" s="93">
        <v>10.357903225806451</v>
      </c>
      <c r="G310" s="93">
        <v>0.20102150537634411</v>
      </c>
      <c r="H310" s="93">
        <v>0.13391663803856771</v>
      </c>
      <c r="I310" s="89" t="s">
        <v>386</v>
      </c>
      <c r="J310" s="89">
        <v>10005</v>
      </c>
      <c r="K310" s="94">
        <v>1030</v>
      </c>
      <c r="M310" s="89">
        <v>60.524551971326169</v>
      </c>
      <c r="N310" s="89">
        <v>35.560609318996413</v>
      </c>
      <c r="O310" s="89">
        <v>48.04258064516128</v>
      </c>
      <c r="P310" s="129">
        <v>16.957419354838709</v>
      </c>
      <c r="Q310" s="89">
        <v>0</v>
      </c>
      <c r="U310" s="89">
        <v>2.9001956518963552E-2</v>
      </c>
    </row>
    <row r="311" spans="1:21" x14ac:dyDescent="0.2">
      <c r="A311" s="87">
        <v>10</v>
      </c>
      <c r="B311" s="87">
        <v>31</v>
      </c>
      <c r="C311" s="93">
        <v>65.955232974910402</v>
      </c>
      <c r="D311" s="93">
        <v>43.297670250896061</v>
      </c>
      <c r="E311" s="93">
        <v>54.626451612899999</v>
      </c>
      <c r="F311" s="93">
        <v>10.624462365591398</v>
      </c>
      <c r="G311" s="93">
        <v>0.25091397849462332</v>
      </c>
      <c r="H311" s="93">
        <v>8.3102471475545461E-2</v>
      </c>
      <c r="I311" s="89" t="s">
        <v>387</v>
      </c>
      <c r="J311" s="89">
        <v>10002</v>
      </c>
      <c r="K311" s="94">
        <v>1031</v>
      </c>
      <c r="M311" s="89">
        <v>57.65706093189965</v>
      </c>
      <c r="N311" s="89">
        <v>31.197096774193543</v>
      </c>
      <c r="O311" s="89">
        <v>44.427078853046602</v>
      </c>
      <c r="P311" s="129">
        <v>20.572921146953398</v>
      </c>
      <c r="Q311" s="89">
        <v>0</v>
      </c>
      <c r="U311" s="89">
        <v>1.224264033642594E-2</v>
      </c>
    </row>
    <row r="312" spans="1:21" x14ac:dyDescent="0.2">
      <c r="A312" s="87">
        <v>11</v>
      </c>
      <c r="B312" s="87">
        <v>1</v>
      </c>
      <c r="C312" s="93">
        <v>66.148888888888891</v>
      </c>
      <c r="D312" s="93">
        <v>41.673333333333325</v>
      </c>
      <c r="E312" s="93">
        <v>53.911111111099999</v>
      </c>
      <c r="F312" s="93">
        <v>11.568333333333332</v>
      </c>
      <c r="G312" s="93">
        <v>0.47944444444444417</v>
      </c>
      <c r="H312" s="93">
        <v>0.12535803325438799</v>
      </c>
      <c r="I312" s="89" t="s">
        <v>388</v>
      </c>
      <c r="J312" s="89">
        <v>11024</v>
      </c>
      <c r="K312" s="94">
        <v>1101</v>
      </c>
      <c r="M312" s="89">
        <v>67.134444444444441</v>
      </c>
      <c r="N312" s="89">
        <v>42.182222222222215</v>
      </c>
      <c r="O312" s="89">
        <v>54.658333333333324</v>
      </c>
      <c r="P312" s="129">
        <v>10.341666666666667</v>
      </c>
      <c r="Q312" s="89">
        <v>0</v>
      </c>
      <c r="U312" s="89">
        <v>0.17935077847315245</v>
      </c>
    </row>
    <row r="313" spans="1:21" x14ac:dyDescent="0.2">
      <c r="A313" s="87">
        <v>11</v>
      </c>
      <c r="B313" s="87">
        <v>2</v>
      </c>
      <c r="C313" s="93">
        <v>62.848888888888887</v>
      </c>
      <c r="D313" s="93">
        <v>39.173333333333325</v>
      </c>
      <c r="E313" s="93">
        <v>51.0111111111</v>
      </c>
      <c r="F313" s="93">
        <v>14.282777777777778</v>
      </c>
      <c r="G313" s="93">
        <v>0.29388888888888876</v>
      </c>
      <c r="H313" s="93">
        <v>3.4531579239464719E-2</v>
      </c>
      <c r="I313" s="89" t="s">
        <v>389</v>
      </c>
      <c r="J313" s="89">
        <v>11030</v>
      </c>
      <c r="K313" s="94">
        <v>1102</v>
      </c>
      <c r="M313" s="89">
        <v>76.681111111111107</v>
      </c>
      <c r="N313" s="89">
        <v>55.868888888888883</v>
      </c>
      <c r="O313" s="89">
        <v>66.274999999999991</v>
      </c>
      <c r="P313" s="129">
        <v>7.6666666666667993E-2</v>
      </c>
      <c r="Q313" s="89">
        <v>1.3516666666666661</v>
      </c>
      <c r="U313" s="89">
        <v>0.24159207187012272</v>
      </c>
    </row>
    <row r="314" spans="1:21" x14ac:dyDescent="0.2">
      <c r="A314" s="87">
        <v>11</v>
      </c>
      <c r="B314" s="87">
        <v>3</v>
      </c>
      <c r="C314" s="93">
        <v>62.282222222222224</v>
      </c>
      <c r="D314" s="93">
        <v>39.639999999999993</v>
      </c>
      <c r="E314" s="93">
        <v>50.961111111100003</v>
      </c>
      <c r="F314" s="93">
        <v>14.117222222222221</v>
      </c>
      <c r="G314" s="93">
        <v>7.8333333333333144E-2</v>
      </c>
      <c r="H314" s="93">
        <v>4.1450237924615309E-2</v>
      </c>
      <c r="I314" s="89" t="s">
        <v>390</v>
      </c>
      <c r="J314" s="89">
        <v>11027</v>
      </c>
      <c r="K314" s="94">
        <v>1103</v>
      </c>
      <c r="M314" s="89">
        <v>68.862222222222229</v>
      </c>
      <c r="N314" s="89">
        <v>48.754444444444438</v>
      </c>
      <c r="O314" s="89">
        <v>58.808333333333323</v>
      </c>
      <c r="P314" s="129">
        <v>6.1916666666666655</v>
      </c>
      <c r="Q314" s="89">
        <v>0</v>
      </c>
      <c r="U314" s="89">
        <v>0.29582400278587273</v>
      </c>
    </row>
    <row r="315" spans="1:21" x14ac:dyDescent="0.2">
      <c r="A315" s="87">
        <v>11</v>
      </c>
      <c r="B315" s="87">
        <v>4</v>
      </c>
      <c r="C315" s="93">
        <v>61.548888888888889</v>
      </c>
      <c r="D315" s="93">
        <v>39.906666666666666</v>
      </c>
      <c r="E315" s="93">
        <v>50.727777777699998</v>
      </c>
      <c r="F315" s="93">
        <v>14.322222222222225</v>
      </c>
      <c r="G315" s="93">
        <v>0.05</v>
      </c>
      <c r="H315" s="93">
        <v>0.13965706613620235</v>
      </c>
      <c r="I315" s="89" t="s">
        <v>391</v>
      </c>
      <c r="J315" s="89">
        <v>11029</v>
      </c>
      <c r="K315" s="94">
        <v>1104</v>
      </c>
      <c r="M315" s="89">
        <v>72.196666666666673</v>
      </c>
      <c r="N315" s="89">
        <v>53.925555555555547</v>
      </c>
      <c r="O315" s="89">
        <v>63.06111111111111</v>
      </c>
      <c r="P315" s="129">
        <v>1.9388888888888898</v>
      </c>
      <c r="Q315" s="89">
        <v>0</v>
      </c>
      <c r="U315" s="89">
        <v>0.55393967740144923</v>
      </c>
    </row>
    <row r="316" spans="1:21" x14ac:dyDescent="0.2">
      <c r="A316" s="87">
        <v>11</v>
      </c>
      <c r="B316" s="87">
        <v>5</v>
      </c>
      <c r="C316" s="93">
        <v>60.448888888888888</v>
      </c>
      <c r="D316" s="93">
        <v>39.806666666666658</v>
      </c>
      <c r="E316" s="93">
        <v>50.127777777699997</v>
      </c>
      <c r="F316" s="93">
        <v>15.154999999999999</v>
      </c>
      <c r="G316" s="93">
        <v>0.28277777777777779</v>
      </c>
      <c r="H316" s="93">
        <v>0.20339637132952648</v>
      </c>
      <c r="I316" s="89" t="s">
        <v>392</v>
      </c>
      <c r="J316" s="89">
        <v>11028</v>
      </c>
      <c r="K316" s="94">
        <v>1105</v>
      </c>
      <c r="M316" s="89">
        <v>71.396666666666675</v>
      </c>
      <c r="N316" s="89">
        <v>50.205555555555549</v>
      </c>
      <c r="O316" s="89">
        <v>60.801111111111112</v>
      </c>
      <c r="P316" s="129">
        <v>4.1988888888888871</v>
      </c>
      <c r="Q316" s="89">
        <v>0</v>
      </c>
      <c r="U316" s="89">
        <v>0.22778704900901811</v>
      </c>
    </row>
    <row r="317" spans="1:21" x14ac:dyDescent="0.2">
      <c r="A317" s="87">
        <v>11</v>
      </c>
      <c r="B317" s="87">
        <v>6</v>
      </c>
      <c r="C317" s="93">
        <v>58.415555555555557</v>
      </c>
      <c r="D317" s="93">
        <v>38.006666666666661</v>
      </c>
      <c r="E317" s="93">
        <v>48.211111111100003</v>
      </c>
      <c r="F317" s="93">
        <v>16.788888888888888</v>
      </c>
      <c r="G317" s="93">
        <v>0</v>
      </c>
      <c r="H317" s="93">
        <v>0.14682566517108572</v>
      </c>
      <c r="I317" s="89" t="s">
        <v>393</v>
      </c>
      <c r="J317" s="89">
        <v>11025</v>
      </c>
      <c r="K317" s="94">
        <v>1106</v>
      </c>
      <c r="M317" s="89">
        <v>67.25777777777779</v>
      </c>
      <c r="N317" s="89">
        <v>44.661111111111104</v>
      </c>
      <c r="O317" s="89">
        <v>55.959444444444443</v>
      </c>
      <c r="P317" s="129">
        <v>9.0405555555555566</v>
      </c>
      <c r="Q317" s="89">
        <v>0</v>
      </c>
      <c r="U317" s="89">
        <v>0.23695172406238021</v>
      </c>
    </row>
    <row r="318" spans="1:21" x14ac:dyDescent="0.2">
      <c r="A318" s="87">
        <v>11</v>
      </c>
      <c r="B318" s="87">
        <v>7</v>
      </c>
      <c r="C318" s="93">
        <v>60.015555555555558</v>
      </c>
      <c r="D318" s="93">
        <v>36.440000000000005</v>
      </c>
      <c r="E318" s="93">
        <v>48.227777777699998</v>
      </c>
      <c r="F318" s="93">
        <v>16.772222222222222</v>
      </c>
      <c r="G318" s="93">
        <v>0</v>
      </c>
      <c r="H318" s="93">
        <v>0.1208279513548723</v>
      </c>
      <c r="I318" s="89" t="s">
        <v>394</v>
      </c>
      <c r="J318" s="89">
        <v>11020</v>
      </c>
      <c r="K318" s="94">
        <v>1107</v>
      </c>
      <c r="M318" s="89">
        <v>60.281111111111116</v>
      </c>
      <c r="N318" s="89">
        <v>40.248888888888885</v>
      </c>
      <c r="O318" s="89">
        <v>50.265000000000001</v>
      </c>
      <c r="P318" s="129">
        <v>14.735000000000003</v>
      </c>
      <c r="Q318" s="89">
        <v>0</v>
      </c>
      <c r="U318" s="89">
        <v>0.29581412038105065</v>
      </c>
    </row>
    <row r="319" spans="1:21" x14ac:dyDescent="0.2">
      <c r="A319" s="87">
        <v>11</v>
      </c>
      <c r="B319" s="87">
        <v>8</v>
      </c>
      <c r="C319" s="93">
        <v>60.548888888888889</v>
      </c>
      <c r="D319" s="93">
        <v>38.440000000000005</v>
      </c>
      <c r="E319" s="93">
        <v>49.494444444400003</v>
      </c>
      <c r="F319" s="93">
        <v>15.638333333333332</v>
      </c>
      <c r="G319" s="93">
        <v>0.1327777777777778</v>
      </c>
      <c r="H319" s="93">
        <v>0.11616822278768325</v>
      </c>
      <c r="I319" s="89" t="s">
        <v>395</v>
      </c>
      <c r="J319" s="89">
        <v>11010</v>
      </c>
      <c r="K319" s="94">
        <v>1108</v>
      </c>
      <c r="M319" s="89">
        <v>52.367777777777775</v>
      </c>
      <c r="N319" s="89">
        <v>31.368888888888886</v>
      </c>
      <c r="O319" s="89">
        <v>41.868333333333325</v>
      </c>
      <c r="P319" s="129">
        <v>23.131666666666671</v>
      </c>
      <c r="Q319" s="89">
        <v>0</v>
      </c>
      <c r="U319" s="89">
        <v>4.9567441559861959E-2</v>
      </c>
    </row>
    <row r="320" spans="1:21" x14ac:dyDescent="0.2">
      <c r="A320" s="87">
        <v>11</v>
      </c>
      <c r="B320" s="87">
        <v>9</v>
      </c>
      <c r="C320" s="93">
        <v>60.948888888888888</v>
      </c>
      <c r="D320" s="93">
        <v>36.373333333333328</v>
      </c>
      <c r="E320" s="93">
        <v>48.661111111099999</v>
      </c>
      <c r="F320" s="93">
        <v>16.338888888888889</v>
      </c>
      <c r="G320" s="93">
        <v>0</v>
      </c>
      <c r="H320" s="93">
        <v>8.5151259309454677E-2</v>
      </c>
      <c r="I320" s="89" t="s">
        <v>396</v>
      </c>
      <c r="J320" s="89">
        <v>11014</v>
      </c>
      <c r="K320" s="94">
        <v>1109</v>
      </c>
      <c r="M320" s="89">
        <v>56.062222222222225</v>
      </c>
      <c r="N320" s="89">
        <v>34.351111111111109</v>
      </c>
      <c r="O320" s="89">
        <v>45.206666666666671</v>
      </c>
      <c r="P320" s="129">
        <v>19.793333333333333</v>
      </c>
      <c r="Q320" s="89">
        <v>0</v>
      </c>
      <c r="U320" s="89">
        <v>0.11053110410396201</v>
      </c>
    </row>
    <row r="321" spans="1:21" x14ac:dyDescent="0.2">
      <c r="A321" s="87">
        <v>11</v>
      </c>
      <c r="B321" s="87">
        <v>10</v>
      </c>
      <c r="C321" s="93">
        <v>60.848888888888887</v>
      </c>
      <c r="D321" s="93">
        <v>36.439999999999991</v>
      </c>
      <c r="E321" s="93">
        <v>48.644444444400001</v>
      </c>
      <c r="F321" s="93">
        <v>16.355555555555554</v>
      </c>
      <c r="G321" s="93">
        <v>0</v>
      </c>
      <c r="H321" s="93">
        <v>9.4107121058363871E-2</v>
      </c>
      <c r="I321" s="89" t="s">
        <v>397</v>
      </c>
      <c r="J321" s="89">
        <v>11004</v>
      </c>
      <c r="K321" s="94">
        <v>1110</v>
      </c>
      <c r="M321" s="89">
        <v>45.608888888888899</v>
      </c>
      <c r="N321" s="89">
        <v>25.443333333333332</v>
      </c>
      <c r="O321" s="89">
        <v>35.526111111111113</v>
      </c>
      <c r="P321" s="129">
        <v>29.47388888888889</v>
      </c>
      <c r="Q321" s="89">
        <v>0</v>
      </c>
      <c r="U321" s="89">
        <v>4.5375417790358683E-2</v>
      </c>
    </row>
    <row r="322" spans="1:21" x14ac:dyDescent="0.2">
      <c r="A322" s="87">
        <v>11</v>
      </c>
      <c r="B322" s="87">
        <v>11</v>
      </c>
      <c r="C322" s="93">
        <v>59.648888888888891</v>
      </c>
      <c r="D322" s="93">
        <v>36.706666666666663</v>
      </c>
      <c r="E322" s="93">
        <v>48.177777777700001</v>
      </c>
      <c r="F322" s="93">
        <v>16.822222222222219</v>
      </c>
      <c r="G322" s="93">
        <v>0</v>
      </c>
      <c r="H322" s="93">
        <v>0.17646443092681594</v>
      </c>
      <c r="I322" s="89" t="s">
        <v>398</v>
      </c>
      <c r="J322" s="89">
        <v>11006</v>
      </c>
      <c r="K322" s="94">
        <v>1111</v>
      </c>
      <c r="M322" s="89">
        <v>48.542222222222222</v>
      </c>
      <c r="N322" s="89">
        <v>27.337777777777777</v>
      </c>
      <c r="O322" s="89">
        <v>37.940000000000005</v>
      </c>
      <c r="P322" s="129">
        <v>27.060000000000002</v>
      </c>
      <c r="Q322" s="89">
        <v>0</v>
      </c>
      <c r="U322" s="89">
        <v>8.040303049186133E-2</v>
      </c>
    </row>
    <row r="323" spans="1:21" x14ac:dyDescent="0.2">
      <c r="A323" s="87">
        <v>11</v>
      </c>
      <c r="B323" s="87">
        <v>12</v>
      </c>
      <c r="C323" s="93">
        <v>57.382222222222225</v>
      </c>
      <c r="D323" s="93">
        <v>34.939999999999991</v>
      </c>
      <c r="E323" s="93">
        <v>46.161111111099999</v>
      </c>
      <c r="F323" s="93">
        <v>18.838888888888889</v>
      </c>
      <c r="G323" s="93">
        <v>0</v>
      </c>
      <c r="H323" s="93">
        <v>0.15304346434076296</v>
      </c>
      <c r="I323" s="89" t="s">
        <v>399</v>
      </c>
      <c r="J323" s="89">
        <v>11022</v>
      </c>
      <c r="K323" s="94">
        <v>1112</v>
      </c>
      <c r="M323" s="89">
        <v>63.863333333333337</v>
      </c>
      <c r="N323" s="89">
        <v>40.944444444444443</v>
      </c>
      <c r="O323" s="89">
        <v>52.403888888888886</v>
      </c>
      <c r="P323" s="129">
        <v>12.59611111111111</v>
      </c>
      <c r="Q323" s="89">
        <v>0</v>
      </c>
      <c r="U323" s="89">
        <v>0.13420409259444424</v>
      </c>
    </row>
    <row r="324" spans="1:21" x14ac:dyDescent="0.2">
      <c r="A324" s="87">
        <v>11</v>
      </c>
      <c r="B324" s="87">
        <v>13</v>
      </c>
      <c r="C324" s="93">
        <v>58.115555555555559</v>
      </c>
      <c r="D324" s="93">
        <v>35.639999999999993</v>
      </c>
      <c r="E324" s="93">
        <v>46.877777777699997</v>
      </c>
      <c r="F324" s="93">
        <v>18.12222222222222</v>
      </c>
      <c r="G324" s="93">
        <v>0</v>
      </c>
      <c r="H324" s="93">
        <v>4.489946263149542E-2</v>
      </c>
      <c r="I324" s="89" t="s">
        <v>400</v>
      </c>
      <c r="J324" s="89">
        <v>11009</v>
      </c>
      <c r="K324" s="94">
        <v>1113</v>
      </c>
      <c r="M324" s="89">
        <v>51.492222222222217</v>
      </c>
      <c r="N324" s="89">
        <v>30.294444444444448</v>
      </c>
      <c r="O324" s="89">
        <v>40.893333333333331</v>
      </c>
      <c r="P324" s="129">
        <v>24.106666666666673</v>
      </c>
      <c r="Q324" s="89">
        <v>0</v>
      </c>
      <c r="U324" s="89">
        <v>1.6357761621182562E-2</v>
      </c>
    </row>
    <row r="325" spans="1:21" x14ac:dyDescent="0.2">
      <c r="A325" s="87">
        <v>11</v>
      </c>
      <c r="B325" s="87">
        <v>14</v>
      </c>
      <c r="C325" s="93">
        <v>58.648888888888891</v>
      </c>
      <c r="D325" s="93">
        <v>37.339999999999996</v>
      </c>
      <c r="E325" s="93">
        <v>47.994444444400003</v>
      </c>
      <c r="F325" s="93">
        <v>17.038888888888891</v>
      </c>
      <c r="G325" s="93">
        <v>3.3333333333333333E-2</v>
      </c>
      <c r="H325" s="93">
        <v>0.17085187424338708</v>
      </c>
      <c r="I325" s="89" t="s">
        <v>401</v>
      </c>
      <c r="J325" s="89">
        <v>11007</v>
      </c>
      <c r="K325" s="94">
        <v>1114</v>
      </c>
      <c r="M325" s="89">
        <v>49.724444444444451</v>
      </c>
      <c r="N325" s="89">
        <v>28.04666666666667</v>
      </c>
      <c r="O325" s="89">
        <v>38.885555555555563</v>
      </c>
      <c r="P325" s="129">
        <v>26.114444444444437</v>
      </c>
      <c r="Q325" s="89">
        <v>0</v>
      </c>
      <c r="U325" s="89">
        <v>6.2983897676087613E-2</v>
      </c>
    </row>
    <row r="326" spans="1:21" x14ac:dyDescent="0.2">
      <c r="A326" s="87">
        <v>11</v>
      </c>
      <c r="B326" s="87">
        <v>15</v>
      </c>
      <c r="C326" s="93">
        <v>56.782222222222224</v>
      </c>
      <c r="D326" s="93">
        <v>37.273333333333333</v>
      </c>
      <c r="E326" s="93">
        <v>47.027777777700003</v>
      </c>
      <c r="F326" s="93">
        <v>17.972222222222225</v>
      </c>
      <c r="G326" s="93">
        <v>0</v>
      </c>
      <c r="H326" s="93">
        <v>0.17035090422425039</v>
      </c>
      <c r="I326" s="89" t="s">
        <v>402</v>
      </c>
      <c r="J326" s="89">
        <v>11016</v>
      </c>
      <c r="K326" s="94">
        <v>1115</v>
      </c>
      <c r="M326" s="89">
        <v>59.68333333333333</v>
      </c>
      <c r="N326" s="89">
        <v>34.526666666666671</v>
      </c>
      <c r="O326" s="89">
        <v>47.104999999999997</v>
      </c>
      <c r="P326" s="129">
        <v>17.895000000000003</v>
      </c>
      <c r="Q326" s="89">
        <v>0</v>
      </c>
      <c r="U326" s="89">
        <v>5.6095161353474476E-2</v>
      </c>
    </row>
    <row r="327" spans="1:21" x14ac:dyDescent="0.2">
      <c r="A327" s="87">
        <v>11</v>
      </c>
      <c r="B327" s="87">
        <v>16</v>
      </c>
      <c r="C327" s="93">
        <v>56.382222222222225</v>
      </c>
      <c r="D327" s="93">
        <v>36.006666666666661</v>
      </c>
      <c r="E327" s="93">
        <v>46.194444444399998</v>
      </c>
      <c r="F327" s="93">
        <v>18.805555555555554</v>
      </c>
      <c r="G327" s="93">
        <v>0</v>
      </c>
      <c r="H327" s="93">
        <v>0.21648830914323178</v>
      </c>
      <c r="I327" s="89" t="s">
        <v>403</v>
      </c>
      <c r="J327" s="89">
        <v>11008</v>
      </c>
      <c r="K327" s="94">
        <v>1116</v>
      </c>
      <c r="M327" s="89">
        <v>50.713333333333338</v>
      </c>
      <c r="N327" s="89">
        <v>29.431111111111115</v>
      </c>
      <c r="O327" s="89">
        <v>40.072222222222223</v>
      </c>
      <c r="P327" s="129">
        <v>24.927777777777781</v>
      </c>
      <c r="Q327" s="89">
        <v>0</v>
      </c>
      <c r="U327" s="89">
        <v>1.025062965825696E-2</v>
      </c>
    </row>
    <row r="328" spans="1:21" x14ac:dyDescent="0.2">
      <c r="A328" s="87">
        <v>11</v>
      </c>
      <c r="B328" s="87">
        <v>17</v>
      </c>
      <c r="C328" s="93">
        <v>56.215555555555554</v>
      </c>
      <c r="D328" s="93">
        <v>34.673333333333325</v>
      </c>
      <c r="E328" s="93">
        <v>45.444444444399998</v>
      </c>
      <c r="F328" s="93">
        <v>19.555555555555557</v>
      </c>
      <c r="G328" s="93">
        <v>0</v>
      </c>
      <c r="H328" s="93">
        <v>0.16714513642961198</v>
      </c>
      <c r="I328" s="89" t="s">
        <v>404</v>
      </c>
      <c r="J328" s="89">
        <v>11018</v>
      </c>
      <c r="K328" s="94">
        <v>1117</v>
      </c>
      <c r="M328" s="89">
        <v>60.233333333333334</v>
      </c>
      <c r="N328" s="89">
        <v>37.18666666666666</v>
      </c>
      <c r="O328" s="89">
        <v>48.71</v>
      </c>
      <c r="P328" s="129">
        <v>16.290000000000006</v>
      </c>
      <c r="Q328" s="89">
        <v>0</v>
      </c>
      <c r="U328" s="89">
        <v>0.19815865482333891</v>
      </c>
    </row>
    <row r="329" spans="1:21" x14ac:dyDescent="0.2">
      <c r="A329" s="87">
        <v>11</v>
      </c>
      <c r="B329" s="87">
        <v>18</v>
      </c>
      <c r="C329" s="93">
        <v>55.882222222222225</v>
      </c>
      <c r="D329" s="93">
        <v>35.439999999999991</v>
      </c>
      <c r="E329" s="93">
        <v>45.661111111099999</v>
      </c>
      <c r="F329" s="93">
        <v>19.338888888888892</v>
      </c>
      <c r="G329" s="93">
        <v>0</v>
      </c>
      <c r="H329" s="93">
        <v>0.16352146806134021</v>
      </c>
      <c r="I329" s="89" t="s">
        <v>405</v>
      </c>
      <c r="J329" s="89">
        <v>11026</v>
      </c>
      <c r="K329" s="94">
        <v>1118</v>
      </c>
      <c r="M329" s="89">
        <v>69.484444444444449</v>
      </c>
      <c r="N329" s="89">
        <v>44.784444444444446</v>
      </c>
      <c r="O329" s="89">
        <v>57.134444444444441</v>
      </c>
      <c r="P329" s="129">
        <v>7.865555555555555</v>
      </c>
      <c r="Q329" s="89">
        <v>0</v>
      </c>
      <c r="U329" s="89">
        <v>0.18973851684895157</v>
      </c>
    </row>
    <row r="330" spans="1:21" x14ac:dyDescent="0.2">
      <c r="A330" s="87">
        <v>11</v>
      </c>
      <c r="B330" s="87">
        <v>19</v>
      </c>
      <c r="C330" s="93">
        <v>57.415555555555557</v>
      </c>
      <c r="D330" s="93">
        <v>36.506666666666661</v>
      </c>
      <c r="E330" s="93">
        <v>46.961111111100003</v>
      </c>
      <c r="F330" s="93">
        <v>18.038888888888891</v>
      </c>
      <c r="G330" s="93">
        <v>0</v>
      </c>
      <c r="H330" s="93">
        <v>0.2857630685560163</v>
      </c>
      <c r="I330" s="89" t="s">
        <v>406</v>
      </c>
      <c r="J330" s="89">
        <v>11002</v>
      </c>
      <c r="K330" s="94">
        <v>1119</v>
      </c>
      <c r="M330" s="89">
        <v>40.512222222222228</v>
      </c>
      <c r="N330" s="89">
        <v>23.080000000000002</v>
      </c>
      <c r="O330" s="89">
        <v>31.796111111111113</v>
      </c>
      <c r="P330" s="129">
        <v>33.203888888888891</v>
      </c>
      <c r="Q330" s="89">
        <v>0</v>
      </c>
      <c r="U330" s="89">
        <v>9.2829043780963388E-3</v>
      </c>
    </row>
    <row r="331" spans="1:21" x14ac:dyDescent="0.2">
      <c r="A331" s="87">
        <v>11</v>
      </c>
      <c r="B331" s="87">
        <v>20</v>
      </c>
      <c r="C331" s="93">
        <v>57.115555555555559</v>
      </c>
      <c r="D331" s="93">
        <v>35.473333333333329</v>
      </c>
      <c r="E331" s="93">
        <v>46.2944444444</v>
      </c>
      <c r="F331" s="93">
        <v>18.705555555555556</v>
      </c>
      <c r="G331" s="93">
        <v>0</v>
      </c>
      <c r="H331" s="93">
        <v>9.6756368783415245E-2</v>
      </c>
      <c r="I331" s="89" t="s">
        <v>407</v>
      </c>
      <c r="J331" s="89">
        <v>11005</v>
      </c>
      <c r="K331" s="94">
        <v>1120</v>
      </c>
      <c r="M331" s="89">
        <v>46.065555555555555</v>
      </c>
      <c r="N331" s="89">
        <v>27.69222222222222</v>
      </c>
      <c r="O331" s="89">
        <v>36.878888888888888</v>
      </c>
      <c r="P331" s="129">
        <v>28.121111111111116</v>
      </c>
      <c r="Q331" s="89">
        <v>0</v>
      </c>
      <c r="U331" s="89">
        <v>7.1790027495056932E-2</v>
      </c>
    </row>
    <row r="332" spans="1:21" x14ac:dyDescent="0.2">
      <c r="A332" s="87">
        <v>11</v>
      </c>
      <c r="B332" s="87">
        <v>21</v>
      </c>
      <c r="C332" s="93">
        <v>54.715555555555554</v>
      </c>
      <c r="D332" s="93">
        <v>34.273333333333326</v>
      </c>
      <c r="E332" s="93">
        <v>44.494444444400003</v>
      </c>
      <c r="F332" s="93">
        <v>20.505555555555556</v>
      </c>
      <c r="G332" s="93">
        <v>0</v>
      </c>
      <c r="H332" s="93">
        <v>5.0080428684562521E-2</v>
      </c>
      <c r="I332" s="89" t="s">
        <v>408</v>
      </c>
      <c r="J332" s="89">
        <v>11013</v>
      </c>
      <c r="K332" s="94">
        <v>1121</v>
      </c>
      <c r="M332" s="89">
        <v>54.38111111111111</v>
      </c>
      <c r="N332" s="89">
        <v>34.017777777777773</v>
      </c>
      <c r="O332" s="89">
        <v>44.199444444444438</v>
      </c>
      <c r="P332" s="129">
        <v>20.800555555555555</v>
      </c>
      <c r="Q332" s="89">
        <v>0</v>
      </c>
      <c r="U332" s="89">
        <v>0.10810599151263205</v>
      </c>
    </row>
    <row r="333" spans="1:21" x14ac:dyDescent="0.2">
      <c r="A333" s="87">
        <v>11</v>
      </c>
      <c r="B333" s="87">
        <v>22</v>
      </c>
      <c r="C333" s="93">
        <v>54.948888888888888</v>
      </c>
      <c r="D333" s="93">
        <v>34.573333333333331</v>
      </c>
      <c r="E333" s="93">
        <v>44.7611111111</v>
      </c>
      <c r="F333" s="93">
        <v>20.240000000000002</v>
      </c>
      <c r="G333" s="93">
        <v>1.111111111111048E-3</v>
      </c>
      <c r="H333" s="93">
        <v>0.1166181001174285</v>
      </c>
      <c r="I333" s="89" t="s">
        <v>409</v>
      </c>
      <c r="J333" s="89">
        <v>11001</v>
      </c>
      <c r="K333" s="94">
        <v>1122</v>
      </c>
      <c r="M333" s="89">
        <v>36.765555555555558</v>
      </c>
      <c r="N333" s="89">
        <v>17.418888888888887</v>
      </c>
      <c r="O333" s="89">
        <v>27.092222222222219</v>
      </c>
      <c r="P333" s="129">
        <v>37.907777777777788</v>
      </c>
      <c r="Q333" s="89">
        <v>0</v>
      </c>
      <c r="U333" s="89">
        <v>1.99288394724438E-2</v>
      </c>
    </row>
    <row r="334" spans="1:21" x14ac:dyDescent="0.2">
      <c r="A334" s="87">
        <v>11</v>
      </c>
      <c r="B334" s="87">
        <v>23</v>
      </c>
      <c r="C334" s="93">
        <v>55.982222222222227</v>
      </c>
      <c r="D334" s="93">
        <v>34.539999999999992</v>
      </c>
      <c r="E334" s="93">
        <v>45.2611111111</v>
      </c>
      <c r="F334" s="93">
        <v>19.738888888888887</v>
      </c>
      <c r="G334" s="93">
        <v>0</v>
      </c>
      <c r="H334" s="93">
        <v>0.1153644010393991</v>
      </c>
      <c r="I334" s="89" t="s">
        <v>410</v>
      </c>
      <c r="J334" s="89">
        <v>11003</v>
      </c>
      <c r="K334" s="94">
        <v>1123</v>
      </c>
      <c r="M334" s="89">
        <v>42.202222222222225</v>
      </c>
      <c r="N334" s="89">
        <v>25.60777777777778</v>
      </c>
      <c r="O334" s="89">
        <v>33.904999999999994</v>
      </c>
      <c r="P334" s="129">
        <v>31.095000000000006</v>
      </c>
      <c r="Q334" s="89">
        <v>0</v>
      </c>
      <c r="U334" s="89">
        <v>3.3357731909861937E-2</v>
      </c>
    </row>
    <row r="335" spans="1:21" x14ac:dyDescent="0.2">
      <c r="A335" s="87">
        <v>11</v>
      </c>
      <c r="B335" s="87">
        <v>24</v>
      </c>
      <c r="C335" s="93">
        <v>53.815555555555555</v>
      </c>
      <c r="D335" s="93">
        <v>33.673333333333332</v>
      </c>
      <c r="E335" s="93">
        <v>43.744444444400003</v>
      </c>
      <c r="F335" s="93">
        <v>21.255555555555553</v>
      </c>
      <c r="G335" s="93">
        <v>0</v>
      </c>
      <c r="H335" s="93">
        <v>0.16100538233503861</v>
      </c>
      <c r="I335" s="89" t="s">
        <v>411</v>
      </c>
      <c r="J335" s="89">
        <v>11015</v>
      </c>
      <c r="K335" s="94">
        <v>1124</v>
      </c>
      <c r="M335" s="89">
        <v>57.464444444444446</v>
      </c>
      <c r="N335" s="89">
        <v>34.913333333333327</v>
      </c>
      <c r="O335" s="89">
        <v>46.18888888888889</v>
      </c>
      <c r="P335" s="129">
        <v>18.811111111111114</v>
      </c>
      <c r="Q335" s="89">
        <v>0</v>
      </c>
      <c r="U335" s="89">
        <v>5.3544298831039866E-2</v>
      </c>
    </row>
    <row r="336" spans="1:21" x14ac:dyDescent="0.2">
      <c r="A336" s="87">
        <v>11</v>
      </c>
      <c r="B336" s="87">
        <v>25</v>
      </c>
      <c r="C336" s="93">
        <v>52.615555555555559</v>
      </c>
      <c r="D336" s="93">
        <v>34.24</v>
      </c>
      <c r="E336" s="93">
        <v>43.427777777700001</v>
      </c>
      <c r="F336" s="93">
        <v>21.572222222222219</v>
      </c>
      <c r="G336" s="93">
        <v>0</v>
      </c>
      <c r="H336" s="93">
        <v>0.19942969962407459</v>
      </c>
      <c r="I336" s="89" t="s">
        <v>412</v>
      </c>
      <c r="J336" s="89">
        <v>11017</v>
      </c>
      <c r="K336" s="94">
        <v>1125</v>
      </c>
      <c r="M336" s="89">
        <v>59.272222222222219</v>
      </c>
      <c r="N336" s="89">
        <v>36.255555555555553</v>
      </c>
      <c r="O336" s="89">
        <v>47.763888888888886</v>
      </c>
      <c r="P336" s="129">
        <v>17.236111111111107</v>
      </c>
      <c r="Q336" s="89">
        <v>0</v>
      </c>
      <c r="U336" s="89">
        <v>0.14716046684462791</v>
      </c>
    </row>
    <row r="337" spans="1:21" x14ac:dyDescent="0.2">
      <c r="A337" s="87">
        <v>11</v>
      </c>
      <c r="B337" s="87">
        <v>26</v>
      </c>
      <c r="C337" s="93">
        <v>53.715555555555554</v>
      </c>
      <c r="D337" s="93">
        <v>34.206666666666671</v>
      </c>
      <c r="E337" s="93">
        <v>43.961111111100003</v>
      </c>
      <c r="F337" s="93">
        <v>21.038888888888891</v>
      </c>
      <c r="G337" s="93">
        <v>0</v>
      </c>
      <c r="H337" s="93">
        <v>0.19357796662605911</v>
      </c>
      <c r="I337" s="89" t="s">
        <v>413</v>
      </c>
      <c r="J337" s="89">
        <v>11011</v>
      </c>
      <c r="K337" s="94">
        <v>1126</v>
      </c>
      <c r="M337" s="89">
        <v>54.153333333333343</v>
      </c>
      <c r="N337" s="89">
        <v>31.125555555555557</v>
      </c>
      <c r="O337" s="89">
        <v>42.639444444444443</v>
      </c>
      <c r="P337" s="129">
        <v>22.360555555555553</v>
      </c>
      <c r="Q337" s="89">
        <v>0</v>
      </c>
      <c r="U337" s="89">
        <v>0.10136197243311286</v>
      </c>
    </row>
    <row r="338" spans="1:21" x14ac:dyDescent="0.2">
      <c r="A338" s="87">
        <v>11</v>
      </c>
      <c r="B338" s="87">
        <v>27</v>
      </c>
      <c r="C338" s="93">
        <v>54.215555555555554</v>
      </c>
      <c r="D338" s="93">
        <v>33.806666666666665</v>
      </c>
      <c r="E338" s="93">
        <v>44.0111111111</v>
      </c>
      <c r="F338" s="93">
        <v>20.988888888888891</v>
      </c>
      <c r="G338" s="93">
        <v>0</v>
      </c>
      <c r="H338" s="93">
        <v>0.23807138544174081</v>
      </c>
      <c r="I338" s="89" t="s">
        <v>414</v>
      </c>
      <c r="J338" s="89">
        <v>11019</v>
      </c>
      <c r="K338" s="94">
        <v>1127</v>
      </c>
      <c r="M338" s="89">
        <v>60.198888888888888</v>
      </c>
      <c r="N338" s="89">
        <v>38.85777777777777</v>
      </c>
      <c r="O338" s="89">
        <v>49.528333333333329</v>
      </c>
      <c r="P338" s="129">
        <v>15.471666666666669</v>
      </c>
      <c r="Q338" s="89">
        <v>0</v>
      </c>
      <c r="U338" s="89">
        <v>0.36500327265850252</v>
      </c>
    </row>
    <row r="339" spans="1:21" x14ac:dyDescent="0.2">
      <c r="A339" s="87">
        <v>11</v>
      </c>
      <c r="B339" s="87">
        <v>28</v>
      </c>
      <c r="C339" s="93">
        <v>51.548888888888889</v>
      </c>
      <c r="D339" s="93">
        <v>32.173333333333332</v>
      </c>
      <c r="E339" s="93">
        <v>41.861111111100001</v>
      </c>
      <c r="F339" s="93">
        <v>23.138888888888893</v>
      </c>
      <c r="G339" s="93">
        <v>0</v>
      </c>
      <c r="H339" s="93">
        <v>0.219555188735543</v>
      </c>
      <c r="I339" s="89" t="s">
        <v>415</v>
      </c>
      <c r="J339" s="89">
        <v>11023</v>
      </c>
      <c r="K339" s="94">
        <v>1128</v>
      </c>
      <c r="M339" s="89">
        <v>63.852222222222217</v>
      </c>
      <c r="N339" s="89">
        <v>42.95</v>
      </c>
      <c r="O339" s="89">
        <v>53.401111111111099</v>
      </c>
      <c r="P339" s="129">
        <v>11.59888888888889</v>
      </c>
      <c r="Q339" s="89">
        <v>0</v>
      </c>
      <c r="U339" s="89">
        <v>0.14409350830019008</v>
      </c>
    </row>
    <row r="340" spans="1:21" x14ac:dyDescent="0.2">
      <c r="A340" s="87">
        <v>11</v>
      </c>
      <c r="B340" s="87">
        <v>29</v>
      </c>
      <c r="C340" s="93">
        <v>52.182222222222222</v>
      </c>
      <c r="D340" s="93">
        <v>34.273333333333326</v>
      </c>
      <c r="E340" s="93">
        <v>43.227777777699998</v>
      </c>
      <c r="F340" s="93">
        <v>21.772222222222226</v>
      </c>
      <c r="G340" s="93">
        <v>0</v>
      </c>
      <c r="H340" s="93">
        <v>0.17601670079933382</v>
      </c>
      <c r="I340" s="89" t="s">
        <v>416</v>
      </c>
      <c r="J340" s="89">
        <v>11021</v>
      </c>
      <c r="K340" s="94">
        <v>1129</v>
      </c>
      <c r="M340" s="89">
        <v>62.568888888888885</v>
      </c>
      <c r="N340" s="89">
        <v>39.904444444444444</v>
      </c>
      <c r="O340" s="89">
        <v>51.236666666666665</v>
      </c>
      <c r="P340" s="129">
        <v>13.763333333333332</v>
      </c>
      <c r="Q340" s="89">
        <v>0</v>
      </c>
      <c r="U340" s="89">
        <v>0.17588140127545937</v>
      </c>
    </row>
    <row r="341" spans="1:21" x14ac:dyDescent="0.2">
      <c r="A341" s="87">
        <v>11</v>
      </c>
      <c r="B341" s="87">
        <v>30</v>
      </c>
      <c r="C341" s="93">
        <v>51.848888888888887</v>
      </c>
      <c r="D341" s="93">
        <v>32.14</v>
      </c>
      <c r="E341" s="93">
        <v>41.994444444400003</v>
      </c>
      <c r="F341" s="93">
        <v>23.005555555555556</v>
      </c>
      <c r="G341" s="93">
        <v>0</v>
      </c>
      <c r="H341" s="93">
        <v>0.11852275169083609</v>
      </c>
      <c r="I341" s="89" t="s">
        <v>417</v>
      </c>
      <c r="J341" s="89">
        <v>11012</v>
      </c>
      <c r="K341" s="94">
        <v>1130</v>
      </c>
      <c r="M341" s="89">
        <v>54.211111111111101</v>
      </c>
      <c r="N341" s="89">
        <v>32.414444444444435</v>
      </c>
      <c r="O341" s="89">
        <v>43.312777777777775</v>
      </c>
      <c r="P341" s="129">
        <v>21.687222222222221</v>
      </c>
      <c r="Q341" s="89">
        <v>0</v>
      </c>
      <c r="U341" s="89">
        <v>0.12656445238415007</v>
      </c>
    </row>
    <row r="342" spans="1:21" x14ac:dyDescent="0.2">
      <c r="A342" s="87">
        <v>12</v>
      </c>
      <c r="B342" s="87">
        <v>1</v>
      </c>
      <c r="C342" s="93">
        <v>49.04043010752688</v>
      </c>
      <c r="D342" s="93">
        <v>29.050537634408599</v>
      </c>
      <c r="E342" s="93">
        <v>39.0454838709</v>
      </c>
      <c r="F342" s="93">
        <v>25.95451612903226</v>
      </c>
      <c r="G342" s="93">
        <v>0</v>
      </c>
      <c r="H342" s="93">
        <v>8.4510542876633982E-2</v>
      </c>
      <c r="I342" s="89" t="s">
        <v>418</v>
      </c>
      <c r="J342" s="89">
        <v>12020</v>
      </c>
      <c r="K342" s="94">
        <v>1201</v>
      </c>
      <c r="M342" s="89">
        <v>49.213978494623653</v>
      </c>
      <c r="N342" s="89">
        <v>30.832795698924723</v>
      </c>
      <c r="O342" s="89">
        <v>40.023387096774186</v>
      </c>
      <c r="P342" s="129">
        <v>24.97661290322581</v>
      </c>
      <c r="Q342" s="89">
        <v>0</v>
      </c>
      <c r="U342" s="89">
        <v>0.16493027690661025</v>
      </c>
    </row>
    <row r="343" spans="1:21" x14ac:dyDescent="0.2">
      <c r="A343" s="87">
        <v>12</v>
      </c>
      <c r="B343" s="87">
        <v>2</v>
      </c>
      <c r="C343" s="93">
        <v>51.407096774193548</v>
      </c>
      <c r="D343" s="93">
        <v>30.683870967741928</v>
      </c>
      <c r="E343" s="93">
        <v>41.0454838709</v>
      </c>
      <c r="F343" s="93">
        <v>23.954516129032257</v>
      </c>
      <c r="G343" s="93">
        <v>0</v>
      </c>
      <c r="H343" s="93">
        <v>0.1507449771012763</v>
      </c>
      <c r="I343" s="89" t="s">
        <v>419</v>
      </c>
      <c r="J343" s="89">
        <v>12026</v>
      </c>
      <c r="K343" s="94">
        <v>1202</v>
      </c>
      <c r="M343" s="89">
        <v>56.513548387096769</v>
      </c>
      <c r="N343" s="89">
        <v>35.539999999999992</v>
      </c>
      <c r="O343" s="89">
        <v>46.026774193548384</v>
      </c>
      <c r="P343" s="129">
        <v>18.973225806451616</v>
      </c>
      <c r="Q343" s="89">
        <v>0</v>
      </c>
      <c r="U343" s="89">
        <v>0.2658003252704314</v>
      </c>
    </row>
    <row r="344" spans="1:21" x14ac:dyDescent="0.2">
      <c r="A344" s="87">
        <v>12</v>
      </c>
      <c r="B344" s="87">
        <v>3</v>
      </c>
      <c r="C344" s="93">
        <v>50.940430107526886</v>
      </c>
      <c r="D344" s="93">
        <v>33.483870967741929</v>
      </c>
      <c r="E344" s="93">
        <v>42.212150537600003</v>
      </c>
      <c r="F344" s="93">
        <v>22.787849462365593</v>
      </c>
      <c r="G344" s="93">
        <v>0</v>
      </c>
      <c r="H344" s="93">
        <v>6.5578746597763249E-2</v>
      </c>
      <c r="I344" s="89" t="s">
        <v>420</v>
      </c>
      <c r="J344" s="89">
        <v>12030</v>
      </c>
      <c r="K344" s="94">
        <v>1203</v>
      </c>
      <c r="M344" s="89">
        <v>61.134946236559138</v>
      </c>
      <c r="N344" s="89">
        <v>47.195698924731168</v>
      </c>
      <c r="O344" s="89">
        <v>54.16532258064516</v>
      </c>
      <c r="P344" s="129">
        <v>10.834677419354838</v>
      </c>
      <c r="Q344" s="89">
        <v>0</v>
      </c>
      <c r="U344" s="89">
        <v>0.22477295524691382</v>
      </c>
    </row>
    <row r="345" spans="1:21" x14ac:dyDescent="0.2">
      <c r="A345" s="87">
        <v>12</v>
      </c>
      <c r="B345" s="87">
        <v>4</v>
      </c>
      <c r="C345" s="93">
        <v>49.007096774193549</v>
      </c>
      <c r="D345" s="93">
        <v>32.1505376344086</v>
      </c>
      <c r="E345" s="93">
        <v>40.578817204300002</v>
      </c>
      <c r="F345" s="93">
        <v>24.421182795698929</v>
      </c>
      <c r="G345" s="93">
        <v>0</v>
      </c>
      <c r="H345" s="93">
        <v>0.15583606303946729</v>
      </c>
      <c r="I345" s="89" t="s">
        <v>421</v>
      </c>
      <c r="J345" s="89">
        <v>12031</v>
      </c>
      <c r="K345" s="94">
        <v>1204</v>
      </c>
      <c r="M345" s="89">
        <v>66.376559139784959</v>
      </c>
      <c r="N345" s="89">
        <v>53.374946236559133</v>
      </c>
      <c r="O345" s="89">
        <v>59.875752688172042</v>
      </c>
      <c r="P345" s="129">
        <v>5.1909139784946223</v>
      </c>
      <c r="Q345" s="89">
        <v>6.6666666666666666E-2</v>
      </c>
      <c r="U345" s="89">
        <v>0.33154999049126149</v>
      </c>
    </row>
    <row r="346" spans="1:21" x14ac:dyDescent="0.2">
      <c r="A346" s="87">
        <v>12</v>
      </c>
      <c r="B346" s="87">
        <v>5</v>
      </c>
      <c r="C346" s="93">
        <v>48.273763440860215</v>
      </c>
      <c r="D346" s="93">
        <v>28.683870967741932</v>
      </c>
      <c r="E346" s="93">
        <v>38.4788172043</v>
      </c>
      <c r="F346" s="93">
        <v>26.521182795698927</v>
      </c>
      <c r="G346" s="93">
        <v>0</v>
      </c>
      <c r="H346" s="93">
        <v>0.16313285176634629</v>
      </c>
      <c r="I346" s="89" t="s">
        <v>422</v>
      </c>
      <c r="J346" s="89">
        <v>12024</v>
      </c>
      <c r="K346" s="94">
        <v>1205</v>
      </c>
      <c r="M346" s="89">
        <v>52.404731182795693</v>
      </c>
      <c r="N346" s="89">
        <v>34.963440860215044</v>
      </c>
      <c r="O346" s="89">
        <v>43.684086021505372</v>
      </c>
      <c r="P346" s="129">
        <v>21.315913978494624</v>
      </c>
      <c r="Q346" s="89">
        <v>0</v>
      </c>
      <c r="U346" s="89">
        <v>0.2114933740674628</v>
      </c>
    </row>
    <row r="347" spans="1:21" x14ac:dyDescent="0.2">
      <c r="A347" s="87">
        <v>12</v>
      </c>
      <c r="B347" s="87">
        <v>6</v>
      </c>
      <c r="C347" s="93">
        <v>46.673763440860213</v>
      </c>
      <c r="D347" s="93">
        <v>29.78387096774193</v>
      </c>
      <c r="E347" s="93">
        <v>38.2288172043</v>
      </c>
      <c r="F347" s="93">
        <v>26.771182795698927</v>
      </c>
      <c r="G347" s="93">
        <v>0</v>
      </c>
      <c r="H347" s="93">
        <v>9.1130076569905155E-2</v>
      </c>
      <c r="I347" s="89" t="s">
        <v>423</v>
      </c>
      <c r="J347" s="89">
        <v>12018</v>
      </c>
      <c r="K347" s="94">
        <v>1206</v>
      </c>
      <c r="M347" s="89">
        <v>47.098172043010763</v>
      </c>
      <c r="N347" s="89">
        <v>30.289784946236558</v>
      </c>
      <c r="O347" s="89">
        <v>38.693978494623664</v>
      </c>
      <c r="P347" s="129">
        <v>26.306021505376343</v>
      </c>
      <c r="Q347" s="89">
        <v>0</v>
      </c>
      <c r="U347" s="89">
        <v>0.10181355452276133</v>
      </c>
    </row>
    <row r="348" spans="1:21" x14ac:dyDescent="0.2">
      <c r="A348" s="87">
        <v>12</v>
      </c>
      <c r="B348" s="87">
        <v>7</v>
      </c>
      <c r="C348" s="93">
        <v>45.873763440860216</v>
      </c>
      <c r="D348" s="93">
        <v>29.783870967741937</v>
      </c>
      <c r="E348" s="93">
        <v>37.828817204300002</v>
      </c>
      <c r="F348" s="93">
        <v>27.171182795698929</v>
      </c>
      <c r="G348" s="93">
        <v>0</v>
      </c>
      <c r="H348" s="93">
        <v>4.5343968083407266E-2</v>
      </c>
      <c r="I348" s="89" t="s">
        <v>424</v>
      </c>
      <c r="J348" s="89">
        <v>12009</v>
      </c>
      <c r="K348" s="94">
        <v>1207</v>
      </c>
      <c r="M348" s="89">
        <v>39.038924731182803</v>
      </c>
      <c r="N348" s="89">
        <v>24.609462365591401</v>
      </c>
      <c r="O348" s="89">
        <v>31.824193548387097</v>
      </c>
      <c r="P348" s="129">
        <v>33.1758064516129</v>
      </c>
      <c r="Q348" s="89">
        <v>0</v>
      </c>
      <c r="U348" s="89">
        <v>6.3049925242800661E-2</v>
      </c>
    </row>
    <row r="349" spans="1:21" x14ac:dyDescent="0.2">
      <c r="A349" s="87">
        <v>12</v>
      </c>
      <c r="B349" s="87">
        <v>8</v>
      </c>
      <c r="C349" s="93">
        <v>45.707096774193545</v>
      </c>
      <c r="D349" s="93">
        <v>29.117204301075269</v>
      </c>
      <c r="E349" s="93">
        <v>37.412150537599999</v>
      </c>
      <c r="F349" s="93">
        <v>27.587849462365593</v>
      </c>
      <c r="G349" s="93">
        <v>0</v>
      </c>
      <c r="H349" s="93">
        <v>7.2707043657935719E-2</v>
      </c>
      <c r="I349" s="89" t="s">
        <v>425</v>
      </c>
      <c r="J349" s="89">
        <v>12005</v>
      </c>
      <c r="K349" s="94">
        <v>1208</v>
      </c>
      <c r="M349" s="89">
        <v>34.746989247311824</v>
      </c>
      <c r="N349" s="89">
        <v>18.303763440860209</v>
      </c>
      <c r="O349" s="89">
        <v>26.525376344086013</v>
      </c>
      <c r="P349" s="129">
        <v>38.47462365591398</v>
      </c>
      <c r="Q349" s="89">
        <v>0</v>
      </c>
      <c r="U349" s="89">
        <v>2.5336460293805818E-2</v>
      </c>
    </row>
    <row r="350" spans="1:21" x14ac:dyDescent="0.2">
      <c r="A350" s="87">
        <v>12</v>
      </c>
      <c r="B350" s="87">
        <v>9</v>
      </c>
      <c r="C350" s="93">
        <v>46.740430107526883</v>
      </c>
      <c r="D350" s="93">
        <v>26.750537634408602</v>
      </c>
      <c r="E350" s="93">
        <v>36.745483870900003</v>
      </c>
      <c r="F350" s="93">
        <v>28.254516129032261</v>
      </c>
      <c r="G350" s="93">
        <v>0</v>
      </c>
      <c r="H350" s="93">
        <v>0.21779914045427287</v>
      </c>
      <c r="I350" s="89" t="s">
        <v>426</v>
      </c>
      <c r="J350" s="89">
        <v>12010</v>
      </c>
      <c r="K350" s="94">
        <v>1209</v>
      </c>
      <c r="M350" s="89">
        <v>41.804193548387097</v>
      </c>
      <c r="N350" s="89">
        <v>23.871182795698928</v>
      </c>
      <c r="O350" s="89">
        <v>32.837688172043009</v>
      </c>
      <c r="P350" s="129">
        <v>32.162311827956991</v>
      </c>
      <c r="Q350" s="89">
        <v>0</v>
      </c>
      <c r="U350" s="89">
        <v>2.2581285375609175E-2</v>
      </c>
    </row>
    <row r="351" spans="1:21" x14ac:dyDescent="0.2">
      <c r="A351" s="87">
        <v>12</v>
      </c>
      <c r="B351" s="87">
        <v>10</v>
      </c>
      <c r="C351" s="93">
        <v>45.940430107526886</v>
      </c>
      <c r="D351" s="93">
        <v>27.317204301075268</v>
      </c>
      <c r="E351" s="93">
        <v>36.628817204299999</v>
      </c>
      <c r="F351" s="93">
        <v>28.371182795698928</v>
      </c>
      <c r="G351" s="93">
        <v>0</v>
      </c>
      <c r="H351" s="93">
        <v>8.2427289607469395E-2</v>
      </c>
      <c r="I351" s="89" t="s">
        <v>427</v>
      </c>
      <c r="J351" s="89">
        <v>12012</v>
      </c>
      <c r="K351" s="94">
        <v>1210</v>
      </c>
      <c r="M351" s="89">
        <v>41.975806451612904</v>
      </c>
      <c r="N351" s="89">
        <v>27.032903225806457</v>
      </c>
      <c r="O351" s="89">
        <v>34.504354838709681</v>
      </c>
      <c r="P351" s="129">
        <v>30.495645161290323</v>
      </c>
      <c r="Q351" s="89">
        <v>0</v>
      </c>
      <c r="U351" s="89">
        <v>0.10514368575391063</v>
      </c>
    </row>
    <row r="352" spans="1:21" x14ac:dyDescent="0.2">
      <c r="A352" s="87">
        <v>12</v>
      </c>
      <c r="B352" s="87">
        <v>11</v>
      </c>
      <c r="C352" s="93">
        <v>47.273763440860215</v>
      </c>
      <c r="D352" s="93">
        <v>27.450537634408601</v>
      </c>
      <c r="E352" s="93">
        <v>37.362150537600002</v>
      </c>
      <c r="F352" s="93">
        <v>27.637849462365594</v>
      </c>
      <c r="G352" s="93">
        <v>0</v>
      </c>
      <c r="H352" s="93">
        <v>0.10723692600330299</v>
      </c>
      <c r="I352" s="89" t="s">
        <v>428</v>
      </c>
      <c r="J352" s="89">
        <v>12022</v>
      </c>
      <c r="K352" s="94">
        <v>1211</v>
      </c>
      <c r="M352" s="89">
        <v>51.243978494623654</v>
      </c>
      <c r="N352" s="89">
        <v>32.477204301075268</v>
      </c>
      <c r="O352" s="89">
        <v>41.860591397849461</v>
      </c>
      <c r="P352" s="129">
        <v>23.139408602150539</v>
      </c>
      <c r="Q352" s="89">
        <v>0</v>
      </c>
      <c r="U352" s="89">
        <v>0.16930106299011669</v>
      </c>
    </row>
    <row r="353" spans="1:21" x14ac:dyDescent="0.2">
      <c r="A353" s="87">
        <v>12</v>
      </c>
      <c r="B353" s="87">
        <v>12</v>
      </c>
      <c r="C353" s="93">
        <v>45.040430107526873</v>
      </c>
      <c r="D353" s="93">
        <v>29.383870967741935</v>
      </c>
      <c r="E353" s="93">
        <v>37.212150537600003</v>
      </c>
      <c r="F353" s="93">
        <v>27.854516129032262</v>
      </c>
      <c r="G353" s="93">
        <v>6.6666666666666666E-2</v>
      </c>
      <c r="H353" s="93">
        <v>0.15397896474721107</v>
      </c>
      <c r="I353" s="89" t="s">
        <v>429</v>
      </c>
      <c r="J353" s="89">
        <v>12014</v>
      </c>
      <c r="K353" s="94">
        <v>1212</v>
      </c>
      <c r="M353" s="89">
        <v>45.47365591397849</v>
      </c>
      <c r="N353" s="89">
        <v>26.243440860215056</v>
      </c>
      <c r="O353" s="89">
        <v>35.858548387096782</v>
      </c>
      <c r="P353" s="129">
        <v>29.141451612903225</v>
      </c>
      <c r="Q353" s="89">
        <v>0</v>
      </c>
      <c r="U353" s="89">
        <v>0.10248704393082614</v>
      </c>
    </row>
    <row r="354" spans="1:21" x14ac:dyDescent="0.2">
      <c r="A354" s="87">
        <v>12</v>
      </c>
      <c r="B354" s="87">
        <v>13</v>
      </c>
      <c r="C354" s="93">
        <v>46.907096774193548</v>
      </c>
      <c r="D354" s="93">
        <v>30.617204301075262</v>
      </c>
      <c r="E354" s="93">
        <v>38.7621505376</v>
      </c>
      <c r="F354" s="93">
        <v>26.237849462365595</v>
      </c>
      <c r="G354" s="93">
        <v>0</v>
      </c>
      <c r="H354" s="93">
        <v>0.13279828807046284</v>
      </c>
      <c r="I354" s="89" t="s">
        <v>430</v>
      </c>
      <c r="J354" s="89">
        <v>12015</v>
      </c>
      <c r="K354" s="94">
        <v>1213</v>
      </c>
      <c r="M354" s="89">
        <v>46.8137634408602</v>
      </c>
      <c r="N354" s="89">
        <v>26.294946236559142</v>
      </c>
      <c r="O354" s="89">
        <v>36.554354838709671</v>
      </c>
      <c r="P354" s="129">
        <v>28.445645161290326</v>
      </c>
      <c r="Q354" s="89">
        <v>0</v>
      </c>
      <c r="U354" s="89">
        <v>2.0753100365927132E-2</v>
      </c>
    </row>
    <row r="355" spans="1:21" x14ac:dyDescent="0.2">
      <c r="A355" s="87">
        <v>12</v>
      </c>
      <c r="B355" s="87">
        <v>14</v>
      </c>
      <c r="C355" s="93">
        <v>47.773763440860215</v>
      </c>
      <c r="D355" s="93">
        <v>31.250537634408595</v>
      </c>
      <c r="E355" s="93">
        <v>39.5121505376</v>
      </c>
      <c r="F355" s="93">
        <v>25.487849462365595</v>
      </c>
      <c r="G355" s="93">
        <v>0</v>
      </c>
      <c r="H355" s="93">
        <v>0.12208459673372722</v>
      </c>
      <c r="I355" s="89" t="s">
        <v>431</v>
      </c>
      <c r="J355" s="89">
        <v>12016</v>
      </c>
      <c r="K355" s="94">
        <v>1214</v>
      </c>
      <c r="M355" s="89">
        <v>46.710860215053764</v>
      </c>
      <c r="N355" s="89">
        <v>27.887419354838709</v>
      </c>
      <c r="O355" s="89">
        <v>37.299139784946227</v>
      </c>
      <c r="P355" s="129">
        <v>27.700860215053762</v>
      </c>
      <c r="Q355" s="89">
        <v>0</v>
      </c>
      <c r="U355" s="89">
        <v>7.7845746525551845E-2</v>
      </c>
    </row>
    <row r="356" spans="1:21" x14ac:dyDescent="0.2">
      <c r="A356" s="87">
        <v>12</v>
      </c>
      <c r="B356" s="87">
        <v>15</v>
      </c>
      <c r="C356" s="93">
        <v>47.440430107526886</v>
      </c>
      <c r="D356" s="93">
        <v>29.08387096774193</v>
      </c>
      <c r="E356" s="93">
        <v>38.2621505376</v>
      </c>
      <c r="F356" s="93">
        <v>26.737849462365595</v>
      </c>
      <c r="G356" s="93">
        <v>0</v>
      </c>
      <c r="H356" s="93">
        <v>0.19060617150115181</v>
      </c>
      <c r="I356" s="89" t="s">
        <v>432</v>
      </c>
      <c r="J356" s="89">
        <v>12017</v>
      </c>
      <c r="K356" s="94">
        <v>1215</v>
      </c>
      <c r="M356" s="89">
        <v>46.883010752688165</v>
      </c>
      <c r="N356" s="89">
        <v>29.000322580645154</v>
      </c>
      <c r="O356" s="89">
        <v>37.941666666666649</v>
      </c>
      <c r="P356" s="129">
        <v>27.058333333333341</v>
      </c>
      <c r="Q356" s="89">
        <v>0</v>
      </c>
      <c r="U356" s="89">
        <v>7.214256003723514E-2</v>
      </c>
    </row>
    <row r="357" spans="1:21" x14ac:dyDescent="0.2">
      <c r="A357" s="87">
        <v>12</v>
      </c>
      <c r="B357" s="87">
        <v>16</v>
      </c>
      <c r="C357" s="93">
        <v>45.140430107526875</v>
      </c>
      <c r="D357" s="93">
        <v>27.617204301075269</v>
      </c>
      <c r="E357" s="93">
        <v>36.378817204299999</v>
      </c>
      <c r="F357" s="93">
        <v>28.621182795698928</v>
      </c>
      <c r="G357" s="93">
        <v>0</v>
      </c>
      <c r="H357" s="93">
        <v>0.15179804980970724</v>
      </c>
      <c r="I357" s="89" t="s">
        <v>433</v>
      </c>
      <c r="J357" s="89">
        <v>12019</v>
      </c>
      <c r="K357" s="94">
        <v>1216</v>
      </c>
      <c r="M357" s="89">
        <v>49.872473118279565</v>
      </c>
      <c r="N357" s="89">
        <v>28.966236559139784</v>
      </c>
      <c r="O357" s="89">
        <v>39.419354838709673</v>
      </c>
      <c r="P357" s="129">
        <v>25.58064516129032</v>
      </c>
      <c r="Q357" s="89">
        <v>0</v>
      </c>
      <c r="U357" s="89">
        <v>5.0047486084616531E-2</v>
      </c>
    </row>
    <row r="358" spans="1:21" x14ac:dyDescent="0.2">
      <c r="A358" s="87">
        <v>12</v>
      </c>
      <c r="B358" s="87">
        <v>17</v>
      </c>
      <c r="C358" s="93">
        <v>45.273763440860208</v>
      </c>
      <c r="D358" s="93">
        <v>27.783870967741937</v>
      </c>
      <c r="E358" s="93">
        <v>36.528817204299997</v>
      </c>
      <c r="F358" s="93">
        <v>28.47118279569893</v>
      </c>
      <c r="G358" s="93">
        <v>0</v>
      </c>
      <c r="H358" s="93">
        <v>9.2720041688248531E-2</v>
      </c>
      <c r="I358" s="89" t="s">
        <v>434</v>
      </c>
      <c r="J358" s="89">
        <v>12023</v>
      </c>
      <c r="K358" s="94">
        <v>1217</v>
      </c>
      <c r="M358" s="89">
        <v>52.275806451612901</v>
      </c>
      <c r="N358" s="89">
        <v>33.414516129032251</v>
      </c>
      <c r="O358" s="89">
        <v>42.845161290322586</v>
      </c>
      <c r="P358" s="129">
        <v>22.154838709677417</v>
      </c>
      <c r="Q358" s="89">
        <v>0</v>
      </c>
      <c r="U358" s="89">
        <v>0.22570184770175608</v>
      </c>
    </row>
    <row r="359" spans="1:21" x14ac:dyDescent="0.2">
      <c r="A359" s="87">
        <v>12</v>
      </c>
      <c r="B359" s="87">
        <v>18</v>
      </c>
      <c r="C359" s="93">
        <v>44.007096774193542</v>
      </c>
      <c r="D359" s="93">
        <v>27.117204301075269</v>
      </c>
      <c r="E359" s="93">
        <v>35.562150537599997</v>
      </c>
      <c r="F359" s="93">
        <v>29.437849462365595</v>
      </c>
      <c r="G359" s="93">
        <v>0</v>
      </c>
      <c r="H359" s="93">
        <v>0.15031837007200721</v>
      </c>
      <c r="I359" s="89" t="s">
        <v>435</v>
      </c>
      <c r="J359" s="89">
        <v>12027</v>
      </c>
      <c r="K359" s="94">
        <v>1218</v>
      </c>
      <c r="M359" s="89">
        <v>58.386774193548383</v>
      </c>
      <c r="N359" s="89">
        <v>37.084086021505378</v>
      </c>
      <c r="O359" s="89">
        <v>47.735430107526874</v>
      </c>
      <c r="P359" s="129">
        <v>17.264569892473116</v>
      </c>
      <c r="Q359" s="89">
        <v>0</v>
      </c>
      <c r="U359" s="89">
        <v>0.27005313295331074</v>
      </c>
    </row>
    <row r="360" spans="1:21" x14ac:dyDescent="0.2">
      <c r="A360" s="87">
        <v>12</v>
      </c>
      <c r="B360" s="87">
        <v>19</v>
      </c>
      <c r="C360" s="93">
        <v>44.607096774193543</v>
      </c>
      <c r="D360" s="93">
        <v>26.783870967741937</v>
      </c>
      <c r="E360" s="93">
        <v>35.695483870899999</v>
      </c>
      <c r="F360" s="93">
        <v>29.304516129032262</v>
      </c>
      <c r="G360" s="93">
        <v>0</v>
      </c>
      <c r="H360" s="93">
        <v>6.9781405130376589E-2</v>
      </c>
      <c r="I360" s="89" t="s">
        <v>436</v>
      </c>
      <c r="J360" s="89">
        <v>12028</v>
      </c>
      <c r="K360" s="94">
        <v>1219</v>
      </c>
      <c r="M360" s="89">
        <v>59.979032258064514</v>
      </c>
      <c r="N360" s="89">
        <v>38.637526881720426</v>
      </c>
      <c r="O360" s="89">
        <v>49.30827956989247</v>
      </c>
      <c r="P360" s="129">
        <v>15.691720430107525</v>
      </c>
      <c r="Q360" s="89">
        <v>0</v>
      </c>
      <c r="U360" s="89">
        <v>0.13191256105447893</v>
      </c>
    </row>
    <row r="361" spans="1:21" x14ac:dyDescent="0.2">
      <c r="A361" s="87">
        <v>12</v>
      </c>
      <c r="B361" s="87">
        <v>20</v>
      </c>
      <c r="C361" s="93">
        <v>45.707096774193545</v>
      </c>
      <c r="D361" s="93">
        <v>27.317204301075268</v>
      </c>
      <c r="E361" s="93">
        <v>36.5121505376</v>
      </c>
      <c r="F361" s="93">
        <v>28.487849462365595</v>
      </c>
      <c r="G361" s="93">
        <v>0</v>
      </c>
      <c r="H361" s="93">
        <v>6.4168188276567423E-2</v>
      </c>
      <c r="I361" s="89" t="s">
        <v>437</v>
      </c>
      <c r="J361" s="89">
        <v>12025</v>
      </c>
      <c r="K361" s="94">
        <v>1220</v>
      </c>
      <c r="M361" s="89">
        <v>53.67591397849462</v>
      </c>
      <c r="N361" s="89">
        <v>35.716344086021508</v>
      </c>
      <c r="O361" s="89">
        <v>44.696129032258071</v>
      </c>
      <c r="P361" s="129">
        <v>20.303870967741936</v>
      </c>
      <c r="Q361" s="89">
        <v>0</v>
      </c>
      <c r="U361" s="89">
        <v>0.3430201174656381</v>
      </c>
    </row>
    <row r="362" spans="1:21" x14ac:dyDescent="0.2">
      <c r="A362" s="87">
        <v>12</v>
      </c>
      <c r="B362" s="87">
        <v>21</v>
      </c>
      <c r="C362" s="93">
        <v>45.407096774193541</v>
      </c>
      <c r="D362" s="93">
        <v>27.217204301075267</v>
      </c>
      <c r="E362" s="93">
        <v>36.312150537599997</v>
      </c>
      <c r="F362" s="93">
        <v>28.687849462365595</v>
      </c>
      <c r="G362" s="93">
        <v>0</v>
      </c>
      <c r="H362" s="93">
        <v>0.35670892901942058</v>
      </c>
      <c r="I362" s="89" t="s">
        <v>438</v>
      </c>
      <c r="J362" s="89">
        <v>12021</v>
      </c>
      <c r="K362" s="94">
        <v>1221</v>
      </c>
      <c r="M362" s="89">
        <v>49.330322580645166</v>
      </c>
      <c r="N362" s="89">
        <v>32.257956989247312</v>
      </c>
      <c r="O362" s="89">
        <v>40.794139784946232</v>
      </c>
      <c r="P362" s="129">
        <v>24.205860215053757</v>
      </c>
      <c r="Q362" s="89">
        <v>0</v>
      </c>
      <c r="U362" s="89">
        <v>0.22902962116921499</v>
      </c>
    </row>
    <row r="363" spans="1:21" x14ac:dyDescent="0.2">
      <c r="A363" s="87">
        <v>12</v>
      </c>
      <c r="B363" s="87">
        <v>22</v>
      </c>
      <c r="C363" s="93">
        <v>44.007096774193549</v>
      </c>
      <c r="D363" s="93">
        <v>27.017204301075267</v>
      </c>
      <c r="E363" s="93">
        <v>35.5121505376</v>
      </c>
      <c r="F363" s="93">
        <v>29.487849462365595</v>
      </c>
      <c r="G363" s="93">
        <v>0</v>
      </c>
      <c r="H363" s="93">
        <v>0.16346657931952241</v>
      </c>
      <c r="I363" s="89" t="s">
        <v>439</v>
      </c>
      <c r="J363" s="89">
        <v>12029</v>
      </c>
      <c r="K363" s="94">
        <v>1222</v>
      </c>
      <c r="M363" s="89">
        <v>60.084516129032252</v>
      </c>
      <c r="N363" s="89">
        <v>41.860645161290314</v>
      </c>
      <c r="O363" s="89">
        <v>50.972580645161287</v>
      </c>
      <c r="P363" s="129">
        <v>14.027419354838708</v>
      </c>
      <c r="Q363" s="89">
        <v>0</v>
      </c>
      <c r="U363" s="89">
        <v>0.33316453376398164</v>
      </c>
    </row>
    <row r="364" spans="1:21" x14ac:dyDescent="0.2">
      <c r="A364" s="87">
        <v>12</v>
      </c>
      <c r="B364" s="87">
        <v>23</v>
      </c>
      <c r="C364" s="93">
        <v>43.173763440860213</v>
      </c>
      <c r="D364" s="93">
        <v>26.550537634408602</v>
      </c>
      <c r="E364" s="93">
        <v>34.862150537600002</v>
      </c>
      <c r="F364" s="93">
        <v>30.137849462365594</v>
      </c>
      <c r="G364" s="93">
        <v>0</v>
      </c>
      <c r="H364" s="93">
        <v>0.11201495752063663</v>
      </c>
      <c r="I364" s="89" t="s">
        <v>440</v>
      </c>
      <c r="J364" s="89">
        <v>12013</v>
      </c>
      <c r="K364" s="94">
        <v>1223</v>
      </c>
      <c r="M364" s="89">
        <v>43.095053763440866</v>
      </c>
      <c r="N364" s="89">
        <v>27.247526881720436</v>
      </c>
      <c r="O364" s="89">
        <v>35.171290322580639</v>
      </c>
      <c r="P364" s="129">
        <v>29.828709677419347</v>
      </c>
      <c r="Q364" s="89">
        <v>0</v>
      </c>
      <c r="U364" s="89">
        <v>9.7398044433193581E-2</v>
      </c>
    </row>
    <row r="365" spans="1:21" x14ac:dyDescent="0.2">
      <c r="A365" s="87">
        <v>12</v>
      </c>
      <c r="B365" s="87">
        <v>24</v>
      </c>
      <c r="C365" s="93">
        <v>40.273763440860208</v>
      </c>
      <c r="D365" s="93">
        <v>24.717204301075267</v>
      </c>
      <c r="E365" s="93">
        <v>32.495483870900003</v>
      </c>
      <c r="F365" s="93">
        <v>32.504516129032261</v>
      </c>
      <c r="G365" s="93">
        <v>0</v>
      </c>
      <c r="H365" s="93">
        <v>0.19223771354067978</v>
      </c>
      <c r="I365" s="89" t="s">
        <v>441</v>
      </c>
      <c r="J365" s="89">
        <v>12008</v>
      </c>
      <c r="K365" s="94">
        <v>1224</v>
      </c>
      <c r="M365" s="89">
        <v>38.802473118279565</v>
      </c>
      <c r="N365" s="89">
        <v>22.43741935483871</v>
      </c>
      <c r="O365" s="89">
        <v>30.619946236559141</v>
      </c>
      <c r="P365" s="129">
        <v>34.380053763440863</v>
      </c>
      <c r="Q365" s="89">
        <v>0</v>
      </c>
      <c r="U365" s="89">
        <v>3.6051492000768529E-2</v>
      </c>
    </row>
    <row r="366" spans="1:21" x14ac:dyDescent="0.2">
      <c r="A366" s="87">
        <v>12</v>
      </c>
      <c r="B366" s="87">
        <v>25</v>
      </c>
      <c r="C366" s="93">
        <v>41.04043010752688</v>
      </c>
      <c r="D366" s="93">
        <v>23.317204301075268</v>
      </c>
      <c r="E366" s="93">
        <v>32.178817204300003</v>
      </c>
      <c r="F366" s="93">
        <v>32.821182795698931</v>
      </c>
      <c r="G366" s="93">
        <v>0</v>
      </c>
      <c r="H366" s="93">
        <v>0.14682439929885585</v>
      </c>
      <c r="I366" s="89" t="s">
        <v>442</v>
      </c>
      <c r="J366" s="89">
        <v>12007</v>
      </c>
      <c r="K366" s="94">
        <v>1225</v>
      </c>
      <c r="M366" s="89">
        <v>37.629354838709681</v>
      </c>
      <c r="N366" s="89">
        <v>21.118709677419357</v>
      </c>
      <c r="O366" s="89">
        <v>29.374032258064521</v>
      </c>
      <c r="P366" s="129">
        <v>35.625967741935476</v>
      </c>
      <c r="Q366" s="89">
        <v>0</v>
      </c>
      <c r="U366" s="89">
        <v>3.1806773169180139E-2</v>
      </c>
    </row>
    <row r="367" spans="1:21" x14ac:dyDescent="0.2">
      <c r="A367" s="87">
        <v>12</v>
      </c>
      <c r="B367" s="87">
        <v>26</v>
      </c>
      <c r="C367" s="93">
        <v>43.240430107526883</v>
      </c>
      <c r="D367" s="93">
        <v>25.483870967741936</v>
      </c>
      <c r="E367" s="93">
        <v>34.362150537600002</v>
      </c>
      <c r="F367" s="93">
        <v>30.637849462365594</v>
      </c>
      <c r="G367" s="93">
        <v>0</v>
      </c>
      <c r="H367" s="93">
        <v>0.11947396148151854</v>
      </c>
      <c r="I367" s="89" t="s">
        <v>443</v>
      </c>
      <c r="J367" s="89">
        <v>12006</v>
      </c>
      <c r="K367" s="94">
        <v>1226</v>
      </c>
      <c r="M367" s="89">
        <v>35.560752688172059</v>
      </c>
      <c r="N367" s="89">
        <v>20.497096774193547</v>
      </c>
      <c r="O367" s="89">
        <v>28.028924731182794</v>
      </c>
      <c r="P367" s="129">
        <v>36.971075268817202</v>
      </c>
      <c r="Q367" s="89">
        <v>0</v>
      </c>
      <c r="U367" s="89">
        <v>2.9804260090435693E-2</v>
      </c>
    </row>
    <row r="368" spans="1:21" x14ac:dyDescent="0.2">
      <c r="A368" s="87">
        <v>12</v>
      </c>
      <c r="B368" s="87">
        <v>27</v>
      </c>
      <c r="C368" s="93">
        <v>45.407096774193541</v>
      </c>
      <c r="D368" s="93">
        <v>26.6505376344086</v>
      </c>
      <c r="E368" s="93">
        <v>36.028817204299997</v>
      </c>
      <c r="F368" s="93">
        <v>28.97118279569893</v>
      </c>
      <c r="G368" s="93">
        <v>0</v>
      </c>
      <c r="H368" s="93">
        <v>0.1601263683225673</v>
      </c>
      <c r="I368" s="89" t="s">
        <v>444</v>
      </c>
      <c r="J368" s="89">
        <v>12002</v>
      </c>
      <c r="K368" s="94">
        <v>1227</v>
      </c>
      <c r="M368" s="89">
        <v>27.472365591397853</v>
      </c>
      <c r="N368" s="89">
        <v>9.7473118279569881</v>
      </c>
      <c r="O368" s="89">
        <v>18.609838709677419</v>
      </c>
      <c r="P368" s="129">
        <v>46.390161290322574</v>
      </c>
      <c r="Q368" s="89">
        <v>0</v>
      </c>
      <c r="U368" s="89">
        <v>5.5131901402580515E-2</v>
      </c>
    </row>
    <row r="369" spans="1:21" x14ac:dyDescent="0.2">
      <c r="A369" s="87">
        <v>12</v>
      </c>
      <c r="B369" s="87">
        <v>28</v>
      </c>
      <c r="C369" s="93">
        <v>44.973763440860218</v>
      </c>
      <c r="D369" s="93">
        <v>27.017204301075267</v>
      </c>
      <c r="E369" s="93">
        <v>35.995483870900003</v>
      </c>
      <c r="F369" s="93">
        <v>29.004516129032261</v>
      </c>
      <c r="G369" s="93">
        <v>0</v>
      </c>
      <c r="H369" s="93">
        <v>6.4750042268044497E-2</v>
      </c>
      <c r="I369" s="89" t="s">
        <v>445</v>
      </c>
      <c r="J369" s="89">
        <v>12003</v>
      </c>
      <c r="K369" s="94">
        <v>1228</v>
      </c>
      <c r="M369" s="89">
        <v>31.236344086021511</v>
      </c>
      <c r="N369" s="89">
        <v>13.251182795698922</v>
      </c>
      <c r="O369" s="89">
        <v>22.243763440860214</v>
      </c>
      <c r="P369" s="129">
        <v>42.756236559139779</v>
      </c>
      <c r="Q369" s="89">
        <v>0</v>
      </c>
      <c r="U369" s="89">
        <v>5.3064857203580777E-2</v>
      </c>
    </row>
    <row r="370" spans="1:21" x14ac:dyDescent="0.2">
      <c r="A370" s="87">
        <v>12</v>
      </c>
      <c r="B370" s="87">
        <v>29</v>
      </c>
      <c r="C370" s="93">
        <v>44.640430107526875</v>
      </c>
      <c r="D370" s="93">
        <v>27.483870967741936</v>
      </c>
      <c r="E370" s="93">
        <v>36.062150537599997</v>
      </c>
      <c r="F370" s="93">
        <v>28.937849462365595</v>
      </c>
      <c r="G370" s="93">
        <v>0</v>
      </c>
      <c r="H370" s="93">
        <v>7.4681932176980853E-2</v>
      </c>
      <c r="I370" s="89" t="s">
        <v>446</v>
      </c>
      <c r="J370" s="89">
        <v>12011</v>
      </c>
      <c r="K370" s="94">
        <v>1229</v>
      </c>
      <c r="M370" s="89">
        <v>41.213118279569883</v>
      </c>
      <c r="N370" s="89">
        <v>26.40150537634408</v>
      </c>
      <c r="O370" s="89">
        <v>33.80731182795698</v>
      </c>
      <c r="P370" s="129">
        <v>31.192688172043017</v>
      </c>
      <c r="Q370" s="89">
        <v>0</v>
      </c>
      <c r="U370" s="89">
        <v>7.5580542609059734E-2</v>
      </c>
    </row>
    <row r="371" spans="1:21" x14ac:dyDescent="0.2">
      <c r="A371" s="87">
        <v>12</v>
      </c>
      <c r="B371" s="87">
        <v>30</v>
      </c>
      <c r="C371" s="93">
        <v>44.140430107526882</v>
      </c>
      <c r="D371" s="93">
        <v>27.950537634408601</v>
      </c>
      <c r="E371" s="93">
        <v>36.0454838709</v>
      </c>
      <c r="F371" s="93">
        <v>28.95451612903226</v>
      </c>
      <c r="G371" s="93">
        <v>0</v>
      </c>
      <c r="H371" s="93">
        <v>9.1936781634474177E-2</v>
      </c>
      <c r="I371" s="89" t="s">
        <v>447</v>
      </c>
      <c r="J371" s="89">
        <v>12004</v>
      </c>
      <c r="K371" s="94">
        <v>1230</v>
      </c>
      <c r="M371" s="89">
        <v>33.144301075268814</v>
      </c>
      <c r="N371" s="89">
        <v>15.742580645161288</v>
      </c>
      <c r="O371" s="89">
        <v>24.443440860215045</v>
      </c>
      <c r="P371" s="129">
        <v>40.556559139784959</v>
      </c>
      <c r="Q371" s="89">
        <v>0</v>
      </c>
      <c r="U371" s="89">
        <v>4.0019596990417391E-2</v>
      </c>
    </row>
    <row r="372" spans="1:21" x14ac:dyDescent="0.2">
      <c r="A372" s="87">
        <v>12</v>
      </c>
      <c r="B372" s="87">
        <v>31</v>
      </c>
      <c r="C372" s="93">
        <v>44.940430107526886</v>
      </c>
      <c r="D372" s="93">
        <v>28.217204301075267</v>
      </c>
      <c r="E372" s="93">
        <v>36.578817204300002</v>
      </c>
      <c r="F372" s="93">
        <v>28.421182795698929</v>
      </c>
      <c r="G372" s="93">
        <v>0</v>
      </c>
      <c r="H372" s="93">
        <v>0.12140996696339248</v>
      </c>
      <c r="I372" s="89" t="s">
        <v>448</v>
      </c>
      <c r="J372" s="89">
        <v>12001</v>
      </c>
      <c r="K372" s="94">
        <v>1231</v>
      </c>
      <c r="M372" s="89">
        <v>20.828279569892469</v>
      </c>
      <c r="N372" s="89">
        <v>0.53537634408602175</v>
      </c>
      <c r="O372" s="89">
        <v>10.681827956989251</v>
      </c>
      <c r="P372" s="129">
        <v>54.318172043010755</v>
      </c>
      <c r="Q372" s="89">
        <v>0</v>
      </c>
      <c r="U372" s="89">
        <v>7.5452182198958067E-3</v>
      </c>
    </row>
    <row r="373" spans="1:21" x14ac:dyDescent="0.2">
      <c r="A373" s="95"/>
      <c r="C373" s="87"/>
      <c r="D373" s="87"/>
      <c r="E373" s="93"/>
      <c r="F373" s="93"/>
      <c r="G373" s="93"/>
      <c r="H373" s="93"/>
      <c r="I373" s="93"/>
      <c r="J373" s="93"/>
      <c r="M373" s="94"/>
    </row>
    <row r="374" spans="1:21" x14ac:dyDescent="0.2">
      <c r="A374" s="95" t="s">
        <v>449</v>
      </c>
      <c r="B374" s="87" t="s">
        <v>449</v>
      </c>
    </row>
    <row r="375" spans="1:21" x14ac:dyDescent="0.2">
      <c r="A375" s="87" t="s">
        <v>449</v>
      </c>
      <c r="B375" s="87" t="s">
        <v>449</v>
      </c>
      <c r="C375" s="93" t="s">
        <v>449</v>
      </c>
      <c r="D375" s="93" t="s">
        <v>449</v>
      </c>
      <c r="E375" s="93" t="s">
        <v>449</v>
      </c>
      <c r="F375" s="93">
        <v>0</v>
      </c>
      <c r="G375" s="93" t="s">
        <v>449</v>
      </c>
      <c r="H375" s="93" t="s">
        <v>449</v>
      </c>
      <c r="M375" s="89" t="s">
        <v>449</v>
      </c>
      <c r="N375" s="89" t="s">
        <v>449</v>
      </c>
      <c r="O375" s="89" t="s">
        <v>449</v>
      </c>
      <c r="P375" s="89" t="s">
        <v>449</v>
      </c>
      <c r="Q375" s="89" t="s">
        <v>449</v>
      </c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797"/>
  <sheetViews>
    <sheetView zoomScaleNormal="100" workbookViewId="0">
      <pane xSplit="1" ySplit="312" topLeftCell="B313" activePane="bottomRight" state="frozen"/>
      <selection pane="topRight"/>
      <selection pane="bottomLeft"/>
      <selection pane="bottomRight"/>
    </sheetView>
  </sheetViews>
  <sheetFormatPr defaultColWidth="12.7109375" defaultRowHeight="15" x14ac:dyDescent="0.25"/>
  <cols>
    <col min="1" max="1" width="12.7109375" style="1"/>
    <col min="2" max="3" width="12.7109375" style="6"/>
    <col min="4" max="5" width="12.7109375" style="110"/>
    <col min="7" max="9" width="7.85546875" customWidth="1"/>
  </cols>
  <sheetData>
    <row r="1" spans="1:9" x14ac:dyDescent="0.25">
      <c r="A1" s="1" t="s">
        <v>61</v>
      </c>
    </row>
    <row r="4" spans="1:9" x14ac:dyDescent="0.25">
      <c r="A4" s="1" t="s">
        <v>451</v>
      </c>
    </row>
    <row r="5" spans="1:9" x14ac:dyDescent="0.25">
      <c r="A5" s="1" t="s">
        <v>459</v>
      </c>
    </row>
    <row r="6" spans="1:9" x14ac:dyDescent="0.25">
      <c r="A6" s="1" t="s">
        <v>460</v>
      </c>
    </row>
    <row r="8" spans="1:9" x14ac:dyDescent="0.25">
      <c r="A8" s="1" t="s">
        <v>454</v>
      </c>
      <c r="B8" s="6" t="s">
        <v>455</v>
      </c>
      <c r="C8" s="6" t="s">
        <v>456</v>
      </c>
      <c r="D8" s="110" t="s">
        <v>457</v>
      </c>
      <c r="E8" s="110" t="s">
        <v>458</v>
      </c>
      <c r="G8" t="s">
        <v>46</v>
      </c>
      <c r="H8" t="s">
        <v>78</v>
      </c>
      <c r="I8" t="s">
        <v>514</v>
      </c>
    </row>
    <row r="9" spans="1:9" hidden="1" x14ac:dyDescent="0.25">
      <c r="A9" s="108">
        <v>42736</v>
      </c>
      <c r="B9" s="6">
        <v>37</v>
      </c>
      <c r="C9" s="6">
        <v>14</v>
      </c>
      <c r="D9" s="110">
        <f>(B9+C9)/2</f>
        <v>25.5</v>
      </c>
      <c r="E9" s="110">
        <f>IF(65-D9&gt;0,65-D9,0)</f>
        <v>39.5</v>
      </c>
    </row>
    <row r="10" spans="1:9" hidden="1" x14ac:dyDescent="0.25">
      <c r="A10" s="108">
        <v>42737</v>
      </c>
      <c r="B10" s="6">
        <v>39</v>
      </c>
      <c r="C10" s="6">
        <v>14</v>
      </c>
      <c r="D10" s="110">
        <f t="shared" ref="D10:D73" si="0">(B10+C10)/2</f>
        <v>26.5</v>
      </c>
      <c r="E10" s="110">
        <f t="shared" ref="E10:E73" si="1">IF(65-D10&gt;0,65-D10,0)</f>
        <v>38.5</v>
      </c>
    </row>
    <row r="11" spans="1:9" hidden="1" x14ac:dyDescent="0.25">
      <c r="A11" s="108">
        <v>42738</v>
      </c>
      <c r="B11" s="6">
        <v>43</v>
      </c>
      <c r="C11" s="6">
        <v>34</v>
      </c>
      <c r="D11" s="110">
        <f t="shared" si="0"/>
        <v>38.5</v>
      </c>
      <c r="E11" s="110">
        <f t="shared" si="1"/>
        <v>26.5</v>
      </c>
    </row>
    <row r="12" spans="1:9" hidden="1" x14ac:dyDescent="0.25">
      <c r="A12" s="108">
        <v>42739</v>
      </c>
      <c r="B12" s="6">
        <v>36</v>
      </c>
      <c r="C12" s="6">
        <v>7</v>
      </c>
      <c r="D12" s="110">
        <f t="shared" si="0"/>
        <v>21.5</v>
      </c>
      <c r="E12" s="110">
        <f t="shared" si="1"/>
        <v>43.5</v>
      </c>
    </row>
    <row r="13" spans="1:9" hidden="1" x14ac:dyDescent="0.25">
      <c r="A13" s="108">
        <v>42740</v>
      </c>
      <c r="B13" s="6">
        <v>19</v>
      </c>
      <c r="C13" s="6">
        <v>7</v>
      </c>
      <c r="D13" s="110">
        <f t="shared" si="0"/>
        <v>13</v>
      </c>
      <c r="E13" s="110">
        <f t="shared" si="1"/>
        <v>52</v>
      </c>
    </row>
    <row r="14" spans="1:9" hidden="1" x14ac:dyDescent="0.25">
      <c r="A14" s="108">
        <v>42741</v>
      </c>
      <c r="B14" s="6">
        <v>14</v>
      </c>
      <c r="C14" s="6">
        <v>-3</v>
      </c>
      <c r="D14" s="110">
        <f t="shared" si="0"/>
        <v>5.5</v>
      </c>
      <c r="E14" s="110">
        <f t="shared" si="1"/>
        <v>59.5</v>
      </c>
    </row>
    <row r="15" spans="1:9" hidden="1" x14ac:dyDescent="0.25">
      <c r="A15" s="108">
        <v>42742</v>
      </c>
      <c r="B15" s="6">
        <v>9</v>
      </c>
      <c r="C15" s="6">
        <v>-4</v>
      </c>
      <c r="D15" s="110">
        <f t="shared" si="0"/>
        <v>2.5</v>
      </c>
      <c r="E15" s="110">
        <f t="shared" si="1"/>
        <v>62.5</v>
      </c>
    </row>
    <row r="16" spans="1:9" hidden="1" x14ac:dyDescent="0.25">
      <c r="A16" s="108">
        <v>42743</v>
      </c>
      <c r="B16" s="6">
        <v>23</v>
      </c>
      <c r="C16" s="6">
        <v>3</v>
      </c>
      <c r="D16" s="110">
        <f t="shared" si="0"/>
        <v>13</v>
      </c>
      <c r="E16" s="110">
        <f t="shared" si="1"/>
        <v>52</v>
      </c>
    </row>
    <row r="17" spans="1:5" hidden="1" x14ac:dyDescent="0.25">
      <c r="A17" s="108">
        <v>42744</v>
      </c>
      <c r="B17" s="6">
        <v>26</v>
      </c>
      <c r="C17" s="6">
        <v>4</v>
      </c>
      <c r="D17" s="110">
        <f t="shared" si="0"/>
        <v>15</v>
      </c>
      <c r="E17" s="110">
        <f t="shared" si="1"/>
        <v>50</v>
      </c>
    </row>
    <row r="18" spans="1:5" hidden="1" x14ac:dyDescent="0.25">
      <c r="A18" s="108">
        <v>42745</v>
      </c>
      <c r="B18" s="6">
        <v>47</v>
      </c>
      <c r="C18" s="6">
        <v>20</v>
      </c>
      <c r="D18" s="110">
        <f t="shared" si="0"/>
        <v>33.5</v>
      </c>
      <c r="E18" s="110">
        <f t="shared" si="1"/>
        <v>31.5</v>
      </c>
    </row>
    <row r="19" spans="1:5" hidden="1" x14ac:dyDescent="0.25">
      <c r="A19" s="108">
        <v>42746</v>
      </c>
      <c r="B19" s="6">
        <v>55</v>
      </c>
      <c r="C19" s="6">
        <v>24</v>
      </c>
      <c r="D19" s="110">
        <f t="shared" si="0"/>
        <v>39.5</v>
      </c>
      <c r="E19" s="110">
        <f t="shared" si="1"/>
        <v>25.5</v>
      </c>
    </row>
    <row r="20" spans="1:5" hidden="1" x14ac:dyDescent="0.25">
      <c r="A20" s="108">
        <v>42747</v>
      </c>
      <c r="B20" s="6">
        <v>53</v>
      </c>
      <c r="C20" s="6">
        <v>16</v>
      </c>
      <c r="D20" s="110">
        <f t="shared" si="0"/>
        <v>34.5</v>
      </c>
      <c r="E20" s="110">
        <f t="shared" si="1"/>
        <v>30.5</v>
      </c>
    </row>
    <row r="21" spans="1:5" hidden="1" x14ac:dyDescent="0.25">
      <c r="A21" s="108">
        <v>42748</v>
      </c>
      <c r="B21" s="6">
        <v>25</v>
      </c>
      <c r="C21" s="6">
        <v>15</v>
      </c>
      <c r="D21" s="110">
        <f t="shared" si="0"/>
        <v>20</v>
      </c>
      <c r="E21" s="110">
        <f t="shared" si="1"/>
        <v>45</v>
      </c>
    </row>
    <row r="22" spans="1:5" hidden="1" x14ac:dyDescent="0.25">
      <c r="A22" s="108">
        <v>42749</v>
      </c>
      <c r="B22" s="6">
        <v>29</v>
      </c>
      <c r="C22" s="6">
        <v>15</v>
      </c>
      <c r="D22" s="110">
        <f t="shared" si="0"/>
        <v>22</v>
      </c>
      <c r="E22" s="110">
        <f t="shared" si="1"/>
        <v>43</v>
      </c>
    </row>
    <row r="23" spans="1:5" hidden="1" x14ac:dyDescent="0.25">
      <c r="A23" s="108">
        <v>42750</v>
      </c>
      <c r="B23" s="6">
        <v>30</v>
      </c>
      <c r="C23" s="6">
        <v>23</v>
      </c>
      <c r="D23" s="110">
        <f t="shared" si="0"/>
        <v>26.5</v>
      </c>
      <c r="E23" s="110">
        <f t="shared" si="1"/>
        <v>38.5</v>
      </c>
    </row>
    <row r="24" spans="1:5" hidden="1" x14ac:dyDescent="0.25">
      <c r="A24" s="108">
        <v>42751</v>
      </c>
      <c r="B24" s="6">
        <v>32</v>
      </c>
      <c r="C24" s="6">
        <v>26</v>
      </c>
      <c r="D24" s="110">
        <f t="shared" si="0"/>
        <v>29</v>
      </c>
      <c r="E24" s="110">
        <f t="shared" si="1"/>
        <v>36</v>
      </c>
    </row>
    <row r="25" spans="1:5" hidden="1" x14ac:dyDescent="0.25">
      <c r="A25" s="108">
        <v>42752</v>
      </c>
      <c r="B25" s="6">
        <v>43</v>
      </c>
      <c r="C25" s="6">
        <v>30</v>
      </c>
      <c r="D25" s="110">
        <f t="shared" si="0"/>
        <v>36.5</v>
      </c>
      <c r="E25" s="110">
        <f t="shared" si="1"/>
        <v>28.5</v>
      </c>
    </row>
    <row r="26" spans="1:5" hidden="1" x14ac:dyDescent="0.25">
      <c r="A26" s="108">
        <v>42753</v>
      </c>
      <c r="B26" s="6">
        <v>36</v>
      </c>
      <c r="C26" s="6">
        <v>31</v>
      </c>
      <c r="D26" s="110">
        <f t="shared" si="0"/>
        <v>33.5</v>
      </c>
      <c r="E26" s="110">
        <f t="shared" si="1"/>
        <v>31.5</v>
      </c>
    </row>
    <row r="27" spans="1:5" hidden="1" x14ac:dyDescent="0.25">
      <c r="A27" s="108">
        <v>42754</v>
      </c>
      <c r="B27" s="6">
        <v>38</v>
      </c>
      <c r="C27" s="6">
        <v>28</v>
      </c>
      <c r="D27" s="110">
        <f t="shared" si="0"/>
        <v>33</v>
      </c>
      <c r="E27" s="110">
        <f t="shared" si="1"/>
        <v>32</v>
      </c>
    </row>
    <row r="28" spans="1:5" hidden="1" x14ac:dyDescent="0.25">
      <c r="A28" s="108">
        <v>42755</v>
      </c>
      <c r="B28" s="6">
        <v>43</v>
      </c>
      <c r="C28" s="6">
        <v>35</v>
      </c>
      <c r="D28" s="110">
        <f t="shared" si="0"/>
        <v>39</v>
      </c>
      <c r="E28" s="110">
        <f t="shared" si="1"/>
        <v>26</v>
      </c>
    </row>
    <row r="29" spans="1:5" hidden="1" x14ac:dyDescent="0.25">
      <c r="A29" s="108">
        <v>42756</v>
      </c>
      <c r="B29" s="6">
        <v>46</v>
      </c>
      <c r="C29" s="6">
        <v>37</v>
      </c>
      <c r="D29" s="110">
        <f t="shared" si="0"/>
        <v>41.5</v>
      </c>
      <c r="E29" s="110">
        <f t="shared" si="1"/>
        <v>23.5</v>
      </c>
    </row>
    <row r="30" spans="1:5" hidden="1" x14ac:dyDescent="0.25">
      <c r="A30" s="108">
        <v>42757</v>
      </c>
      <c r="B30" s="6">
        <v>47</v>
      </c>
      <c r="C30" s="6">
        <v>37</v>
      </c>
      <c r="D30" s="110">
        <f t="shared" si="0"/>
        <v>42</v>
      </c>
      <c r="E30" s="110">
        <f t="shared" si="1"/>
        <v>23</v>
      </c>
    </row>
    <row r="31" spans="1:5" hidden="1" x14ac:dyDescent="0.25">
      <c r="A31" s="108">
        <v>42758</v>
      </c>
      <c r="B31" s="6">
        <v>40</v>
      </c>
      <c r="C31" s="6">
        <v>36</v>
      </c>
      <c r="D31" s="110">
        <f t="shared" si="0"/>
        <v>38</v>
      </c>
      <c r="E31" s="110">
        <f t="shared" si="1"/>
        <v>27</v>
      </c>
    </row>
    <row r="32" spans="1:5" hidden="1" x14ac:dyDescent="0.25">
      <c r="A32" s="108">
        <v>42759</v>
      </c>
      <c r="B32" s="6">
        <v>36</v>
      </c>
      <c r="C32" s="6">
        <v>30</v>
      </c>
      <c r="D32" s="110">
        <f t="shared" si="0"/>
        <v>33</v>
      </c>
      <c r="E32" s="110">
        <f t="shared" si="1"/>
        <v>32</v>
      </c>
    </row>
    <row r="33" spans="1:5" hidden="1" x14ac:dyDescent="0.25">
      <c r="A33" s="108">
        <v>42760</v>
      </c>
      <c r="B33" s="6">
        <v>40</v>
      </c>
      <c r="C33" s="6">
        <v>29</v>
      </c>
      <c r="D33" s="110">
        <f t="shared" si="0"/>
        <v>34.5</v>
      </c>
      <c r="E33" s="110">
        <f t="shared" si="1"/>
        <v>30.5</v>
      </c>
    </row>
    <row r="34" spans="1:5" hidden="1" x14ac:dyDescent="0.25">
      <c r="A34" s="108">
        <v>42761</v>
      </c>
      <c r="B34" s="6">
        <v>37</v>
      </c>
      <c r="C34" s="6">
        <v>27</v>
      </c>
      <c r="D34" s="110">
        <f t="shared" si="0"/>
        <v>32</v>
      </c>
      <c r="E34" s="110">
        <f t="shared" si="1"/>
        <v>33</v>
      </c>
    </row>
    <row r="35" spans="1:5" hidden="1" x14ac:dyDescent="0.25">
      <c r="A35" s="108">
        <v>42762</v>
      </c>
      <c r="B35" s="6">
        <v>30</v>
      </c>
      <c r="C35" s="6">
        <v>22</v>
      </c>
      <c r="D35" s="110">
        <f t="shared" si="0"/>
        <v>26</v>
      </c>
      <c r="E35" s="110">
        <f t="shared" si="1"/>
        <v>39</v>
      </c>
    </row>
    <row r="36" spans="1:5" hidden="1" x14ac:dyDescent="0.25">
      <c r="A36" s="108">
        <v>42763</v>
      </c>
      <c r="B36" s="6">
        <v>36</v>
      </c>
      <c r="C36" s="6">
        <v>21</v>
      </c>
      <c r="D36" s="110">
        <f t="shared" si="0"/>
        <v>28.5</v>
      </c>
      <c r="E36" s="110">
        <f t="shared" si="1"/>
        <v>36.5</v>
      </c>
    </row>
    <row r="37" spans="1:5" hidden="1" x14ac:dyDescent="0.25">
      <c r="A37" s="108">
        <v>42764</v>
      </c>
      <c r="B37" s="6">
        <v>42</v>
      </c>
      <c r="C37" s="6">
        <v>25</v>
      </c>
      <c r="D37" s="110">
        <f t="shared" si="0"/>
        <v>33.5</v>
      </c>
      <c r="E37" s="110">
        <f t="shared" si="1"/>
        <v>31.5</v>
      </c>
    </row>
    <row r="38" spans="1:5" hidden="1" x14ac:dyDescent="0.25">
      <c r="A38" s="108">
        <v>42765</v>
      </c>
      <c r="B38" s="6">
        <v>43</v>
      </c>
      <c r="C38" s="6">
        <v>20</v>
      </c>
      <c r="D38" s="110">
        <f t="shared" si="0"/>
        <v>31.5</v>
      </c>
      <c r="E38" s="110">
        <f t="shared" si="1"/>
        <v>33.5</v>
      </c>
    </row>
    <row r="39" spans="1:5" hidden="1" x14ac:dyDescent="0.25">
      <c r="A39" s="108">
        <v>42766</v>
      </c>
      <c r="B39" s="6">
        <v>57</v>
      </c>
      <c r="C39" s="6">
        <v>21</v>
      </c>
      <c r="D39" s="110">
        <f t="shared" si="0"/>
        <v>39</v>
      </c>
      <c r="E39" s="110">
        <f t="shared" si="1"/>
        <v>26</v>
      </c>
    </row>
    <row r="40" spans="1:5" hidden="1" x14ac:dyDescent="0.25">
      <c r="A40" s="108">
        <v>42767</v>
      </c>
      <c r="B40" s="6">
        <v>45</v>
      </c>
      <c r="C40" s="6">
        <v>34</v>
      </c>
      <c r="D40" s="110">
        <f t="shared" si="0"/>
        <v>39.5</v>
      </c>
      <c r="E40" s="110">
        <f t="shared" si="1"/>
        <v>25.5</v>
      </c>
    </row>
    <row r="41" spans="1:5" hidden="1" x14ac:dyDescent="0.25">
      <c r="A41" s="108">
        <v>42768</v>
      </c>
      <c r="B41" s="6">
        <v>40</v>
      </c>
      <c r="C41" s="6">
        <v>17</v>
      </c>
      <c r="D41" s="110">
        <f t="shared" si="0"/>
        <v>28.5</v>
      </c>
      <c r="E41" s="110">
        <f t="shared" si="1"/>
        <v>36.5</v>
      </c>
    </row>
    <row r="42" spans="1:5" hidden="1" x14ac:dyDescent="0.25">
      <c r="A42" s="108">
        <v>42769</v>
      </c>
      <c r="B42" s="6">
        <v>28</v>
      </c>
      <c r="C42" s="6">
        <v>16</v>
      </c>
      <c r="D42" s="110">
        <f t="shared" si="0"/>
        <v>22</v>
      </c>
      <c r="E42" s="110">
        <f t="shared" si="1"/>
        <v>43</v>
      </c>
    </row>
    <row r="43" spans="1:5" hidden="1" x14ac:dyDescent="0.25">
      <c r="A43" s="108">
        <v>42770</v>
      </c>
      <c r="B43" s="6">
        <v>32</v>
      </c>
      <c r="C43" s="6">
        <v>17</v>
      </c>
      <c r="D43" s="110">
        <f t="shared" si="0"/>
        <v>24.5</v>
      </c>
      <c r="E43" s="110">
        <f t="shared" si="1"/>
        <v>40.5</v>
      </c>
    </row>
    <row r="44" spans="1:5" hidden="1" x14ac:dyDescent="0.25">
      <c r="A44" s="108">
        <v>42771</v>
      </c>
      <c r="B44" s="6">
        <v>41</v>
      </c>
      <c r="C44" s="6">
        <v>19.5</v>
      </c>
      <c r="D44" s="110">
        <f>(B44+C44)/2</f>
        <v>30.25</v>
      </c>
      <c r="E44" s="110">
        <f t="shared" si="1"/>
        <v>34.75</v>
      </c>
    </row>
    <row r="45" spans="1:5" hidden="1" x14ac:dyDescent="0.25">
      <c r="A45" s="108">
        <v>42772</v>
      </c>
      <c r="B45" s="6">
        <v>44</v>
      </c>
      <c r="C45" s="6">
        <v>17</v>
      </c>
      <c r="D45" s="110">
        <f t="shared" si="0"/>
        <v>30.5</v>
      </c>
      <c r="E45" s="110">
        <f t="shared" si="1"/>
        <v>34.5</v>
      </c>
    </row>
    <row r="46" spans="1:5" hidden="1" x14ac:dyDescent="0.25">
      <c r="A46" s="108">
        <v>42773</v>
      </c>
      <c r="B46" s="6">
        <v>56</v>
      </c>
      <c r="C46" s="6">
        <v>28</v>
      </c>
      <c r="D46" s="110">
        <f t="shared" si="0"/>
        <v>42</v>
      </c>
      <c r="E46" s="110">
        <f t="shared" si="1"/>
        <v>23</v>
      </c>
    </row>
    <row r="47" spans="1:5" hidden="1" x14ac:dyDescent="0.25">
      <c r="A47" s="108">
        <v>42774</v>
      </c>
      <c r="B47" s="6">
        <v>49</v>
      </c>
      <c r="C47" s="6">
        <v>22</v>
      </c>
      <c r="D47" s="110">
        <f t="shared" si="0"/>
        <v>35.5</v>
      </c>
      <c r="E47" s="110">
        <f t="shared" si="1"/>
        <v>29.5</v>
      </c>
    </row>
    <row r="48" spans="1:5" hidden="1" x14ac:dyDescent="0.25">
      <c r="A48" s="108">
        <v>42775</v>
      </c>
      <c r="B48" s="6">
        <v>23</v>
      </c>
      <c r="C48" s="6">
        <v>10</v>
      </c>
      <c r="D48" s="110">
        <f t="shared" si="0"/>
        <v>16.5</v>
      </c>
      <c r="E48" s="110">
        <f t="shared" si="1"/>
        <v>48.5</v>
      </c>
    </row>
    <row r="49" spans="1:5" hidden="1" x14ac:dyDescent="0.25">
      <c r="A49" s="108">
        <v>42776</v>
      </c>
      <c r="B49" s="6">
        <v>35</v>
      </c>
      <c r="C49" s="6">
        <v>10</v>
      </c>
      <c r="D49" s="110">
        <f t="shared" si="0"/>
        <v>22.5</v>
      </c>
      <c r="E49" s="110">
        <f t="shared" si="1"/>
        <v>42.5</v>
      </c>
    </row>
    <row r="50" spans="1:5" hidden="1" x14ac:dyDescent="0.25">
      <c r="A50" s="108">
        <v>42777</v>
      </c>
      <c r="B50" s="6">
        <v>63</v>
      </c>
      <c r="C50" s="6">
        <v>24</v>
      </c>
      <c r="D50" s="110">
        <f t="shared" si="0"/>
        <v>43.5</v>
      </c>
      <c r="E50" s="110">
        <f t="shared" si="1"/>
        <v>21.5</v>
      </c>
    </row>
    <row r="51" spans="1:5" hidden="1" x14ac:dyDescent="0.25">
      <c r="A51" s="108">
        <v>42778</v>
      </c>
      <c r="B51" s="6">
        <v>62</v>
      </c>
      <c r="C51" s="6">
        <v>45</v>
      </c>
      <c r="D51" s="110">
        <f t="shared" si="0"/>
        <v>53.5</v>
      </c>
      <c r="E51" s="110">
        <f t="shared" si="1"/>
        <v>11.5</v>
      </c>
    </row>
    <row r="52" spans="1:5" hidden="1" x14ac:dyDescent="0.25">
      <c r="A52" s="108">
        <v>42779</v>
      </c>
      <c r="B52" s="6">
        <v>52</v>
      </c>
      <c r="C52" s="6">
        <v>20</v>
      </c>
      <c r="D52" s="110">
        <f t="shared" si="0"/>
        <v>36</v>
      </c>
      <c r="E52" s="110">
        <f t="shared" si="1"/>
        <v>29</v>
      </c>
    </row>
    <row r="53" spans="1:5" hidden="1" x14ac:dyDescent="0.25">
      <c r="A53" s="108">
        <v>42780</v>
      </c>
      <c r="B53" s="6">
        <v>49</v>
      </c>
      <c r="C53" s="6">
        <v>20</v>
      </c>
      <c r="D53" s="110">
        <f t="shared" si="0"/>
        <v>34.5</v>
      </c>
      <c r="E53" s="110">
        <f t="shared" si="1"/>
        <v>30.5</v>
      </c>
    </row>
    <row r="54" spans="1:5" hidden="1" x14ac:dyDescent="0.25">
      <c r="A54" s="108">
        <v>42781</v>
      </c>
      <c r="B54" s="6">
        <v>54</v>
      </c>
      <c r="C54" s="6">
        <v>26</v>
      </c>
      <c r="D54" s="110">
        <f t="shared" si="0"/>
        <v>40</v>
      </c>
      <c r="E54" s="110">
        <f t="shared" si="1"/>
        <v>25</v>
      </c>
    </row>
    <row r="55" spans="1:5" hidden="1" x14ac:dyDescent="0.25">
      <c r="A55" s="108">
        <v>42782</v>
      </c>
      <c r="B55" s="6">
        <v>48</v>
      </c>
      <c r="C55" s="6">
        <v>26</v>
      </c>
      <c r="D55" s="110">
        <f t="shared" si="0"/>
        <v>37</v>
      </c>
      <c r="E55" s="110">
        <f t="shared" si="1"/>
        <v>28</v>
      </c>
    </row>
    <row r="56" spans="1:5" hidden="1" x14ac:dyDescent="0.25">
      <c r="A56" s="108">
        <v>42783</v>
      </c>
      <c r="B56" s="6">
        <v>72</v>
      </c>
      <c r="C56" s="6">
        <v>35</v>
      </c>
      <c r="D56" s="110">
        <f t="shared" si="0"/>
        <v>53.5</v>
      </c>
      <c r="E56" s="110">
        <f t="shared" si="1"/>
        <v>11.5</v>
      </c>
    </row>
    <row r="57" spans="1:5" hidden="1" x14ac:dyDescent="0.25">
      <c r="A57" s="108">
        <v>42784</v>
      </c>
      <c r="B57" s="6">
        <v>73</v>
      </c>
      <c r="C57" s="6">
        <v>43</v>
      </c>
      <c r="D57" s="110">
        <f t="shared" si="0"/>
        <v>58</v>
      </c>
      <c r="E57" s="110">
        <f t="shared" si="1"/>
        <v>7</v>
      </c>
    </row>
    <row r="58" spans="1:5" hidden="1" x14ac:dyDescent="0.25">
      <c r="A58" s="108">
        <v>42785</v>
      </c>
      <c r="B58" s="6">
        <v>71</v>
      </c>
      <c r="C58" s="6">
        <v>43</v>
      </c>
      <c r="D58" s="110">
        <f t="shared" si="0"/>
        <v>57</v>
      </c>
      <c r="E58" s="110">
        <f t="shared" si="1"/>
        <v>8</v>
      </c>
    </row>
    <row r="59" spans="1:5" hidden="1" x14ac:dyDescent="0.25">
      <c r="A59" s="108">
        <v>42786</v>
      </c>
      <c r="B59" s="6">
        <v>72</v>
      </c>
      <c r="C59" s="6">
        <v>40</v>
      </c>
      <c r="D59" s="110">
        <f t="shared" si="0"/>
        <v>56</v>
      </c>
      <c r="E59" s="110">
        <f t="shared" si="1"/>
        <v>9</v>
      </c>
    </row>
    <row r="60" spans="1:5" hidden="1" x14ac:dyDescent="0.25">
      <c r="A60" s="108">
        <v>42787</v>
      </c>
      <c r="B60" s="6">
        <v>67</v>
      </c>
      <c r="C60" s="6">
        <v>47</v>
      </c>
      <c r="D60" s="110">
        <f t="shared" si="0"/>
        <v>57</v>
      </c>
      <c r="E60" s="110">
        <f t="shared" si="1"/>
        <v>8</v>
      </c>
    </row>
    <row r="61" spans="1:5" hidden="1" x14ac:dyDescent="0.25">
      <c r="A61" s="108">
        <v>42788</v>
      </c>
      <c r="B61" s="6">
        <v>71</v>
      </c>
      <c r="C61" s="6">
        <v>46</v>
      </c>
      <c r="D61" s="110">
        <f t="shared" si="0"/>
        <v>58.5</v>
      </c>
      <c r="E61" s="110">
        <f t="shared" si="1"/>
        <v>6.5</v>
      </c>
    </row>
    <row r="62" spans="1:5" hidden="1" x14ac:dyDescent="0.25">
      <c r="A62" s="108">
        <v>42789</v>
      </c>
      <c r="B62" s="6">
        <v>75</v>
      </c>
      <c r="C62" s="6">
        <v>39</v>
      </c>
      <c r="D62" s="110">
        <f t="shared" si="0"/>
        <v>57</v>
      </c>
      <c r="E62" s="110">
        <f t="shared" si="1"/>
        <v>8</v>
      </c>
    </row>
    <row r="63" spans="1:5" hidden="1" x14ac:dyDescent="0.25">
      <c r="A63" s="108">
        <v>42790</v>
      </c>
      <c r="B63" s="6">
        <v>51</v>
      </c>
      <c r="C63" s="6">
        <v>38</v>
      </c>
      <c r="D63" s="110">
        <f t="shared" si="0"/>
        <v>44.5</v>
      </c>
      <c r="E63" s="110">
        <f t="shared" si="1"/>
        <v>20.5</v>
      </c>
    </row>
    <row r="64" spans="1:5" hidden="1" x14ac:dyDescent="0.25">
      <c r="A64" s="108">
        <v>42791</v>
      </c>
      <c r="B64" s="6">
        <v>41</v>
      </c>
      <c r="C64" s="6">
        <v>17</v>
      </c>
      <c r="D64" s="110">
        <f t="shared" si="0"/>
        <v>29</v>
      </c>
      <c r="E64" s="110">
        <f t="shared" si="1"/>
        <v>36</v>
      </c>
    </row>
    <row r="65" spans="1:5" hidden="1" x14ac:dyDescent="0.25">
      <c r="A65" s="108">
        <v>42792</v>
      </c>
      <c r="B65" s="6">
        <v>37</v>
      </c>
      <c r="C65" s="6">
        <v>17</v>
      </c>
      <c r="D65" s="110">
        <f t="shared" si="0"/>
        <v>27</v>
      </c>
      <c r="E65" s="110">
        <f t="shared" si="1"/>
        <v>38</v>
      </c>
    </row>
    <row r="66" spans="1:5" hidden="1" x14ac:dyDescent="0.25">
      <c r="A66" s="108">
        <v>42793</v>
      </c>
      <c r="B66" s="6">
        <v>50</v>
      </c>
      <c r="C66" s="6">
        <v>24</v>
      </c>
      <c r="D66" s="110">
        <f t="shared" si="0"/>
        <v>37</v>
      </c>
      <c r="E66" s="110">
        <f t="shared" si="1"/>
        <v>28</v>
      </c>
    </row>
    <row r="67" spans="1:5" hidden="1" x14ac:dyDescent="0.25">
      <c r="A67" s="108">
        <v>42794</v>
      </c>
      <c r="B67" s="6">
        <v>59</v>
      </c>
      <c r="C67" s="6">
        <v>24</v>
      </c>
      <c r="D67" s="110">
        <f t="shared" si="0"/>
        <v>41.5</v>
      </c>
      <c r="E67" s="110">
        <f t="shared" si="1"/>
        <v>23.5</v>
      </c>
    </row>
    <row r="68" spans="1:5" hidden="1" x14ac:dyDescent="0.25">
      <c r="A68" s="108">
        <v>42795</v>
      </c>
      <c r="B68" s="6">
        <v>72</v>
      </c>
      <c r="C68" s="6">
        <v>38</v>
      </c>
      <c r="D68" s="110">
        <f t="shared" si="0"/>
        <v>55</v>
      </c>
      <c r="E68" s="110">
        <f t="shared" si="1"/>
        <v>10</v>
      </c>
    </row>
    <row r="69" spans="1:5" hidden="1" x14ac:dyDescent="0.25">
      <c r="A69" s="108">
        <v>42796</v>
      </c>
      <c r="B69" s="6">
        <v>41</v>
      </c>
      <c r="C69" s="6">
        <v>23</v>
      </c>
      <c r="D69" s="110">
        <f t="shared" si="0"/>
        <v>32</v>
      </c>
      <c r="E69" s="110">
        <f t="shared" si="1"/>
        <v>33</v>
      </c>
    </row>
    <row r="70" spans="1:5" hidden="1" x14ac:dyDescent="0.25">
      <c r="A70" s="108">
        <v>42797</v>
      </c>
      <c r="B70" s="6">
        <v>42</v>
      </c>
      <c r="C70" s="6">
        <v>15</v>
      </c>
      <c r="D70" s="110">
        <f t="shared" si="0"/>
        <v>28.5</v>
      </c>
      <c r="E70" s="110">
        <f t="shared" si="1"/>
        <v>36.5</v>
      </c>
    </row>
    <row r="71" spans="1:5" hidden="1" x14ac:dyDescent="0.25">
      <c r="A71" s="108">
        <v>42798</v>
      </c>
      <c r="B71" s="6">
        <v>43</v>
      </c>
      <c r="C71" s="6">
        <v>15</v>
      </c>
      <c r="D71" s="110">
        <f t="shared" si="0"/>
        <v>29</v>
      </c>
      <c r="E71" s="110">
        <f t="shared" si="1"/>
        <v>36</v>
      </c>
    </row>
    <row r="72" spans="1:5" hidden="1" x14ac:dyDescent="0.25">
      <c r="A72" s="108">
        <v>42799</v>
      </c>
      <c r="B72" s="6">
        <v>69</v>
      </c>
      <c r="C72" s="6">
        <v>33</v>
      </c>
      <c r="D72" s="110">
        <f t="shared" si="0"/>
        <v>51</v>
      </c>
      <c r="E72" s="110">
        <f t="shared" si="1"/>
        <v>14</v>
      </c>
    </row>
    <row r="73" spans="1:5" hidden="1" x14ac:dyDescent="0.25">
      <c r="A73" s="108">
        <v>42800</v>
      </c>
      <c r="B73" s="6">
        <v>62</v>
      </c>
      <c r="C73" s="6">
        <v>53</v>
      </c>
      <c r="D73" s="110">
        <f t="shared" si="0"/>
        <v>57.5</v>
      </c>
      <c r="E73" s="110">
        <f t="shared" si="1"/>
        <v>7.5</v>
      </c>
    </row>
    <row r="74" spans="1:5" hidden="1" x14ac:dyDescent="0.25">
      <c r="A74" s="108">
        <v>42801</v>
      </c>
      <c r="B74" s="6">
        <v>72</v>
      </c>
      <c r="C74" s="6">
        <v>36</v>
      </c>
      <c r="D74" s="110">
        <f t="shared" ref="D74:D137" si="2">(B74+C74)/2</f>
        <v>54</v>
      </c>
      <c r="E74" s="110">
        <f t="shared" ref="E74:E137" si="3">IF(65-D74&gt;0,65-D74,0)</f>
        <v>11</v>
      </c>
    </row>
    <row r="75" spans="1:5" hidden="1" x14ac:dyDescent="0.25">
      <c r="A75" s="108">
        <v>42802</v>
      </c>
      <c r="B75" s="6">
        <v>55</v>
      </c>
      <c r="C75" s="6">
        <v>36</v>
      </c>
      <c r="D75" s="110">
        <f t="shared" si="2"/>
        <v>45.5</v>
      </c>
      <c r="E75" s="110">
        <f t="shared" si="3"/>
        <v>19.5</v>
      </c>
    </row>
    <row r="76" spans="1:5" hidden="1" x14ac:dyDescent="0.25">
      <c r="A76" s="108">
        <v>42803</v>
      </c>
      <c r="B76" s="6">
        <v>60</v>
      </c>
      <c r="C76" s="6">
        <v>32</v>
      </c>
      <c r="D76" s="110">
        <f t="shared" si="2"/>
        <v>46</v>
      </c>
      <c r="E76" s="110">
        <f t="shared" si="3"/>
        <v>19</v>
      </c>
    </row>
    <row r="77" spans="1:5" hidden="1" x14ac:dyDescent="0.25">
      <c r="A77" s="108">
        <v>42804</v>
      </c>
      <c r="B77" s="6">
        <v>52</v>
      </c>
      <c r="C77" s="6">
        <v>22</v>
      </c>
      <c r="D77" s="110">
        <f t="shared" si="2"/>
        <v>37</v>
      </c>
      <c r="E77" s="110">
        <f t="shared" si="3"/>
        <v>28</v>
      </c>
    </row>
    <row r="78" spans="1:5" hidden="1" x14ac:dyDescent="0.25">
      <c r="A78" s="108">
        <v>42805</v>
      </c>
      <c r="B78" s="6">
        <v>37</v>
      </c>
      <c r="C78" s="6">
        <v>20</v>
      </c>
      <c r="D78" s="110">
        <f t="shared" si="2"/>
        <v>28.5</v>
      </c>
      <c r="E78" s="110">
        <f t="shared" si="3"/>
        <v>36.5</v>
      </c>
    </row>
    <row r="79" spans="1:5" hidden="1" x14ac:dyDescent="0.25">
      <c r="A79" s="108">
        <v>42806</v>
      </c>
      <c r="B79" s="6">
        <v>32</v>
      </c>
      <c r="C79" s="6">
        <v>19</v>
      </c>
      <c r="D79" s="110">
        <f t="shared" si="2"/>
        <v>25.5</v>
      </c>
      <c r="E79" s="110">
        <f t="shared" si="3"/>
        <v>39.5</v>
      </c>
    </row>
    <row r="80" spans="1:5" hidden="1" x14ac:dyDescent="0.25">
      <c r="A80" s="108">
        <v>42807</v>
      </c>
      <c r="B80" s="6">
        <v>40</v>
      </c>
      <c r="C80" s="6">
        <v>25</v>
      </c>
      <c r="D80" s="110">
        <f t="shared" si="2"/>
        <v>32.5</v>
      </c>
      <c r="E80" s="110">
        <f t="shared" si="3"/>
        <v>32.5</v>
      </c>
    </row>
    <row r="81" spans="1:5" hidden="1" x14ac:dyDescent="0.25">
      <c r="A81" s="108">
        <v>42808</v>
      </c>
      <c r="B81" s="6">
        <v>33</v>
      </c>
      <c r="C81" s="6">
        <v>20</v>
      </c>
      <c r="D81" s="110">
        <f t="shared" si="2"/>
        <v>26.5</v>
      </c>
      <c r="E81" s="110">
        <f t="shared" si="3"/>
        <v>38.5</v>
      </c>
    </row>
    <row r="82" spans="1:5" hidden="1" x14ac:dyDescent="0.25">
      <c r="A82" s="108">
        <v>42809</v>
      </c>
      <c r="B82" s="6">
        <v>32</v>
      </c>
      <c r="C82" s="6">
        <v>10</v>
      </c>
      <c r="D82" s="110">
        <f t="shared" si="2"/>
        <v>21</v>
      </c>
      <c r="E82" s="110">
        <f t="shared" si="3"/>
        <v>44</v>
      </c>
    </row>
    <row r="83" spans="1:5" hidden="1" x14ac:dyDescent="0.25">
      <c r="A83" s="108">
        <v>42810</v>
      </c>
      <c r="B83" s="6">
        <v>38</v>
      </c>
      <c r="C83" s="6">
        <v>10</v>
      </c>
      <c r="D83" s="110">
        <f t="shared" si="2"/>
        <v>24</v>
      </c>
      <c r="E83" s="110">
        <f t="shared" si="3"/>
        <v>41</v>
      </c>
    </row>
    <row r="84" spans="1:5" hidden="1" x14ac:dyDescent="0.25">
      <c r="A84" s="108">
        <v>42811</v>
      </c>
      <c r="B84" s="6">
        <v>55</v>
      </c>
      <c r="C84" s="6">
        <v>30</v>
      </c>
      <c r="D84" s="110">
        <f t="shared" si="2"/>
        <v>42.5</v>
      </c>
      <c r="E84" s="110">
        <f t="shared" si="3"/>
        <v>22.5</v>
      </c>
    </row>
    <row r="85" spans="1:5" hidden="1" x14ac:dyDescent="0.25">
      <c r="A85" s="108">
        <v>42812</v>
      </c>
      <c r="B85" s="6">
        <v>68</v>
      </c>
      <c r="C85" s="6">
        <v>33</v>
      </c>
      <c r="D85" s="110">
        <f t="shared" si="2"/>
        <v>50.5</v>
      </c>
      <c r="E85" s="110">
        <f t="shared" si="3"/>
        <v>14.5</v>
      </c>
    </row>
    <row r="86" spans="1:5" hidden="1" x14ac:dyDescent="0.25">
      <c r="A86" s="108">
        <v>42813</v>
      </c>
      <c r="B86" s="6">
        <v>59</v>
      </c>
      <c r="C86" s="6">
        <v>25</v>
      </c>
      <c r="D86" s="110">
        <f t="shared" si="2"/>
        <v>42</v>
      </c>
      <c r="E86" s="110">
        <f t="shared" si="3"/>
        <v>23</v>
      </c>
    </row>
    <row r="87" spans="1:5" hidden="1" x14ac:dyDescent="0.25">
      <c r="A87" s="108">
        <v>42814</v>
      </c>
      <c r="B87" s="6">
        <v>62</v>
      </c>
      <c r="C87" s="6">
        <v>39</v>
      </c>
      <c r="D87" s="110">
        <f t="shared" si="2"/>
        <v>50.5</v>
      </c>
      <c r="E87" s="110">
        <f t="shared" si="3"/>
        <v>14.5</v>
      </c>
    </row>
    <row r="88" spans="1:5" hidden="1" x14ac:dyDescent="0.25">
      <c r="A88" s="108">
        <v>42815</v>
      </c>
      <c r="B88" s="6">
        <v>70</v>
      </c>
      <c r="C88" s="6">
        <v>41</v>
      </c>
      <c r="D88" s="110">
        <f t="shared" si="2"/>
        <v>55.5</v>
      </c>
      <c r="E88" s="110">
        <f t="shared" si="3"/>
        <v>9.5</v>
      </c>
    </row>
    <row r="89" spans="1:5" hidden="1" x14ac:dyDescent="0.25">
      <c r="A89" s="108">
        <v>42816</v>
      </c>
      <c r="B89" s="6">
        <v>56</v>
      </c>
      <c r="C89" s="6">
        <v>29</v>
      </c>
      <c r="D89" s="110">
        <f t="shared" si="2"/>
        <v>42.5</v>
      </c>
      <c r="E89" s="110">
        <f t="shared" si="3"/>
        <v>22.5</v>
      </c>
    </row>
    <row r="90" spans="1:5" hidden="1" x14ac:dyDescent="0.25">
      <c r="A90" s="108">
        <v>42817</v>
      </c>
      <c r="B90" s="6">
        <v>46</v>
      </c>
      <c r="C90" s="6">
        <v>29</v>
      </c>
      <c r="D90" s="110">
        <f t="shared" si="2"/>
        <v>37.5</v>
      </c>
      <c r="E90" s="110">
        <f t="shared" si="3"/>
        <v>27.5</v>
      </c>
    </row>
    <row r="91" spans="1:5" hidden="1" x14ac:dyDescent="0.25">
      <c r="A91" s="108">
        <v>42818</v>
      </c>
      <c r="B91" s="6">
        <v>64</v>
      </c>
      <c r="C91" s="6">
        <v>37</v>
      </c>
      <c r="D91" s="110">
        <f t="shared" si="2"/>
        <v>50.5</v>
      </c>
      <c r="E91" s="110">
        <f t="shared" si="3"/>
        <v>14.5</v>
      </c>
    </row>
    <row r="92" spans="1:5" hidden="1" x14ac:dyDescent="0.25">
      <c r="A92" s="108">
        <v>42819</v>
      </c>
      <c r="B92" s="6">
        <v>70</v>
      </c>
      <c r="C92" s="6">
        <v>54</v>
      </c>
      <c r="D92" s="110">
        <f t="shared" si="2"/>
        <v>62</v>
      </c>
      <c r="E92" s="110">
        <f t="shared" si="3"/>
        <v>3</v>
      </c>
    </row>
    <row r="93" spans="1:5" hidden="1" x14ac:dyDescent="0.25">
      <c r="A93" s="108">
        <v>42820</v>
      </c>
      <c r="B93" s="6">
        <v>56</v>
      </c>
      <c r="C93" s="6">
        <v>45</v>
      </c>
      <c r="D93" s="110">
        <f t="shared" si="2"/>
        <v>50.5</v>
      </c>
      <c r="E93" s="110">
        <f t="shared" si="3"/>
        <v>14.5</v>
      </c>
    </row>
    <row r="94" spans="1:5" hidden="1" x14ac:dyDescent="0.25">
      <c r="A94" s="108">
        <v>42821</v>
      </c>
      <c r="B94" s="6">
        <v>50</v>
      </c>
      <c r="C94" s="6">
        <v>44</v>
      </c>
      <c r="D94" s="110">
        <f t="shared" si="2"/>
        <v>47</v>
      </c>
      <c r="E94" s="110">
        <f t="shared" si="3"/>
        <v>18</v>
      </c>
    </row>
    <row r="95" spans="1:5" hidden="1" x14ac:dyDescent="0.25">
      <c r="A95" s="108">
        <v>42822</v>
      </c>
      <c r="B95" s="6">
        <v>51</v>
      </c>
      <c r="C95" s="6">
        <v>44</v>
      </c>
      <c r="D95" s="110">
        <f t="shared" si="2"/>
        <v>47.5</v>
      </c>
      <c r="E95" s="110">
        <f t="shared" si="3"/>
        <v>17.5</v>
      </c>
    </row>
    <row r="96" spans="1:5" hidden="1" x14ac:dyDescent="0.25">
      <c r="A96" s="108">
        <v>42823</v>
      </c>
      <c r="B96" s="6">
        <v>54</v>
      </c>
      <c r="C96" s="6">
        <v>46</v>
      </c>
      <c r="D96" s="110">
        <f t="shared" si="2"/>
        <v>50</v>
      </c>
      <c r="E96" s="110">
        <f t="shared" si="3"/>
        <v>15</v>
      </c>
    </row>
    <row r="97" spans="1:5" hidden="1" x14ac:dyDescent="0.25">
      <c r="A97" s="108">
        <v>42824</v>
      </c>
      <c r="B97" s="6">
        <v>50</v>
      </c>
      <c r="C97" s="6">
        <v>41</v>
      </c>
      <c r="D97" s="110">
        <f t="shared" si="2"/>
        <v>45.5</v>
      </c>
      <c r="E97" s="110">
        <f t="shared" si="3"/>
        <v>19.5</v>
      </c>
    </row>
    <row r="98" spans="1:5" hidden="1" x14ac:dyDescent="0.25">
      <c r="A98" s="108">
        <v>42825</v>
      </c>
      <c r="B98" s="6">
        <v>48</v>
      </c>
      <c r="C98" s="6">
        <v>39</v>
      </c>
      <c r="D98" s="110">
        <f t="shared" si="2"/>
        <v>43.5</v>
      </c>
      <c r="E98" s="110">
        <f t="shared" si="3"/>
        <v>21.5</v>
      </c>
    </row>
    <row r="99" spans="1:5" hidden="1" x14ac:dyDescent="0.25">
      <c r="A99" s="108">
        <v>42826</v>
      </c>
      <c r="B99" s="6">
        <v>45</v>
      </c>
      <c r="C99" s="6">
        <v>36</v>
      </c>
      <c r="D99" s="110">
        <f t="shared" si="2"/>
        <v>40.5</v>
      </c>
      <c r="E99" s="110">
        <f t="shared" si="3"/>
        <v>24.5</v>
      </c>
    </row>
    <row r="100" spans="1:5" hidden="1" x14ac:dyDescent="0.25">
      <c r="A100" s="108">
        <v>42827</v>
      </c>
      <c r="B100" s="6">
        <v>54</v>
      </c>
      <c r="C100" s="6">
        <v>35</v>
      </c>
      <c r="D100" s="110">
        <f t="shared" si="2"/>
        <v>44.5</v>
      </c>
      <c r="E100" s="110">
        <f t="shared" si="3"/>
        <v>20.5</v>
      </c>
    </row>
    <row r="101" spans="1:5" hidden="1" x14ac:dyDescent="0.25">
      <c r="A101" s="108">
        <v>42828</v>
      </c>
      <c r="B101" s="6">
        <v>60</v>
      </c>
      <c r="C101" s="6">
        <v>46</v>
      </c>
      <c r="D101" s="110">
        <f t="shared" si="2"/>
        <v>53</v>
      </c>
      <c r="E101" s="110">
        <f t="shared" si="3"/>
        <v>12</v>
      </c>
    </row>
    <row r="102" spans="1:5" hidden="1" x14ac:dyDescent="0.25">
      <c r="A102" s="108">
        <v>42829</v>
      </c>
      <c r="B102" s="6">
        <v>56</v>
      </c>
      <c r="C102" s="6">
        <v>49</v>
      </c>
      <c r="D102" s="110">
        <f t="shared" si="2"/>
        <v>52.5</v>
      </c>
      <c r="E102" s="110">
        <f t="shared" si="3"/>
        <v>12.5</v>
      </c>
    </row>
    <row r="103" spans="1:5" hidden="1" x14ac:dyDescent="0.25">
      <c r="A103" s="108">
        <v>42830</v>
      </c>
      <c r="B103" s="6">
        <v>55</v>
      </c>
      <c r="C103" s="6">
        <v>43</v>
      </c>
      <c r="D103" s="110">
        <f t="shared" si="2"/>
        <v>49</v>
      </c>
      <c r="E103" s="110">
        <f t="shared" si="3"/>
        <v>16</v>
      </c>
    </row>
    <row r="104" spans="1:5" hidden="1" x14ac:dyDescent="0.25">
      <c r="A104" s="108">
        <v>42831</v>
      </c>
      <c r="B104" s="6">
        <v>46</v>
      </c>
      <c r="C104" s="6">
        <v>37</v>
      </c>
      <c r="D104" s="110">
        <f t="shared" si="2"/>
        <v>41.5</v>
      </c>
      <c r="E104" s="110">
        <f t="shared" si="3"/>
        <v>23.5</v>
      </c>
    </row>
    <row r="105" spans="1:5" hidden="1" x14ac:dyDescent="0.25">
      <c r="A105" s="108">
        <v>42832</v>
      </c>
      <c r="B105" s="6">
        <v>55</v>
      </c>
      <c r="C105" s="6">
        <v>33</v>
      </c>
      <c r="D105" s="110">
        <f t="shared" si="2"/>
        <v>44</v>
      </c>
      <c r="E105" s="110">
        <f t="shared" si="3"/>
        <v>21</v>
      </c>
    </row>
    <row r="106" spans="1:5" hidden="1" x14ac:dyDescent="0.25">
      <c r="A106" s="108">
        <v>42833</v>
      </c>
      <c r="B106" s="6">
        <v>60</v>
      </c>
      <c r="C106" s="6">
        <v>32</v>
      </c>
      <c r="D106" s="110">
        <f t="shared" si="2"/>
        <v>46</v>
      </c>
      <c r="E106" s="110">
        <f t="shared" si="3"/>
        <v>19</v>
      </c>
    </row>
    <row r="107" spans="1:5" hidden="1" x14ac:dyDescent="0.25">
      <c r="A107" s="108">
        <v>42834</v>
      </c>
      <c r="B107" s="6">
        <v>78</v>
      </c>
      <c r="C107" s="6">
        <v>42</v>
      </c>
      <c r="D107" s="110">
        <f t="shared" si="2"/>
        <v>60</v>
      </c>
      <c r="E107" s="110">
        <f t="shared" si="3"/>
        <v>5</v>
      </c>
    </row>
    <row r="108" spans="1:5" hidden="1" x14ac:dyDescent="0.25">
      <c r="A108" s="108">
        <v>42835</v>
      </c>
      <c r="B108" s="6">
        <v>80</v>
      </c>
      <c r="C108" s="6">
        <v>59</v>
      </c>
      <c r="D108" s="110">
        <f t="shared" si="2"/>
        <v>69.5</v>
      </c>
      <c r="E108" s="110">
        <f t="shared" si="3"/>
        <v>0</v>
      </c>
    </row>
    <row r="109" spans="1:5" hidden="1" x14ac:dyDescent="0.25">
      <c r="A109" s="108">
        <v>42836</v>
      </c>
      <c r="B109" s="6">
        <v>71</v>
      </c>
      <c r="C109" s="6">
        <v>40</v>
      </c>
      <c r="D109" s="110">
        <f t="shared" si="2"/>
        <v>55.5</v>
      </c>
      <c r="E109" s="110">
        <f t="shared" si="3"/>
        <v>9.5</v>
      </c>
    </row>
    <row r="110" spans="1:5" hidden="1" x14ac:dyDescent="0.25">
      <c r="A110" s="108">
        <v>42837</v>
      </c>
      <c r="B110" s="6">
        <v>61</v>
      </c>
      <c r="C110" s="6">
        <v>38</v>
      </c>
      <c r="D110" s="110">
        <f t="shared" si="2"/>
        <v>49.5</v>
      </c>
      <c r="E110" s="110">
        <f t="shared" si="3"/>
        <v>15.5</v>
      </c>
    </row>
    <row r="111" spans="1:5" hidden="1" x14ac:dyDescent="0.25">
      <c r="A111" s="108">
        <v>42838</v>
      </c>
      <c r="B111" s="6">
        <v>73</v>
      </c>
      <c r="C111" s="6">
        <v>38</v>
      </c>
      <c r="D111" s="110">
        <f t="shared" si="2"/>
        <v>55.5</v>
      </c>
      <c r="E111" s="110">
        <f t="shared" si="3"/>
        <v>9.5</v>
      </c>
    </row>
    <row r="112" spans="1:5" hidden="1" x14ac:dyDescent="0.25">
      <c r="A112" s="108">
        <v>42839</v>
      </c>
      <c r="B112" s="6">
        <v>78</v>
      </c>
      <c r="C112" s="6">
        <v>56</v>
      </c>
      <c r="D112" s="110">
        <f t="shared" si="2"/>
        <v>67</v>
      </c>
      <c r="E112" s="110">
        <f t="shared" si="3"/>
        <v>0</v>
      </c>
    </row>
    <row r="113" spans="1:5" hidden="1" x14ac:dyDescent="0.25">
      <c r="A113" s="108">
        <v>42840</v>
      </c>
      <c r="B113" s="6">
        <v>75</v>
      </c>
      <c r="C113" s="6">
        <v>57</v>
      </c>
      <c r="D113" s="110">
        <f t="shared" si="2"/>
        <v>66</v>
      </c>
      <c r="E113" s="110">
        <f t="shared" si="3"/>
        <v>0</v>
      </c>
    </row>
    <row r="114" spans="1:5" hidden="1" x14ac:dyDescent="0.25">
      <c r="A114" s="108">
        <v>42841</v>
      </c>
      <c r="B114" s="6">
        <v>79</v>
      </c>
      <c r="C114" s="6">
        <v>62</v>
      </c>
      <c r="D114" s="110">
        <f t="shared" si="2"/>
        <v>70.5</v>
      </c>
      <c r="E114" s="110">
        <f t="shared" si="3"/>
        <v>0</v>
      </c>
    </row>
    <row r="115" spans="1:5" hidden="1" x14ac:dyDescent="0.25">
      <c r="A115" s="108">
        <v>42842</v>
      </c>
      <c r="B115" s="6">
        <v>72</v>
      </c>
      <c r="C115" s="6">
        <v>46</v>
      </c>
      <c r="D115" s="110">
        <f t="shared" si="2"/>
        <v>59</v>
      </c>
      <c r="E115" s="110">
        <f t="shared" si="3"/>
        <v>6</v>
      </c>
    </row>
    <row r="116" spans="1:5" hidden="1" x14ac:dyDescent="0.25">
      <c r="A116" s="108">
        <v>42843</v>
      </c>
      <c r="B116" s="6">
        <v>72</v>
      </c>
      <c r="C116" s="6">
        <v>45</v>
      </c>
      <c r="D116" s="110">
        <f t="shared" si="2"/>
        <v>58.5</v>
      </c>
      <c r="E116" s="110">
        <f t="shared" si="3"/>
        <v>6.5</v>
      </c>
    </row>
    <row r="117" spans="1:5" hidden="1" x14ac:dyDescent="0.25">
      <c r="A117" s="108">
        <v>42844</v>
      </c>
      <c r="B117" s="6">
        <v>76</v>
      </c>
      <c r="C117" s="6">
        <v>50</v>
      </c>
      <c r="D117" s="110">
        <f t="shared" si="2"/>
        <v>63</v>
      </c>
      <c r="E117" s="110">
        <f t="shared" si="3"/>
        <v>2</v>
      </c>
    </row>
    <row r="118" spans="1:5" hidden="1" x14ac:dyDescent="0.25">
      <c r="A118" s="108">
        <v>42845</v>
      </c>
      <c r="B118" s="6">
        <v>82</v>
      </c>
      <c r="C118" s="6">
        <v>56</v>
      </c>
      <c r="D118" s="110">
        <f t="shared" si="2"/>
        <v>69</v>
      </c>
      <c r="E118" s="110">
        <f t="shared" si="3"/>
        <v>0</v>
      </c>
    </row>
    <row r="119" spans="1:5" hidden="1" x14ac:dyDescent="0.25">
      <c r="A119" s="108">
        <v>42846</v>
      </c>
      <c r="B119" s="6">
        <v>69</v>
      </c>
      <c r="C119" s="6">
        <v>42</v>
      </c>
      <c r="D119" s="110">
        <f t="shared" si="2"/>
        <v>55.5</v>
      </c>
      <c r="E119" s="110">
        <f t="shared" si="3"/>
        <v>9.5</v>
      </c>
    </row>
    <row r="120" spans="1:5" hidden="1" x14ac:dyDescent="0.25">
      <c r="A120" s="108">
        <v>42847</v>
      </c>
      <c r="B120" s="6">
        <v>56</v>
      </c>
      <c r="C120" s="6">
        <v>42</v>
      </c>
      <c r="D120" s="110">
        <f t="shared" si="2"/>
        <v>49</v>
      </c>
      <c r="E120" s="110">
        <f t="shared" si="3"/>
        <v>16</v>
      </c>
    </row>
    <row r="121" spans="1:5" hidden="1" x14ac:dyDescent="0.25">
      <c r="A121" s="108">
        <v>42848</v>
      </c>
      <c r="B121" s="6">
        <v>63</v>
      </c>
      <c r="C121" s="6">
        <v>37</v>
      </c>
      <c r="D121" s="110">
        <f t="shared" si="2"/>
        <v>50</v>
      </c>
      <c r="E121" s="110">
        <f t="shared" si="3"/>
        <v>15</v>
      </c>
    </row>
    <row r="122" spans="1:5" hidden="1" x14ac:dyDescent="0.25">
      <c r="A122" s="108">
        <v>42849</v>
      </c>
      <c r="B122" s="6">
        <v>71</v>
      </c>
      <c r="C122" s="6">
        <v>35</v>
      </c>
      <c r="D122" s="110">
        <f t="shared" si="2"/>
        <v>53</v>
      </c>
      <c r="E122" s="110">
        <f t="shared" si="3"/>
        <v>12</v>
      </c>
    </row>
    <row r="123" spans="1:5" hidden="1" x14ac:dyDescent="0.25">
      <c r="A123" s="108">
        <v>42850</v>
      </c>
      <c r="B123" s="6">
        <v>75</v>
      </c>
      <c r="C123" s="6">
        <v>49</v>
      </c>
      <c r="D123" s="110">
        <f t="shared" si="2"/>
        <v>62</v>
      </c>
      <c r="E123" s="110">
        <f t="shared" si="3"/>
        <v>3</v>
      </c>
    </row>
    <row r="124" spans="1:5" hidden="1" x14ac:dyDescent="0.25">
      <c r="A124" s="108">
        <v>42851</v>
      </c>
      <c r="B124" s="6">
        <v>76</v>
      </c>
      <c r="C124" s="6">
        <v>48</v>
      </c>
      <c r="D124" s="110">
        <f t="shared" si="2"/>
        <v>62</v>
      </c>
      <c r="E124" s="110">
        <f t="shared" si="3"/>
        <v>3</v>
      </c>
    </row>
    <row r="125" spans="1:5" hidden="1" x14ac:dyDescent="0.25">
      <c r="A125" s="108">
        <v>42852</v>
      </c>
      <c r="B125" s="6">
        <v>53</v>
      </c>
      <c r="C125" s="6">
        <v>39</v>
      </c>
      <c r="D125" s="110">
        <f t="shared" si="2"/>
        <v>46</v>
      </c>
      <c r="E125" s="110">
        <f t="shared" si="3"/>
        <v>19</v>
      </c>
    </row>
    <row r="126" spans="1:5" hidden="1" x14ac:dyDescent="0.25">
      <c r="A126" s="108">
        <v>42853</v>
      </c>
      <c r="B126" s="6">
        <v>59</v>
      </c>
      <c r="C126" s="6">
        <v>38</v>
      </c>
      <c r="D126" s="110">
        <f t="shared" si="2"/>
        <v>48.5</v>
      </c>
      <c r="E126" s="110">
        <f t="shared" si="3"/>
        <v>16.5</v>
      </c>
    </row>
    <row r="127" spans="1:5" hidden="1" x14ac:dyDescent="0.25">
      <c r="A127" s="108">
        <v>42854</v>
      </c>
      <c r="B127" s="6">
        <v>50</v>
      </c>
      <c r="C127" s="6">
        <v>42</v>
      </c>
      <c r="D127" s="110">
        <f t="shared" si="2"/>
        <v>46</v>
      </c>
      <c r="E127" s="110">
        <f t="shared" si="3"/>
        <v>19</v>
      </c>
    </row>
    <row r="128" spans="1:5" hidden="1" x14ac:dyDescent="0.25">
      <c r="A128" s="108">
        <v>42855</v>
      </c>
      <c r="B128" s="6">
        <v>48</v>
      </c>
      <c r="C128" s="6">
        <v>41</v>
      </c>
      <c r="D128" s="110">
        <f t="shared" si="2"/>
        <v>44.5</v>
      </c>
      <c r="E128" s="110">
        <f t="shared" si="3"/>
        <v>20.5</v>
      </c>
    </row>
    <row r="129" spans="1:5" hidden="1" x14ac:dyDescent="0.25">
      <c r="A129" s="108">
        <v>42856</v>
      </c>
      <c r="B129" s="6">
        <v>53</v>
      </c>
      <c r="C129" s="6">
        <v>43</v>
      </c>
      <c r="D129" s="110">
        <f t="shared" si="2"/>
        <v>48</v>
      </c>
      <c r="E129" s="110">
        <f t="shared" si="3"/>
        <v>17</v>
      </c>
    </row>
    <row r="130" spans="1:5" hidden="1" x14ac:dyDescent="0.25">
      <c r="A130" s="108">
        <v>42857</v>
      </c>
      <c r="B130" s="6">
        <v>49</v>
      </c>
      <c r="C130" s="6">
        <v>41</v>
      </c>
      <c r="D130" s="110">
        <f t="shared" si="2"/>
        <v>45</v>
      </c>
      <c r="E130" s="110">
        <f t="shared" si="3"/>
        <v>20</v>
      </c>
    </row>
    <row r="131" spans="1:5" hidden="1" x14ac:dyDescent="0.25">
      <c r="A131" s="108">
        <v>42858</v>
      </c>
      <c r="B131" s="6">
        <v>66</v>
      </c>
      <c r="C131" s="6">
        <v>41</v>
      </c>
      <c r="D131" s="110">
        <f t="shared" si="2"/>
        <v>53.5</v>
      </c>
      <c r="E131" s="110">
        <f t="shared" si="3"/>
        <v>11.5</v>
      </c>
    </row>
    <row r="132" spans="1:5" hidden="1" x14ac:dyDescent="0.25">
      <c r="A132" s="108">
        <v>42859</v>
      </c>
      <c r="B132" s="6">
        <v>51</v>
      </c>
      <c r="C132" s="6">
        <v>41</v>
      </c>
      <c r="D132" s="110">
        <f t="shared" si="2"/>
        <v>46</v>
      </c>
      <c r="E132" s="110">
        <f t="shared" si="3"/>
        <v>19</v>
      </c>
    </row>
    <row r="133" spans="1:5" hidden="1" x14ac:dyDescent="0.25">
      <c r="A133" s="108">
        <v>42860</v>
      </c>
      <c r="B133" s="6">
        <v>66</v>
      </c>
      <c r="C133" s="6">
        <v>40</v>
      </c>
      <c r="D133" s="110">
        <f t="shared" si="2"/>
        <v>53</v>
      </c>
      <c r="E133" s="110">
        <f t="shared" si="3"/>
        <v>12</v>
      </c>
    </row>
    <row r="134" spans="1:5" hidden="1" x14ac:dyDescent="0.25">
      <c r="A134" s="108">
        <v>42861</v>
      </c>
      <c r="B134" s="6">
        <v>71</v>
      </c>
      <c r="C134" s="6">
        <v>45</v>
      </c>
      <c r="D134" s="110">
        <f t="shared" si="2"/>
        <v>58</v>
      </c>
      <c r="E134" s="110">
        <f t="shared" si="3"/>
        <v>7</v>
      </c>
    </row>
    <row r="135" spans="1:5" hidden="1" x14ac:dyDescent="0.25">
      <c r="A135" s="108">
        <v>42862</v>
      </c>
      <c r="B135" s="6">
        <v>70</v>
      </c>
      <c r="C135" s="6">
        <v>40</v>
      </c>
      <c r="D135" s="110">
        <f t="shared" si="2"/>
        <v>55</v>
      </c>
      <c r="E135" s="110">
        <f t="shared" si="3"/>
        <v>10</v>
      </c>
    </row>
    <row r="136" spans="1:5" hidden="1" x14ac:dyDescent="0.25">
      <c r="A136" s="108">
        <v>42863</v>
      </c>
      <c r="B136" s="6">
        <v>76</v>
      </c>
      <c r="C136" s="6">
        <v>44</v>
      </c>
      <c r="D136" s="110">
        <f t="shared" si="2"/>
        <v>60</v>
      </c>
      <c r="E136" s="110">
        <f t="shared" si="3"/>
        <v>5</v>
      </c>
    </row>
    <row r="137" spans="1:5" hidden="1" x14ac:dyDescent="0.25">
      <c r="A137" s="108">
        <v>42864</v>
      </c>
      <c r="B137" s="6">
        <v>81</v>
      </c>
      <c r="C137" s="6">
        <v>52</v>
      </c>
      <c r="D137" s="110">
        <f t="shared" si="2"/>
        <v>66.5</v>
      </c>
      <c r="E137" s="110">
        <f t="shared" si="3"/>
        <v>0</v>
      </c>
    </row>
    <row r="138" spans="1:5" hidden="1" x14ac:dyDescent="0.25">
      <c r="A138" s="108">
        <v>42865</v>
      </c>
      <c r="B138" s="6">
        <v>83</v>
      </c>
      <c r="C138" s="6">
        <v>60</v>
      </c>
      <c r="D138" s="110">
        <f t="shared" ref="D138:D201" si="4">(B138+C138)/2</f>
        <v>71.5</v>
      </c>
      <c r="E138" s="110">
        <f t="shared" ref="E138:E201" si="5">IF(65-D138&gt;0,65-D138,0)</f>
        <v>0</v>
      </c>
    </row>
    <row r="139" spans="1:5" hidden="1" x14ac:dyDescent="0.25">
      <c r="A139" s="108">
        <v>42866</v>
      </c>
      <c r="B139" s="6">
        <v>82</v>
      </c>
      <c r="C139" s="6">
        <v>59</v>
      </c>
      <c r="D139" s="110">
        <f t="shared" si="4"/>
        <v>70.5</v>
      </c>
      <c r="E139" s="110">
        <f t="shared" si="5"/>
        <v>0</v>
      </c>
    </row>
    <row r="140" spans="1:5" hidden="1" x14ac:dyDescent="0.25">
      <c r="A140" s="108">
        <v>42867</v>
      </c>
      <c r="B140" s="6">
        <v>68</v>
      </c>
      <c r="C140" s="6">
        <v>51</v>
      </c>
      <c r="D140" s="110">
        <f t="shared" si="4"/>
        <v>59.5</v>
      </c>
      <c r="E140" s="110">
        <f t="shared" si="5"/>
        <v>5.5</v>
      </c>
    </row>
    <row r="141" spans="1:5" hidden="1" x14ac:dyDescent="0.25">
      <c r="A141" s="108">
        <v>42868</v>
      </c>
      <c r="B141" s="6">
        <v>72</v>
      </c>
      <c r="C141" s="6">
        <v>47</v>
      </c>
      <c r="D141" s="110">
        <f t="shared" si="4"/>
        <v>59.5</v>
      </c>
      <c r="E141" s="110">
        <f t="shared" si="5"/>
        <v>5.5</v>
      </c>
    </row>
    <row r="142" spans="1:5" hidden="1" x14ac:dyDescent="0.25">
      <c r="A142" s="108">
        <v>42869</v>
      </c>
      <c r="B142" s="6">
        <v>78</v>
      </c>
      <c r="C142" s="6">
        <v>54</v>
      </c>
      <c r="D142" s="110">
        <f t="shared" si="4"/>
        <v>66</v>
      </c>
      <c r="E142" s="110">
        <f t="shared" si="5"/>
        <v>0</v>
      </c>
    </row>
    <row r="143" spans="1:5" hidden="1" x14ac:dyDescent="0.25">
      <c r="A143" s="108">
        <v>42870</v>
      </c>
      <c r="B143" s="6">
        <v>81</v>
      </c>
      <c r="C143" s="6">
        <v>57</v>
      </c>
      <c r="D143" s="110">
        <f t="shared" si="4"/>
        <v>69</v>
      </c>
      <c r="E143" s="110">
        <f t="shared" si="5"/>
        <v>0</v>
      </c>
    </row>
    <row r="144" spans="1:5" hidden="1" x14ac:dyDescent="0.25">
      <c r="A144" s="108">
        <v>42871</v>
      </c>
      <c r="B144" s="6">
        <v>87</v>
      </c>
      <c r="C144" s="6">
        <v>64</v>
      </c>
      <c r="D144" s="110">
        <f t="shared" si="4"/>
        <v>75.5</v>
      </c>
      <c r="E144" s="110">
        <f t="shared" si="5"/>
        <v>0</v>
      </c>
    </row>
    <row r="145" spans="1:5" hidden="1" x14ac:dyDescent="0.25">
      <c r="A145" s="108">
        <v>42872</v>
      </c>
      <c r="B145" s="6">
        <v>85</v>
      </c>
      <c r="C145" s="6">
        <v>64</v>
      </c>
      <c r="D145" s="110">
        <f t="shared" si="4"/>
        <v>74.5</v>
      </c>
      <c r="E145" s="110">
        <f t="shared" si="5"/>
        <v>0</v>
      </c>
    </row>
    <row r="146" spans="1:5" hidden="1" x14ac:dyDescent="0.25">
      <c r="A146" s="108">
        <v>42873</v>
      </c>
      <c r="B146" s="6">
        <v>80</v>
      </c>
      <c r="C146" s="6">
        <v>58</v>
      </c>
      <c r="D146" s="110">
        <f t="shared" si="4"/>
        <v>69</v>
      </c>
      <c r="E146" s="110">
        <f t="shared" si="5"/>
        <v>0</v>
      </c>
    </row>
    <row r="147" spans="1:5" hidden="1" x14ac:dyDescent="0.25">
      <c r="A147" s="108">
        <v>42874</v>
      </c>
      <c r="B147" s="6">
        <v>80</v>
      </c>
      <c r="C147" s="6">
        <v>54</v>
      </c>
      <c r="D147" s="110">
        <f t="shared" si="4"/>
        <v>67</v>
      </c>
      <c r="E147" s="110">
        <f t="shared" si="5"/>
        <v>0</v>
      </c>
    </row>
    <row r="148" spans="1:5" hidden="1" x14ac:dyDescent="0.25">
      <c r="A148" s="108">
        <v>42875</v>
      </c>
      <c r="B148" s="6">
        <v>60</v>
      </c>
      <c r="C148" s="6">
        <v>49</v>
      </c>
      <c r="D148" s="110">
        <f t="shared" si="4"/>
        <v>54.5</v>
      </c>
      <c r="E148" s="110">
        <f t="shared" si="5"/>
        <v>10.5</v>
      </c>
    </row>
    <row r="149" spans="1:5" hidden="1" x14ac:dyDescent="0.25">
      <c r="A149" s="108">
        <v>42876</v>
      </c>
      <c r="B149" s="6">
        <v>74</v>
      </c>
      <c r="C149" s="6">
        <v>46</v>
      </c>
      <c r="D149" s="110">
        <f t="shared" si="4"/>
        <v>60</v>
      </c>
      <c r="E149" s="110">
        <f t="shared" si="5"/>
        <v>5</v>
      </c>
    </row>
    <row r="150" spans="1:5" hidden="1" x14ac:dyDescent="0.25">
      <c r="A150" s="108">
        <v>42877</v>
      </c>
      <c r="B150" s="6">
        <v>64</v>
      </c>
      <c r="C150" s="6">
        <v>48</v>
      </c>
      <c r="D150" s="110">
        <f t="shared" si="4"/>
        <v>56</v>
      </c>
      <c r="E150" s="110">
        <f t="shared" si="5"/>
        <v>9</v>
      </c>
    </row>
    <row r="151" spans="1:5" hidden="1" x14ac:dyDescent="0.25">
      <c r="A151" s="108">
        <v>42878</v>
      </c>
      <c r="B151" s="6">
        <v>65</v>
      </c>
      <c r="C151" s="6">
        <v>48</v>
      </c>
      <c r="D151" s="110">
        <f t="shared" si="4"/>
        <v>56.5</v>
      </c>
      <c r="E151" s="110">
        <f t="shared" si="5"/>
        <v>8.5</v>
      </c>
    </row>
    <row r="152" spans="1:5" hidden="1" x14ac:dyDescent="0.25">
      <c r="A152" s="108">
        <v>42879</v>
      </c>
      <c r="B152" s="6">
        <v>64</v>
      </c>
      <c r="C152" s="6">
        <v>45</v>
      </c>
      <c r="D152" s="110">
        <f t="shared" si="4"/>
        <v>54.5</v>
      </c>
      <c r="E152" s="110">
        <f t="shared" si="5"/>
        <v>10.5</v>
      </c>
    </row>
    <row r="153" spans="1:5" hidden="1" x14ac:dyDescent="0.25">
      <c r="A153" s="108">
        <v>42880</v>
      </c>
      <c r="B153" s="6">
        <v>63</v>
      </c>
      <c r="C153" s="6">
        <v>44</v>
      </c>
      <c r="D153" s="110">
        <f t="shared" si="4"/>
        <v>53.5</v>
      </c>
      <c r="E153" s="110">
        <f t="shared" si="5"/>
        <v>11.5</v>
      </c>
    </row>
    <row r="154" spans="1:5" hidden="1" x14ac:dyDescent="0.25">
      <c r="A154" s="108">
        <v>42881</v>
      </c>
      <c r="B154" s="6">
        <v>72</v>
      </c>
      <c r="C154" s="6">
        <v>44</v>
      </c>
      <c r="D154" s="110">
        <f t="shared" si="4"/>
        <v>58</v>
      </c>
      <c r="E154" s="110">
        <f t="shared" si="5"/>
        <v>7</v>
      </c>
    </row>
    <row r="155" spans="1:5" hidden="1" x14ac:dyDescent="0.25">
      <c r="A155" s="108">
        <v>42882</v>
      </c>
      <c r="B155" s="6">
        <v>79</v>
      </c>
      <c r="C155" s="6">
        <v>58</v>
      </c>
      <c r="D155" s="110">
        <f t="shared" si="4"/>
        <v>68.5</v>
      </c>
      <c r="E155" s="110">
        <f t="shared" si="5"/>
        <v>0</v>
      </c>
    </row>
    <row r="156" spans="1:5" hidden="1" x14ac:dyDescent="0.25">
      <c r="A156" s="108">
        <v>42883</v>
      </c>
      <c r="B156" s="6">
        <v>77</v>
      </c>
      <c r="C156" s="6">
        <v>55</v>
      </c>
      <c r="D156" s="110">
        <f t="shared" si="4"/>
        <v>66</v>
      </c>
      <c r="E156" s="110">
        <f t="shared" si="5"/>
        <v>0</v>
      </c>
    </row>
    <row r="157" spans="1:5" hidden="1" x14ac:dyDescent="0.25">
      <c r="A157" s="108">
        <v>42884</v>
      </c>
      <c r="B157" s="6">
        <v>78</v>
      </c>
      <c r="C157" s="6">
        <v>55</v>
      </c>
      <c r="D157" s="110">
        <f t="shared" si="4"/>
        <v>66.5</v>
      </c>
      <c r="E157" s="110">
        <f t="shared" si="5"/>
        <v>0</v>
      </c>
    </row>
    <row r="158" spans="1:5" hidden="1" x14ac:dyDescent="0.25">
      <c r="A158" s="108">
        <v>42885</v>
      </c>
      <c r="B158" s="6">
        <v>79</v>
      </c>
      <c r="C158" s="6">
        <v>49</v>
      </c>
      <c r="D158" s="110">
        <f t="shared" si="4"/>
        <v>64</v>
      </c>
      <c r="E158" s="110">
        <f t="shared" si="5"/>
        <v>1</v>
      </c>
    </row>
    <row r="159" spans="1:5" hidden="1" x14ac:dyDescent="0.25">
      <c r="A159" s="108">
        <v>42886</v>
      </c>
      <c r="B159" s="6">
        <v>78</v>
      </c>
      <c r="C159" s="6">
        <v>51</v>
      </c>
      <c r="D159" s="110">
        <f t="shared" si="4"/>
        <v>64.5</v>
      </c>
      <c r="E159" s="110">
        <f t="shared" si="5"/>
        <v>0.5</v>
      </c>
    </row>
    <row r="160" spans="1:5" hidden="1" x14ac:dyDescent="0.25">
      <c r="A160" s="108">
        <v>42887</v>
      </c>
      <c r="B160" s="6">
        <v>76</v>
      </c>
      <c r="C160" s="6">
        <v>49</v>
      </c>
      <c r="D160" s="110">
        <f t="shared" si="4"/>
        <v>62.5</v>
      </c>
      <c r="E160" s="110">
        <f t="shared" si="5"/>
        <v>2.5</v>
      </c>
    </row>
    <row r="161" spans="1:5" hidden="1" x14ac:dyDescent="0.25">
      <c r="A161" s="108">
        <v>42888</v>
      </c>
      <c r="B161" s="6">
        <v>80</v>
      </c>
      <c r="C161" s="6">
        <v>54</v>
      </c>
      <c r="D161" s="110">
        <f t="shared" si="4"/>
        <v>67</v>
      </c>
      <c r="E161" s="110">
        <f t="shared" si="5"/>
        <v>0</v>
      </c>
    </row>
    <row r="162" spans="1:5" hidden="1" x14ac:dyDescent="0.25">
      <c r="A162" s="108">
        <v>42889</v>
      </c>
      <c r="B162" s="6">
        <v>86</v>
      </c>
      <c r="C162" s="6">
        <v>61</v>
      </c>
      <c r="D162" s="110">
        <f t="shared" si="4"/>
        <v>73.5</v>
      </c>
      <c r="E162" s="110">
        <f t="shared" si="5"/>
        <v>0</v>
      </c>
    </row>
    <row r="163" spans="1:5" hidden="1" x14ac:dyDescent="0.25">
      <c r="A163" s="108">
        <v>42890</v>
      </c>
      <c r="B163" s="6">
        <v>87</v>
      </c>
      <c r="C163" s="6">
        <v>64</v>
      </c>
      <c r="D163" s="110">
        <f t="shared" si="4"/>
        <v>75.5</v>
      </c>
      <c r="E163" s="110">
        <f t="shared" si="5"/>
        <v>0</v>
      </c>
    </row>
    <row r="164" spans="1:5" hidden="1" x14ac:dyDescent="0.25">
      <c r="A164" s="108">
        <v>42891</v>
      </c>
      <c r="B164" s="6">
        <v>88</v>
      </c>
      <c r="C164" s="6">
        <v>67</v>
      </c>
      <c r="D164" s="110">
        <f t="shared" si="4"/>
        <v>77.5</v>
      </c>
      <c r="E164" s="110">
        <f t="shared" si="5"/>
        <v>0</v>
      </c>
    </row>
    <row r="165" spans="1:5" hidden="1" x14ac:dyDescent="0.25">
      <c r="A165" s="108">
        <v>42892</v>
      </c>
      <c r="B165" s="6">
        <v>89</v>
      </c>
      <c r="C165" s="6">
        <v>56</v>
      </c>
      <c r="D165" s="110">
        <f t="shared" si="4"/>
        <v>72.5</v>
      </c>
      <c r="E165" s="110">
        <f t="shared" si="5"/>
        <v>0</v>
      </c>
    </row>
    <row r="166" spans="1:5" hidden="1" x14ac:dyDescent="0.25">
      <c r="A166" s="108">
        <v>42893</v>
      </c>
      <c r="B166" s="6">
        <v>80</v>
      </c>
      <c r="C166" s="6">
        <v>52</v>
      </c>
      <c r="D166" s="110">
        <f t="shared" si="4"/>
        <v>66</v>
      </c>
      <c r="E166" s="110">
        <f t="shared" si="5"/>
        <v>0</v>
      </c>
    </row>
    <row r="167" spans="1:5" hidden="1" x14ac:dyDescent="0.25">
      <c r="A167" s="108">
        <v>42894</v>
      </c>
      <c r="B167" s="6">
        <v>80</v>
      </c>
      <c r="C167" s="6">
        <v>52</v>
      </c>
      <c r="D167" s="110">
        <f t="shared" si="4"/>
        <v>66</v>
      </c>
      <c r="E167" s="110">
        <f t="shared" si="5"/>
        <v>0</v>
      </c>
    </row>
    <row r="168" spans="1:5" hidden="1" x14ac:dyDescent="0.25">
      <c r="A168" s="108">
        <v>42895</v>
      </c>
      <c r="B168" s="6">
        <v>82</v>
      </c>
      <c r="C168" s="6">
        <v>51</v>
      </c>
      <c r="D168" s="110">
        <f t="shared" si="4"/>
        <v>66.5</v>
      </c>
      <c r="E168" s="110">
        <f t="shared" si="5"/>
        <v>0</v>
      </c>
    </row>
    <row r="169" spans="1:5" hidden="1" x14ac:dyDescent="0.25">
      <c r="A169" s="108">
        <v>42896</v>
      </c>
      <c r="B169" s="6">
        <v>85</v>
      </c>
      <c r="C169" s="6">
        <v>62</v>
      </c>
      <c r="D169" s="110">
        <f t="shared" si="4"/>
        <v>73.5</v>
      </c>
      <c r="E169" s="110">
        <f t="shared" si="5"/>
        <v>0</v>
      </c>
    </row>
    <row r="170" spans="1:5" hidden="1" x14ac:dyDescent="0.25">
      <c r="A170" s="108">
        <v>42897</v>
      </c>
      <c r="B170" s="6">
        <v>87</v>
      </c>
      <c r="C170" s="6">
        <v>65</v>
      </c>
      <c r="D170" s="110">
        <f t="shared" si="4"/>
        <v>76</v>
      </c>
      <c r="E170" s="110">
        <f t="shared" si="5"/>
        <v>0</v>
      </c>
    </row>
    <row r="171" spans="1:5" hidden="1" x14ac:dyDescent="0.25">
      <c r="A171" s="108">
        <v>42898</v>
      </c>
      <c r="B171" s="6">
        <v>91</v>
      </c>
      <c r="C171" s="6">
        <v>69</v>
      </c>
      <c r="D171" s="110">
        <f t="shared" si="4"/>
        <v>80</v>
      </c>
      <c r="E171" s="110">
        <f t="shared" si="5"/>
        <v>0</v>
      </c>
    </row>
    <row r="172" spans="1:5" hidden="1" x14ac:dyDescent="0.25">
      <c r="A172" s="108">
        <v>42899</v>
      </c>
      <c r="B172" s="6">
        <v>91</v>
      </c>
      <c r="C172" s="6">
        <v>71</v>
      </c>
      <c r="D172" s="110">
        <f t="shared" si="4"/>
        <v>81</v>
      </c>
      <c r="E172" s="110">
        <f t="shared" si="5"/>
        <v>0</v>
      </c>
    </row>
    <row r="173" spans="1:5" hidden="1" x14ac:dyDescent="0.25">
      <c r="A173" s="108">
        <v>42900</v>
      </c>
      <c r="B173" s="6">
        <v>92</v>
      </c>
      <c r="C173" s="6">
        <v>74</v>
      </c>
      <c r="D173" s="110">
        <f t="shared" si="4"/>
        <v>83</v>
      </c>
      <c r="E173" s="110">
        <f t="shared" si="5"/>
        <v>0</v>
      </c>
    </row>
    <row r="174" spans="1:5" hidden="1" x14ac:dyDescent="0.25">
      <c r="A174" s="108">
        <v>42901</v>
      </c>
      <c r="B174" s="6">
        <v>91</v>
      </c>
      <c r="C174" s="6">
        <v>64</v>
      </c>
      <c r="D174" s="110">
        <f t="shared" si="4"/>
        <v>77.5</v>
      </c>
      <c r="E174" s="110">
        <f t="shared" si="5"/>
        <v>0</v>
      </c>
    </row>
    <row r="175" spans="1:5" hidden="1" x14ac:dyDescent="0.25">
      <c r="A175" s="108">
        <v>42902</v>
      </c>
      <c r="B175" s="6">
        <v>90</v>
      </c>
      <c r="C175" s="6">
        <v>64</v>
      </c>
      <c r="D175" s="110">
        <f t="shared" si="4"/>
        <v>77</v>
      </c>
      <c r="E175" s="110">
        <f t="shared" si="5"/>
        <v>0</v>
      </c>
    </row>
    <row r="176" spans="1:5" hidden="1" x14ac:dyDescent="0.25">
      <c r="A176" s="108">
        <v>42903</v>
      </c>
      <c r="B176" s="6">
        <v>85</v>
      </c>
      <c r="C176" s="6">
        <v>65</v>
      </c>
      <c r="D176" s="110">
        <f t="shared" si="4"/>
        <v>75</v>
      </c>
      <c r="E176" s="110">
        <f t="shared" si="5"/>
        <v>0</v>
      </c>
    </row>
    <row r="177" spans="1:5" hidden="1" x14ac:dyDescent="0.25">
      <c r="A177" s="108">
        <v>42904</v>
      </c>
      <c r="B177" s="6">
        <v>87</v>
      </c>
      <c r="C177" s="6">
        <v>64</v>
      </c>
      <c r="D177" s="110">
        <f t="shared" si="4"/>
        <v>75.5</v>
      </c>
      <c r="E177" s="110">
        <f t="shared" si="5"/>
        <v>0</v>
      </c>
    </row>
    <row r="178" spans="1:5" hidden="1" x14ac:dyDescent="0.25">
      <c r="A178" s="108">
        <v>42905</v>
      </c>
      <c r="B178" s="6">
        <v>80</v>
      </c>
      <c r="C178" s="6">
        <v>58</v>
      </c>
      <c r="D178" s="110">
        <f t="shared" si="4"/>
        <v>69</v>
      </c>
      <c r="E178" s="110">
        <f t="shared" si="5"/>
        <v>0</v>
      </c>
    </row>
    <row r="179" spans="1:5" hidden="1" x14ac:dyDescent="0.25">
      <c r="A179" s="108">
        <v>42906</v>
      </c>
      <c r="B179" s="6">
        <v>83</v>
      </c>
      <c r="C179" s="6">
        <v>59</v>
      </c>
      <c r="D179" s="110">
        <f t="shared" si="4"/>
        <v>71</v>
      </c>
      <c r="E179" s="110">
        <f t="shared" si="5"/>
        <v>0</v>
      </c>
    </row>
    <row r="180" spans="1:5" hidden="1" x14ac:dyDescent="0.25">
      <c r="A180" s="108">
        <v>42907</v>
      </c>
      <c r="B180" s="6">
        <v>90</v>
      </c>
      <c r="C180" s="6">
        <v>62</v>
      </c>
      <c r="D180" s="110">
        <f t="shared" si="4"/>
        <v>76</v>
      </c>
      <c r="E180" s="110">
        <f t="shared" si="5"/>
        <v>0</v>
      </c>
    </row>
    <row r="181" spans="1:5" hidden="1" x14ac:dyDescent="0.25">
      <c r="A181" s="108">
        <v>42908</v>
      </c>
      <c r="B181" s="6">
        <v>89</v>
      </c>
      <c r="C181" s="6">
        <v>67</v>
      </c>
      <c r="D181" s="110">
        <f t="shared" si="4"/>
        <v>78</v>
      </c>
      <c r="E181" s="110">
        <f t="shared" si="5"/>
        <v>0</v>
      </c>
    </row>
    <row r="182" spans="1:5" hidden="1" x14ac:dyDescent="0.25">
      <c r="A182" s="108">
        <v>42909</v>
      </c>
      <c r="B182" s="6">
        <v>85</v>
      </c>
      <c r="C182" s="6">
        <v>67</v>
      </c>
      <c r="D182" s="110">
        <f t="shared" si="4"/>
        <v>76</v>
      </c>
      <c r="E182" s="110">
        <f t="shared" si="5"/>
        <v>0</v>
      </c>
    </row>
    <row r="183" spans="1:5" hidden="1" x14ac:dyDescent="0.25">
      <c r="A183" s="108">
        <v>42910</v>
      </c>
      <c r="B183" s="6">
        <v>82</v>
      </c>
      <c r="C183" s="6">
        <v>55</v>
      </c>
      <c r="D183" s="110">
        <f t="shared" si="4"/>
        <v>68.5</v>
      </c>
      <c r="E183" s="110">
        <f t="shared" si="5"/>
        <v>0</v>
      </c>
    </row>
    <row r="184" spans="1:5" hidden="1" x14ac:dyDescent="0.25">
      <c r="A184" s="108">
        <v>42911</v>
      </c>
      <c r="B184" s="6">
        <v>76</v>
      </c>
      <c r="C184" s="6">
        <v>51</v>
      </c>
      <c r="D184" s="110">
        <f t="shared" si="4"/>
        <v>63.5</v>
      </c>
      <c r="E184" s="110">
        <f t="shared" si="5"/>
        <v>1.5</v>
      </c>
    </row>
    <row r="185" spans="1:5" hidden="1" x14ac:dyDescent="0.25">
      <c r="A185" s="108">
        <v>42912</v>
      </c>
      <c r="B185" s="6">
        <v>74</v>
      </c>
      <c r="C185" s="6">
        <v>50</v>
      </c>
      <c r="D185" s="110">
        <f t="shared" si="4"/>
        <v>62</v>
      </c>
      <c r="E185" s="110">
        <f t="shared" si="5"/>
        <v>3</v>
      </c>
    </row>
    <row r="186" spans="1:5" hidden="1" x14ac:dyDescent="0.25">
      <c r="A186" s="108">
        <v>42913</v>
      </c>
      <c r="B186" s="6">
        <v>73</v>
      </c>
      <c r="C186" s="6">
        <v>50</v>
      </c>
      <c r="D186" s="110">
        <f t="shared" si="4"/>
        <v>61.5</v>
      </c>
      <c r="E186" s="110">
        <f t="shared" si="5"/>
        <v>3.5</v>
      </c>
    </row>
    <row r="187" spans="1:5" hidden="1" x14ac:dyDescent="0.25">
      <c r="A187" s="108">
        <v>42914</v>
      </c>
      <c r="B187" s="6">
        <v>78</v>
      </c>
      <c r="C187" s="6">
        <v>50</v>
      </c>
      <c r="D187" s="110">
        <f t="shared" si="4"/>
        <v>64</v>
      </c>
      <c r="E187" s="110">
        <f t="shared" si="5"/>
        <v>1</v>
      </c>
    </row>
    <row r="188" spans="1:5" hidden="1" x14ac:dyDescent="0.25">
      <c r="A188" s="108">
        <v>42915</v>
      </c>
      <c r="B188" s="6">
        <v>86</v>
      </c>
      <c r="C188" s="6">
        <v>64</v>
      </c>
      <c r="D188" s="110">
        <f t="shared" si="4"/>
        <v>75</v>
      </c>
      <c r="E188" s="110">
        <f t="shared" si="5"/>
        <v>0</v>
      </c>
    </row>
    <row r="189" spans="1:5" hidden="1" x14ac:dyDescent="0.25">
      <c r="A189" s="108">
        <v>42916</v>
      </c>
      <c r="B189" s="6">
        <v>80</v>
      </c>
      <c r="C189" s="6">
        <v>64</v>
      </c>
      <c r="D189" s="110">
        <f t="shared" si="4"/>
        <v>72</v>
      </c>
      <c r="E189" s="110">
        <f t="shared" si="5"/>
        <v>0</v>
      </c>
    </row>
    <row r="190" spans="1:5" hidden="1" x14ac:dyDescent="0.25">
      <c r="A190" s="108">
        <v>42917</v>
      </c>
      <c r="B190" s="6">
        <v>81</v>
      </c>
      <c r="C190" s="6">
        <v>61</v>
      </c>
      <c r="D190" s="110">
        <f t="shared" si="4"/>
        <v>71</v>
      </c>
      <c r="E190" s="110">
        <f t="shared" si="5"/>
        <v>0</v>
      </c>
    </row>
    <row r="191" spans="1:5" hidden="1" x14ac:dyDescent="0.25">
      <c r="A191" s="108">
        <v>42918</v>
      </c>
      <c r="B191" s="6">
        <v>82</v>
      </c>
      <c r="C191" s="6">
        <v>64</v>
      </c>
      <c r="D191" s="110">
        <f t="shared" si="4"/>
        <v>73</v>
      </c>
      <c r="E191" s="110">
        <f t="shared" si="5"/>
        <v>0</v>
      </c>
    </row>
    <row r="192" spans="1:5" hidden="1" x14ac:dyDescent="0.25">
      <c r="A192" s="108">
        <v>42919</v>
      </c>
      <c r="B192" s="6">
        <v>86</v>
      </c>
      <c r="C192" s="6">
        <v>64</v>
      </c>
      <c r="D192" s="110">
        <f t="shared" si="4"/>
        <v>75</v>
      </c>
      <c r="E192" s="110">
        <f t="shared" si="5"/>
        <v>0</v>
      </c>
    </row>
    <row r="193" spans="1:5" hidden="1" x14ac:dyDescent="0.25">
      <c r="A193" s="108">
        <v>42920</v>
      </c>
      <c r="B193" s="6">
        <v>88</v>
      </c>
      <c r="C193" s="6">
        <v>66</v>
      </c>
      <c r="D193" s="110">
        <f t="shared" si="4"/>
        <v>77</v>
      </c>
      <c r="E193" s="110">
        <f t="shared" si="5"/>
        <v>0</v>
      </c>
    </row>
    <row r="194" spans="1:5" hidden="1" x14ac:dyDescent="0.25">
      <c r="A194" s="108">
        <v>42921</v>
      </c>
      <c r="B194" s="6">
        <v>88</v>
      </c>
      <c r="C194" s="6">
        <v>66</v>
      </c>
      <c r="D194" s="110">
        <f t="shared" si="4"/>
        <v>77</v>
      </c>
      <c r="E194" s="110">
        <f t="shared" si="5"/>
        <v>0</v>
      </c>
    </row>
    <row r="195" spans="1:5" hidden="1" x14ac:dyDescent="0.25">
      <c r="A195" s="108">
        <v>42922</v>
      </c>
      <c r="B195" s="6">
        <v>85</v>
      </c>
      <c r="C195" s="6">
        <v>64</v>
      </c>
      <c r="D195" s="110">
        <f t="shared" si="4"/>
        <v>74.5</v>
      </c>
      <c r="E195" s="110">
        <f t="shared" si="5"/>
        <v>0</v>
      </c>
    </row>
    <row r="196" spans="1:5" hidden="1" x14ac:dyDescent="0.25">
      <c r="A196" s="108">
        <v>42923</v>
      </c>
      <c r="B196" s="6">
        <v>89</v>
      </c>
      <c r="C196" s="6">
        <v>67</v>
      </c>
      <c r="D196" s="110">
        <f t="shared" si="4"/>
        <v>78</v>
      </c>
      <c r="E196" s="110">
        <f t="shared" si="5"/>
        <v>0</v>
      </c>
    </row>
    <row r="197" spans="1:5" hidden="1" x14ac:dyDescent="0.25">
      <c r="A197" s="108">
        <v>42924</v>
      </c>
      <c r="B197" s="6">
        <v>85</v>
      </c>
      <c r="C197" s="6">
        <v>64</v>
      </c>
      <c r="D197" s="110">
        <f t="shared" si="4"/>
        <v>74.5</v>
      </c>
      <c r="E197" s="110">
        <f t="shared" si="5"/>
        <v>0</v>
      </c>
    </row>
    <row r="198" spans="1:5" hidden="1" x14ac:dyDescent="0.25">
      <c r="A198" s="108">
        <v>42925</v>
      </c>
      <c r="B198" s="6">
        <v>87</v>
      </c>
      <c r="C198" s="6">
        <v>66</v>
      </c>
      <c r="D198" s="110">
        <f t="shared" si="4"/>
        <v>76.5</v>
      </c>
      <c r="E198" s="110">
        <f t="shared" si="5"/>
        <v>0</v>
      </c>
    </row>
    <row r="199" spans="1:5" hidden="1" x14ac:dyDescent="0.25">
      <c r="A199" s="108">
        <v>42926</v>
      </c>
      <c r="B199" s="6">
        <v>90</v>
      </c>
      <c r="C199" s="6">
        <v>70</v>
      </c>
      <c r="D199" s="110">
        <f t="shared" si="4"/>
        <v>80</v>
      </c>
      <c r="E199" s="110">
        <f t="shared" si="5"/>
        <v>0</v>
      </c>
    </row>
    <row r="200" spans="1:5" hidden="1" x14ac:dyDescent="0.25">
      <c r="A200" s="108">
        <v>42927</v>
      </c>
      <c r="B200" s="6">
        <v>93</v>
      </c>
      <c r="C200" s="6">
        <v>76</v>
      </c>
      <c r="D200" s="110">
        <f t="shared" si="4"/>
        <v>84.5</v>
      </c>
      <c r="E200" s="110">
        <f t="shared" si="5"/>
        <v>0</v>
      </c>
    </row>
    <row r="201" spans="1:5" hidden="1" x14ac:dyDescent="0.25">
      <c r="A201" s="108">
        <v>42928</v>
      </c>
      <c r="B201" s="6">
        <v>91</v>
      </c>
      <c r="C201" s="6">
        <v>76</v>
      </c>
      <c r="D201" s="110">
        <f t="shared" si="4"/>
        <v>83.5</v>
      </c>
      <c r="E201" s="110">
        <f t="shared" si="5"/>
        <v>0</v>
      </c>
    </row>
    <row r="202" spans="1:5" hidden="1" x14ac:dyDescent="0.25">
      <c r="A202" s="108">
        <v>42929</v>
      </c>
      <c r="B202" s="6">
        <v>93</v>
      </c>
      <c r="C202" s="6">
        <v>70</v>
      </c>
      <c r="D202" s="110">
        <f t="shared" ref="D202:D265" si="6">(B202+C202)/2</f>
        <v>81.5</v>
      </c>
      <c r="E202" s="110">
        <f t="shared" ref="E202:E265" si="7">IF(65-D202&gt;0,65-D202,0)</f>
        <v>0</v>
      </c>
    </row>
    <row r="203" spans="1:5" hidden="1" x14ac:dyDescent="0.25">
      <c r="A203" s="108">
        <v>42930</v>
      </c>
      <c r="B203" s="6">
        <v>85</v>
      </c>
      <c r="C203" s="6">
        <v>65</v>
      </c>
      <c r="D203" s="110">
        <f t="shared" si="6"/>
        <v>75</v>
      </c>
      <c r="E203" s="110">
        <f t="shared" si="7"/>
        <v>0</v>
      </c>
    </row>
    <row r="204" spans="1:5" hidden="1" x14ac:dyDescent="0.25">
      <c r="A204" s="108">
        <v>42931</v>
      </c>
      <c r="B204" s="6">
        <v>84</v>
      </c>
      <c r="C204" s="6">
        <v>64</v>
      </c>
      <c r="D204" s="110">
        <f t="shared" si="6"/>
        <v>74</v>
      </c>
      <c r="E204" s="110">
        <f t="shared" si="7"/>
        <v>0</v>
      </c>
    </row>
    <row r="205" spans="1:5" hidden="1" x14ac:dyDescent="0.25">
      <c r="A205" s="108">
        <v>42932</v>
      </c>
      <c r="B205" s="6">
        <v>88</v>
      </c>
      <c r="C205" s="6">
        <v>64</v>
      </c>
      <c r="D205" s="110">
        <f t="shared" si="6"/>
        <v>76</v>
      </c>
      <c r="E205" s="110">
        <f t="shared" si="7"/>
        <v>0</v>
      </c>
    </row>
    <row r="206" spans="1:5" hidden="1" x14ac:dyDescent="0.25">
      <c r="A206" s="108">
        <v>42933</v>
      </c>
      <c r="B206" s="6">
        <v>91</v>
      </c>
      <c r="C206" s="6">
        <v>71</v>
      </c>
      <c r="D206" s="110">
        <f t="shared" si="6"/>
        <v>81</v>
      </c>
      <c r="E206" s="110">
        <f t="shared" si="7"/>
        <v>0</v>
      </c>
    </row>
    <row r="207" spans="1:5" hidden="1" x14ac:dyDescent="0.25">
      <c r="A207" s="108">
        <v>42934</v>
      </c>
      <c r="B207" s="6">
        <v>86</v>
      </c>
      <c r="C207" s="6">
        <v>70</v>
      </c>
      <c r="D207" s="110">
        <f t="shared" si="6"/>
        <v>78</v>
      </c>
      <c r="E207" s="110">
        <f t="shared" si="7"/>
        <v>0</v>
      </c>
    </row>
    <row r="208" spans="1:5" hidden="1" x14ac:dyDescent="0.25">
      <c r="A208" s="108">
        <v>42935</v>
      </c>
      <c r="B208" s="6">
        <v>91</v>
      </c>
      <c r="C208" s="6">
        <v>71</v>
      </c>
      <c r="D208" s="110">
        <f t="shared" si="6"/>
        <v>81</v>
      </c>
      <c r="E208" s="110">
        <f t="shared" si="7"/>
        <v>0</v>
      </c>
    </row>
    <row r="209" spans="1:5" hidden="1" x14ac:dyDescent="0.25">
      <c r="A209" s="108">
        <v>42936</v>
      </c>
      <c r="B209" s="6">
        <v>90</v>
      </c>
      <c r="C209" s="6">
        <v>73</v>
      </c>
      <c r="D209" s="110">
        <f t="shared" si="6"/>
        <v>81.5</v>
      </c>
      <c r="E209" s="110">
        <f t="shared" si="7"/>
        <v>0</v>
      </c>
    </row>
    <row r="210" spans="1:5" hidden="1" x14ac:dyDescent="0.25">
      <c r="A210" s="108">
        <v>42937</v>
      </c>
      <c r="B210" s="6">
        <v>95</v>
      </c>
      <c r="C210" s="6">
        <v>78</v>
      </c>
      <c r="D210" s="110">
        <f t="shared" si="6"/>
        <v>86.5</v>
      </c>
      <c r="E210" s="110">
        <f t="shared" si="7"/>
        <v>0</v>
      </c>
    </row>
    <row r="211" spans="1:5" hidden="1" x14ac:dyDescent="0.25">
      <c r="A211" s="108">
        <v>42938</v>
      </c>
      <c r="B211" s="6">
        <v>95</v>
      </c>
      <c r="C211" s="6">
        <v>76</v>
      </c>
      <c r="D211" s="110">
        <f t="shared" si="6"/>
        <v>85.5</v>
      </c>
      <c r="E211" s="110">
        <f t="shared" si="7"/>
        <v>0</v>
      </c>
    </row>
    <row r="212" spans="1:5" hidden="1" x14ac:dyDescent="0.25">
      <c r="A212" s="108">
        <v>42939</v>
      </c>
      <c r="B212" s="6">
        <v>95</v>
      </c>
      <c r="C212" s="6">
        <v>71</v>
      </c>
      <c r="D212" s="110">
        <f t="shared" si="6"/>
        <v>83</v>
      </c>
      <c r="E212" s="110">
        <f t="shared" si="7"/>
        <v>0</v>
      </c>
    </row>
    <row r="213" spans="1:5" hidden="1" x14ac:dyDescent="0.25">
      <c r="A213" s="108">
        <v>42940</v>
      </c>
      <c r="B213" s="6">
        <v>95</v>
      </c>
      <c r="C213" s="6">
        <v>67</v>
      </c>
      <c r="D213" s="110">
        <f t="shared" si="6"/>
        <v>81</v>
      </c>
      <c r="E213" s="110">
        <f t="shared" si="7"/>
        <v>0</v>
      </c>
    </row>
    <row r="214" spans="1:5" hidden="1" x14ac:dyDescent="0.25">
      <c r="A214" s="108">
        <v>42941</v>
      </c>
      <c r="B214" s="6">
        <v>85</v>
      </c>
      <c r="C214" s="6">
        <v>63</v>
      </c>
      <c r="D214" s="110">
        <f t="shared" si="6"/>
        <v>74</v>
      </c>
      <c r="E214" s="110">
        <f t="shared" si="7"/>
        <v>0</v>
      </c>
    </row>
    <row r="215" spans="1:5" hidden="1" x14ac:dyDescent="0.25">
      <c r="A215" s="108">
        <v>42942</v>
      </c>
      <c r="B215" s="6">
        <v>89</v>
      </c>
      <c r="C215" s="6">
        <v>63</v>
      </c>
      <c r="D215" s="110">
        <f t="shared" si="6"/>
        <v>76</v>
      </c>
      <c r="E215" s="110">
        <f t="shared" si="7"/>
        <v>0</v>
      </c>
    </row>
    <row r="216" spans="1:5" hidden="1" x14ac:dyDescent="0.25">
      <c r="A216" s="108">
        <v>42943</v>
      </c>
      <c r="B216" s="6">
        <v>85</v>
      </c>
      <c r="C216" s="6">
        <v>72</v>
      </c>
      <c r="D216" s="110">
        <f t="shared" si="6"/>
        <v>78.5</v>
      </c>
      <c r="E216" s="110">
        <f t="shared" si="7"/>
        <v>0</v>
      </c>
    </row>
    <row r="217" spans="1:5" hidden="1" x14ac:dyDescent="0.25">
      <c r="A217" s="108">
        <v>42944</v>
      </c>
      <c r="B217" s="6">
        <v>86</v>
      </c>
      <c r="C217" s="6">
        <v>64</v>
      </c>
      <c r="D217" s="110">
        <f t="shared" si="6"/>
        <v>75</v>
      </c>
      <c r="E217" s="110">
        <f t="shared" si="7"/>
        <v>0</v>
      </c>
    </row>
    <row r="218" spans="1:5" hidden="1" x14ac:dyDescent="0.25">
      <c r="A218" s="108">
        <v>42945</v>
      </c>
      <c r="B218" s="6">
        <v>85</v>
      </c>
      <c r="C218" s="6">
        <v>58</v>
      </c>
      <c r="D218" s="110">
        <f t="shared" si="6"/>
        <v>71.5</v>
      </c>
      <c r="E218" s="110">
        <f t="shared" si="7"/>
        <v>0</v>
      </c>
    </row>
    <row r="219" spans="1:5" hidden="1" x14ac:dyDescent="0.25">
      <c r="A219" s="108">
        <v>42946</v>
      </c>
      <c r="B219" s="6">
        <v>84</v>
      </c>
      <c r="C219" s="6">
        <v>58</v>
      </c>
      <c r="D219" s="110">
        <f t="shared" si="6"/>
        <v>71</v>
      </c>
      <c r="E219" s="110">
        <f t="shared" si="7"/>
        <v>0</v>
      </c>
    </row>
    <row r="220" spans="1:5" hidden="1" x14ac:dyDescent="0.25">
      <c r="A220" s="108">
        <v>42947</v>
      </c>
      <c r="B220" s="6">
        <v>83</v>
      </c>
      <c r="C220" s="6">
        <v>57</v>
      </c>
      <c r="D220" s="110">
        <f t="shared" si="6"/>
        <v>70</v>
      </c>
      <c r="E220" s="110">
        <f t="shared" si="7"/>
        <v>0</v>
      </c>
    </row>
    <row r="221" spans="1:5" hidden="1" x14ac:dyDescent="0.25">
      <c r="A221" s="108">
        <v>42948</v>
      </c>
      <c r="B221" s="6">
        <v>83</v>
      </c>
      <c r="C221" s="6">
        <v>57</v>
      </c>
      <c r="D221" s="110">
        <f t="shared" si="6"/>
        <v>70</v>
      </c>
      <c r="E221" s="110">
        <f t="shared" si="7"/>
        <v>0</v>
      </c>
    </row>
    <row r="222" spans="1:5" hidden="1" x14ac:dyDescent="0.25">
      <c r="A222" s="108">
        <v>42949</v>
      </c>
      <c r="B222" s="6">
        <v>88</v>
      </c>
      <c r="C222" s="6">
        <v>61</v>
      </c>
      <c r="D222" s="110">
        <f t="shared" si="6"/>
        <v>74.5</v>
      </c>
      <c r="E222" s="110">
        <f t="shared" si="7"/>
        <v>0</v>
      </c>
    </row>
    <row r="223" spans="1:5" hidden="1" x14ac:dyDescent="0.25">
      <c r="A223" s="108">
        <v>42950</v>
      </c>
      <c r="B223" s="6">
        <v>89</v>
      </c>
      <c r="C223" s="6">
        <v>65</v>
      </c>
      <c r="D223" s="110">
        <f t="shared" si="6"/>
        <v>77</v>
      </c>
      <c r="E223" s="110">
        <f t="shared" si="7"/>
        <v>0</v>
      </c>
    </row>
    <row r="224" spans="1:5" hidden="1" x14ac:dyDescent="0.25">
      <c r="A224" s="108">
        <v>42951</v>
      </c>
      <c r="B224" s="6">
        <v>83</v>
      </c>
      <c r="C224" s="6">
        <v>50</v>
      </c>
      <c r="D224" s="110">
        <f t="shared" si="6"/>
        <v>66.5</v>
      </c>
      <c r="E224" s="110">
        <f t="shared" si="7"/>
        <v>0</v>
      </c>
    </row>
    <row r="225" spans="1:5" hidden="1" x14ac:dyDescent="0.25">
      <c r="A225" s="108">
        <v>42952</v>
      </c>
      <c r="B225" s="6">
        <v>77</v>
      </c>
      <c r="C225" s="6">
        <v>48</v>
      </c>
      <c r="D225" s="110">
        <f t="shared" si="6"/>
        <v>62.5</v>
      </c>
      <c r="E225" s="110">
        <f t="shared" si="7"/>
        <v>2.5</v>
      </c>
    </row>
    <row r="226" spans="1:5" hidden="1" x14ac:dyDescent="0.25">
      <c r="A226" s="108">
        <v>42953</v>
      </c>
      <c r="B226" s="6">
        <v>77</v>
      </c>
      <c r="C226" s="6">
        <v>54</v>
      </c>
      <c r="D226" s="110">
        <f t="shared" si="6"/>
        <v>65.5</v>
      </c>
      <c r="E226" s="110">
        <f t="shared" si="7"/>
        <v>0</v>
      </c>
    </row>
    <row r="227" spans="1:5" hidden="1" x14ac:dyDescent="0.25">
      <c r="A227" s="108">
        <v>42954</v>
      </c>
      <c r="B227" s="6">
        <v>75</v>
      </c>
      <c r="C227" s="6">
        <v>63</v>
      </c>
      <c r="D227" s="110">
        <f t="shared" si="6"/>
        <v>69</v>
      </c>
      <c r="E227" s="110">
        <f t="shared" si="7"/>
        <v>0</v>
      </c>
    </row>
    <row r="228" spans="1:5" hidden="1" x14ac:dyDescent="0.25">
      <c r="A228" s="108">
        <v>42955</v>
      </c>
      <c r="B228" s="6">
        <v>80</v>
      </c>
      <c r="C228" s="6">
        <v>55</v>
      </c>
      <c r="D228" s="110">
        <f t="shared" si="6"/>
        <v>67.5</v>
      </c>
      <c r="E228" s="110">
        <f t="shared" si="7"/>
        <v>0</v>
      </c>
    </row>
    <row r="229" spans="1:5" hidden="1" x14ac:dyDescent="0.25">
      <c r="A229" s="108">
        <v>42956</v>
      </c>
      <c r="B229" s="6">
        <v>83</v>
      </c>
      <c r="C229" s="6">
        <v>52</v>
      </c>
      <c r="D229" s="110">
        <f t="shared" si="6"/>
        <v>67.5</v>
      </c>
      <c r="E229" s="110">
        <f t="shared" si="7"/>
        <v>0</v>
      </c>
    </row>
    <row r="230" spans="1:5" hidden="1" x14ac:dyDescent="0.25">
      <c r="A230" s="108">
        <v>42957</v>
      </c>
      <c r="B230" s="6">
        <v>84</v>
      </c>
      <c r="C230" s="6">
        <v>51</v>
      </c>
      <c r="D230" s="110">
        <f t="shared" si="6"/>
        <v>67.5</v>
      </c>
      <c r="E230" s="110">
        <f t="shared" si="7"/>
        <v>0</v>
      </c>
    </row>
    <row r="231" spans="1:5" hidden="1" x14ac:dyDescent="0.25">
      <c r="A231" s="108">
        <v>42958</v>
      </c>
      <c r="B231" s="6">
        <v>84</v>
      </c>
      <c r="C231" s="6">
        <v>65</v>
      </c>
      <c r="D231" s="110">
        <f t="shared" si="6"/>
        <v>74.5</v>
      </c>
      <c r="E231" s="110">
        <f t="shared" si="7"/>
        <v>0</v>
      </c>
    </row>
    <row r="232" spans="1:5" hidden="1" x14ac:dyDescent="0.25">
      <c r="A232" s="108">
        <v>42959</v>
      </c>
      <c r="B232" s="6">
        <v>83</v>
      </c>
      <c r="C232" s="6">
        <v>54</v>
      </c>
      <c r="D232" s="110">
        <f t="shared" si="6"/>
        <v>68.5</v>
      </c>
      <c r="E232" s="110">
        <f t="shared" si="7"/>
        <v>0</v>
      </c>
    </row>
    <row r="233" spans="1:5" hidden="1" x14ac:dyDescent="0.25">
      <c r="A233" s="108">
        <v>42960</v>
      </c>
      <c r="B233" s="6">
        <v>83</v>
      </c>
      <c r="C233" s="6">
        <v>55</v>
      </c>
      <c r="D233" s="110">
        <f t="shared" si="6"/>
        <v>69</v>
      </c>
      <c r="E233" s="110">
        <f t="shared" si="7"/>
        <v>0</v>
      </c>
    </row>
    <row r="234" spans="1:5" hidden="1" x14ac:dyDescent="0.25">
      <c r="A234" s="108">
        <v>42961</v>
      </c>
      <c r="B234" s="6">
        <v>82</v>
      </c>
      <c r="C234" s="6">
        <v>58</v>
      </c>
      <c r="D234" s="110">
        <f t="shared" si="6"/>
        <v>70</v>
      </c>
      <c r="E234" s="110">
        <f t="shared" si="7"/>
        <v>0</v>
      </c>
    </row>
    <row r="235" spans="1:5" hidden="1" x14ac:dyDescent="0.25">
      <c r="A235" s="108">
        <v>42962</v>
      </c>
      <c r="B235" s="6">
        <v>86</v>
      </c>
      <c r="C235" s="6">
        <v>62</v>
      </c>
      <c r="D235" s="110">
        <f t="shared" si="6"/>
        <v>74</v>
      </c>
      <c r="E235" s="110">
        <f t="shared" si="7"/>
        <v>0</v>
      </c>
    </row>
    <row r="236" spans="1:5" hidden="1" x14ac:dyDescent="0.25">
      <c r="A236" s="108">
        <v>42963</v>
      </c>
      <c r="B236" s="6">
        <v>89</v>
      </c>
      <c r="C236" s="6">
        <v>67</v>
      </c>
      <c r="D236" s="110">
        <f t="shared" si="6"/>
        <v>78</v>
      </c>
      <c r="E236" s="110">
        <f t="shared" si="7"/>
        <v>0</v>
      </c>
    </row>
    <row r="237" spans="1:5" hidden="1" x14ac:dyDescent="0.25">
      <c r="A237" s="108">
        <v>42964</v>
      </c>
      <c r="B237" s="6">
        <v>83</v>
      </c>
      <c r="C237" s="6">
        <v>67</v>
      </c>
      <c r="D237" s="110">
        <f t="shared" si="6"/>
        <v>75</v>
      </c>
      <c r="E237" s="110">
        <f t="shared" si="7"/>
        <v>0</v>
      </c>
    </row>
    <row r="238" spans="1:5" hidden="1" x14ac:dyDescent="0.25">
      <c r="A238" s="108">
        <v>42965</v>
      </c>
      <c r="B238" s="6">
        <v>83</v>
      </c>
      <c r="C238" s="6">
        <v>61</v>
      </c>
      <c r="D238" s="110">
        <f t="shared" si="6"/>
        <v>72</v>
      </c>
      <c r="E238" s="110">
        <f t="shared" si="7"/>
        <v>0</v>
      </c>
    </row>
    <row r="239" spans="1:5" hidden="1" x14ac:dyDescent="0.25">
      <c r="A239" s="108">
        <v>42966</v>
      </c>
      <c r="B239" s="6">
        <v>88</v>
      </c>
      <c r="C239" s="6">
        <v>61</v>
      </c>
      <c r="D239" s="110">
        <f t="shared" si="6"/>
        <v>74.5</v>
      </c>
      <c r="E239" s="110">
        <f t="shared" si="7"/>
        <v>0</v>
      </c>
    </row>
    <row r="240" spans="1:5" hidden="1" x14ac:dyDescent="0.25">
      <c r="A240" s="108">
        <v>42967</v>
      </c>
      <c r="B240" s="6">
        <v>90</v>
      </c>
      <c r="C240" s="6">
        <v>63</v>
      </c>
      <c r="D240" s="110">
        <f t="shared" si="6"/>
        <v>76.5</v>
      </c>
      <c r="E240" s="110">
        <f t="shared" si="7"/>
        <v>0</v>
      </c>
    </row>
    <row r="241" spans="1:5" hidden="1" x14ac:dyDescent="0.25">
      <c r="A241" s="108">
        <v>42968</v>
      </c>
      <c r="B241" s="6">
        <v>90</v>
      </c>
      <c r="C241" s="6">
        <v>63</v>
      </c>
      <c r="D241" s="110">
        <f t="shared" si="6"/>
        <v>76.5</v>
      </c>
      <c r="E241" s="110">
        <f t="shared" si="7"/>
        <v>0</v>
      </c>
    </row>
    <row r="242" spans="1:5" hidden="1" x14ac:dyDescent="0.25">
      <c r="A242" s="108">
        <v>42969</v>
      </c>
      <c r="B242" s="6">
        <v>79</v>
      </c>
      <c r="C242" s="6">
        <v>65</v>
      </c>
      <c r="D242" s="110">
        <f t="shared" si="6"/>
        <v>72</v>
      </c>
      <c r="E242" s="110">
        <f t="shared" si="7"/>
        <v>0</v>
      </c>
    </row>
    <row r="243" spans="1:5" hidden="1" x14ac:dyDescent="0.25">
      <c r="A243" s="108">
        <v>42970</v>
      </c>
      <c r="B243" s="6">
        <v>78</v>
      </c>
      <c r="C243" s="6">
        <v>54</v>
      </c>
      <c r="D243" s="110">
        <f t="shared" si="6"/>
        <v>66</v>
      </c>
      <c r="E243" s="110">
        <f t="shared" si="7"/>
        <v>0</v>
      </c>
    </row>
    <row r="244" spans="1:5" hidden="1" x14ac:dyDescent="0.25">
      <c r="A244" s="108">
        <v>42971</v>
      </c>
      <c r="B244" s="6">
        <v>78</v>
      </c>
      <c r="C244" s="6">
        <v>54</v>
      </c>
      <c r="D244" s="110">
        <f t="shared" si="6"/>
        <v>66</v>
      </c>
      <c r="E244" s="110">
        <f t="shared" si="7"/>
        <v>0</v>
      </c>
    </row>
    <row r="245" spans="1:5" hidden="1" x14ac:dyDescent="0.25">
      <c r="A245" s="108">
        <v>42972</v>
      </c>
      <c r="B245" s="6">
        <v>79</v>
      </c>
      <c r="C245" s="6">
        <v>56</v>
      </c>
      <c r="D245" s="110">
        <f t="shared" si="6"/>
        <v>67.5</v>
      </c>
      <c r="E245" s="110">
        <f t="shared" si="7"/>
        <v>0</v>
      </c>
    </row>
    <row r="246" spans="1:5" hidden="1" x14ac:dyDescent="0.25">
      <c r="A246" s="108">
        <v>42973</v>
      </c>
      <c r="B246" s="6">
        <v>77</v>
      </c>
      <c r="C246" s="6">
        <v>56</v>
      </c>
      <c r="D246" s="110">
        <f t="shared" si="6"/>
        <v>66.5</v>
      </c>
      <c r="E246" s="110">
        <f t="shared" si="7"/>
        <v>0</v>
      </c>
    </row>
    <row r="247" spans="1:5" hidden="1" x14ac:dyDescent="0.25">
      <c r="A247" s="108">
        <v>42974</v>
      </c>
      <c r="B247" s="6">
        <v>82</v>
      </c>
      <c r="C247" s="6">
        <v>57</v>
      </c>
      <c r="D247" s="110">
        <f t="shared" si="6"/>
        <v>69.5</v>
      </c>
      <c r="E247" s="110">
        <f t="shared" si="7"/>
        <v>0</v>
      </c>
    </row>
    <row r="248" spans="1:5" hidden="1" x14ac:dyDescent="0.25">
      <c r="A248" s="108">
        <v>42975</v>
      </c>
      <c r="B248" s="6">
        <v>73</v>
      </c>
      <c r="C248" s="6">
        <v>63</v>
      </c>
      <c r="D248" s="110">
        <f t="shared" si="6"/>
        <v>68</v>
      </c>
      <c r="E248" s="110">
        <f t="shared" si="7"/>
        <v>0</v>
      </c>
    </row>
    <row r="249" spans="1:5" hidden="1" x14ac:dyDescent="0.25">
      <c r="A249" s="108">
        <v>42976</v>
      </c>
      <c r="B249" s="6">
        <v>77</v>
      </c>
      <c r="C249" s="6">
        <v>58</v>
      </c>
      <c r="D249" s="110">
        <f t="shared" si="6"/>
        <v>67.5</v>
      </c>
      <c r="E249" s="110">
        <f t="shared" si="7"/>
        <v>0</v>
      </c>
    </row>
    <row r="250" spans="1:5" hidden="1" x14ac:dyDescent="0.25">
      <c r="A250" s="108">
        <v>42977</v>
      </c>
      <c r="B250" s="6">
        <v>79</v>
      </c>
      <c r="C250" s="6">
        <v>57</v>
      </c>
      <c r="D250" s="110">
        <f t="shared" si="6"/>
        <v>68</v>
      </c>
      <c r="E250" s="110">
        <f t="shared" si="7"/>
        <v>0</v>
      </c>
    </row>
    <row r="251" spans="1:5" hidden="1" x14ac:dyDescent="0.25">
      <c r="A251" s="108">
        <v>42978</v>
      </c>
      <c r="B251" s="6">
        <v>81</v>
      </c>
      <c r="C251" s="6">
        <v>57</v>
      </c>
      <c r="D251" s="110">
        <f t="shared" si="6"/>
        <v>69</v>
      </c>
      <c r="E251" s="110">
        <f t="shared" si="7"/>
        <v>0</v>
      </c>
    </row>
    <row r="252" spans="1:5" hidden="1" x14ac:dyDescent="0.25">
      <c r="A252" s="108">
        <v>42979</v>
      </c>
      <c r="B252" s="6">
        <v>81</v>
      </c>
      <c r="C252" s="6">
        <v>52</v>
      </c>
      <c r="D252" s="110">
        <f t="shared" si="6"/>
        <v>66.5</v>
      </c>
      <c r="E252" s="110">
        <f t="shared" si="7"/>
        <v>0</v>
      </c>
    </row>
    <row r="253" spans="1:5" hidden="1" x14ac:dyDescent="0.25">
      <c r="A253" s="108">
        <v>42980</v>
      </c>
      <c r="B253" s="6">
        <v>74</v>
      </c>
      <c r="C253" s="6">
        <v>48</v>
      </c>
      <c r="D253" s="110">
        <f t="shared" si="6"/>
        <v>61</v>
      </c>
      <c r="E253" s="110">
        <f t="shared" si="7"/>
        <v>4</v>
      </c>
    </row>
    <row r="254" spans="1:5" hidden="1" x14ac:dyDescent="0.25">
      <c r="A254" s="108">
        <v>42981</v>
      </c>
      <c r="B254" s="6">
        <v>80</v>
      </c>
      <c r="C254" s="6">
        <v>54</v>
      </c>
      <c r="D254" s="110">
        <f t="shared" si="6"/>
        <v>67</v>
      </c>
      <c r="E254" s="110">
        <f t="shared" si="7"/>
        <v>0</v>
      </c>
    </row>
    <row r="255" spans="1:5" hidden="1" x14ac:dyDescent="0.25">
      <c r="A255" s="108">
        <v>42982</v>
      </c>
      <c r="B255" s="6">
        <v>85</v>
      </c>
      <c r="C255" s="6">
        <v>54</v>
      </c>
      <c r="D255" s="110">
        <f t="shared" si="6"/>
        <v>69.5</v>
      </c>
      <c r="E255" s="110">
        <f t="shared" si="7"/>
        <v>0</v>
      </c>
    </row>
    <row r="256" spans="1:5" hidden="1" x14ac:dyDescent="0.25">
      <c r="A256" s="108">
        <v>42983</v>
      </c>
      <c r="B256" s="6">
        <v>84</v>
      </c>
      <c r="C256" s="6">
        <v>61</v>
      </c>
      <c r="D256" s="110">
        <f t="shared" si="6"/>
        <v>72.5</v>
      </c>
      <c r="E256" s="110">
        <f t="shared" si="7"/>
        <v>0</v>
      </c>
    </row>
    <row r="257" spans="1:5" hidden="1" x14ac:dyDescent="0.25">
      <c r="A257" s="108">
        <v>42984</v>
      </c>
      <c r="B257" s="6">
        <v>71</v>
      </c>
      <c r="C257" s="6">
        <v>47</v>
      </c>
      <c r="D257" s="110">
        <f t="shared" si="6"/>
        <v>59</v>
      </c>
      <c r="E257" s="110">
        <f t="shared" si="7"/>
        <v>6</v>
      </c>
    </row>
    <row r="258" spans="1:5" hidden="1" x14ac:dyDescent="0.25">
      <c r="A258" s="108">
        <v>42985</v>
      </c>
      <c r="B258" s="6">
        <v>67</v>
      </c>
      <c r="C258" s="6">
        <v>46</v>
      </c>
      <c r="D258" s="110">
        <f t="shared" si="6"/>
        <v>56.5</v>
      </c>
      <c r="E258" s="110">
        <f t="shared" si="7"/>
        <v>8.5</v>
      </c>
    </row>
    <row r="259" spans="1:5" hidden="1" x14ac:dyDescent="0.25">
      <c r="A259" s="108">
        <v>42986</v>
      </c>
      <c r="B259" s="6">
        <v>75</v>
      </c>
      <c r="C259" s="6">
        <v>43</v>
      </c>
      <c r="D259" s="110">
        <f t="shared" si="6"/>
        <v>59</v>
      </c>
      <c r="E259" s="110">
        <f t="shared" si="7"/>
        <v>6</v>
      </c>
    </row>
    <row r="260" spans="1:5" hidden="1" x14ac:dyDescent="0.25">
      <c r="A260" s="108">
        <v>42987</v>
      </c>
      <c r="B260" s="6">
        <v>83</v>
      </c>
      <c r="C260" s="6">
        <v>57</v>
      </c>
      <c r="D260" s="110">
        <f t="shared" si="6"/>
        <v>70</v>
      </c>
      <c r="E260" s="110">
        <f t="shared" si="7"/>
        <v>0</v>
      </c>
    </row>
    <row r="261" spans="1:5" hidden="1" x14ac:dyDescent="0.25">
      <c r="A261" s="108">
        <v>42988</v>
      </c>
      <c r="B261" s="6">
        <v>84</v>
      </c>
      <c r="C261" s="6">
        <v>54</v>
      </c>
      <c r="D261" s="110">
        <f t="shared" si="6"/>
        <v>69</v>
      </c>
      <c r="E261" s="110">
        <f t="shared" si="7"/>
        <v>0</v>
      </c>
    </row>
    <row r="262" spans="1:5" hidden="1" x14ac:dyDescent="0.25">
      <c r="A262" s="108">
        <v>42989</v>
      </c>
      <c r="B262" s="6">
        <v>81</v>
      </c>
      <c r="C262" s="6">
        <v>49</v>
      </c>
      <c r="D262" s="110">
        <f t="shared" si="6"/>
        <v>65</v>
      </c>
      <c r="E262" s="110">
        <f t="shared" si="7"/>
        <v>0</v>
      </c>
    </row>
    <row r="263" spans="1:5" hidden="1" x14ac:dyDescent="0.25">
      <c r="A263" s="108">
        <v>42990</v>
      </c>
      <c r="B263" s="6">
        <v>79</v>
      </c>
      <c r="C263" s="6">
        <v>49</v>
      </c>
      <c r="D263" s="110">
        <f t="shared" si="6"/>
        <v>64</v>
      </c>
      <c r="E263" s="110">
        <f t="shared" si="7"/>
        <v>1</v>
      </c>
    </row>
    <row r="264" spans="1:5" hidden="1" x14ac:dyDescent="0.25">
      <c r="A264" s="108">
        <v>42991</v>
      </c>
      <c r="B264" s="6">
        <v>80</v>
      </c>
      <c r="C264" s="6">
        <v>53</v>
      </c>
      <c r="D264" s="110">
        <f t="shared" si="6"/>
        <v>66.5</v>
      </c>
      <c r="E264" s="110">
        <f t="shared" si="7"/>
        <v>0</v>
      </c>
    </row>
    <row r="265" spans="1:5" hidden="1" x14ac:dyDescent="0.25">
      <c r="A265" s="108">
        <v>42992</v>
      </c>
      <c r="B265" s="6">
        <v>83</v>
      </c>
      <c r="C265" s="6">
        <v>57</v>
      </c>
      <c r="D265" s="110">
        <f t="shared" si="6"/>
        <v>70</v>
      </c>
      <c r="E265" s="110">
        <f t="shared" si="7"/>
        <v>0</v>
      </c>
    </row>
    <row r="266" spans="1:5" hidden="1" x14ac:dyDescent="0.25">
      <c r="A266" s="108">
        <v>42993</v>
      </c>
      <c r="B266" s="6">
        <v>86</v>
      </c>
      <c r="C266" s="6">
        <v>61</v>
      </c>
      <c r="D266" s="110">
        <f t="shared" ref="D266:D329" si="8">(B266+C266)/2</f>
        <v>73.5</v>
      </c>
      <c r="E266" s="110">
        <f t="shared" ref="E266:E329" si="9">IF(65-D266&gt;0,65-D266,0)</f>
        <v>0</v>
      </c>
    </row>
    <row r="267" spans="1:5" hidden="1" x14ac:dyDescent="0.25">
      <c r="A267" s="108">
        <v>42994</v>
      </c>
      <c r="B267" s="6">
        <v>89</v>
      </c>
      <c r="C267" s="6">
        <v>61</v>
      </c>
      <c r="D267" s="110">
        <f t="shared" si="8"/>
        <v>75</v>
      </c>
      <c r="E267" s="110">
        <f t="shared" si="9"/>
        <v>0</v>
      </c>
    </row>
    <row r="268" spans="1:5" hidden="1" x14ac:dyDescent="0.25">
      <c r="A268" s="108">
        <v>42995</v>
      </c>
      <c r="B268" s="6">
        <v>88</v>
      </c>
      <c r="C268" s="6">
        <v>64</v>
      </c>
      <c r="D268" s="110">
        <f t="shared" si="8"/>
        <v>76</v>
      </c>
      <c r="E268" s="110">
        <f t="shared" si="9"/>
        <v>0</v>
      </c>
    </row>
    <row r="269" spans="1:5" hidden="1" x14ac:dyDescent="0.25">
      <c r="A269" s="108">
        <v>42996</v>
      </c>
      <c r="B269" s="6">
        <v>74</v>
      </c>
      <c r="C269" s="6">
        <v>55</v>
      </c>
      <c r="D269" s="110">
        <f t="shared" si="8"/>
        <v>64.5</v>
      </c>
      <c r="E269" s="110">
        <f t="shared" si="9"/>
        <v>0.5</v>
      </c>
    </row>
    <row r="270" spans="1:5" hidden="1" x14ac:dyDescent="0.25">
      <c r="A270" s="108">
        <v>42997</v>
      </c>
      <c r="B270" s="6">
        <v>76</v>
      </c>
      <c r="C270" s="6">
        <v>55</v>
      </c>
      <c r="D270" s="110">
        <f t="shared" si="8"/>
        <v>65.5</v>
      </c>
      <c r="E270" s="110">
        <f t="shared" si="9"/>
        <v>0</v>
      </c>
    </row>
    <row r="271" spans="1:5" hidden="1" x14ac:dyDescent="0.25">
      <c r="A271" s="108">
        <v>42998</v>
      </c>
      <c r="B271" s="6">
        <v>83</v>
      </c>
      <c r="C271" s="6">
        <v>60</v>
      </c>
      <c r="D271" s="110">
        <f t="shared" si="8"/>
        <v>71.5</v>
      </c>
      <c r="E271" s="110">
        <f t="shared" si="9"/>
        <v>0</v>
      </c>
    </row>
    <row r="272" spans="1:5" hidden="1" x14ac:dyDescent="0.25">
      <c r="A272" s="108">
        <v>42999</v>
      </c>
      <c r="B272" s="6">
        <v>91</v>
      </c>
      <c r="C272" s="6">
        <v>72</v>
      </c>
      <c r="D272" s="110">
        <f t="shared" si="8"/>
        <v>81.5</v>
      </c>
      <c r="E272" s="110">
        <f t="shared" si="9"/>
        <v>0</v>
      </c>
    </row>
    <row r="273" spans="1:5" hidden="1" x14ac:dyDescent="0.25">
      <c r="A273" s="108">
        <v>43000</v>
      </c>
      <c r="B273" s="6">
        <v>90</v>
      </c>
      <c r="C273" s="6">
        <v>67</v>
      </c>
      <c r="D273" s="110">
        <f t="shared" si="8"/>
        <v>78.5</v>
      </c>
      <c r="E273" s="110">
        <f t="shared" si="9"/>
        <v>0</v>
      </c>
    </row>
    <row r="274" spans="1:5" hidden="1" x14ac:dyDescent="0.25">
      <c r="A274" s="108">
        <v>43001</v>
      </c>
      <c r="B274" s="6">
        <v>90</v>
      </c>
      <c r="C274" s="6">
        <v>68</v>
      </c>
      <c r="D274" s="110">
        <f t="shared" si="8"/>
        <v>79</v>
      </c>
      <c r="E274" s="110">
        <f t="shared" si="9"/>
        <v>0</v>
      </c>
    </row>
    <row r="275" spans="1:5" hidden="1" x14ac:dyDescent="0.25">
      <c r="A275" s="108">
        <v>43002</v>
      </c>
      <c r="B275" s="6">
        <v>91</v>
      </c>
      <c r="C275" s="6">
        <v>64</v>
      </c>
      <c r="D275" s="110">
        <f t="shared" si="8"/>
        <v>77.5</v>
      </c>
      <c r="E275" s="110">
        <f t="shared" si="9"/>
        <v>0</v>
      </c>
    </row>
    <row r="276" spans="1:5" hidden="1" x14ac:dyDescent="0.25">
      <c r="A276" s="108">
        <v>43003</v>
      </c>
      <c r="B276" s="6">
        <v>91</v>
      </c>
      <c r="C276" s="6">
        <v>64</v>
      </c>
      <c r="D276" s="110">
        <f t="shared" si="8"/>
        <v>77.5</v>
      </c>
      <c r="E276" s="110">
        <f t="shared" si="9"/>
        <v>0</v>
      </c>
    </row>
    <row r="277" spans="1:5" hidden="1" x14ac:dyDescent="0.25">
      <c r="A277" s="108">
        <v>43004</v>
      </c>
      <c r="B277" s="6">
        <v>87</v>
      </c>
      <c r="C277" s="6">
        <v>65</v>
      </c>
      <c r="D277" s="110">
        <f t="shared" si="8"/>
        <v>76</v>
      </c>
      <c r="E277" s="110">
        <f t="shared" si="9"/>
        <v>0</v>
      </c>
    </row>
    <row r="278" spans="1:5" hidden="1" x14ac:dyDescent="0.25">
      <c r="A278" s="108">
        <v>43005</v>
      </c>
      <c r="B278" s="6">
        <v>74</v>
      </c>
      <c r="C278" s="6">
        <v>57</v>
      </c>
      <c r="D278" s="110">
        <f t="shared" si="8"/>
        <v>65.5</v>
      </c>
      <c r="E278" s="110">
        <f t="shared" si="9"/>
        <v>0</v>
      </c>
    </row>
    <row r="279" spans="1:5" hidden="1" x14ac:dyDescent="0.25">
      <c r="A279" s="108">
        <v>43006</v>
      </c>
      <c r="B279" s="6">
        <v>67</v>
      </c>
      <c r="C279" s="6">
        <v>46</v>
      </c>
      <c r="D279" s="110">
        <f t="shared" si="8"/>
        <v>56.5</v>
      </c>
      <c r="E279" s="110">
        <f t="shared" si="9"/>
        <v>8.5</v>
      </c>
    </row>
    <row r="280" spans="1:5" hidden="1" x14ac:dyDescent="0.25">
      <c r="A280" s="108">
        <v>43007</v>
      </c>
      <c r="B280" s="6">
        <v>75</v>
      </c>
      <c r="C280" s="6">
        <v>46</v>
      </c>
      <c r="D280" s="110">
        <f t="shared" si="8"/>
        <v>60.5</v>
      </c>
      <c r="E280" s="110">
        <f t="shared" si="9"/>
        <v>4.5</v>
      </c>
    </row>
    <row r="281" spans="1:5" hidden="1" x14ac:dyDescent="0.25">
      <c r="A281" s="108">
        <v>43008</v>
      </c>
      <c r="B281" s="6">
        <v>79</v>
      </c>
      <c r="C281" s="6">
        <v>48</v>
      </c>
      <c r="D281" s="110">
        <f t="shared" si="8"/>
        <v>63.5</v>
      </c>
      <c r="E281" s="110">
        <f t="shared" si="9"/>
        <v>1.5</v>
      </c>
    </row>
    <row r="282" spans="1:5" hidden="1" x14ac:dyDescent="0.25">
      <c r="A282" s="108">
        <v>43009</v>
      </c>
      <c r="B282" s="6">
        <v>73</v>
      </c>
      <c r="C282" s="6">
        <v>48</v>
      </c>
      <c r="D282" s="110">
        <f t="shared" si="8"/>
        <v>60.5</v>
      </c>
      <c r="E282" s="110">
        <f t="shared" si="9"/>
        <v>4.5</v>
      </c>
    </row>
    <row r="283" spans="1:5" hidden="1" x14ac:dyDescent="0.25">
      <c r="A283" s="108">
        <v>43010</v>
      </c>
      <c r="B283" s="6">
        <v>77</v>
      </c>
      <c r="C283" s="6">
        <v>52</v>
      </c>
      <c r="D283" s="110">
        <f t="shared" si="8"/>
        <v>64.5</v>
      </c>
      <c r="E283" s="110">
        <f t="shared" si="9"/>
        <v>0.5</v>
      </c>
    </row>
    <row r="284" spans="1:5" hidden="1" x14ac:dyDescent="0.25">
      <c r="A284" s="108">
        <v>43011</v>
      </c>
      <c r="B284" s="6">
        <v>86</v>
      </c>
      <c r="C284" s="6">
        <v>63</v>
      </c>
      <c r="D284" s="110">
        <f t="shared" si="8"/>
        <v>74.5</v>
      </c>
      <c r="E284" s="110">
        <f t="shared" si="9"/>
        <v>0</v>
      </c>
    </row>
    <row r="285" spans="1:5" hidden="1" x14ac:dyDescent="0.25">
      <c r="A285" s="108">
        <v>43012</v>
      </c>
      <c r="B285" s="6">
        <v>82</v>
      </c>
      <c r="C285" s="6">
        <v>58</v>
      </c>
      <c r="D285" s="110">
        <f t="shared" si="8"/>
        <v>70</v>
      </c>
      <c r="E285" s="110">
        <f t="shared" si="9"/>
        <v>0</v>
      </c>
    </row>
    <row r="286" spans="1:5" hidden="1" x14ac:dyDescent="0.25">
      <c r="A286" s="108">
        <v>43013</v>
      </c>
      <c r="B286" s="6">
        <v>67</v>
      </c>
      <c r="C286" s="6">
        <v>58</v>
      </c>
      <c r="D286" s="110">
        <f t="shared" si="8"/>
        <v>62.5</v>
      </c>
      <c r="E286" s="110">
        <f t="shared" si="9"/>
        <v>2.5</v>
      </c>
    </row>
    <row r="287" spans="1:5" hidden="1" x14ac:dyDescent="0.25">
      <c r="A287" s="108">
        <v>43014</v>
      </c>
      <c r="B287" s="6">
        <v>69</v>
      </c>
      <c r="C287" s="6">
        <v>59</v>
      </c>
      <c r="D287" s="110">
        <f t="shared" si="8"/>
        <v>64</v>
      </c>
      <c r="E287" s="110">
        <f t="shared" si="9"/>
        <v>1</v>
      </c>
    </row>
    <row r="288" spans="1:5" hidden="1" x14ac:dyDescent="0.25">
      <c r="A288" s="108">
        <v>43015</v>
      </c>
      <c r="B288" s="6">
        <v>71</v>
      </c>
      <c r="C288" s="6">
        <v>57</v>
      </c>
      <c r="D288" s="110">
        <f t="shared" si="8"/>
        <v>64</v>
      </c>
      <c r="E288" s="110">
        <f t="shared" si="9"/>
        <v>1</v>
      </c>
    </row>
    <row r="289" spans="1:5" hidden="1" x14ac:dyDescent="0.25">
      <c r="A289" s="108">
        <v>43016</v>
      </c>
      <c r="B289" s="6">
        <v>66</v>
      </c>
      <c r="C289" s="6">
        <v>52</v>
      </c>
      <c r="D289" s="110">
        <f t="shared" si="8"/>
        <v>59</v>
      </c>
      <c r="E289" s="110">
        <f t="shared" si="9"/>
        <v>6</v>
      </c>
    </row>
    <row r="290" spans="1:5" hidden="1" x14ac:dyDescent="0.25">
      <c r="A290" s="108">
        <v>43017</v>
      </c>
      <c r="B290" s="6">
        <v>79</v>
      </c>
      <c r="C290" s="6">
        <v>52</v>
      </c>
      <c r="D290" s="110">
        <f t="shared" si="8"/>
        <v>65.5</v>
      </c>
      <c r="E290" s="110">
        <f t="shared" si="9"/>
        <v>0</v>
      </c>
    </row>
    <row r="291" spans="1:5" hidden="1" x14ac:dyDescent="0.25">
      <c r="A291" s="108">
        <v>43018</v>
      </c>
      <c r="B291" s="6">
        <v>76</v>
      </c>
      <c r="C291" s="6">
        <v>51</v>
      </c>
      <c r="D291" s="110">
        <f t="shared" si="8"/>
        <v>63.5</v>
      </c>
      <c r="E291" s="110">
        <f t="shared" si="9"/>
        <v>1.5</v>
      </c>
    </row>
    <row r="292" spans="1:5" hidden="1" x14ac:dyDescent="0.25">
      <c r="A292" s="108">
        <v>43019</v>
      </c>
      <c r="B292" s="6">
        <v>52</v>
      </c>
      <c r="C292" s="6">
        <v>46</v>
      </c>
      <c r="D292" s="110">
        <f t="shared" si="8"/>
        <v>49</v>
      </c>
      <c r="E292" s="110">
        <f t="shared" si="9"/>
        <v>16</v>
      </c>
    </row>
    <row r="293" spans="1:5" hidden="1" x14ac:dyDescent="0.25">
      <c r="A293" s="108">
        <v>43020</v>
      </c>
      <c r="B293" s="6">
        <v>55</v>
      </c>
      <c r="C293" s="6">
        <v>45</v>
      </c>
      <c r="D293" s="110">
        <f t="shared" si="8"/>
        <v>50</v>
      </c>
      <c r="E293" s="110">
        <f t="shared" si="9"/>
        <v>15</v>
      </c>
    </row>
    <row r="294" spans="1:5" hidden="1" x14ac:dyDescent="0.25">
      <c r="A294" s="108">
        <v>43021</v>
      </c>
      <c r="B294" s="6">
        <v>60</v>
      </c>
      <c r="C294" s="6">
        <v>49</v>
      </c>
      <c r="D294" s="110">
        <f t="shared" si="8"/>
        <v>54.5</v>
      </c>
      <c r="E294" s="110">
        <f t="shared" si="9"/>
        <v>10.5</v>
      </c>
    </row>
    <row r="295" spans="1:5" hidden="1" x14ac:dyDescent="0.25">
      <c r="A295" s="108">
        <v>43022</v>
      </c>
      <c r="B295" s="6">
        <v>80</v>
      </c>
      <c r="C295" s="6">
        <v>52</v>
      </c>
      <c r="D295" s="110">
        <f t="shared" si="8"/>
        <v>66</v>
      </c>
      <c r="E295" s="110">
        <f t="shared" si="9"/>
        <v>0</v>
      </c>
    </row>
    <row r="296" spans="1:5" hidden="1" x14ac:dyDescent="0.25">
      <c r="A296" s="108">
        <v>43023</v>
      </c>
      <c r="B296" s="6">
        <v>82</v>
      </c>
      <c r="C296" s="6">
        <v>48</v>
      </c>
      <c r="D296" s="110">
        <f t="shared" si="8"/>
        <v>65</v>
      </c>
      <c r="E296" s="110">
        <f t="shared" si="9"/>
        <v>0</v>
      </c>
    </row>
    <row r="297" spans="1:5" hidden="1" x14ac:dyDescent="0.25">
      <c r="A297" s="108">
        <v>43024</v>
      </c>
      <c r="B297" s="6">
        <v>59</v>
      </c>
      <c r="C297" s="6">
        <v>40</v>
      </c>
      <c r="D297" s="110">
        <f t="shared" si="8"/>
        <v>49.5</v>
      </c>
      <c r="E297" s="110">
        <f t="shared" si="9"/>
        <v>15.5</v>
      </c>
    </row>
    <row r="298" spans="1:5" hidden="1" x14ac:dyDescent="0.25">
      <c r="A298" s="108">
        <v>43025</v>
      </c>
      <c r="B298" s="6">
        <v>67</v>
      </c>
      <c r="C298" s="6">
        <v>40</v>
      </c>
      <c r="D298" s="110">
        <f t="shared" si="8"/>
        <v>53.5</v>
      </c>
      <c r="E298" s="110">
        <f t="shared" si="9"/>
        <v>11.5</v>
      </c>
    </row>
    <row r="299" spans="1:5" hidden="1" x14ac:dyDescent="0.25">
      <c r="A299" s="108">
        <v>43026</v>
      </c>
      <c r="B299" s="6">
        <v>70</v>
      </c>
      <c r="C299" s="6">
        <v>47</v>
      </c>
      <c r="D299" s="110">
        <f t="shared" si="8"/>
        <v>58.5</v>
      </c>
      <c r="E299" s="110">
        <f t="shared" si="9"/>
        <v>6.5</v>
      </c>
    </row>
    <row r="300" spans="1:5" hidden="1" x14ac:dyDescent="0.25">
      <c r="A300" s="108">
        <v>43027</v>
      </c>
      <c r="B300" s="6">
        <v>72</v>
      </c>
      <c r="C300" s="6">
        <v>49</v>
      </c>
      <c r="D300" s="110">
        <f t="shared" si="8"/>
        <v>60.5</v>
      </c>
      <c r="E300" s="110">
        <f t="shared" si="9"/>
        <v>4.5</v>
      </c>
    </row>
    <row r="301" spans="1:5" hidden="1" x14ac:dyDescent="0.25">
      <c r="A301" s="108">
        <v>43028</v>
      </c>
      <c r="B301" s="6">
        <v>76</v>
      </c>
      <c r="C301" s="6">
        <v>50</v>
      </c>
      <c r="D301" s="110">
        <f t="shared" si="8"/>
        <v>63</v>
      </c>
      <c r="E301" s="110">
        <f t="shared" si="9"/>
        <v>2</v>
      </c>
    </row>
    <row r="302" spans="1:5" hidden="1" x14ac:dyDescent="0.25">
      <c r="A302" s="108">
        <v>43029</v>
      </c>
      <c r="B302" s="6">
        <v>73</v>
      </c>
      <c r="C302" s="6">
        <v>56</v>
      </c>
      <c r="D302" s="110">
        <f t="shared" si="8"/>
        <v>64.5</v>
      </c>
      <c r="E302" s="110">
        <f t="shared" si="9"/>
        <v>0.5</v>
      </c>
    </row>
    <row r="303" spans="1:5" hidden="1" x14ac:dyDescent="0.25">
      <c r="A303" s="108">
        <v>43030</v>
      </c>
      <c r="B303" s="6">
        <v>79</v>
      </c>
      <c r="C303" s="6">
        <v>49</v>
      </c>
      <c r="D303" s="110">
        <f t="shared" si="8"/>
        <v>64</v>
      </c>
      <c r="E303" s="110">
        <f t="shared" si="9"/>
        <v>1</v>
      </c>
    </row>
    <row r="304" spans="1:5" hidden="1" x14ac:dyDescent="0.25">
      <c r="A304" s="108">
        <v>43031</v>
      </c>
      <c r="B304" s="6">
        <v>57</v>
      </c>
      <c r="C304" s="6">
        <v>45</v>
      </c>
      <c r="D304" s="110">
        <f t="shared" si="8"/>
        <v>51</v>
      </c>
      <c r="E304" s="110">
        <f t="shared" si="9"/>
        <v>14</v>
      </c>
    </row>
    <row r="305" spans="1:9" hidden="1" x14ac:dyDescent="0.25">
      <c r="A305" s="108">
        <v>43032</v>
      </c>
      <c r="B305" s="6">
        <v>63</v>
      </c>
      <c r="C305" s="6">
        <v>44</v>
      </c>
      <c r="D305" s="110">
        <f t="shared" si="8"/>
        <v>53.5</v>
      </c>
      <c r="E305" s="110">
        <f t="shared" si="9"/>
        <v>11.5</v>
      </c>
    </row>
    <row r="306" spans="1:9" hidden="1" x14ac:dyDescent="0.25">
      <c r="A306" s="108">
        <v>43033</v>
      </c>
      <c r="B306" s="6">
        <v>52</v>
      </c>
      <c r="C306" s="6">
        <v>37</v>
      </c>
      <c r="D306" s="110">
        <f t="shared" si="8"/>
        <v>44.5</v>
      </c>
      <c r="E306" s="110">
        <f t="shared" si="9"/>
        <v>20.5</v>
      </c>
    </row>
    <row r="307" spans="1:9" hidden="1" x14ac:dyDescent="0.25">
      <c r="A307" s="108">
        <v>43034</v>
      </c>
      <c r="B307" s="6">
        <v>65</v>
      </c>
      <c r="C307" s="6">
        <v>36</v>
      </c>
      <c r="D307" s="110">
        <f t="shared" si="8"/>
        <v>50.5</v>
      </c>
      <c r="E307" s="110">
        <f t="shared" si="9"/>
        <v>14.5</v>
      </c>
    </row>
    <row r="308" spans="1:9" hidden="1" x14ac:dyDescent="0.25">
      <c r="A308" s="108">
        <v>43035</v>
      </c>
      <c r="B308" s="6">
        <v>69</v>
      </c>
      <c r="C308" s="6">
        <v>35</v>
      </c>
      <c r="D308" s="110">
        <f t="shared" si="8"/>
        <v>52</v>
      </c>
      <c r="E308" s="110">
        <f t="shared" si="9"/>
        <v>13</v>
      </c>
    </row>
    <row r="309" spans="1:9" hidden="1" x14ac:dyDescent="0.25">
      <c r="A309" s="108">
        <v>43036</v>
      </c>
      <c r="B309" s="6">
        <v>38</v>
      </c>
      <c r="C309" s="6">
        <v>32</v>
      </c>
      <c r="D309" s="110">
        <f t="shared" si="8"/>
        <v>35</v>
      </c>
      <c r="E309" s="110">
        <f t="shared" si="9"/>
        <v>30</v>
      </c>
    </row>
    <row r="310" spans="1:9" hidden="1" x14ac:dyDescent="0.25">
      <c r="A310" s="108">
        <v>43037</v>
      </c>
      <c r="B310" s="6">
        <v>43</v>
      </c>
      <c r="C310" s="6">
        <v>22</v>
      </c>
      <c r="D310" s="110">
        <f t="shared" si="8"/>
        <v>32.5</v>
      </c>
      <c r="E310" s="110">
        <f t="shared" si="9"/>
        <v>32.5</v>
      </c>
    </row>
    <row r="311" spans="1:9" hidden="1" x14ac:dyDescent="0.25">
      <c r="A311" s="108">
        <v>43038</v>
      </c>
      <c r="B311" s="6">
        <v>54</v>
      </c>
      <c r="C311" s="6">
        <v>28</v>
      </c>
      <c r="D311" s="110">
        <f t="shared" si="8"/>
        <v>41</v>
      </c>
      <c r="E311" s="110">
        <f t="shared" si="9"/>
        <v>24</v>
      </c>
    </row>
    <row r="312" spans="1:9" hidden="1" x14ac:dyDescent="0.25">
      <c r="A312" s="108">
        <v>43039</v>
      </c>
      <c r="B312" s="6">
        <v>49</v>
      </c>
      <c r="C312" s="6">
        <v>28</v>
      </c>
      <c r="D312" s="110">
        <f t="shared" si="8"/>
        <v>38.5</v>
      </c>
      <c r="E312" s="110">
        <f t="shared" si="9"/>
        <v>26.5</v>
      </c>
    </row>
    <row r="313" spans="1:9" x14ac:dyDescent="0.25">
      <c r="A313" s="108">
        <v>43040</v>
      </c>
      <c r="B313" s="6">
        <v>38</v>
      </c>
      <c r="C313" s="6">
        <v>26</v>
      </c>
      <c r="D313" s="110">
        <f t="shared" si="8"/>
        <v>32</v>
      </c>
      <c r="E313" s="114">
        <f t="shared" si="9"/>
        <v>33</v>
      </c>
      <c r="G313">
        <f>MONTH(A313)</f>
        <v>11</v>
      </c>
      <c r="H313">
        <f>DAY(A313)</f>
        <v>1</v>
      </c>
      <c r="I313">
        <f>YEAR(A313)</f>
        <v>2017</v>
      </c>
    </row>
    <row r="314" spans="1:9" x14ac:dyDescent="0.25">
      <c r="A314" s="108">
        <v>43041</v>
      </c>
      <c r="B314" s="6">
        <v>49</v>
      </c>
      <c r="C314" s="6">
        <v>32</v>
      </c>
      <c r="D314" s="110">
        <f t="shared" si="8"/>
        <v>40.5</v>
      </c>
      <c r="E314" s="114">
        <f t="shared" si="9"/>
        <v>24.5</v>
      </c>
      <c r="G314">
        <f t="shared" ref="G314:G377" si="10">MONTH(A314)</f>
        <v>11</v>
      </c>
      <c r="H314">
        <f t="shared" ref="H314:H377" si="11">DAY(A314)</f>
        <v>2</v>
      </c>
      <c r="I314">
        <f t="shared" ref="I314:I377" si="12">YEAR(A314)</f>
        <v>2017</v>
      </c>
    </row>
    <row r="315" spans="1:9" x14ac:dyDescent="0.25">
      <c r="A315" s="108">
        <v>43042</v>
      </c>
      <c r="B315" s="6">
        <v>51</v>
      </c>
      <c r="C315" s="6">
        <v>32</v>
      </c>
      <c r="D315" s="110">
        <f t="shared" si="8"/>
        <v>41.5</v>
      </c>
      <c r="E315" s="114">
        <f t="shared" si="9"/>
        <v>23.5</v>
      </c>
      <c r="G315">
        <f t="shared" si="10"/>
        <v>11</v>
      </c>
      <c r="H315">
        <f t="shared" si="11"/>
        <v>3</v>
      </c>
      <c r="I315">
        <f t="shared" si="12"/>
        <v>2017</v>
      </c>
    </row>
    <row r="316" spans="1:9" x14ac:dyDescent="0.25">
      <c r="A316" s="108">
        <v>43043</v>
      </c>
      <c r="B316" s="6">
        <v>53</v>
      </c>
      <c r="C316" s="6">
        <v>31</v>
      </c>
      <c r="D316" s="110">
        <f t="shared" si="8"/>
        <v>42</v>
      </c>
      <c r="E316" s="114">
        <f t="shared" si="9"/>
        <v>23</v>
      </c>
      <c r="G316">
        <f t="shared" si="10"/>
        <v>11</v>
      </c>
      <c r="H316">
        <f t="shared" si="11"/>
        <v>4</v>
      </c>
      <c r="I316">
        <f t="shared" si="12"/>
        <v>2017</v>
      </c>
    </row>
    <row r="317" spans="1:9" x14ac:dyDescent="0.25">
      <c r="A317" s="108">
        <v>43044</v>
      </c>
      <c r="B317" s="6">
        <v>56</v>
      </c>
      <c r="C317" s="6">
        <v>41</v>
      </c>
      <c r="D317" s="110">
        <f t="shared" si="8"/>
        <v>48.5</v>
      </c>
      <c r="E317" s="114">
        <f t="shared" si="9"/>
        <v>16.5</v>
      </c>
      <c r="G317">
        <f t="shared" si="10"/>
        <v>11</v>
      </c>
      <c r="H317">
        <f t="shared" si="11"/>
        <v>5</v>
      </c>
      <c r="I317">
        <f t="shared" si="12"/>
        <v>2017</v>
      </c>
    </row>
    <row r="318" spans="1:9" x14ac:dyDescent="0.25">
      <c r="A318" s="108">
        <v>43045</v>
      </c>
      <c r="B318" s="6">
        <v>56</v>
      </c>
      <c r="C318" s="6">
        <v>26</v>
      </c>
      <c r="D318" s="110">
        <f t="shared" si="8"/>
        <v>41</v>
      </c>
      <c r="E318" s="114">
        <f t="shared" si="9"/>
        <v>24</v>
      </c>
      <c r="G318">
        <f t="shared" si="10"/>
        <v>11</v>
      </c>
      <c r="H318">
        <f t="shared" si="11"/>
        <v>6</v>
      </c>
      <c r="I318">
        <f t="shared" si="12"/>
        <v>2017</v>
      </c>
    </row>
    <row r="319" spans="1:9" x14ac:dyDescent="0.25">
      <c r="A319" s="108">
        <v>43046</v>
      </c>
      <c r="B319" s="6">
        <v>44</v>
      </c>
      <c r="C319" s="6">
        <v>26</v>
      </c>
      <c r="D319" s="110">
        <f t="shared" si="8"/>
        <v>35</v>
      </c>
      <c r="E319" s="114">
        <f t="shared" si="9"/>
        <v>30</v>
      </c>
      <c r="G319">
        <f t="shared" si="10"/>
        <v>11</v>
      </c>
      <c r="H319">
        <f t="shared" si="11"/>
        <v>7</v>
      </c>
      <c r="I319">
        <f t="shared" si="12"/>
        <v>2017</v>
      </c>
    </row>
    <row r="320" spans="1:9" x14ac:dyDescent="0.25">
      <c r="A320" s="108">
        <v>43047</v>
      </c>
      <c r="B320" s="6">
        <v>46</v>
      </c>
      <c r="C320" s="6">
        <v>22</v>
      </c>
      <c r="D320" s="110">
        <f t="shared" si="8"/>
        <v>34</v>
      </c>
      <c r="E320" s="114">
        <f t="shared" si="9"/>
        <v>31</v>
      </c>
      <c r="G320">
        <f t="shared" si="10"/>
        <v>11</v>
      </c>
      <c r="H320">
        <f t="shared" si="11"/>
        <v>8</v>
      </c>
      <c r="I320">
        <f t="shared" si="12"/>
        <v>2017</v>
      </c>
    </row>
    <row r="321" spans="1:9" x14ac:dyDescent="0.25">
      <c r="A321" s="108">
        <v>43048</v>
      </c>
      <c r="B321" s="6">
        <v>49</v>
      </c>
      <c r="C321" s="6">
        <v>22</v>
      </c>
      <c r="D321" s="110">
        <f t="shared" si="8"/>
        <v>35.5</v>
      </c>
      <c r="E321" s="114">
        <f t="shared" si="9"/>
        <v>29.5</v>
      </c>
      <c r="G321">
        <f t="shared" si="10"/>
        <v>11</v>
      </c>
      <c r="H321">
        <f t="shared" si="11"/>
        <v>9</v>
      </c>
      <c r="I321">
        <f t="shared" si="12"/>
        <v>2017</v>
      </c>
    </row>
    <row r="322" spans="1:9" x14ac:dyDescent="0.25">
      <c r="A322" s="108">
        <v>43049</v>
      </c>
      <c r="B322" s="6">
        <v>42</v>
      </c>
      <c r="C322" s="6">
        <v>18</v>
      </c>
      <c r="D322" s="110">
        <f t="shared" si="8"/>
        <v>30</v>
      </c>
      <c r="E322" s="114">
        <f t="shared" si="9"/>
        <v>35</v>
      </c>
      <c r="G322">
        <f t="shared" si="10"/>
        <v>11</v>
      </c>
      <c r="H322">
        <f t="shared" si="11"/>
        <v>10</v>
      </c>
      <c r="I322">
        <f t="shared" si="12"/>
        <v>2017</v>
      </c>
    </row>
    <row r="323" spans="1:9" x14ac:dyDescent="0.25">
      <c r="A323" s="108">
        <v>43050</v>
      </c>
      <c r="B323" s="6">
        <v>35</v>
      </c>
      <c r="C323" s="6">
        <v>18</v>
      </c>
      <c r="D323" s="110">
        <f t="shared" si="8"/>
        <v>26.5</v>
      </c>
      <c r="E323" s="114">
        <f t="shared" si="9"/>
        <v>38.5</v>
      </c>
      <c r="G323">
        <f t="shared" si="10"/>
        <v>11</v>
      </c>
      <c r="H323">
        <f t="shared" si="11"/>
        <v>11</v>
      </c>
      <c r="I323">
        <f t="shared" si="12"/>
        <v>2017</v>
      </c>
    </row>
    <row r="324" spans="1:9" x14ac:dyDescent="0.25">
      <c r="A324" s="108">
        <v>43051</v>
      </c>
      <c r="B324" s="6">
        <v>50</v>
      </c>
      <c r="C324" s="6">
        <v>33</v>
      </c>
      <c r="D324" s="110">
        <f t="shared" si="8"/>
        <v>41.5</v>
      </c>
      <c r="E324" s="114">
        <f t="shared" si="9"/>
        <v>23.5</v>
      </c>
      <c r="G324">
        <f t="shared" si="10"/>
        <v>11</v>
      </c>
      <c r="H324">
        <f t="shared" si="11"/>
        <v>12</v>
      </c>
      <c r="I324">
        <f t="shared" si="12"/>
        <v>2017</v>
      </c>
    </row>
    <row r="325" spans="1:9" x14ac:dyDescent="0.25">
      <c r="A325" s="108">
        <v>43052</v>
      </c>
      <c r="B325" s="6">
        <v>44</v>
      </c>
      <c r="C325" s="6">
        <v>30</v>
      </c>
      <c r="D325" s="110">
        <f t="shared" si="8"/>
        <v>37</v>
      </c>
      <c r="E325" s="114">
        <f t="shared" si="9"/>
        <v>28</v>
      </c>
      <c r="G325">
        <f t="shared" si="10"/>
        <v>11</v>
      </c>
      <c r="H325">
        <f t="shared" si="11"/>
        <v>13</v>
      </c>
      <c r="I325">
        <f t="shared" si="12"/>
        <v>2017</v>
      </c>
    </row>
    <row r="326" spans="1:9" x14ac:dyDescent="0.25">
      <c r="A326" s="108">
        <v>43053</v>
      </c>
      <c r="B326" s="6">
        <v>48</v>
      </c>
      <c r="C326" s="6">
        <v>26</v>
      </c>
      <c r="D326" s="110">
        <f t="shared" si="8"/>
        <v>37</v>
      </c>
      <c r="E326" s="114">
        <f t="shared" si="9"/>
        <v>28</v>
      </c>
      <c r="G326">
        <f t="shared" si="10"/>
        <v>11</v>
      </c>
      <c r="H326">
        <f t="shared" si="11"/>
        <v>14</v>
      </c>
      <c r="I326">
        <f t="shared" si="12"/>
        <v>2017</v>
      </c>
    </row>
    <row r="327" spans="1:9" x14ac:dyDescent="0.25">
      <c r="A327" s="108">
        <v>43054</v>
      </c>
      <c r="B327" s="6">
        <v>50</v>
      </c>
      <c r="C327" s="6">
        <v>44</v>
      </c>
      <c r="D327" s="110">
        <f t="shared" si="8"/>
        <v>47</v>
      </c>
      <c r="E327" s="114">
        <f t="shared" si="9"/>
        <v>18</v>
      </c>
      <c r="G327">
        <f t="shared" si="10"/>
        <v>11</v>
      </c>
      <c r="H327">
        <f t="shared" si="11"/>
        <v>15</v>
      </c>
      <c r="I327">
        <f t="shared" si="12"/>
        <v>2017</v>
      </c>
    </row>
    <row r="328" spans="1:9" x14ac:dyDescent="0.25">
      <c r="A328" s="108">
        <v>43055</v>
      </c>
      <c r="B328" s="6">
        <v>56</v>
      </c>
      <c r="C328" s="6">
        <v>23</v>
      </c>
      <c r="D328" s="110">
        <f t="shared" si="8"/>
        <v>39.5</v>
      </c>
      <c r="E328" s="114">
        <f t="shared" si="9"/>
        <v>25.5</v>
      </c>
      <c r="G328">
        <f t="shared" si="10"/>
        <v>11</v>
      </c>
      <c r="H328">
        <f t="shared" si="11"/>
        <v>16</v>
      </c>
      <c r="I328">
        <f t="shared" si="12"/>
        <v>2017</v>
      </c>
    </row>
    <row r="329" spans="1:9" x14ac:dyDescent="0.25">
      <c r="A329" s="108">
        <v>43056</v>
      </c>
      <c r="B329" s="6">
        <v>45</v>
      </c>
      <c r="C329" s="6">
        <v>23</v>
      </c>
      <c r="D329" s="110">
        <f t="shared" si="8"/>
        <v>34</v>
      </c>
      <c r="E329" s="114">
        <f t="shared" si="9"/>
        <v>31</v>
      </c>
      <c r="G329">
        <f t="shared" si="10"/>
        <v>11</v>
      </c>
      <c r="H329">
        <f t="shared" si="11"/>
        <v>17</v>
      </c>
      <c r="I329">
        <f t="shared" si="12"/>
        <v>2017</v>
      </c>
    </row>
    <row r="330" spans="1:9" x14ac:dyDescent="0.25">
      <c r="A330" s="108">
        <v>43057</v>
      </c>
      <c r="B330" s="6">
        <v>56</v>
      </c>
      <c r="C330" s="6">
        <v>39</v>
      </c>
      <c r="D330" s="110">
        <f t="shared" ref="D330:D393" si="13">(B330+C330)/2</f>
        <v>47.5</v>
      </c>
      <c r="E330" s="114">
        <f t="shared" ref="E330:E393" si="14">IF(65-D330&gt;0,65-D330,0)</f>
        <v>17.5</v>
      </c>
      <c r="G330">
        <f t="shared" si="10"/>
        <v>11</v>
      </c>
      <c r="H330">
        <f t="shared" si="11"/>
        <v>18</v>
      </c>
      <c r="I330">
        <f t="shared" si="12"/>
        <v>2017</v>
      </c>
    </row>
    <row r="331" spans="1:9" x14ac:dyDescent="0.25">
      <c r="A331" s="108">
        <v>43058</v>
      </c>
      <c r="B331" s="6">
        <v>45</v>
      </c>
      <c r="C331" s="6">
        <v>24</v>
      </c>
      <c r="D331" s="110">
        <f t="shared" si="13"/>
        <v>34.5</v>
      </c>
      <c r="E331" s="114">
        <f t="shared" si="14"/>
        <v>30.5</v>
      </c>
      <c r="G331">
        <f t="shared" si="10"/>
        <v>11</v>
      </c>
      <c r="H331">
        <f t="shared" si="11"/>
        <v>19</v>
      </c>
      <c r="I331">
        <f t="shared" si="12"/>
        <v>2017</v>
      </c>
    </row>
    <row r="332" spans="1:9" x14ac:dyDescent="0.25">
      <c r="A332" s="108">
        <v>43059</v>
      </c>
      <c r="B332" s="6">
        <v>45</v>
      </c>
      <c r="C332" s="6">
        <v>25</v>
      </c>
      <c r="D332" s="110">
        <f t="shared" si="13"/>
        <v>35</v>
      </c>
      <c r="E332" s="114">
        <f t="shared" si="14"/>
        <v>30</v>
      </c>
      <c r="G332">
        <f t="shared" si="10"/>
        <v>11</v>
      </c>
      <c r="H332">
        <f t="shared" si="11"/>
        <v>20</v>
      </c>
      <c r="I332">
        <f t="shared" si="12"/>
        <v>2017</v>
      </c>
    </row>
    <row r="333" spans="1:9" x14ac:dyDescent="0.25">
      <c r="A333" s="108">
        <v>43060</v>
      </c>
      <c r="B333" s="6">
        <v>59</v>
      </c>
      <c r="C333" s="6">
        <v>39</v>
      </c>
      <c r="D333" s="110">
        <f t="shared" si="13"/>
        <v>49</v>
      </c>
      <c r="E333" s="114">
        <f t="shared" si="14"/>
        <v>16</v>
      </c>
      <c r="G333">
        <f t="shared" si="10"/>
        <v>11</v>
      </c>
      <c r="H333">
        <f t="shared" si="11"/>
        <v>21</v>
      </c>
      <c r="I333">
        <f t="shared" si="12"/>
        <v>2017</v>
      </c>
    </row>
    <row r="334" spans="1:9" x14ac:dyDescent="0.25">
      <c r="A334" s="108">
        <v>43061</v>
      </c>
      <c r="B334" s="6">
        <v>45</v>
      </c>
      <c r="C334" s="6">
        <v>17</v>
      </c>
      <c r="D334" s="110">
        <f t="shared" si="13"/>
        <v>31</v>
      </c>
      <c r="E334" s="114">
        <f t="shared" si="14"/>
        <v>34</v>
      </c>
      <c r="G334">
        <f t="shared" si="10"/>
        <v>11</v>
      </c>
      <c r="H334">
        <f t="shared" si="11"/>
        <v>22</v>
      </c>
      <c r="I334">
        <f t="shared" si="12"/>
        <v>2017</v>
      </c>
    </row>
    <row r="335" spans="1:9" x14ac:dyDescent="0.25">
      <c r="A335" s="108">
        <v>43062</v>
      </c>
      <c r="B335" s="6">
        <v>41</v>
      </c>
      <c r="C335" s="6">
        <v>17</v>
      </c>
      <c r="D335" s="110">
        <f t="shared" si="13"/>
        <v>29</v>
      </c>
      <c r="E335" s="114">
        <f t="shared" si="14"/>
        <v>36</v>
      </c>
      <c r="G335">
        <f t="shared" si="10"/>
        <v>11</v>
      </c>
      <c r="H335">
        <f t="shared" si="11"/>
        <v>23</v>
      </c>
      <c r="I335">
        <f t="shared" si="12"/>
        <v>2017</v>
      </c>
    </row>
    <row r="336" spans="1:9" x14ac:dyDescent="0.25">
      <c r="A336" s="108">
        <v>43063</v>
      </c>
      <c r="B336" s="6">
        <v>56</v>
      </c>
      <c r="C336" s="6">
        <f>(C335+C337)/2</f>
        <v>25.5</v>
      </c>
      <c r="D336" s="110">
        <f t="shared" si="13"/>
        <v>40.75</v>
      </c>
      <c r="E336" s="114">
        <f t="shared" si="14"/>
        <v>24.25</v>
      </c>
      <c r="G336">
        <f t="shared" si="10"/>
        <v>11</v>
      </c>
      <c r="H336">
        <f t="shared" si="11"/>
        <v>24</v>
      </c>
      <c r="I336">
        <f t="shared" si="12"/>
        <v>2017</v>
      </c>
    </row>
    <row r="337" spans="1:9" x14ac:dyDescent="0.25">
      <c r="A337" s="108">
        <v>43064</v>
      </c>
      <c r="B337" s="6">
        <v>72</v>
      </c>
      <c r="C337" s="6">
        <v>34</v>
      </c>
      <c r="D337" s="110">
        <f t="shared" si="13"/>
        <v>53</v>
      </c>
      <c r="E337" s="114">
        <f t="shared" si="14"/>
        <v>12</v>
      </c>
      <c r="G337">
        <f t="shared" si="10"/>
        <v>11</v>
      </c>
      <c r="H337">
        <f t="shared" si="11"/>
        <v>25</v>
      </c>
      <c r="I337">
        <f t="shared" si="12"/>
        <v>2017</v>
      </c>
    </row>
    <row r="338" spans="1:9" x14ac:dyDescent="0.25">
      <c r="A338" s="108">
        <v>43065</v>
      </c>
      <c r="B338" s="6">
        <v>60</v>
      </c>
      <c r="C338" s="6">
        <v>31</v>
      </c>
      <c r="D338" s="110">
        <f t="shared" si="13"/>
        <v>45.5</v>
      </c>
      <c r="E338" s="114">
        <f t="shared" si="14"/>
        <v>19.5</v>
      </c>
      <c r="G338">
        <f t="shared" si="10"/>
        <v>11</v>
      </c>
      <c r="H338">
        <f t="shared" si="11"/>
        <v>26</v>
      </c>
      <c r="I338">
        <f t="shared" si="12"/>
        <v>2017</v>
      </c>
    </row>
    <row r="339" spans="1:9" x14ac:dyDescent="0.25">
      <c r="A339" s="108">
        <v>43066</v>
      </c>
      <c r="B339" s="6">
        <v>60</v>
      </c>
      <c r="C339" s="6">
        <v>29</v>
      </c>
      <c r="D339" s="110">
        <f t="shared" si="13"/>
        <v>44.5</v>
      </c>
      <c r="E339" s="114">
        <f t="shared" si="14"/>
        <v>20.5</v>
      </c>
      <c r="G339">
        <f t="shared" si="10"/>
        <v>11</v>
      </c>
      <c r="H339">
        <f t="shared" si="11"/>
        <v>27</v>
      </c>
      <c r="I339">
        <f t="shared" si="12"/>
        <v>2017</v>
      </c>
    </row>
    <row r="340" spans="1:9" x14ac:dyDescent="0.25">
      <c r="A340" s="108">
        <v>43067</v>
      </c>
      <c r="B340" s="6">
        <v>65</v>
      </c>
      <c r="C340" s="6">
        <v>43</v>
      </c>
      <c r="D340" s="110">
        <f t="shared" si="13"/>
        <v>54</v>
      </c>
      <c r="E340" s="114">
        <f t="shared" si="14"/>
        <v>11</v>
      </c>
      <c r="G340">
        <f t="shared" si="10"/>
        <v>11</v>
      </c>
      <c r="H340">
        <f t="shared" si="11"/>
        <v>28</v>
      </c>
      <c r="I340">
        <f t="shared" si="12"/>
        <v>2017</v>
      </c>
    </row>
    <row r="341" spans="1:9" x14ac:dyDescent="0.25">
      <c r="A341" s="108">
        <v>43068</v>
      </c>
      <c r="B341" s="6">
        <v>59</v>
      </c>
      <c r="C341" s="6">
        <v>30</v>
      </c>
      <c r="D341" s="110">
        <f t="shared" si="13"/>
        <v>44.5</v>
      </c>
      <c r="E341" s="114">
        <f t="shared" si="14"/>
        <v>20.5</v>
      </c>
      <c r="G341">
        <f t="shared" si="10"/>
        <v>11</v>
      </c>
      <c r="H341">
        <f t="shared" si="11"/>
        <v>29</v>
      </c>
      <c r="I341">
        <f t="shared" si="12"/>
        <v>2017</v>
      </c>
    </row>
    <row r="342" spans="1:9" x14ac:dyDescent="0.25">
      <c r="A342" s="108">
        <v>43069</v>
      </c>
      <c r="B342" s="6">
        <v>45</v>
      </c>
      <c r="C342" s="6">
        <v>29</v>
      </c>
      <c r="D342" s="110">
        <f t="shared" si="13"/>
        <v>37</v>
      </c>
      <c r="E342" s="114">
        <f t="shared" si="14"/>
        <v>28</v>
      </c>
      <c r="G342">
        <f t="shared" si="10"/>
        <v>11</v>
      </c>
      <c r="H342">
        <f t="shared" si="11"/>
        <v>30</v>
      </c>
      <c r="I342">
        <f t="shared" si="12"/>
        <v>2017</v>
      </c>
    </row>
    <row r="343" spans="1:9" x14ac:dyDescent="0.25">
      <c r="A343" s="108">
        <v>43070</v>
      </c>
      <c r="B343" s="6">
        <v>53</v>
      </c>
      <c r="C343" s="6">
        <v>25</v>
      </c>
      <c r="D343" s="110">
        <f t="shared" si="13"/>
        <v>39</v>
      </c>
      <c r="E343" s="114">
        <f t="shared" si="14"/>
        <v>26</v>
      </c>
      <c r="G343">
        <f t="shared" si="10"/>
        <v>12</v>
      </c>
      <c r="H343">
        <f t="shared" si="11"/>
        <v>1</v>
      </c>
      <c r="I343">
        <f t="shared" si="12"/>
        <v>2017</v>
      </c>
    </row>
    <row r="344" spans="1:9" x14ac:dyDescent="0.25">
      <c r="A344" s="108">
        <v>43071</v>
      </c>
      <c r="B344" s="6">
        <v>55</v>
      </c>
      <c r="C344" s="6">
        <v>25</v>
      </c>
      <c r="D344" s="110">
        <f t="shared" si="13"/>
        <v>40</v>
      </c>
      <c r="E344" s="114">
        <f t="shared" si="14"/>
        <v>25</v>
      </c>
      <c r="G344">
        <f t="shared" si="10"/>
        <v>12</v>
      </c>
      <c r="H344">
        <f t="shared" si="11"/>
        <v>2</v>
      </c>
      <c r="I344">
        <f t="shared" si="12"/>
        <v>2017</v>
      </c>
    </row>
    <row r="345" spans="1:9" x14ac:dyDescent="0.25">
      <c r="A345" s="108">
        <v>43072</v>
      </c>
      <c r="B345" s="6">
        <v>60</v>
      </c>
      <c r="C345" s="6">
        <v>29</v>
      </c>
      <c r="D345" s="110">
        <f t="shared" si="13"/>
        <v>44.5</v>
      </c>
      <c r="E345" s="114">
        <f t="shared" si="14"/>
        <v>20.5</v>
      </c>
      <c r="G345">
        <f t="shared" si="10"/>
        <v>12</v>
      </c>
      <c r="H345">
        <f t="shared" si="11"/>
        <v>3</v>
      </c>
      <c r="I345">
        <f t="shared" si="12"/>
        <v>2017</v>
      </c>
    </row>
    <row r="346" spans="1:9" x14ac:dyDescent="0.25">
      <c r="A346" s="108">
        <v>43073</v>
      </c>
      <c r="B346" s="6">
        <v>65</v>
      </c>
      <c r="C346" s="6">
        <v>32</v>
      </c>
      <c r="D346" s="110">
        <f t="shared" si="13"/>
        <v>48.5</v>
      </c>
      <c r="E346" s="114">
        <f t="shared" si="14"/>
        <v>16.5</v>
      </c>
      <c r="G346">
        <f t="shared" si="10"/>
        <v>12</v>
      </c>
      <c r="H346">
        <f t="shared" si="11"/>
        <v>4</v>
      </c>
      <c r="I346">
        <f t="shared" si="12"/>
        <v>2017</v>
      </c>
    </row>
    <row r="347" spans="1:9" x14ac:dyDescent="0.25">
      <c r="A347" s="108">
        <v>43074</v>
      </c>
      <c r="B347" s="6">
        <v>68</v>
      </c>
      <c r="C347" s="6">
        <v>26</v>
      </c>
      <c r="D347" s="110">
        <f t="shared" si="13"/>
        <v>47</v>
      </c>
      <c r="E347" s="114">
        <f t="shared" si="14"/>
        <v>18</v>
      </c>
      <c r="G347">
        <f t="shared" si="10"/>
        <v>12</v>
      </c>
      <c r="H347">
        <f t="shared" si="11"/>
        <v>5</v>
      </c>
      <c r="I347">
        <f t="shared" si="12"/>
        <v>2017</v>
      </c>
    </row>
    <row r="348" spans="1:9" x14ac:dyDescent="0.25">
      <c r="A348" s="108">
        <v>43075</v>
      </c>
      <c r="B348" s="6">
        <v>41</v>
      </c>
      <c r="C348" s="6">
        <v>26</v>
      </c>
      <c r="D348" s="110">
        <f t="shared" si="13"/>
        <v>33.5</v>
      </c>
      <c r="E348" s="114">
        <f t="shared" si="14"/>
        <v>31.5</v>
      </c>
      <c r="G348">
        <f t="shared" si="10"/>
        <v>12</v>
      </c>
      <c r="H348">
        <f t="shared" si="11"/>
        <v>6</v>
      </c>
      <c r="I348">
        <f t="shared" si="12"/>
        <v>2017</v>
      </c>
    </row>
    <row r="349" spans="1:9" x14ac:dyDescent="0.25">
      <c r="A349" s="108">
        <v>43076</v>
      </c>
      <c r="B349" s="6">
        <v>42</v>
      </c>
      <c r="C349" s="6">
        <v>17</v>
      </c>
      <c r="D349" s="110">
        <f t="shared" si="13"/>
        <v>29.5</v>
      </c>
      <c r="E349" s="114">
        <f t="shared" si="14"/>
        <v>35.5</v>
      </c>
      <c r="G349">
        <f t="shared" si="10"/>
        <v>12</v>
      </c>
      <c r="H349">
        <f t="shared" si="11"/>
        <v>7</v>
      </c>
      <c r="I349">
        <f t="shared" si="12"/>
        <v>2017</v>
      </c>
    </row>
    <row r="350" spans="1:9" x14ac:dyDescent="0.25">
      <c r="A350" s="108">
        <v>43077</v>
      </c>
      <c r="B350" s="6">
        <v>29</v>
      </c>
      <c r="C350" s="6">
        <v>16</v>
      </c>
      <c r="D350" s="110">
        <f t="shared" si="13"/>
        <v>22.5</v>
      </c>
      <c r="E350" s="114">
        <f t="shared" si="14"/>
        <v>42.5</v>
      </c>
      <c r="G350">
        <f t="shared" si="10"/>
        <v>12</v>
      </c>
      <c r="H350">
        <f t="shared" si="11"/>
        <v>8</v>
      </c>
      <c r="I350">
        <f t="shared" si="12"/>
        <v>2017</v>
      </c>
    </row>
    <row r="351" spans="1:9" x14ac:dyDescent="0.25">
      <c r="A351" s="108">
        <v>43078</v>
      </c>
      <c r="B351" s="6">
        <v>40</v>
      </c>
      <c r="C351" s="6">
        <v>17</v>
      </c>
      <c r="D351" s="110">
        <f t="shared" si="13"/>
        <v>28.5</v>
      </c>
      <c r="E351" s="114">
        <f t="shared" si="14"/>
        <v>36.5</v>
      </c>
      <c r="G351">
        <f t="shared" si="10"/>
        <v>12</v>
      </c>
      <c r="H351">
        <f t="shared" si="11"/>
        <v>9</v>
      </c>
      <c r="I351">
        <f t="shared" si="12"/>
        <v>2017</v>
      </c>
    </row>
    <row r="352" spans="1:9" x14ac:dyDescent="0.25">
      <c r="A352" s="108">
        <v>43079</v>
      </c>
      <c r="B352" s="6">
        <v>29</v>
      </c>
      <c r="C352" s="6">
        <v>20</v>
      </c>
      <c r="D352" s="110">
        <f t="shared" si="13"/>
        <v>24.5</v>
      </c>
      <c r="E352" s="114">
        <f t="shared" si="14"/>
        <v>40.5</v>
      </c>
      <c r="G352">
        <f t="shared" si="10"/>
        <v>12</v>
      </c>
      <c r="H352">
        <f t="shared" si="11"/>
        <v>10</v>
      </c>
      <c r="I352">
        <f t="shared" si="12"/>
        <v>2017</v>
      </c>
    </row>
    <row r="353" spans="1:9" x14ac:dyDescent="0.25">
      <c r="A353" s="108">
        <v>43080</v>
      </c>
      <c r="B353" s="6">
        <v>50</v>
      </c>
      <c r="C353" s="6">
        <v>27</v>
      </c>
      <c r="D353" s="110">
        <f t="shared" si="13"/>
        <v>38.5</v>
      </c>
      <c r="E353" s="114">
        <f t="shared" si="14"/>
        <v>26.5</v>
      </c>
      <c r="G353">
        <f t="shared" si="10"/>
        <v>12</v>
      </c>
      <c r="H353">
        <f t="shared" si="11"/>
        <v>11</v>
      </c>
      <c r="I353">
        <f t="shared" si="12"/>
        <v>2017</v>
      </c>
    </row>
    <row r="354" spans="1:9" x14ac:dyDescent="0.25">
      <c r="A354" s="108">
        <v>43081</v>
      </c>
      <c r="B354" s="6">
        <v>49</v>
      </c>
      <c r="C354" s="6">
        <v>17</v>
      </c>
      <c r="D354" s="110">
        <f t="shared" si="13"/>
        <v>33</v>
      </c>
      <c r="E354" s="114">
        <f t="shared" si="14"/>
        <v>32</v>
      </c>
      <c r="G354">
        <f t="shared" si="10"/>
        <v>12</v>
      </c>
      <c r="H354">
        <f t="shared" si="11"/>
        <v>12</v>
      </c>
      <c r="I354">
        <f t="shared" si="12"/>
        <v>2017</v>
      </c>
    </row>
    <row r="355" spans="1:9" x14ac:dyDescent="0.25">
      <c r="A355" s="108">
        <v>43082</v>
      </c>
      <c r="B355" s="6">
        <v>33</v>
      </c>
      <c r="C355" s="6">
        <v>16</v>
      </c>
      <c r="D355" s="110">
        <f t="shared" si="13"/>
        <v>24.5</v>
      </c>
      <c r="E355" s="114">
        <f t="shared" si="14"/>
        <v>40.5</v>
      </c>
      <c r="G355">
        <f t="shared" si="10"/>
        <v>12</v>
      </c>
      <c r="H355">
        <f t="shared" si="11"/>
        <v>13</v>
      </c>
      <c r="I355">
        <f t="shared" si="12"/>
        <v>2017</v>
      </c>
    </row>
    <row r="356" spans="1:9" x14ac:dyDescent="0.25">
      <c r="A356" s="108">
        <v>43083</v>
      </c>
      <c r="B356" s="6">
        <v>53</v>
      </c>
      <c r="C356" s="6">
        <v>26</v>
      </c>
      <c r="D356" s="110">
        <f t="shared" si="13"/>
        <v>39.5</v>
      </c>
      <c r="E356" s="114">
        <f t="shared" si="14"/>
        <v>25.5</v>
      </c>
      <c r="G356">
        <f t="shared" si="10"/>
        <v>12</v>
      </c>
      <c r="H356">
        <f t="shared" si="11"/>
        <v>14</v>
      </c>
      <c r="I356">
        <f t="shared" si="12"/>
        <v>2017</v>
      </c>
    </row>
    <row r="357" spans="1:9" x14ac:dyDescent="0.25">
      <c r="A357" s="108">
        <v>43084</v>
      </c>
      <c r="B357" s="6">
        <v>31</v>
      </c>
      <c r="C357" s="6">
        <v>25</v>
      </c>
      <c r="D357" s="110">
        <f t="shared" si="13"/>
        <v>28</v>
      </c>
      <c r="E357" s="114">
        <f t="shared" si="14"/>
        <v>37</v>
      </c>
      <c r="G357">
        <f t="shared" si="10"/>
        <v>12</v>
      </c>
      <c r="H357">
        <f t="shared" si="11"/>
        <v>15</v>
      </c>
      <c r="I357">
        <f t="shared" si="12"/>
        <v>2017</v>
      </c>
    </row>
    <row r="358" spans="1:9" x14ac:dyDescent="0.25">
      <c r="A358" s="108">
        <v>43085</v>
      </c>
      <c r="B358" s="6">
        <v>44</v>
      </c>
      <c r="C358" s="6">
        <v>28</v>
      </c>
      <c r="D358" s="110">
        <f t="shared" si="13"/>
        <v>36</v>
      </c>
      <c r="E358" s="114">
        <f t="shared" si="14"/>
        <v>29</v>
      </c>
      <c r="G358">
        <f t="shared" si="10"/>
        <v>12</v>
      </c>
      <c r="H358">
        <f t="shared" si="11"/>
        <v>16</v>
      </c>
      <c r="I358">
        <f t="shared" si="12"/>
        <v>2017</v>
      </c>
    </row>
    <row r="359" spans="1:9" x14ac:dyDescent="0.25">
      <c r="A359" s="108">
        <v>43086</v>
      </c>
      <c r="B359" s="6">
        <v>55</v>
      </c>
      <c r="C359" s="6">
        <v>36</v>
      </c>
      <c r="D359" s="110">
        <f t="shared" si="13"/>
        <v>45.5</v>
      </c>
      <c r="E359" s="114">
        <f t="shared" si="14"/>
        <v>19.5</v>
      </c>
      <c r="G359">
        <f t="shared" si="10"/>
        <v>12</v>
      </c>
      <c r="H359">
        <f t="shared" si="11"/>
        <v>17</v>
      </c>
      <c r="I359">
        <f t="shared" si="12"/>
        <v>2017</v>
      </c>
    </row>
    <row r="360" spans="1:9" x14ac:dyDescent="0.25">
      <c r="A360" s="108">
        <v>43087</v>
      </c>
      <c r="B360" s="6">
        <v>45</v>
      </c>
      <c r="C360" s="6">
        <v>42</v>
      </c>
      <c r="D360" s="110">
        <f t="shared" si="13"/>
        <v>43.5</v>
      </c>
      <c r="E360" s="114">
        <f t="shared" si="14"/>
        <v>21.5</v>
      </c>
      <c r="G360">
        <f t="shared" si="10"/>
        <v>12</v>
      </c>
      <c r="H360">
        <f t="shared" si="11"/>
        <v>18</v>
      </c>
      <c r="I360">
        <f t="shared" si="12"/>
        <v>2017</v>
      </c>
    </row>
    <row r="361" spans="1:9" x14ac:dyDescent="0.25">
      <c r="A361" s="108">
        <v>43088</v>
      </c>
      <c r="B361" s="6">
        <v>52</v>
      </c>
      <c r="C361" s="6">
        <v>38</v>
      </c>
      <c r="D361" s="110">
        <f t="shared" si="13"/>
        <v>45</v>
      </c>
      <c r="E361" s="114">
        <f t="shared" si="14"/>
        <v>20</v>
      </c>
      <c r="G361">
        <f t="shared" si="10"/>
        <v>12</v>
      </c>
      <c r="H361">
        <f t="shared" si="11"/>
        <v>19</v>
      </c>
      <c r="I361">
        <f t="shared" si="12"/>
        <v>2017</v>
      </c>
    </row>
    <row r="362" spans="1:9" x14ac:dyDescent="0.25">
      <c r="A362" s="108">
        <v>43089</v>
      </c>
      <c r="B362" s="6">
        <v>52</v>
      </c>
      <c r="C362" s="6">
        <v>26</v>
      </c>
      <c r="D362" s="110">
        <f t="shared" si="13"/>
        <v>39</v>
      </c>
      <c r="E362" s="114">
        <f t="shared" si="14"/>
        <v>26</v>
      </c>
      <c r="G362">
        <f t="shared" si="10"/>
        <v>12</v>
      </c>
      <c r="H362">
        <f t="shared" si="11"/>
        <v>20</v>
      </c>
      <c r="I362">
        <f t="shared" si="12"/>
        <v>2017</v>
      </c>
    </row>
    <row r="363" spans="1:9" x14ac:dyDescent="0.25">
      <c r="A363" s="108">
        <v>43090</v>
      </c>
      <c r="B363" s="6">
        <v>46</v>
      </c>
      <c r="C363" s="6">
        <v>26</v>
      </c>
      <c r="D363" s="110">
        <f t="shared" si="13"/>
        <v>36</v>
      </c>
      <c r="E363" s="114">
        <f t="shared" si="14"/>
        <v>29</v>
      </c>
      <c r="G363">
        <f t="shared" si="10"/>
        <v>12</v>
      </c>
      <c r="H363">
        <f t="shared" si="11"/>
        <v>21</v>
      </c>
      <c r="I363">
        <f t="shared" si="12"/>
        <v>2017</v>
      </c>
    </row>
    <row r="364" spans="1:9" x14ac:dyDescent="0.25">
      <c r="A364" s="108">
        <v>43091</v>
      </c>
      <c r="B364" s="6">
        <v>46</v>
      </c>
      <c r="C364" s="6">
        <v>26</v>
      </c>
      <c r="D364" s="110">
        <f t="shared" si="13"/>
        <v>36</v>
      </c>
      <c r="E364" s="114">
        <f t="shared" si="14"/>
        <v>29</v>
      </c>
      <c r="G364">
        <f t="shared" si="10"/>
        <v>12</v>
      </c>
      <c r="H364">
        <f t="shared" si="11"/>
        <v>22</v>
      </c>
      <c r="I364">
        <f t="shared" si="12"/>
        <v>2017</v>
      </c>
    </row>
    <row r="365" spans="1:9" x14ac:dyDescent="0.25">
      <c r="A365" s="108">
        <v>43092</v>
      </c>
      <c r="B365" s="6">
        <v>31</v>
      </c>
      <c r="C365" s="6">
        <v>17</v>
      </c>
      <c r="D365" s="110">
        <f t="shared" si="13"/>
        <v>24</v>
      </c>
      <c r="E365" s="114">
        <f t="shared" si="14"/>
        <v>41</v>
      </c>
      <c r="G365">
        <f t="shared" si="10"/>
        <v>12</v>
      </c>
      <c r="H365">
        <f t="shared" si="11"/>
        <v>23</v>
      </c>
      <c r="I365">
        <f t="shared" si="12"/>
        <v>2017</v>
      </c>
    </row>
    <row r="366" spans="1:9" x14ac:dyDescent="0.25">
      <c r="A366" s="108">
        <v>43093</v>
      </c>
      <c r="B366" s="6">
        <v>26</v>
      </c>
      <c r="C366" s="6">
        <v>17</v>
      </c>
      <c r="D366" s="110">
        <f t="shared" si="13"/>
        <v>21.5</v>
      </c>
      <c r="E366" s="114">
        <f t="shared" si="14"/>
        <v>43.5</v>
      </c>
      <c r="G366">
        <f t="shared" si="10"/>
        <v>12</v>
      </c>
      <c r="H366">
        <f t="shared" si="11"/>
        <v>24</v>
      </c>
      <c r="I366">
        <f t="shared" si="12"/>
        <v>2017</v>
      </c>
    </row>
    <row r="367" spans="1:9" x14ac:dyDescent="0.25">
      <c r="A367" s="108">
        <v>43094</v>
      </c>
      <c r="B367" s="6">
        <v>23</v>
      </c>
      <c r="C367" s="6">
        <v>8</v>
      </c>
      <c r="D367" s="110">
        <f t="shared" si="13"/>
        <v>15.5</v>
      </c>
      <c r="E367" s="114">
        <f t="shared" si="14"/>
        <v>49.5</v>
      </c>
      <c r="G367">
        <f t="shared" si="10"/>
        <v>12</v>
      </c>
      <c r="H367">
        <f t="shared" si="11"/>
        <v>25</v>
      </c>
      <c r="I367">
        <f t="shared" si="12"/>
        <v>2017</v>
      </c>
    </row>
    <row r="368" spans="1:9" x14ac:dyDescent="0.25">
      <c r="A368" s="108">
        <v>43095</v>
      </c>
      <c r="B368" s="6">
        <v>22</v>
      </c>
      <c r="C368" s="6">
        <v>3</v>
      </c>
      <c r="D368" s="110">
        <f t="shared" si="13"/>
        <v>12.5</v>
      </c>
      <c r="E368" s="114">
        <f t="shared" si="14"/>
        <v>52.5</v>
      </c>
      <c r="G368">
        <f t="shared" si="10"/>
        <v>12</v>
      </c>
      <c r="H368">
        <f t="shared" si="11"/>
        <v>26</v>
      </c>
      <c r="I368">
        <f t="shared" si="12"/>
        <v>2017</v>
      </c>
    </row>
    <row r="369" spans="1:9" x14ac:dyDescent="0.25">
      <c r="A369" s="108">
        <v>43096</v>
      </c>
      <c r="B369" s="6">
        <v>10</v>
      </c>
      <c r="C369" s="6">
        <v>-9</v>
      </c>
      <c r="D369" s="110">
        <f t="shared" si="13"/>
        <v>0.5</v>
      </c>
      <c r="E369" s="114">
        <f t="shared" si="14"/>
        <v>64.5</v>
      </c>
      <c r="G369">
        <f t="shared" si="10"/>
        <v>12</v>
      </c>
      <c r="H369">
        <f t="shared" si="11"/>
        <v>27</v>
      </c>
      <c r="I369">
        <f t="shared" si="12"/>
        <v>2017</v>
      </c>
    </row>
    <row r="370" spans="1:9" x14ac:dyDescent="0.25">
      <c r="A370" s="108">
        <v>43097</v>
      </c>
      <c r="B370" s="6">
        <v>7</v>
      </c>
      <c r="C370" s="6">
        <v>-9</v>
      </c>
      <c r="D370" s="110">
        <f t="shared" si="13"/>
        <v>-1</v>
      </c>
      <c r="E370" s="114">
        <f t="shared" si="14"/>
        <v>66</v>
      </c>
      <c r="G370">
        <f t="shared" si="10"/>
        <v>12</v>
      </c>
      <c r="H370">
        <f t="shared" si="11"/>
        <v>28</v>
      </c>
      <c r="I370">
        <f t="shared" si="12"/>
        <v>2017</v>
      </c>
    </row>
    <row r="371" spans="1:9" x14ac:dyDescent="0.25">
      <c r="A371" s="108">
        <v>43098</v>
      </c>
      <c r="B371" s="6">
        <v>16</v>
      </c>
      <c r="C371" s="6">
        <v>6</v>
      </c>
      <c r="D371" s="110">
        <f t="shared" si="13"/>
        <v>11</v>
      </c>
      <c r="E371" s="114">
        <f t="shared" si="14"/>
        <v>54</v>
      </c>
      <c r="G371">
        <f t="shared" si="10"/>
        <v>12</v>
      </c>
      <c r="H371">
        <f t="shared" si="11"/>
        <v>29</v>
      </c>
      <c r="I371">
        <f t="shared" si="12"/>
        <v>2017</v>
      </c>
    </row>
    <row r="372" spans="1:9" x14ac:dyDescent="0.25">
      <c r="A372" s="108">
        <v>43099</v>
      </c>
      <c r="B372" s="6">
        <v>19</v>
      </c>
      <c r="C372" s="6">
        <v>4</v>
      </c>
      <c r="D372" s="110">
        <f t="shared" si="13"/>
        <v>11.5</v>
      </c>
      <c r="E372" s="114">
        <f t="shared" si="14"/>
        <v>53.5</v>
      </c>
      <c r="G372">
        <f t="shared" si="10"/>
        <v>12</v>
      </c>
      <c r="H372">
        <f t="shared" si="11"/>
        <v>30</v>
      </c>
      <c r="I372">
        <f t="shared" si="12"/>
        <v>2017</v>
      </c>
    </row>
    <row r="373" spans="1:9" x14ac:dyDescent="0.25">
      <c r="A373" s="108">
        <v>43100</v>
      </c>
      <c r="B373" s="6">
        <v>4</v>
      </c>
      <c r="C373" s="6">
        <v>-7</v>
      </c>
      <c r="D373" s="110">
        <f t="shared" si="13"/>
        <v>-1.5</v>
      </c>
      <c r="E373" s="114">
        <f t="shared" si="14"/>
        <v>66.5</v>
      </c>
      <c r="G373">
        <f t="shared" si="10"/>
        <v>12</v>
      </c>
      <c r="H373">
        <f t="shared" si="11"/>
        <v>31</v>
      </c>
      <c r="I373">
        <f t="shared" si="12"/>
        <v>2017</v>
      </c>
    </row>
    <row r="374" spans="1:9" x14ac:dyDescent="0.25">
      <c r="A374" s="108">
        <v>43101</v>
      </c>
      <c r="B374" s="6">
        <v>5</v>
      </c>
      <c r="C374" s="6">
        <v>-17</v>
      </c>
      <c r="D374" s="110">
        <f t="shared" si="13"/>
        <v>-6</v>
      </c>
      <c r="E374" s="114">
        <f t="shared" si="14"/>
        <v>71</v>
      </c>
      <c r="G374">
        <f t="shared" si="10"/>
        <v>1</v>
      </c>
      <c r="H374">
        <f t="shared" si="11"/>
        <v>1</v>
      </c>
      <c r="I374">
        <f t="shared" si="12"/>
        <v>2018</v>
      </c>
    </row>
    <row r="375" spans="1:9" x14ac:dyDescent="0.25">
      <c r="A375" s="108">
        <v>43102</v>
      </c>
      <c r="B375" s="6">
        <v>5</v>
      </c>
      <c r="C375" s="6">
        <v>-17</v>
      </c>
      <c r="D375" s="110">
        <f t="shared" si="13"/>
        <v>-6</v>
      </c>
      <c r="E375" s="114">
        <f t="shared" si="14"/>
        <v>71</v>
      </c>
      <c r="G375">
        <f t="shared" si="10"/>
        <v>1</v>
      </c>
      <c r="H375">
        <f t="shared" si="11"/>
        <v>2</v>
      </c>
      <c r="I375">
        <f t="shared" si="12"/>
        <v>2018</v>
      </c>
    </row>
    <row r="376" spans="1:9" x14ac:dyDescent="0.25">
      <c r="A376" s="108">
        <v>43103</v>
      </c>
      <c r="B376" s="6">
        <v>19</v>
      </c>
      <c r="C376" s="6">
        <v>-13</v>
      </c>
      <c r="D376" s="110">
        <f t="shared" si="13"/>
        <v>3</v>
      </c>
      <c r="E376" s="114">
        <f t="shared" si="14"/>
        <v>62</v>
      </c>
      <c r="G376">
        <f t="shared" si="10"/>
        <v>1</v>
      </c>
      <c r="H376">
        <f t="shared" si="11"/>
        <v>3</v>
      </c>
      <c r="I376">
        <f t="shared" si="12"/>
        <v>2018</v>
      </c>
    </row>
    <row r="377" spans="1:9" x14ac:dyDescent="0.25">
      <c r="A377" s="108">
        <v>43104</v>
      </c>
      <c r="B377" s="6">
        <v>19</v>
      </c>
      <c r="C377" s="6">
        <v>-4</v>
      </c>
      <c r="D377" s="110">
        <f t="shared" si="13"/>
        <v>7.5</v>
      </c>
      <c r="E377" s="114">
        <f t="shared" si="14"/>
        <v>57.5</v>
      </c>
      <c r="G377">
        <f t="shared" si="10"/>
        <v>1</v>
      </c>
      <c r="H377">
        <f t="shared" si="11"/>
        <v>4</v>
      </c>
      <c r="I377">
        <f t="shared" si="12"/>
        <v>2018</v>
      </c>
    </row>
    <row r="378" spans="1:9" x14ac:dyDescent="0.25">
      <c r="A378" s="108">
        <v>43105</v>
      </c>
      <c r="B378" s="6">
        <v>11</v>
      </c>
      <c r="C378" s="6">
        <v>-5</v>
      </c>
      <c r="D378" s="110">
        <f t="shared" si="13"/>
        <v>3</v>
      </c>
      <c r="E378" s="114">
        <f t="shared" si="14"/>
        <v>62</v>
      </c>
      <c r="G378">
        <f t="shared" ref="G378:G441" si="15">MONTH(A378)</f>
        <v>1</v>
      </c>
      <c r="H378">
        <f t="shared" ref="H378:H441" si="16">DAY(A378)</f>
        <v>5</v>
      </c>
      <c r="I378">
        <f t="shared" ref="I378:I441" si="17">YEAR(A378)</f>
        <v>2018</v>
      </c>
    </row>
    <row r="379" spans="1:9" x14ac:dyDescent="0.25">
      <c r="A379" s="108">
        <v>43106</v>
      </c>
      <c r="B379" s="6">
        <v>15</v>
      </c>
      <c r="C379" s="6">
        <v>-5</v>
      </c>
      <c r="D379" s="110">
        <f t="shared" si="13"/>
        <v>5</v>
      </c>
      <c r="E379" s="114">
        <f t="shared" si="14"/>
        <v>60</v>
      </c>
      <c r="G379">
        <f t="shared" si="15"/>
        <v>1</v>
      </c>
      <c r="H379">
        <f t="shared" si="16"/>
        <v>6</v>
      </c>
      <c r="I379">
        <f t="shared" si="17"/>
        <v>2018</v>
      </c>
    </row>
    <row r="380" spans="1:9" x14ac:dyDescent="0.25">
      <c r="A380" s="108">
        <v>43107</v>
      </c>
      <c r="B380" s="6">
        <v>26</v>
      </c>
      <c r="C380" s="6">
        <v>-5</v>
      </c>
      <c r="D380" s="110">
        <f t="shared" si="13"/>
        <v>10.5</v>
      </c>
      <c r="E380" s="114">
        <f t="shared" si="14"/>
        <v>54.5</v>
      </c>
      <c r="G380">
        <f t="shared" si="15"/>
        <v>1</v>
      </c>
      <c r="H380">
        <f t="shared" si="16"/>
        <v>7</v>
      </c>
      <c r="I380">
        <f t="shared" si="17"/>
        <v>2018</v>
      </c>
    </row>
    <row r="381" spans="1:9" x14ac:dyDescent="0.25">
      <c r="A381" s="108">
        <v>43108</v>
      </c>
      <c r="B381" s="6">
        <v>34</v>
      </c>
      <c r="C381" s="6">
        <v>25</v>
      </c>
      <c r="D381" s="110">
        <f t="shared" si="13"/>
        <v>29.5</v>
      </c>
      <c r="E381" s="114">
        <f t="shared" si="14"/>
        <v>35.5</v>
      </c>
      <c r="G381">
        <f t="shared" si="15"/>
        <v>1</v>
      </c>
      <c r="H381">
        <f t="shared" si="16"/>
        <v>8</v>
      </c>
      <c r="I381">
        <f t="shared" si="17"/>
        <v>2018</v>
      </c>
    </row>
    <row r="382" spans="1:9" x14ac:dyDescent="0.25">
      <c r="A382" s="108">
        <v>43109</v>
      </c>
      <c r="B382" s="6">
        <v>41</v>
      </c>
      <c r="C382" s="6">
        <v>27</v>
      </c>
      <c r="D382" s="110">
        <f t="shared" si="13"/>
        <v>34</v>
      </c>
      <c r="E382" s="114">
        <f t="shared" si="14"/>
        <v>31</v>
      </c>
      <c r="G382">
        <f t="shared" si="15"/>
        <v>1</v>
      </c>
      <c r="H382">
        <f t="shared" si="16"/>
        <v>9</v>
      </c>
      <c r="I382">
        <f t="shared" si="17"/>
        <v>2018</v>
      </c>
    </row>
    <row r="383" spans="1:9" x14ac:dyDescent="0.25">
      <c r="A383" s="108">
        <v>43110</v>
      </c>
      <c r="B383" s="6">
        <v>40</v>
      </c>
      <c r="C383" s="6">
        <v>27</v>
      </c>
      <c r="D383" s="110">
        <f t="shared" si="13"/>
        <v>33.5</v>
      </c>
      <c r="E383" s="114">
        <f t="shared" si="14"/>
        <v>31.5</v>
      </c>
      <c r="G383">
        <f t="shared" si="15"/>
        <v>1</v>
      </c>
      <c r="H383">
        <f t="shared" si="16"/>
        <v>10</v>
      </c>
      <c r="I383">
        <f t="shared" si="17"/>
        <v>2018</v>
      </c>
    </row>
    <row r="384" spans="1:9" x14ac:dyDescent="0.25">
      <c r="A384" s="108">
        <v>43111</v>
      </c>
      <c r="B384" s="6">
        <v>55</v>
      </c>
      <c r="C384" s="6">
        <v>38</v>
      </c>
      <c r="D384" s="110">
        <f t="shared" si="13"/>
        <v>46.5</v>
      </c>
      <c r="E384" s="114">
        <f t="shared" si="14"/>
        <v>18.5</v>
      </c>
      <c r="G384">
        <f t="shared" si="15"/>
        <v>1</v>
      </c>
      <c r="H384">
        <f t="shared" si="16"/>
        <v>11</v>
      </c>
      <c r="I384">
        <f t="shared" si="17"/>
        <v>2018</v>
      </c>
    </row>
    <row r="385" spans="1:9" x14ac:dyDescent="0.25">
      <c r="A385" s="108">
        <v>43112</v>
      </c>
      <c r="B385" s="6">
        <v>51</v>
      </c>
      <c r="C385" s="6">
        <v>2</v>
      </c>
      <c r="D385" s="110">
        <f t="shared" si="13"/>
        <v>26.5</v>
      </c>
      <c r="E385" s="114">
        <f t="shared" si="14"/>
        <v>38.5</v>
      </c>
      <c r="G385">
        <f t="shared" si="15"/>
        <v>1</v>
      </c>
      <c r="H385">
        <f t="shared" si="16"/>
        <v>12</v>
      </c>
      <c r="I385">
        <f t="shared" si="17"/>
        <v>2018</v>
      </c>
    </row>
    <row r="386" spans="1:9" x14ac:dyDescent="0.25">
      <c r="A386" s="108">
        <v>43113</v>
      </c>
      <c r="B386" s="6">
        <v>16</v>
      </c>
      <c r="C386" s="6">
        <v>0</v>
      </c>
      <c r="D386" s="110">
        <f t="shared" si="13"/>
        <v>8</v>
      </c>
      <c r="E386" s="114">
        <f t="shared" si="14"/>
        <v>57</v>
      </c>
      <c r="G386">
        <f t="shared" si="15"/>
        <v>1</v>
      </c>
      <c r="H386">
        <f t="shared" si="16"/>
        <v>13</v>
      </c>
      <c r="I386">
        <f t="shared" si="17"/>
        <v>2018</v>
      </c>
    </row>
    <row r="387" spans="1:9" x14ac:dyDescent="0.25">
      <c r="A387" s="108">
        <v>43114</v>
      </c>
      <c r="B387" s="6">
        <v>14</v>
      </c>
      <c r="C387" s="6">
        <v>7</v>
      </c>
      <c r="D387" s="110">
        <f t="shared" si="13"/>
        <v>10.5</v>
      </c>
      <c r="E387" s="114">
        <f t="shared" si="14"/>
        <v>54.5</v>
      </c>
      <c r="G387">
        <f t="shared" si="15"/>
        <v>1</v>
      </c>
      <c r="H387">
        <f t="shared" si="16"/>
        <v>14</v>
      </c>
      <c r="I387">
        <f t="shared" si="17"/>
        <v>2018</v>
      </c>
    </row>
    <row r="388" spans="1:9" x14ac:dyDescent="0.25">
      <c r="A388" s="108">
        <v>43115</v>
      </c>
      <c r="B388" s="6">
        <v>29</v>
      </c>
      <c r="C388" s="6">
        <v>7</v>
      </c>
      <c r="D388" s="110">
        <f t="shared" si="13"/>
        <v>18</v>
      </c>
      <c r="E388" s="114">
        <f t="shared" si="14"/>
        <v>47</v>
      </c>
      <c r="G388">
        <f t="shared" si="15"/>
        <v>1</v>
      </c>
      <c r="H388">
        <f t="shared" si="16"/>
        <v>15</v>
      </c>
      <c r="I388">
        <f t="shared" si="17"/>
        <v>2018</v>
      </c>
    </row>
    <row r="389" spans="1:9" x14ac:dyDescent="0.25">
      <c r="A389" s="108">
        <v>43116</v>
      </c>
      <c r="B389" s="6">
        <v>11</v>
      </c>
      <c r="C389" s="6">
        <v>-7</v>
      </c>
      <c r="D389" s="110">
        <f t="shared" si="13"/>
        <v>2</v>
      </c>
      <c r="E389" s="114">
        <f t="shared" si="14"/>
        <v>63</v>
      </c>
      <c r="G389">
        <f t="shared" si="15"/>
        <v>1</v>
      </c>
      <c r="H389">
        <f t="shared" si="16"/>
        <v>16</v>
      </c>
      <c r="I389">
        <f t="shared" si="17"/>
        <v>2018</v>
      </c>
    </row>
    <row r="390" spans="1:9" x14ac:dyDescent="0.25">
      <c r="A390" s="108">
        <v>43117</v>
      </c>
      <c r="B390" s="6">
        <v>11</v>
      </c>
      <c r="C390" s="6">
        <v>-8</v>
      </c>
      <c r="D390" s="110">
        <f t="shared" si="13"/>
        <v>1.5</v>
      </c>
      <c r="E390" s="114">
        <f t="shared" si="14"/>
        <v>63.5</v>
      </c>
      <c r="G390">
        <f t="shared" si="15"/>
        <v>1</v>
      </c>
      <c r="H390">
        <f t="shared" si="16"/>
        <v>17</v>
      </c>
      <c r="I390">
        <f t="shared" si="17"/>
        <v>2018</v>
      </c>
    </row>
    <row r="391" spans="1:9" x14ac:dyDescent="0.25">
      <c r="A391" s="108">
        <v>43118</v>
      </c>
      <c r="B391" s="6">
        <v>23</v>
      </c>
      <c r="C391" s="6">
        <v>-3</v>
      </c>
      <c r="D391" s="110">
        <f t="shared" si="13"/>
        <v>10</v>
      </c>
      <c r="E391" s="114">
        <f t="shared" si="14"/>
        <v>55</v>
      </c>
      <c r="G391">
        <f t="shared" si="15"/>
        <v>1</v>
      </c>
      <c r="H391">
        <f t="shared" si="16"/>
        <v>18</v>
      </c>
      <c r="I391">
        <f t="shared" si="17"/>
        <v>2018</v>
      </c>
    </row>
    <row r="392" spans="1:9" x14ac:dyDescent="0.25">
      <c r="A392" s="108">
        <v>43119</v>
      </c>
      <c r="B392" s="6">
        <v>36</v>
      </c>
      <c r="C392" s="6">
        <v>16</v>
      </c>
      <c r="D392" s="110">
        <f t="shared" si="13"/>
        <v>26</v>
      </c>
      <c r="E392" s="114">
        <f t="shared" si="14"/>
        <v>39</v>
      </c>
      <c r="G392">
        <f t="shared" si="15"/>
        <v>1</v>
      </c>
      <c r="H392">
        <f t="shared" si="16"/>
        <v>19</v>
      </c>
      <c r="I392">
        <f t="shared" si="17"/>
        <v>2018</v>
      </c>
    </row>
    <row r="393" spans="1:9" x14ac:dyDescent="0.25">
      <c r="A393" s="108">
        <v>43120</v>
      </c>
      <c r="B393" s="6">
        <v>47</v>
      </c>
      <c r="C393" s="6">
        <v>17</v>
      </c>
      <c r="D393" s="110">
        <f t="shared" si="13"/>
        <v>32</v>
      </c>
      <c r="E393" s="114">
        <f t="shared" si="14"/>
        <v>33</v>
      </c>
      <c r="G393">
        <f t="shared" si="15"/>
        <v>1</v>
      </c>
      <c r="H393">
        <f t="shared" si="16"/>
        <v>20</v>
      </c>
      <c r="I393">
        <f t="shared" si="17"/>
        <v>2018</v>
      </c>
    </row>
    <row r="394" spans="1:9" x14ac:dyDescent="0.25">
      <c r="A394" s="108">
        <v>43121</v>
      </c>
      <c r="B394" s="6">
        <v>51</v>
      </c>
      <c r="C394" s="6">
        <v>39</v>
      </c>
      <c r="D394" s="110">
        <f t="shared" ref="D394:D457" si="18">(B394+C394)/2</f>
        <v>45</v>
      </c>
      <c r="E394" s="114">
        <f t="shared" ref="E394:E457" si="19">IF(65-D394&gt;0,65-D394,0)</f>
        <v>20</v>
      </c>
      <c r="G394">
        <f t="shared" si="15"/>
        <v>1</v>
      </c>
      <c r="H394">
        <f t="shared" si="16"/>
        <v>21</v>
      </c>
      <c r="I394">
        <f t="shared" si="17"/>
        <v>2018</v>
      </c>
    </row>
    <row r="395" spans="1:9" x14ac:dyDescent="0.25">
      <c r="A395" s="108">
        <v>43122</v>
      </c>
      <c r="B395" s="6">
        <v>58</v>
      </c>
      <c r="C395" s="6">
        <v>43</v>
      </c>
      <c r="D395" s="110">
        <f t="shared" si="18"/>
        <v>50.5</v>
      </c>
      <c r="E395" s="114">
        <f t="shared" si="19"/>
        <v>14.5</v>
      </c>
      <c r="G395">
        <f t="shared" si="15"/>
        <v>1</v>
      </c>
      <c r="H395">
        <f t="shared" si="16"/>
        <v>22</v>
      </c>
      <c r="I395">
        <f t="shared" si="17"/>
        <v>2018</v>
      </c>
    </row>
    <row r="396" spans="1:9" x14ac:dyDescent="0.25">
      <c r="A396" s="108">
        <v>43123</v>
      </c>
      <c r="B396" s="6">
        <v>52</v>
      </c>
      <c r="C396" s="6">
        <v>29</v>
      </c>
      <c r="D396" s="110">
        <f t="shared" si="18"/>
        <v>40.5</v>
      </c>
      <c r="E396" s="114">
        <f t="shared" si="19"/>
        <v>24.5</v>
      </c>
      <c r="G396">
        <f t="shared" si="15"/>
        <v>1</v>
      </c>
      <c r="H396">
        <f t="shared" si="16"/>
        <v>23</v>
      </c>
      <c r="I396">
        <f t="shared" si="17"/>
        <v>2018</v>
      </c>
    </row>
    <row r="397" spans="1:9" x14ac:dyDescent="0.25">
      <c r="A397" s="108">
        <v>43124</v>
      </c>
      <c r="B397" s="6">
        <v>32</v>
      </c>
      <c r="C397" s="6">
        <v>24</v>
      </c>
      <c r="D397" s="110">
        <f t="shared" si="18"/>
        <v>28</v>
      </c>
      <c r="E397" s="114">
        <f t="shared" si="19"/>
        <v>37</v>
      </c>
      <c r="G397">
        <f t="shared" si="15"/>
        <v>1</v>
      </c>
      <c r="H397">
        <f t="shared" si="16"/>
        <v>24</v>
      </c>
      <c r="I397">
        <f t="shared" si="17"/>
        <v>2018</v>
      </c>
    </row>
    <row r="398" spans="1:9" x14ac:dyDescent="0.25">
      <c r="A398" s="108">
        <v>43125</v>
      </c>
      <c r="B398" s="6">
        <v>37</v>
      </c>
      <c r="C398" s="6">
        <v>24</v>
      </c>
      <c r="D398" s="110">
        <f t="shared" si="18"/>
        <v>30.5</v>
      </c>
      <c r="E398" s="114">
        <f t="shared" si="19"/>
        <v>34.5</v>
      </c>
      <c r="G398">
        <f t="shared" si="15"/>
        <v>1</v>
      </c>
      <c r="H398">
        <f t="shared" si="16"/>
        <v>25</v>
      </c>
      <c r="I398">
        <f t="shared" si="17"/>
        <v>2018</v>
      </c>
    </row>
    <row r="399" spans="1:9" x14ac:dyDescent="0.25">
      <c r="A399" s="108">
        <v>43126</v>
      </c>
      <c r="B399" s="6">
        <v>58</v>
      </c>
      <c r="C399" s="6">
        <v>35</v>
      </c>
      <c r="D399" s="110">
        <f t="shared" si="18"/>
        <v>46.5</v>
      </c>
      <c r="E399" s="114">
        <f t="shared" si="19"/>
        <v>18.5</v>
      </c>
      <c r="G399">
        <f t="shared" si="15"/>
        <v>1</v>
      </c>
      <c r="H399">
        <f t="shared" si="16"/>
        <v>26</v>
      </c>
      <c r="I399">
        <f t="shared" si="17"/>
        <v>2018</v>
      </c>
    </row>
    <row r="400" spans="1:9" x14ac:dyDescent="0.25">
      <c r="A400" s="108">
        <v>43127</v>
      </c>
      <c r="B400" s="6">
        <v>60</v>
      </c>
      <c r="C400" s="6">
        <v>31</v>
      </c>
      <c r="D400" s="110">
        <f t="shared" si="18"/>
        <v>45.5</v>
      </c>
      <c r="E400" s="114">
        <f t="shared" si="19"/>
        <v>19.5</v>
      </c>
      <c r="G400">
        <f t="shared" si="15"/>
        <v>1</v>
      </c>
      <c r="H400">
        <f t="shared" si="16"/>
        <v>27</v>
      </c>
      <c r="I400">
        <f t="shared" si="17"/>
        <v>2018</v>
      </c>
    </row>
    <row r="401" spans="1:9" x14ac:dyDescent="0.25">
      <c r="A401" s="108">
        <v>43128</v>
      </c>
      <c r="B401" s="6">
        <v>51</v>
      </c>
      <c r="C401" s="6">
        <v>19</v>
      </c>
      <c r="D401" s="110">
        <f t="shared" si="18"/>
        <v>35</v>
      </c>
      <c r="E401" s="114">
        <f t="shared" si="19"/>
        <v>30</v>
      </c>
      <c r="G401">
        <f t="shared" si="15"/>
        <v>1</v>
      </c>
      <c r="H401">
        <f t="shared" si="16"/>
        <v>28</v>
      </c>
      <c r="I401">
        <f t="shared" si="17"/>
        <v>2018</v>
      </c>
    </row>
    <row r="402" spans="1:9" x14ac:dyDescent="0.25">
      <c r="A402" s="108">
        <v>43129</v>
      </c>
      <c r="B402" s="6">
        <v>42</v>
      </c>
      <c r="C402" s="6">
        <v>17</v>
      </c>
      <c r="D402" s="110">
        <f t="shared" si="18"/>
        <v>29.5</v>
      </c>
      <c r="E402" s="114">
        <f t="shared" si="19"/>
        <v>35.5</v>
      </c>
      <c r="G402">
        <f t="shared" si="15"/>
        <v>1</v>
      </c>
      <c r="H402">
        <f t="shared" si="16"/>
        <v>29</v>
      </c>
      <c r="I402">
        <f t="shared" si="17"/>
        <v>2018</v>
      </c>
    </row>
    <row r="403" spans="1:9" x14ac:dyDescent="0.25">
      <c r="A403" s="108">
        <v>43130</v>
      </c>
      <c r="B403" s="6">
        <v>28</v>
      </c>
      <c r="C403" s="6">
        <v>12</v>
      </c>
      <c r="D403" s="110">
        <f t="shared" si="18"/>
        <v>20</v>
      </c>
      <c r="E403" s="114">
        <f t="shared" si="19"/>
        <v>45</v>
      </c>
      <c r="G403">
        <f t="shared" si="15"/>
        <v>1</v>
      </c>
      <c r="H403">
        <f t="shared" si="16"/>
        <v>30</v>
      </c>
      <c r="I403">
        <f t="shared" si="17"/>
        <v>2018</v>
      </c>
    </row>
    <row r="404" spans="1:9" x14ac:dyDescent="0.25">
      <c r="A404" s="108">
        <v>43131</v>
      </c>
      <c r="B404" s="6">
        <v>40</v>
      </c>
      <c r="C404" s="6">
        <v>12</v>
      </c>
      <c r="D404" s="110">
        <f t="shared" si="18"/>
        <v>26</v>
      </c>
      <c r="E404" s="114">
        <f t="shared" si="19"/>
        <v>39</v>
      </c>
      <c r="G404">
        <f t="shared" si="15"/>
        <v>1</v>
      </c>
      <c r="H404">
        <f t="shared" si="16"/>
        <v>31</v>
      </c>
      <c r="I404">
        <f t="shared" si="17"/>
        <v>2018</v>
      </c>
    </row>
    <row r="405" spans="1:9" x14ac:dyDescent="0.25">
      <c r="A405" s="108">
        <v>43132</v>
      </c>
      <c r="B405" s="6">
        <v>45</v>
      </c>
      <c r="C405" s="6">
        <v>18</v>
      </c>
      <c r="D405" s="110">
        <f t="shared" si="18"/>
        <v>31.5</v>
      </c>
      <c r="E405" s="114">
        <f t="shared" si="19"/>
        <v>33.5</v>
      </c>
      <c r="G405">
        <f t="shared" si="15"/>
        <v>2</v>
      </c>
      <c r="H405">
        <f t="shared" si="16"/>
        <v>1</v>
      </c>
      <c r="I405">
        <f t="shared" si="17"/>
        <v>2018</v>
      </c>
    </row>
    <row r="406" spans="1:9" x14ac:dyDescent="0.25">
      <c r="A406" s="108">
        <v>43133</v>
      </c>
      <c r="B406" s="6">
        <v>26</v>
      </c>
      <c r="C406" s="6">
        <v>5</v>
      </c>
      <c r="D406" s="110">
        <f t="shared" si="18"/>
        <v>15.5</v>
      </c>
      <c r="E406" s="114">
        <f t="shared" si="19"/>
        <v>49.5</v>
      </c>
      <c r="G406">
        <f t="shared" si="15"/>
        <v>2</v>
      </c>
      <c r="H406">
        <f t="shared" si="16"/>
        <v>2</v>
      </c>
      <c r="I406">
        <f t="shared" si="17"/>
        <v>2018</v>
      </c>
    </row>
    <row r="407" spans="1:9" x14ac:dyDescent="0.25">
      <c r="A407" s="108">
        <v>43134</v>
      </c>
      <c r="B407" s="6">
        <f>(B406+B408)/2</f>
        <v>36.5</v>
      </c>
      <c r="C407" s="6">
        <f>(C406+C408)/2</f>
        <v>12.5</v>
      </c>
      <c r="D407" s="110">
        <f t="shared" si="18"/>
        <v>24.5</v>
      </c>
      <c r="E407" s="114">
        <f t="shared" si="19"/>
        <v>40.5</v>
      </c>
      <c r="G407">
        <f t="shared" si="15"/>
        <v>2</v>
      </c>
      <c r="H407">
        <f t="shared" si="16"/>
        <v>3</v>
      </c>
      <c r="I407">
        <f t="shared" si="17"/>
        <v>2018</v>
      </c>
    </row>
    <row r="408" spans="1:9" x14ac:dyDescent="0.25">
      <c r="A408" s="108">
        <v>43135</v>
      </c>
      <c r="B408" s="6">
        <v>47</v>
      </c>
      <c r="C408" s="6">
        <v>20</v>
      </c>
      <c r="D408" s="110">
        <f t="shared" si="18"/>
        <v>33.5</v>
      </c>
      <c r="E408" s="114">
        <f t="shared" si="19"/>
        <v>31.5</v>
      </c>
      <c r="G408">
        <f t="shared" si="15"/>
        <v>2</v>
      </c>
      <c r="H408">
        <f t="shared" si="16"/>
        <v>4</v>
      </c>
      <c r="I408">
        <f t="shared" si="17"/>
        <v>2018</v>
      </c>
    </row>
    <row r="409" spans="1:9" x14ac:dyDescent="0.25">
      <c r="A409" s="108">
        <v>43136</v>
      </c>
      <c r="B409" s="6">
        <v>20</v>
      </c>
      <c r="C409" s="6">
        <v>3</v>
      </c>
      <c r="D409" s="110">
        <f t="shared" si="18"/>
        <v>11.5</v>
      </c>
      <c r="E409" s="114">
        <f t="shared" si="19"/>
        <v>53.5</v>
      </c>
      <c r="G409">
        <f t="shared" si="15"/>
        <v>2</v>
      </c>
      <c r="H409">
        <f t="shared" si="16"/>
        <v>5</v>
      </c>
      <c r="I409">
        <f t="shared" si="17"/>
        <v>2018</v>
      </c>
    </row>
    <row r="410" spans="1:9" x14ac:dyDescent="0.25">
      <c r="A410" s="108">
        <v>43137</v>
      </c>
      <c r="B410" s="6">
        <v>16</v>
      </c>
      <c r="C410" s="6">
        <v>2</v>
      </c>
      <c r="D410" s="110">
        <f t="shared" si="18"/>
        <v>9</v>
      </c>
      <c r="E410" s="114">
        <f t="shared" si="19"/>
        <v>56</v>
      </c>
      <c r="G410">
        <f t="shared" si="15"/>
        <v>2</v>
      </c>
      <c r="H410">
        <f t="shared" si="16"/>
        <v>6</v>
      </c>
      <c r="I410">
        <f t="shared" si="17"/>
        <v>2018</v>
      </c>
    </row>
    <row r="411" spans="1:9" x14ac:dyDescent="0.25">
      <c r="A411" s="108">
        <v>43138</v>
      </c>
      <c r="B411" s="6">
        <v>14</v>
      </c>
      <c r="C411" s="6">
        <v>1</v>
      </c>
      <c r="D411" s="110">
        <f t="shared" si="18"/>
        <v>7.5</v>
      </c>
      <c r="E411" s="114">
        <f t="shared" si="19"/>
        <v>57.5</v>
      </c>
      <c r="G411">
        <f t="shared" si="15"/>
        <v>2</v>
      </c>
      <c r="H411">
        <f t="shared" si="16"/>
        <v>7</v>
      </c>
      <c r="I411">
        <f t="shared" si="17"/>
        <v>2018</v>
      </c>
    </row>
    <row r="412" spans="1:9" x14ac:dyDescent="0.25">
      <c r="A412" s="108">
        <v>43139</v>
      </c>
      <c r="B412" s="6">
        <v>22</v>
      </c>
      <c r="C412" s="6">
        <v>10</v>
      </c>
      <c r="D412" s="110">
        <f t="shared" si="18"/>
        <v>16</v>
      </c>
      <c r="E412" s="114">
        <f t="shared" si="19"/>
        <v>49</v>
      </c>
      <c r="G412">
        <f t="shared" si="15"/>
        <v>2</v>
      </c>
      <c r="H412">
        <f t="shared" si="16"/>
        <v>8</v>
      </c>
      <c r="I412">
        <f t="shared" si="17"/>
        <v>2018</v>
      </c>
    </row>
    <row r="413" spans="1:9" x14ac:dyDescent="0.25">
      <c r="A413" s="108">
        <v>43140</v>
      </c>
      <c r="B413" s="6">
        <v>38</v>
      </c>
      <c r="C413" s="6">
        <v>18</v>
      </c>
      <c r="D413" s="110">
        <f t="shared" si="18"/>
        <v>28</v>
      </c>
      <c r="E413" s="114">
        <f t="shared" si="19"/>
        <v>37</v>
      </c>
      <c r="G413">
        <f t="shared" si="15"/>
        <v>2</v>
      </c>
      <c r="H413">
        <f t="shared" si="16"/>
        <v>9</v>
      </c>
      <c r="I413">
        <f t="shared" si="17"/>
        <v>2018</v>
      </c>
    </row>
    <row r="414" spans="1:9" x14ac:dyDescent="0.25">
      <c r="A414" s="108">
        <v>43141</v>
      </c>
      <c r="B414" s="6">
        <v>25</v>
      </c>
      <c r="C414" s="6">
        <v>9</v>
      </c>
      <c r="D414" s="110">
        <f t="shared" si="18"/>
        <v>17</v>
      </c>
      <c r="E414" s="114">
        <f t="shared" si="19"/>
        <v>48</v>
      </c>
      <c r="G414">
        <f t="shared" si="15"/>
        <v>2</v>
      </c>
      <c r="H414">
        <f t="shared" si="16"/>
        <v>10</v>
      </c>
      <c r="I414">
        <f t="shared" si="17"/>
        <v>2018</v>
      </c>
    </row>
    <row r="415" spans="1:9" x14ac:dyDescent="0.25">
      <c r="A415" s="108">
        <v>43142</v>
      </c>
      <c r="B415" s="6">
        <v>17</v>
      </c>
      <c r="C415" s="6">
        <v>9</v>
      </c>
      <c r="D415" s="110">
        <f t="shared" si="18"/>
        <v>13</v>
      </c>
      <c r="E415" s="114">
        <f t="shared" si="19"/>
        <v>52</v>
      </c>
      <c r="G415">
        <f t="shared" si="15"/>
        <v>2</v>
      </c>
      <c r="H415">
        <f t="shared" si="16"/>
        <v>11</v>
      </c>
      <c r="I415">
        <f t="shared" si="17"/>
        <v>2018</v>
      </c>
    </row>
    <row r="416" spans="1:9" x14ac:dyDescent="0.25">
      <c r="A416" s="108">
        <v>43143</v>
      </c>
      <c r="B416" s="6">
        <v>28</v>
      </c>
      <c r="C416" s="6">
        <v>6</v>
      </c>
      <c r="D416" s="110">
        <f t="shared" si="18"/>
        <v>17</v>
      </c>
      <c r="E416" s="114">
        <f t="shared" si="19"/>
        <v>48</v>
      </c>
      <c r="G416">
        <f t="shared" si="15"/>
        <v>2</v>
      </c>
      <c r="H416">
        <f t="shared" si="16"/>
        <v>12</v>
      </c>
      <c r="I416">
        <f t="shared" si="17"/>
        <v>2018</v>
      </c>
    </row>
    <row r="417" spans="1:9" x14ac:dyDescent="0.25">
      <c r="A417" s="108">
        <v>43144</v>
      </c>
      <c r="B417" s="6">
        <v>27</v>
      </c>
      <c r="C417" s="6">
        <v>5</v>
      </c>
      <c r="D417" s="110">
        <f t="shared" si="18"/>
        <v>16</v>
      </c>
      <c r="E417" s="114">
        <f t="shared" si="19"/>
        <v>49</v>
      </c>
      <c r="G417">
        <f t="shared" si="15"/>
        <v>2</v>
      </c>
      <c r="H417">
        <f t="shared" si="16"/>
        <v>13</v>
      </c>
      <c r="I417">
        <f t="shared" si="17"/>
        <v>2018</v>
      </c>
    </row>
    <row r="418" spans="1:9" x14ac:dyDescent="0.25">
      <c r="A418" s="108">
        <v>43145</v>
      </c>
      <c r="B418" s="6">
        <v>44</v>
      </c>
      <c r="C418" s="6">
        <v>16</v>
      </c>
      <c r="D418" s="110">
        <f t="shared" si="18"/>
        <v>30</v>
      </c>
      <c r="E418" s="114">
        <f t="shared" si="19"/>
        <v>35</v>
      </c>
      <c r="G418">
        <f t="shared" si="15"/>
        <v>2</v>
      </c>
      <c r="H418">
        <f t="shared" si="16"/>
        <v>14</v>
      </c>
      <c r="I418">
        <f t="shared" si="17"/>
        <v>2018</v>
      </c>
    </row>
    <row r="419" spans="1:9" x14ac:dyDescent="0.25">
      <c r="A419" s="108">
        <v>43146</v>
      </c>
      <c r="B419" s="6">
        <v>52</v>
      </c>
      <c r="C419" s="6">
        <v>36</v>
      </c>
      <c r="D419" s="110">
        <f t="shared" si="18"/>
        <v>44</v>
      </c>
      <c r="E419" s="114">
        <f t="shared" si="19"/>
        <v>21</v>
      </c>
      <c r="G419">
        <f t="shared" si="15"/>
        <v>2</v>
      </c>
      <c r="H419">
        <f t="shared" si="16"/>
        <v>15</v>
      </c>
      <c r="I419">
        <f t="shared" si="17"/>
        <v>2018</v>
      </c>
    </row>
    <row r="420" spans="1:9" x14ac:dyDescent="0.25">
      <c r="A420" s="108">
        <v>43147</v>
      </c>
      <c r="B420" s="6">
        <v>58</v>
      </c>
      <c r="C420" s="6">
        <v>22</v>
      </c>
      <c r="D420" s="110">
        <f t="shared" si="18"/>
        <v>40</v>
      </c>
      <c r="E420" s="114">
        <f t="shared" si="19"/>
        <v>25</v>
      </c>
      <c r="G420">
        <f t="shared" si="15"/>
        <v>2</v>
      </c>
      <c r="H420">
        <f t="shared" si="16"/>
        <v>16</v>
      </c>
      <c r="I420">
        <f t="shared" si="17"/>
        <v>2018</v>
      </c>
    </row>
    <row r="421" spans="1:9" x14ac:dyDescent="0.25">
      <c r="A421" s="108">
        <v>43148</v>
      </c>
      <c r="B421" s="6">
        <v>35</v>
      </c>
      <c r="C421" s="6">
        <v>18</v>
      </c>
      <c r="D421" s="110">
        <f t="shared" si="18"/>
        <v>26.5</v>
      </c>
      <c r="E421" s="114">
        <f t="shared" si="19"/>
        <v>38.5</v>
      </c>
      <c r="G421">
        <f t="shared" si="15"/>
        <v>2</v>
      </c>
      <c r="H421">
        <f t="shared" si="16"/>
        <v>17</v>
      </c>
      <c r="I421">
        <f t="shared" si="17"/>
        <v>2018</v>
      </c>
    </row>
    <row r="422" spans="1:9" x14ac:dyDescent="0.25">
      <c r="A422" s="108">
        <v>43149</v>
      </c>
      <c r="B422" s="6">
        <v>45</v>
      </c>
      <c r="C422" s="6">
        <v>22</v>
      </c>
      <c r="D422" s="110">
        <f t="shared" si="18"/>
        <v>33.5</v>
      </c>
      <c r="E422" s="114">
        <f t="shared" si="19"/>
        <v>31.5</v>
      </c>
      <c r="G422">
        <f t="shared" si="15"/>
        <v>2</v>
      </c>
      <c r="H422">
        <f t="shared" si="16"/>
        <v>18</v>
      </c>
      <c r="I422">
        <f t="shared" si="17"/>
        <v>2018</v>
      </c>
    </row>
    <row r="423" spans="1:9" x14ac:dyDescent="0.25">
      <c r="A423" s="108">
        <v>43150</v>
      </c>
      <c r="B423" s="6">
        <v>54</v>
      </c>
      <c r="C423" s="6">
        <v>31</v>
      </c>
      <c r="D423" s="110">
        <f t="shared" si="18"/>
        <v>42.5</v>
      </c>
      <c r="E423" s="114">
        <f t="shared" si="19"/>
        <v>22.5</v>
      </c>
      <c r="G423">
        <f t="shared" si="15"/>
        <v>2</v>
      </c>
      <c r="H423">
        <f t="shared" si="16"/>
        <v>19</v>
      </c>
      <c r="I423">
        <f t="shared" si="17"/>
        <v>2018</v>
      </c>
    </row>
    <row r="424" spans="1:9" x14ac:dyDescent="0.25">
      <c r="A424" s="108">
        <v>43151</v>
      </c>
      <c r="B424" s="6">
        <v>67</v>
      </c>
      <c r="C424" s="6">
        <v>33</v>
      </c>
      <c r="D424" s="110">
        <f t="shared" si="18"/>
        <v>50</v>
      </c>
      <c r="E424" s="114">
        <f t="shared" si="19"/>
        <v>15</v>
      </c>
      <c r="G424">
        <f t="shared" si="15"/>
        <v>2</v>
      </c>
      <c r="H424">
        <f t="shared" si="16"/>
        <v>20</v>
      </c>
      <c r="I424">
        <f t="shared" si="17"/>
        <v>2018</v>
      </c>
    </row>
    <row r="425" spans="1:9" x14ac:dyDescent="0.25">
      <c r="A425" s="108">
        <v>43152</v>
      </c>
      <c r="B425" s="6">
        <v>35</v>
      </c>
      <c r="C425" s="6">
        <v>16</v>
      </c>
      <c r="D425" s="110">
        <f t="shared" si="18"/>
        <v>25.5</v>
      </c>
      <c r="E425" s="114">
        <f t="shared" si="19"/>
        <v>39.5</v>
      </c>
      <c r="G425">
        <f t="shared" si="15"/>
        <v>2</v>
      </c>
      <c r="H425">
        <f t="shared" si="16"/>
        <v>21</v>
      </c>
      <c r="I425">
        <f t="shared" si="17"/>
        <v>2018</v>
      </c>
    </row>
    <row r="426" spans="1:9" x14ac:dyDescent="0.25">
      <c r="A426" s="108">
        <v>43153</v>
      </c>
      <c r="B426" s="6">
        <v>27</v>
      </c>
      <c r="C426" s="6">
        <v>16</v>
      </c>
      <c r="D426" s="110">
        <f t="shared" si="18"/>
        <v>21.5</v>
      </c>
      <c r="E426" s="114">
        <f t="shared" si="19"/>
        <v>43.5</v>
      </c>
      <c r="G426">
        <f t="shared" si="15"/>
        <v>2</v>
      </c>
      <c r="H426">
        <f t="shared" si="16"/>
        <v>22</v>
      </c>
      <c r="I426">
        <f t="shared" si="17"/>
        <v>2018</v>
      </c>
    </row>
    <row r="427" spans="1:9" x14ac:dyDescent="0.25">
      <c r="A427" s="108">
        <v>43154</v>
      </c>
      <c r="B427" s="6">
        <v>36</v>
      </c>
      <c r="C427" s="6">
        <v>26</v>
      </c>
      <c r="D427" s="110">
        <f t="shared" si="18"/>
        <v>31</v>
      </c>
      <c r="E427" s="114">
        <f t="shared" si="19"/>
        <v>34</v>
      </c>
      <c r="G427">
        <f t="shared" si="15"/>
        <v>2</v>
      </c>
      <c r="H427">
        <f t="shared" si="16"/>
        <v>23</v>
      </c>
      <c r="I427">
        <f t="shared" si="17"/>
        <v>2018</v>
      </c>
    </row>
    <row r="428" spans="1:9" x14ac:dyDescent="0.25">
      <c r="A428" s="108">
        <v>43155</v>
      </c>
      <c r="B428" s="6">
        <v>38</v>
      </c>
      <c r="C428" s="6">
        <v>29</v>
      </c>
      <c r="D428" s="110">
        <f t="shared" si="18"/>
        <v>33.5</v>
      </c>
      <c r="E428" s="114">
        <f t="shared" si="19"/>
        <v>31.5</v>
      </c>
      <c r="G428">
        <f t="shared" si="15"/>
        <v>2</v>
      </c>
      <c r="H428">
        <f t="shared" si="16"/>
        <v>24</v>
      </c>
      <c r="I428">
        <f t="shared" si="17"/>
        <v>2018</v>
      </c>
    </row>
    <row r="429" spans="1:9" x14ac:dyDescent="0.25">
      <c r="A429" s="108">
        <v>43156</v>
      </c>
      <c r="B429" s="6">
        <v>40</v>
      </c>
      <c r="C429" s="6">
        <v>26</v>
      </c>
      <c r="D429" s="110">
        <f t="shared" si="18"/>
        <v>33</v>
      </c>
      <c r="E429" s="114">
        <f t="shared" si="19"/>
        <v>32</v>
      </c>
      <c r="G429">
        <f t="shared" si="15"/>
        <v>2</v>
      </c>
      <c r="H429">
        <f t="shared" si="16"/>
        <v>25</v>
      </c>
      <c r="I429">
        <f t="shared" si="17"/>
        <v>2018</v>
      </c>
    </row>
    <row r="430" spans="1:9" x14ac:dyDescent="0.25">
      <c r="A430" s="108">
        <v>43157</v>
      </c>
      <c r="B430" s="6">
        <v>48</v>
      </c>
      <c r="C430" s="6">
        <v>27</v>
      </c>
      <c r="D430" s="110">
        <f t="shared" si="18"/>
        <v>37.5</v>
      </c>
      <c r="E430" s="114">
        <f t="shared" si="19"/>
        <v>27.5</v>
      </c>
      <c r="G430">
        <f t="shared" si="15"/>
        <v>2</v>
      </c>
      <c r="H430">
        <f t="shared" si="16"/>
        <v>26</v>
      </c>
      <c r="I430">
        <f t="shared" si="17"/>
        <v>2018</v>
      </c>
    </row>
    <row r="431" spans="1:9" x14ac:dyDescent="0.25">
      <c r="A431" s="108">
        <v>43158</v>
      </c>
      <c r="B431" s="6">
        <v>58</v>
      </c>
      <c r="C431" s="6">
        <v>34</v>
      </c>
      <c r="D431" s="110">
        <f t="shared" si="18"/>
        <v>46</v>
      </c>
      <c r="E431" s="114">
        <f t="shared" si="19"/>
        <v>19</v>
      </c>
      <c r="G431">
        <f t="shared" si="15"/>
        <v>2</v>
      </c>
      <c r="H431">
        <f t="shared" si="16"/>
        <v>27</v>
      </c>
      <c r="I431">
        <f t="shared" si="17"/>
        <v>2018</v>
      </c>
    </row>
    <row r="432" spans="1:9" x14ac:dyDescent="0.25">
      <c r="A432" s="108">
        <v>43159</v>
      </c>
      <c r="B432" s="6">
        <v>58</v>
      </c>
      <c r="C432" s="6">
        <v>34</v>
      </c>
      <c r="D432" s="110">
        <f t="shared" si="18"/>
        <v>46</v>
      </c>
      <c r="E432" s="114">
        <f t="shared" si="19"/>
        <v>19</v>
      </c>
      <c r="G432">
        <f t="shared" si="15"/>
        <v>2</v>
      </c>
      <c r="H432">
        <f t="shared" si="16"/>
        <v>28</v>
      </c>
      <c r="I432">
        <f t="shared" si="17"/>
        <v>2018</v>
      </c>
    </row>
    <row r="433" spans="1:9" x14ac:dyDescent="0.25">
      <c r="A433" s="108">
        <v>43160</v>
      </c>
      <c r="B433" s="6">
        <v>54</v>
      </c>
      <c r="C433" s="6">
        <v>36</v>
      </c>
      <c r="D433" s="110">
        <f t="shared" si="18"/>
        <v>45</v>
      </c>
      <c r="E433" s="114">
        <f t="shared" si="19"/>
        <v>20</v>
      </c>
      <c r="G433">
        <f t="shared" si="15"/>
        <v>3</v>
      </c>
      <c r="H433">
        <f t="shared" si="16"/>
        <v>1</v>
      </c>
      <c r="I433">
        <f t="shared" si="17"/>
        <v>2018</v>
      </c>
    </row>
    <row r="434" spans="1:9" x14ac:dyDescent="0.25">
      <c r="A434" s="108">
        <v>43161</v>
      </c>
      <c r="B434" s="6">
        <v>51</v>
      </c>
      <c r="C434" s="6">
        <v>24</v>
      </c>
      <c r="D434" s="110">
        <f t="shared" si="18"/>
        <v>37.5</v>
      </c>
      <c r="E434" s="114">
        <f t="shared" si="19"/>
        <v>27.5</v>
      </c>
      <c r="G434">
        <f t="shared" si="15"/>
        <v>3</v>
      </c>
      <c r="H434">
        <f t="shared" si="16"/>
        <v>2</v>
      </c>
      <c r="I434">
        <f t="shared" si="17"/>
        <v>2018</v>
      </c>
    </row>
    <row r="435" spans="1:9" x14ac:dyDescent="0.25">
      <c r="A435" s="108">
        <v>43162</v>
      </c>
      <c r="B435" s="6">
        <v>52</v>
      </c>
      <c r="C435" s="6">
        <v>24</v>
      </c>
      <c r="D435" s="110">
        <f t="shared" si="18"/>
        <v>38</v>
      </c>
      <c r="E435" s="114">
        <f t="shared" si="19"/>
        <v>27</v>
      </c>
      <c r="G435">
        <f t="shared" si="15"/>
        <v>3</v>
      </c>
      <c r="H435">
        <f t="shared" si="16"/>
        <v>3</v>
      </c>
      <c r="I435">
        <f t="shared" si="17"/>
        <v>2018</v>
      </c>
    </row>
    <row r="436" spans="1:9" x14ac:dyDescent="0.25">
      <c r="A436" s="108">
        <v>43163</v>
      </c>
      <c r="B436" s="6">
        <v>58</v>
      </c>
      <c r="C436" s="6">
        <v>30</v>
      </c>
      <c r="D436" s="110">
        <f t="shared" si="18"/>
        <v>44</v>
      </c>
      <c r="E436" s="114">
        <f t="shared" si="19"/>
        <v>21</v>
      </c>
      <c r="G436">
        <f t="shared" si="15"/>
        <v>3</v>
      </c>
      <c r="H436">
        <f t="shared" si="16"/>
        <v>4</v>
      </c>
      <c r="I436">
        <f t="shared" si="17"/>
        <v>2018</v>
      </c>
    </row>
    <row r="437" spans="1:9" x14ac:dyDescent="0.25">
      <c r="A437" s="108">
        <v>43164</v>
      </c>
      <c r="B437" s="6">
        <v>60</v>
      </c>
      <c r="C437" s="6">
        <v>34</v>
      </c>
      <c r="D437" s="110">
        <f t="shared" si="18"/>
        <v>47</v>
      </c>
      <c r="E437" s="114">
        <f t="shared" si="19"/>
        <v>18</v>
      </c>
      <c r="G437">
        <f t="shared" si="15"/>
        <v>3</v>
      </c>
      <c r="H437">
        <f t="shared" si="16"/>
        <v>5</v>
      </c>
      <c r="I437">
        <f t="shared" si="17"/>
        <v>2018</v>
      </c>
    </row>
    <row r="438" spans="1:9" x14ac:dyDescent="0.25">
      <c r="A438" s="108">
        <v>43165</v>
      </c>
      <c r="B438" s="6">
        <v>44</v>
      </c>
      <c r="C438" s="6">
        <v>35</v>
      </c>
      <c r="D438" s="110">
        <f t="shared" si="18"/>
        <v>39.5</v>
      </c>
      <c r="E438" s="114">
        <f t="shared" si="19"/>
        <v>25.5</v>
      </c>
      <c r="G438">
        <f t="shared" si="15"/>
        <v>3</v>
      </c>
      <c r="H438">
        <f t="shared" si="16"/>
        <v>6</v>
      </c>
      <c r="I438">
        <f t="shared" si="17"/>
        <v>2018</v>
      </c>
    </row>
    <row r="439" spans="1:9" x14ac:dyDescent="0.25">
      <c r="A439" s="108">
        <v>43166</v>
      </c>
      <c r="B439" s="6">
        <v>36</v>
      </c>
      <c r="C439" s="6">
        <v>27</v>
      </c>
      <c r="D439" s="110">
        <f t="shared" si="18"/>
        <v>31.5</v>
      </c>
      <c r="E439" s="114">
        <f t="shared" si="19"/>
        <v>33.5</v>
      </c>
      <c r="G439">
        <f t="shared" si="15"/>
        <v>3</v>
      </c>
      <c r="H439">
        <f t="shared" si="16"/>
        <v>7</v>
      </c>
      <c r="I439">
        <f t="shared" si="17"/>
        <v>2018</v>
      </c>
    </row>
    <row r="440" spans="1:9" x14ac:dyDescent="0.25">
      <c r="A440" s="108">
        <v>43167</v>
      </c>
      <c r="B440" s="6">
        <v>33</v>
      </c>
      <c r="C440" s="6">
        <v>20</v>
      </c>
      <c r="D440" s="110">
        <f t="shared" si="18"/>
        <v>26.5</v>
      </c>
      <c r="E440" s="114">
        <f t="shared" si="19"/>
        <v>38.5</v>
      </c>
      <c r="G440">
        <f t="shared" si="15"/>
        <v>3</v>
      </c>
      <c r="H440">
        <f t="shared" si="16"/>
        <v>8</v>
      </c>
      <c r="I440">
        <f t="shared" si="17"/>
        <v>2018</v>
      </c>
    </row>
    <row r="441" spans="1:9" x14ac:dyDescent="0.25">
      <c r="A441" s="108">
        <v>43168</v>
      </c>
      <c r="B441" s="6">
        <v>38</v>
      </c>
      <c r="C441" s="6">
        <v>20</v>
      </c>
      <c r="D441" s="110">
        <f t="shared" si="18"/>
        <v>29</v>
      </c>
      <c r="E441" s="114">
        <f t="shared" si="19"/>
        <v>36</v>
      </c>
      <c r="G441">
        <f t="shared" si="15"/>
        <v>3</v>
      </c>
      <c r="H441">
        <f t="shared" si="16"/>
        <v>9</v>
      </c>
      <c r="I441">
        <f t="shared" si="17"/>
        <v>2018</v>
      </c>
    </row>
    <row r="442" spans="1:9" x14ac:dyDescent="0.25">
      <c r="A442" s="108">
        <v>43169</v>
      </c>
      <c r="B442" s="6">
        <v>44</v>
      </c>
      <c r="C442" s="6">
        <v>24</v>
      </c>
      <c r="D442" s="110">
        <f t="shared" si="18"/>
        <v>34</v>
      </c>
      <c r="E442" s="114">
        <f t="shared" si="19"/>
        <v>31</v>
      </c>
      <c r="G442">
        <f t="shared" ref="G442:G505" si="20">MONTH(A442)</f>
        <v>3</v>
      </c>
      <c r="H442">
        <f t="shared" ref="H442:H505" si="21">DAY(A442)</f>
        <v>10</v>
      </c>
      <c r="I442">
        <f t="shared" ref="I442:I505" si="22">YEAR(A442)</f>
        <v>2018</v>
      </c>
    </row>
    <row r="443" spans="1:9" x14ac:dyDescent="0.25">
      <c r="A443" s="108">
        <v>43170</v>
      </c>
      <c r="B443" s="6">
        <v>48</v>
      </c>
      <c r="C443" s="6">
        <v>26</v>
      </c>
      <c r="D443" s="110">
        <f t="shared" si="18"/>
        <v>37</v>
      </c>
      <c r="E443" s="114">
        <f t="shared" si="19"/>
        <v>28</v>
      </c>
      <c r="G443">
        <f t="shared" si="20"/>
        <v>3</v>
      </c>
      <c r="H443">
        <f t="shared" si="21"/>
        <v>11</v>
      </c>
      <c r="I443">
        <f t="shared" si="22"/>
        <v>2018</v>
      </c>
    </row>
    <row r="444" spans="1:9" x14ac:dyDescent="0.25">
      <c r="A444" s="108">
        <v>43171</v>
      </c>
      <c r="B444" s="6">
        <v>40</v>
      </c>
      <c r="C444" s="6">
        <v>30</v>
      </c>
      <c r="D444" s="110">
        <f t="shared" si="18"/>
        <v>35</v>
      </c>
      <c r="E444" s="114">
        <f t="shared" si="19"/>
        <v>30</v>
      </c>
      <c r="G444">
        <f t="shared" si="20"/>
        <v>3</v>
      </c>
      <c r="H444">
        <f t="shared" si="21"/>
        <v>12</v>
      </c>
      <c r="I444">
        <f t="shared" si="22"/>
        <v>2018</v>
      </c>
    </row>
    <row r="445" spans="1:9" x14ac:dyDescent="0.25">
      <c r="A445" s="108">
        <v>43172</v>
      </c>
      <c r="B445" s="6">
        <v>47</v>
      </c>
      <c r="C445" s="6">
        <v>26</v>
      </c>
      <c r="D445" s="110">
        <f t="shared" si="18"/>
        <v>36.5</v>
      </c>
      <c r="E445" s="114">
        <f t="shared" si="19"/>
        <v>28.5</v>
      </c>
      <c r="G445">
        <f t="shared" si="20"/>
        <v>3</v>
      </c>
      <c r="H445">
        <f t="shared" si="21"/>
        <v>13</v>
      </c>
      <c r="I445">
        <f t="shared" si="22"/>
        <v>2018</v>
      </c>
    </row>
    <row r="446" spans="1:9" x14ac:dyDescent="0.25">
      <c r="A446" s="108">
        <v>43173</v>
      </c>
      <c r="B446" s="6">
        <v>44</v>
      </c>
      <c r="C446" s="6">
        <v>20</v>
      </c>
      <c r="D446" s="110">
        <f t="shared" si="18"/>
        <v>32</v>
      </c>
      <c r="E446" s="114">
        <f t="shared" si="19"/>
        <v>33</v>
      </c>
      <c r="G446">
        <f t="shared" si="20"/>
        <v>3</v>
      </c>
      <c r="H446">
        <f t="shared" si="21"/>
        <v>14</v>
      </c>
      <c r="I446">
        <f t="shared" si="22"/>
        <v>2018</v>
      </c>
    </row>
    <row r="447" spans="1:9" x14ac:dyDescent="0.25">
      <c r="A447" s="108">
        <v>43174</v>
      </c>
      <c r="B447" s="6">
        <v>59</v>
      </c>
      <c r="C447" s="6">
        <v>20</v>
      </c>
      <c r="D447" s="110">
        <f t="shared" si="18"/>
        <v>39.5</v>
      </c>
      <c r="E447" s="114">
        <f t="shared" si="19"/>
        <v>25.5</v>
      </c>
      <c r="G447">
        <f t="shared" si="20"/>
        <v>3</v>
      </c>
      <c r="H447">
        <f t="shared" si="21"/>
        <v>15</v>
      </c>
      <c r="I447">
        <f t="shared" si="22"/>
        <v>2018</v>
      </c>
    </row>
    <row r="448" spans="1:9" x14ac:dyDescent="0.25">
      <c r="A448" s="108">
        <v>43175</v>
      </c>
      <c r="B448" s="6">
        <v>61</v>
      </c>
      <c r="C448" s="6">
        <v>31</v>
      </c>
      <c r="D448" s="110">
        <f t="shared" si="18"/>
        <v>46</v>
      </c>
      <c r="E448" s="114">
        <f t="shared" si="19"/>
        <v>19</v>
      </c>
      <c r="G448">
        <f t="shared" si="20"/>
        <v>3</v>
      </c>
      <c r="H448">
        <f t="shared" si="21"/>
        <v>16</v>
      </c>
      <c r="I448">
        <f t="shared" si="22"/>
        <v>2018</v>
      </c>
    </row>
    <row r="449" spans="1:9" x14ac:dyDescent="0.25">
      <c r="A449" s="108">
        <v>43176</v>
      </c>
      <c r="B449" s="6">
        <v>40</v>
      </c>
      <c r="C449" s="6">
        <v>31</v>
      </c>
      <c r="D449" s="110">
        <f t="shared" si="18"/>
        <v>35.5</v>
      </c>
      <c r="E449" s="114">
        <f t="shared" si="19"/>
        <v>29.5</v>
      </c>
      <c r="G449">
        <f t="shared" si="20"/>
        <v>3</v>
      </c>
      <c r="H449">
        <f t="shared" si="21"/>
        <v>17</v>
      </c>
      <c r="I449">
        <f t="shared" si="22"/>
        <v>2018</v>
      </c>
    </row>
    <row r="450" spans="1:9" x14ac:dyDescent="0.25">
      <c r="A450" s="108">
        <v>43177</v>
      </c>
      <c r="B450" s="6">
        <v>37</v>
      </c>
      <c r="C450" s="6">
        <v>33</v>
      </c>
      <c r="D450" s="110">
        <f t="shared" si="18"/>
        <v>35</v>
      </c>
      <c r="E450" s="114">
        <f t="shared" si="19"/>
        <v>30</v>
      </c>
      <c r="G450">
        <f t="shared" si="20"/>
        <v>3</v>
      </c>
      <c r="H450">
        <f t="shared" si="21"/>
        <v>18</v>
      </c>
      <c r="I450">
        <f t="shared" si="22"/>
        <v>2018</v>
      </c>
    </row>
    <row r="451" spans="1:9" x14ac:dyDescent="0.25">
      <c r="A451" s="108">
        <v>43178</v>
      </c>
      <c r="B451" s="6">
        <v>41</v>
      </c>
      <c r="C451" s="6">
        <v>34</v>
      </c>
      <c r="D451" s="110">
        <f t="shared" si="18"/>
        <v>37.5</v>
      </c>
      <c r="E451" s="114">
        <f t="shared" si="19"/>
        <v>27.5</v>
      </c>
      <c r="G451">
        <f t="shared" si="20"/>
        <v>3</v>
      </c>
      <c r="H451">
        <f t="shared" si="21"/>
        <v>19</v>
      </c>
      <c r="I451">
        <f t="shared" si="22"/>
        <v>2018</v>
      </c>
    </row>
    <row r="452" spans="1:9" x14ac:dyDescent="0.25">
      <c r="A452" s="108">
        <v>43179</v>
      </c>
      <c r="B452" s="6">
        <v>51</v>
      </c>
      <c r="C452" s="6">
        <v>31</v>
      </c>
      <c r="D452" s="110">
        <f t="shared" si="18"/>
        <v>41</v>
      </c>
      <c r="E452" s="114">
        <f t="shared" si="19"/>
        <v>24</v>
      </c>
      <c r="G452">
        <f t="shared" si="20"/>
        <v>3</v>
      </c>
      <c r="H452">
        <f t="shared" si="21"/>
        <v>20</v>
      </c>
      <c r="I452">
        <f t="shared" si="22"/>
        <v>2018</v>
      </c>
    </row>
    <row r="453" spans="1:9" x14ac:dyDescent="0.25">
      <c r="A453" s="108">
        <v>43180</v>
      </c>
      <c r="B453" s="6">
        <v>39</v>
      </c>
      <c r="C453" s="6">
        <v>29</v>
      </c>
      <c r="D453" s="110">
        <f t="shared" si="18"/>
        <v>34</v>
      </c>
      <c r="E453" s="114">
        <f t="shared" si="19"/>
        <v>31</v>
      </c>
      <c r="G453">
        <f t="shared" si="20"/>
        <v>3</v>
      </c>
      <c r="H453">
        <f t="shared" si="21"/>
        <v>21</v>
      </c>
      <c r="I453">
        <f t="shared" si="22"/>
        <v>2018</v>
      </c>
    </row>
    <row r="454" spans="1:9" x14ac:dyDescent="0.25">
      <c r="A454" s="108">
        <v>43181</v>
      </c>
      <c r="B454" s="6">
        <v>48</v>
      </c>
      <c r="C454" s="6">
        <v>28</v>
      </c>
      <c r="D454" s="110">
        <f t="shared" si="18"/>
        <v>38</v>
      </c>
      <c r="E454" s="114">
        <f t="shared" si="19"/>
        <v>27</v>
      </c>
      <c r="G454">
        <f t="shared" si="20"/>
        <v>3</v>
      </c>
      <c r="H454">
        <f t="shared" si="21"/>
        <v>22</v>
      </c>
      <c r="I454">
        <f t="shared" si="22"/>
        <v>2018</v>
      </c>
    </row>
    <row r="455" spans="1:9" x14ac:dyDescent="0.25">
      <c r="A455" s="108">
        <v>43182</v>
      </c>
      <c r="B455" s="6">
        <v>48</v>
      </c>
      <c r="C455" s="6">
        <v>30</v>
      </c>
      <c r="D455" s="110">
        <f t="shared" si="18"/>
        <v>39</v>
      </c>
      <c r="E455" s="114">
        <f t="shared" si="19"/>
        <v>26</v>
      </c>
      <c r="G455">
        <f t="shared" si="20"/>
        <v>3</v>
      </c>
      <c r="H455">
        <f t="shared" si="21"/>
        <v>23</v>
      </c>
      <c r="I455">
        <f t="shared" si="22"/>
        <v>2018</v>
      </c>
    </row>
    <row r="456" spans="1:9" x14ac:dyDescent="0.25">
      <c r="A456" s="108">
        <v>43183</v>
      </c>
      <c r="B456" s="6">
        <v>45</v>
      </c>
      <c r="C456" s="6">
        <v>36</v>
      </c>
      <c r="D456" s="110">
        <f t="shared" si="18"/>
        <v>40.5</v>
      </c>
      <c r="E456" s="114">
        <f t="shared" si="19"/>
        <v>24.5</v>
      </c>
      <c r="G456">
        <f t="shared" si="20"/>
        <v>3</v>
      </c>
      <c r="H456">
        <f t="shared" si="21"/>
        <v>24</v>
      </c>
      <c r="I456">
        <f t="shared" si="22"/>
        <v>2018</v>
      </c>
    </row>
    <row r="457" spans="1:9" x14ac:dyDescent="0.25">
      <c r="A457" s="108">
        <v>43184</v>
      </c>
      <c r="B457" s="6">
        <v>39</v>
      </c>
      <c r="C457" s="6">
        <v>31</v>
      </c>
      <c r="D457" s="110">
        <f t="shared" si="18"/>
        <v>35</v>
      </c>
      <c r="E457" s="114">
        <f t="shared" si="19"/>
        <v>30</v>
      </c>
      <c r="G457">
        <f t="shared" si="20"/>
        <v>3</v>
      </c>
      <c r="H457">
        <f t="shared" si="21"/>
        <v>25</v>
      </c>
      <c r="I457">
        <f t="shared" si="22"/>
        <v>2018</v>
      </c>
    </row>
    <row r="458" spans="1:9" x14ac:dyDescent="0.25">
      <c r="A458" s="108">
        <v>43185</v>
      </c>
      <c r="B458" s="6">
        <v>45</v>
      </c>
      <c r="C458" s="6">
        <v>33</v>
      </c>
      <c r="D458" s="110">
        <f t="shared" ref="D458:D521" si="23">(B458+C458)/2</f>
        <v>39</v>
      </c>
      <c r="E458" s="114">
        <f t="shared" ref="E458:E521" si="24">IF(65-D458&gt;0,65-D458,0)</f>
        <v>26</v>
      </c>
      <c r="G458">
        <f t="shared" si="20"/>
        <v>3</v>
      </c>
      <c r="H458">
        <f t="shared" si="21"/>
        <v>26</v>
      </c>
      <c r="I458">
        <f t="shared" si="22"/>
        <v>2018</v>
      </c>
    </row>
    <row r="459" spans="1:9" x14ac:dyDescent="0.25">
      <c r="A459" s="108">
        <v>43186</v>
      </c>
      <c r="B459" s="6">
        <v>47</v>
      </c>
      <c r="C459" s="6">
        <v>35</v>
      </c>
      <c r="D459" s="110">
        <f t="shared" si="23"/>
        <v>41</v>
      </c>
      <c r="E459" s="114">
        <f t="shared" si="24"/>
        <v>24</v>
      </c>
      <c r="G459">
        <f t="shared" si="20"/>
        <v>3</v>
      </c>
      <c r="H459">
        <f t="shared" si="21"/>
        <v>27</v>
      </c>
      <c r="I459">
        <f t="shared" si="22"/>
        <v>2018</v>
      </c>
    </row>
    <row r="460" spans="1:9" x14ac:dyDescent="0.25">
      <c r="A460" s="108">
        <v>43187</v>
      </c>
      <c r="B460" s="6">
        <v>44</v>
      </c>
      <c r="C460" s="6">
        <v>33</v>
      </c>
      <c r="D460" s="110">
        <f t="shared" si="23"/>
        <v>38.5</v>
      </c>
      <c r="E460" s="114">
        <f t="shared" si="24"/>
        <v>26.5</v>
      </c>
      <c r="G460">
        <f t="shared" si="20"/>
        <v>3</v>
      </c>
      <c r="H460">
        <f t="shared" si="21"/>
        <v>28</v>
      </c>
      <c r="I460">
        <f t="shared" si="22"/>
        <v>2018</v>
      </c>
    </row>
    <row r="461" spans="1:9" x14ac:dyDescent="0.25">
      <c r="A461" s="108">
        <v>43188</v>
      </c>
      <c r="B461" s="6">
        <v>47</v>
      </c>
      <c r="C461" s="6">
        <v>33</v>
      </c>
      <c r="D461" s="110">
        <f t="shared" si="23"/>
        <v>40</v>
      </c>
      <c r="E461" s="114">
        <f t="shared" si="24"/>
        <v>25</v>
      </c>
      <c r="G461">
        <f t="shared" si="20"/>
        <v>3</v>
      </c>
      <c r="H461">
        <f t="shared" si="21"/>
        <v>29</v>
      </c>
      <c r="I461">
        <f t="shared" si="22"/>
        <v>2018</v>
      </c>
    </row>
    <row r="462" spans="1:9" x14ac:dyDescent="0.25">
      <c r="A462" s="108">
        <v>43189</v>
      </c>
      <c r="B462" s="6">
        <v>53</v>
      </c>
      <c r="C462" s="6">
        <v>30</v>
      </c>
      <c r="D462" s="110">
        <f t="shared" si="23"/>
        <v>41.5</v>
      </c>
      <c r="E462" s="114">
        <f t="shared" si="24"/>
        <v>23.5</v>
      </c>
      <c r="G462">
        <f t="shared" si="20"/>
        <v>3</v>
      </c>
      <c r="H462">
        <f t="shared" si="21"/>
        <v>30</v>
      </c>
      <c r="I462">
        <f t="shared" si="22"/>
        <v>2018</v>
      </c>
    </row>
    <row r="463" spans="1:9" x14ac:dyDescent="0.25">
      <c r="A463" s="108">
        <v>43190</v>
      </c>
      <c r="B463" s="6">
        <v>53</v>
      </c>
      <c r="C463" s="6">
        <v>29</v>
      </c>
      <c r="D463" s="110">
        <f t="shared" si="23"/>
        <v>41</v>
      </c>
      <c r="E463" s="114">
        <f t="shared" si="24"/>
        <v>24</v>
      </c>
      <c r="G463">
        <f t="shared" si="20"/>
        <v>3</v>
      </c>
      <c r="H463">
        <f t="shared" si="21"/>
        <v>31</v>
      </c>
      <c r="I463">
        <f t="shared" si="22"/>
        <v>2018</v>
      </c>
    </row>
    <row r="464" spans="1:9" x14ac:dyDescent="0.25">
      <c r="A464" s="108">
        <v>43191</v>
      </c>
      <c r="B464" s="6">
        <v>62</v>
      </c>
      <c r="C464" s="6">
        <v>24</v>
      </c>
      <c r="D464" s="110">
        <f t="shared" si="23"/>
        <v>43</v>
      </c>
      <c r="E464" s="114">
        <f t="shared" si="24"/>
        <v>22</v>
      </c>
      <c r="G464">
        <f t="shared" si="20"/>
        <v>4</v>
      </c>
      <c r="H464">
        <f t="shared" si="21"/>
        <v>1</v>
      </c>
      <c r="I464">
        <f t="shared" si="22"/>
        <v>2018</v>
      </c>
    </row>
    <row r="465" spans="1:9" x14ac:dyDescent="0.25">
      <c r="A465" s="108">
        <v>43192</v>
      </c>
      <c r="B465" s="6">
        <v>25</v>
      </c>
      <c r="C465" s="6">
        <v>10</v>
      </c>
      <c r="D465" s="110">
        <f t="shared" si="23"/>
        <v>17.5</v>
      </c>
      <c r="E465" s="114">
        <f t="shared" si="24"/>
        <v>47.5</v>
      </c>
      <c r="G465">
        <f t="shared" si="20"/>
        <v>4</v>
      </c>
      <c r="H465">
        <f t="shared" si="21"/>
        <v>2</v>
      </c>
      <c r="I465">
        <f t="shared" si="22"/>
        <v>2018</v>
      </c>
    </row>
    <row r="466" spans="1:9" x14ac:dyDescent="0.25">
      <c r="A466" s="108">
        <v>43193</v>
      </c>
      <c r="B466" s="6">
        <v>33</v>
      </c>
      <c r="C466" s="6">
        <v>8</v>
      </c>
      <c r="D466" s="110">
        <f t="shared" si="23"/>
        <v>20.5</v>
      </c>
      <c r="E466" s="114">
        <f t="shared" si="24"/>
        <v>44.5</v>
      </c>
      <c r="G466">
        <f t="shared" si="20"/>
        <v>4</v>
      </c>
      <c r="H466">
        <f t="shared" si="21"/>
        <v>3</v>
      </c>
      <c r="I466">
        <f t="shared" si="22"/>
        <v>2018</v>
      </c>
    </row>
    <row r="467" spans="1:9" x14ac:dyDescent="0.25">
      <c r="A467" s="108">
        <v>43194</v>
      </c>
      <c r="B467" s="6">
        <v>40</v>
      </c>
      <c r="C467" s="6">
        <v>16</v>
      </c>
      <c r="D467" s="110">
        <f t="shared" si="23"/>
        <v>28</v>
      </c>
      <c r="E467" s="114">
        <f t="shared" si="24"/>
        <v>37</v>
      </c>
      <c r="G467">
        <f t="shared" si="20"/>
        <v>4</v>
      </c>
      <c r="H467">
        <f t="shared" si="21"/>
        <v>4</v>
      </c>
      <c r="I467">
        <f t="shared" si="22"/>
        <v>2018</v>
      </c>
    </row>
    <row r="468" spans="1:9" x14ac:dyDescent="0.25">
      <c r="A468" s="108">
        <v>43195</v>
      </c>
      <c r="B468" s="6">
        <v>40</v>
      </c>
      <c r="C468" s="6">
        <v>16</v>
      </c>
      <c r="D468" s="110">
        <f t="shared" si="23"/>
        <v>28</v>
      </c>
      <c r="E468" s="114">
        <f t="shared" si="24"/>
        <v>37</v>
      </c>
      <c r="G468">
        <f t="shared" si="20"/>
        <v>4</v>
      </c>
      <c r="H468">
        <f t="shared" si="21"/>
        <v>5</v>
      </c>
      <c r="I468">
        <f t="shared" si="22"/>
        <v>2018</v>
      </c>
    </row>
    <row r="469" spans="1:9" x14ac:dyDescent="0.25">
      <c r="A469" s="108">
        <v>43196</v>
      </c>
      <c r="B469" s="6">
        <v>59</v>
      </c>
      <c r="C469" s="6">
        <v>30</v>
      </c>
      <c r="D469" s="110">
        <f t="shared" si="23"/>
        <v>44.5</v>
      </c>
      <c r="E469" s="114">
        <f t="shared" si="24"/>
        <v>20.5</v>
      </c>
      <c r="G469">
        <f t="shared" si="20"/>
        <v>4</v>
      </c>
      <c r="H469">
        <f t="shared" si="21"/>
        <v>6</v>
      </c>
      <c r="I469">
        <f t="shared" si="22"/>
        <v>2018</v>
      </c>
    </row>
    <row r="470" spans="1:9" x14ac:dyDescent="0.25">
      <c r="A470" s="108">
        <v>43197</v>
      </c>
      <c r="B470" s="6">
        <v>39</v>
      </c>
      <c r="C470" s="6">
        <v>15</v>
      </c>
      <c r="D470" s="110">
        <f t="shared" si="23"/>
        <v>27</v>
      </c>
      <c r="E470" s="114">
        <f t="shared" si="24"/>
        <v>38</v>
      </c>
      <c r="G470">
        <f t="shared" si="20"/>
        <v>4</v>
      </c>
      <c r="H470">
        <f t="shared" si="21"/>
        <v>7</v>
      </c>
      <c r="I470">
        <f t="shared" si="22"/>
        <v>2018</v>
      </c>
    </row>
    <row r="471" spans="1:9" x14ac:dyDescent="0.25">
      <c r="A471" s="108">
        <v>43198</v>
      </c>
      <c r="B471" s="6">
        <v>40</v>
      </c>
      <c r="C471" s="6">
        <v>15</v>
      </c>
      <c r="D471" s="110">
        <f t="shared" si="23"/>
        <v>27.5</v>
      </c>
      <c r="E471" s="114">
        <f t="shared" si="24"/>
        <v>37.5</v>
      </c>
      <c r="G471">
        <f t="shared" si="20"/>
        <v>4</v>
      </c>
      <c r="H471">
        <f t="shared" si="21"/>
        <v>8</v>
      </c>
      <c r="I471">
        <f t="shared" si="22"/>
        <v>2018</v>
      </c>
    </row>
    <row r="472" spans="1:9" x14ac:dyDescent="0.25">
      <c r="A472" s="108">
        <v>43199</v>
      </c>
      <c r="B472" s="6">
        <v>37</v>
      </c>
      <c r="C472" s="6">
        <v>26</v>
      </c>
      <c r="D472" s="110">
        <f t="shared" si="23"/>
        <v>31.5</v>
      </c>
      <c r="E472" s="114">
        <f t="shared" si="24"/>
        <v>33.5</v>
      </c>
      <c r="G472">
        <f t="shared" si="20"/>
        <v>4</v>
      </c>
      <c r="H472">
        <f t="shared" si="21"/>
        <v>9</v>
      </c>
      <c r="I472">
        <f t="shared" si="22"/>
        <v>2018</v>
      </c>
    </row>
    <row r="473" spans="1:9" x14ac:dyDescent="0.25">
      <c r="A473" s="108">
        <v>43200</v>
      </c>
      <c r="B473" s="6">
        <v>36</v>
      </c>
      <c r="C473" s="6">
        <v>30</v>
      </c>
      <c r="D473" s="110">
        <f t="shared" si="23"/>
        <v>33</v>
      </c>
      <c r="E473" s="114">
        <f t="shared" si="24"/>
        <v>32</v>
      </c>
      <c r="G473">
        <f t="shared" si="20"/>
        <v>4</v>
      </c>
      <c r="H473">
        <f t="shared" si="21"/>
        <v>10</v>
      </c>
      <c r="I473">
        <f t="shared" si="22"/>
        <v>2018</v>
      </c>
    </row>
    <row r="474" spans="1:9" x14ac:dyDescent="0.25">
      <c r="A474" s="108">
        <v>43201</v>
      </c>
      <c r="B474" s="6">
        <v>53</v>
      </c>
      <c r="C474" s="6">
        <v>31</v>
      </c>
      <c r="D474" s="110">
        <f t="shared" si="23"/>
        <v>42</v>
      </c>
      <c r="E474" s="114">
        <f t="shared" si="24"/>
        <v>23</v>
      </c>
      <c r="G474">
        <f t="shared" si="20"/>
        <v>4</v>
      </c>
      <c r="H474">
        <f t="shared" si="21"/>
        <v>11</v>
      </c>
      <c r="I474">
        <f t="shared" si="22"/>
        <v>2018</v>
      </c>
    </row>
    <row r="475" spans="1:9" x14ac:dyDescent="0.25">
      <c r="A475" s="108">
        <v>43202</v>
      </c>
      <c r="B475" s="6">
        <v>72</v>
      </c>
      <c r="C475" s="6">
        <v>45</v>
      </c>
      <c r="D475" s="110">
        <f t="shared" si="23"/>
        <v>58.5</v>
      </c>
      <c r="E475" s="114">
        <f t="shared" si="24"/>
        <v>6.5</v>
      </c>
      <c r="G475">
        <f t="shared" si="20"/>
        <v>4</v>
      </c>
      <c r="H475">
        <f t="shared" si="21"/>
        <v>12</v>
      </c>
      <c r="I475">
        <f t="shared" si="22"/>
        <v>2018</v>
      </c>
    </row>
    <row r="476" spans="1:9" x14ac:dyDescent="0.25">
      <c r="A476" s="108">
        <v>43203</v>
      </c>
      <c r="B476" s="6">
        <v>79</v>
      </c>
      <c r="C476" s="6">
        <v>58</v>
      </c>
      <c r="D476" s="110">
        <f t="shared" si="23"/>
        <v>68.5</v>
      </c>
      <c r="E476" s="114">
        <f t="shared" si="24"/>
        <v>0</v>
      </c>
      <c r="G476">
        <f t="shared" si="20"/>
        <v>4</v>
      </c>
      <c r="H476">
        <f t="shared" si="21"/>
        <v>13</v>
      </c>
      <c r="I476">
        <f t="shared" si="22"/>
        <v>2018</v>
      </c>
    </row>
    <row r="477" spans="1:9" x14ac:dyDescent="0.25">
      <c r="A477" s="108">
        <v>43204</v>
      </c>
      <c r="B477" s="6">
        <v>75</v>
      </c>
      <c r="C477" s="6">
        <v>50</v>
      </c>
      <c r="D477" s="110">
        <f t="shared" si="23"/>
        <v>62.5</v>
      </c>
      <c r="E477" s="114">
        <f t="shared" si="24"/>
        <v>2.5</v>
      </c>
      <c r="G477">
        <f t="shared" si="20"/>
        <v>4</v>
      </c>
      <c r="H477">
        <f t="shared" si="21"/>
        <v>14</v>
      </c>
      <c r="I477">
        <f t="shared" si="22"/>
        <v>2018</v>
      </c>
    </row>
    <row r="478" spans="1:9" x14ac:dyDescent="0.25">
      <c r="A478" s="108">
        <v>43205</v>
      </c>
      <c r="B478" s="6">
        <v>76</v>
      </c>
      <c r="C478" s="6">
        <v>35</v>
      </c>
      <c r="D478" s="110">
        <f t="shared" si="23"/>
        <v>55.5</v>
      </c>
      <c r="E478" s="114">
        <f t="shared" si="24"/>
        <v>9.5</v>
      </c>
      <c r="G478">
        <f t="shared" si="20"/>
        <v>4</v>
      </c>
      <c r="H478">
        <f t="shared" si="21"/>
        <v>15</v>
      </c>
      <c r="I478">
        <f t="shared" si="22"/>
        <v>2018</v>
      </c>
    </row>
    <row r="479" spans="1:9" x14ac:dyDescent="0.25">
      <c r="A479" s="108">
        <v>43206</v>
      </c>
      <c r="B479" s="6">
        <v>35</v>
      </c>
      <c r="C479" s="6">
        <v>25</v>
      </c>
      <c r="D479" s="110">
        <f t="shared" si="23"/>
        <v>30</v>
      </c>
      <c r="E479" s="114">
        <f t="shared" si="24"/>
        <v>35</v>
      </c>
      <c r="G479">
        <f t="shared" si="20"/>
        <v>4</v>
      </c>
      <c r="H479">
        <f t="shared" si="21"/>
        <v>16</v>
      </c>
      <c r="I479">
        <f t="shared" si="22"/>
        <v>2018</v>
      </c>
    </row>
    <row r="480" spans="1:9" x14ac:dyDescent="0.25">
      <c r="A480" s="108">
        <v>43207</v>
      </c>
      <c r="B480" s="6">
        <v>44</v>
      </c>
      <c r="C480" s="6">
        <v>25</v>
      </c>
      <c r="D480" s="110">
        <f t="shared" si="23"/>
        <v>34.5</v>
      </c>
      <c r="E480" s="114">
        <f t="shared" si="24"/>
        <v>30.5</v>
      </c>
      <c r="G480">
        <f t="shared" si="20"/>
        <v>4</v>
      </c>
      <c r="H480">
        <f t="shared" si="21"/>
        <v>17</v>
      </c>
      <c r="I480">
        <f t="shared" si="22"/>
        <v>2018</v>
      </c>
    </row>
    <row r="481" spans="1:9" x14ac:dyDescent="0.25">
      <c r="A481" s="108">
        <v>43208</v>
      </c>
      <c r="B481" s="6">
        <v>56</v>
      </c>
      <c r="C481" s="6">
        <v>24</v>
      </c>
      <c r="D481" s="110">
        <f t="shared" si="23"/>
        <v>40</v>
      </c>
      <c r="E481" s="114">
        <f t="shared" si="24"/>
        <v>25</v>
      </c>
      <c r="G481">
        <f t="shared" si="20"/>
        <v>4</v>
      </c>
      <c r="H481">
        <f t="shared" si="21"/>
        <v>18</v>
      </c>
      <c r="I481">
        <f t="shared" si="22"/>
        <v>2018</v>
      </c>
    </row>
    <row r="482" spans="1:9" x14ac:dyDescent="0.25">
      <c r="A482" s="108">
        <v>43209</v>
      </c>
      <c r="B482" s="6">
        <v>41</v>
      </c>
      <c r="C482" s="6">
        <v>29</v>
      </c>
      <c r="D482" s="110">
        <f t="shared" si="23"/>
        <v>35</v>
      </c>
      <c r="E482" s="114">
        <f t="shared" si="24"/>
        <v>30</v>
      </c>
      <c r="G482">
        <f t="shared" si="20"/>
        <v>4</v>
      </c>
      <c r="H482">
        <f t="shared" si="21"/>
        <v>19</v>
      </c>
      <c r="I482">
        <f t="shared" si="22"/>
        <v>2018</v>
      </c>
    </row>
    <row r="483" spans="1:9" x14ac:dyDescent="0.25">
      <c r="A483" s="108">
        <v>43210</v>
      </c>
      <c r="B483" s="6">
        <v>56</v>
      </c>
      <c r="C483" s="6">
        <v>29</v>
      </c>
      <c r="D483" s="110">
        <f t="shared" si="23"/>
        <v>42.5</v>
      </c>
      <c r="E483" s="114">
        <f t="shared" si="24"/>
        <v>22.5</v>
      </c>
      <c r="G483">
        <f t="shared" si="20"/>
        <v>4</v>
      </c>
      <c r="H483">
        <f t="shared" si="21"/>
        <v>20</v>
      </c>
      <c r="I483">
        <f t="shared" si="22"/>
        <v>2018</v>
      </c>
    </row>
    <row r="484" spans="1:9" x14ac:dyDescent="0.25">
      <c r="A484" s="108">
        <v>43211</v>
      </c>
      <c r="B484" s="6">
        <v>60</v>
      </c>
      <c r="C484" s="6">
        <v>34</v>
      </c>
      <c r="D484" s="110">
        <f t="shared" si="23"/>
        <v>47</v>
      </c>
      <c r="E484" s="114">
        <f t="shared" si="24"/>
        <v>18</v>
      </c>
      <c r="G484">
        <f t="shared" si="20"/>
        <v>4</v>
      </c>
      <c r="H484">
        <f t="shared" si="21"/>
        <v>21</v>
      </c>
      <c r="I484">
        <f t="shared" si="22"/>
        <v>2018</v>
      </c>
    </row>
    <row r="485" spans="1:9" x14ac:dyDescent="0.25">
      <c r="A485" s="108">
        <v>43212</v>
      </c>
      <c r="B485" s="6">
        <v>62</v>
      </c>
      <c r="C485" s="6">
        <v>44</v>
      </c>
      <c r="D485" s="110">
        <f t="shared" si="23"/>
        <v>53</v>
      </c>
      <c r="E485" s="114">
        <f t="shared" si="24"/>
        <v>12</v>
      </c>
      <c r="G485">
        <f t="shared" si="20"/>
        <v>4</v>
      </c>
      <c r="H485">
        <f t="shared" si="21"/>
        <v>22</v>
      </c>
      <c r="I485">
        <f t="shared" si="22"/>
        <v>2018</v>
      </c>
    </row>
    <row r="486" spans="1:9" x14ac:dyDescent="0.25">
      <c r="A486" s="108">
        <v>43213</v>
      </c>
      <c r="B486" s="6">
        <v>69</v>
      </c>
      <c r="C486" s="6">
        <v>44</v>
      </c>
      <c r="D486" s="110">
        <f t="shared" si="23"/>
        <v>56.5</v>
      </c>
      <c r="E486" s="114">
        <f t="shared" si="24"/>
        <v>8.5</v>
      </c>
      <c r="G486">
        <f t="shared" si="20"/>
        <v>4</v>
      </c>
      <c r="H486">
        <f t="shared" si="21"/>
        <v>23</v>
      </c>
      <c r="I486">
        <f t="shared" si="22"/>
        <v>2018</v>
      </c>
    </row>
    <row r="487" spans="1:9" x14ac:dyDescent="0.25">
      <c r="A487" s="108">
        <v>43214</v>
      </c>
      <c r="B487" s="6">
        <v>68</v>
      </c>
      <c r="C487" s="6">
        <v>43</v>
      </c>
      <c r="D487" s="110">
        <f t="shared" si="23"/>
        <v>55.5</v>
      </c>
      <c r="E487" s="114">
        <f t="shared" si="24"/>
        <v>9.5</v>
      </c>
      <c r="G487">
        <f t="shared" si="20"/>
        <v>4</v>
      </c>
      <c r="H487">
        <f t="shared" si="21"/>
        <v>24</v>
      </c>
      <c r="I487">
        <f t="shared" si="22"/>
        <v>2018</v>
      </c>
    </row>
    <row r="488" spans="1:9" x14ac:dyDescent="0.25">
      <c r="A488" s="108">
        <v>43215</v>
      </c>
      <c r="B488" s="6">
        <v>74</v>
      </c>
      <c r="C488" s="6">
        <v>43</v>
      </c>
      <c r="D488" s="110">
        <f t="shared" si="23"/>
        <v>58.5</v>
      </c>
      <c r="E488" s="114">
        <f t="shared" si="24"/>
        <v>6.5</v>
      </c>
      <c r="G488">
        <f t="shared" si="20"/>
        <v>4</v>
      </c>
      <c r="H488">
        <f t="shared" si="21"/>
        <v>25</v>
      </c>
      <c r="I488">
        <f t="shared" si="22"/>
        <v>2018</v>
      </c>
    </row>
    <row r="489" spans="1:9" x14ac:dyDescent="0.25">
      <c r="A489" s="108">
        <v>43216</v>
      </c>
      <c r="B489" s="6">
        <v>58</v>
      </c>
      <c r="C489" s="6">
        <v>38</v>
      </c>
      <c r="D489" s="110">
        <f t="shared" si="23"/>
        <v>48</v>
      </c>
      <c r="E489" s="114">
        <f t="shared" si="24"/>
        <v>17</v>
      </c>
      <c r="G489">
        <f t="shared" si="20"/>
        <v>4</v>
      </c>
      <c r="H489">
        <f t="shared" si="21"/>
        <v>26</v>
      </c>
      <c r="I489">
        <f t="shared" si="22"/>
        <v>2018</v>
      </c>
    </row>
    <row r="490" spans="1:9" x14ac:dyDescent="0.25">
      <c r="A490" s="108">
        <v>43217</v>
      </c>
      <c r="B490" s="6">
        <v>69</v>
      </c>
      <c r="C490" s="6">
        <v>40</v>
      </c>
      <c r="D490" s="110">
        <f t="shared" si="23"/>
        <v>54.5</v>
      </c>
      <c r="E490" s="114">
        <f t="shared" si="24"/>
        <v>10.5</v>
      </c>
      <c r="G490">
        <f t="shared" si="20"/>
        <v>4</v>
      </c>
      <c r="H490">
        <f t="shared" si="21"/>
        <v>27</v>
      </c>
      <c r="I490">
        <f t="shared" si="22"/>
        <v>2018</v>
      </c>
    </row>
    <row r="491" spans="1:9" x14ac:dyDescent="0.25">
      <c r="A491" s="108">
        <v>43218</v>
      </c>
      <c r="B491" s="6">
        <v>74</v>
      </c>
      <c r="C491" s="6">
        <v>42</v>
      </c>
      <c r="D491" s="110">
        <f t="shared" si="23"/>
        <v>58</v>
      </c>
      <c r="E491" s="114">
        <f t="shared" si="24"/>
        <v>7</v>
      </c>
      <c r="G491">
        <f t="shared" si="20"/>
        <v>4</v>
      </c>
      <c r="H491">
        <f t="shared" si="21"/>
        <v>28</v>
      </c>
      <c r="I491">
        <f t="shared" si="22"/>
        <v>2018</v>
      </c>
    </row>
    <row r="492" spans="1:9" x14ac:dyDescent="0.25">
      <c r="A492" s="108">
        <v>43219</v>
      </c>
      <c r="B492" s="6">
        <v>62</v>
      </c>
      <c r="C492" s="6">
        <v>39</v>
      </c>
      <c r="D492" s="110">
        <f t="shared" si="23"/>
        <v>50.5</v>
      </c>
      <c r="E492" s="114">
        <f t="shared" si="24"/>
        <v>14.5</v>
      </c>
      <c r="G492">
        <f t="shared" si="20"/>
        <v>4</v>
      </c>
      <c r="H492">
        <f t="shared" si="21"/>
        <v>29</v>
      </c>
      <c r="I492">
        <f t="shared" si="22"/>
        <v>2018</v>
      </c>
    </row>
    <row r="493" spans="1:9" x14ac:dyDescent="0.25">
      <c r="A493" s="108">
        <v>43220</v>
      </c>
      <c r="B493" s="6">
        <v>68</v>
      </c>
      <c r="C493" s="6">
        <v>39</v>
      </c>
      <c r="D493" s="110">
        <f t="shared" si="23"/>
        <v>53.5</v>
      </c>
      <c r="E493" s="114">
        <f t="shared" si="24"/>
        <v>11.5</v>
      </c>
      <c r="G493">
        <f t="shared" si="20"/>
        <v>4</v>
      </c>
      <c r="H493">
        <f t="shared" si="21"/>
        <v>30</v>
      </c>
      <c r="I493">
        <f t="shared" si="22"/>
        <v>2018</v>
      </c>
    </row>
    <row r="494" spans="1:9" x14ac:dyDescent="0.25">
      <c r="A494" s="108">
        <v>43221</v>
      </c>
      <c r="B494" s="6">
        <v>81</v>
      </c>
      <c r="C494" s="6">
        <v>48</v>
      </c>
      <c r="D494" s="110">
        <f t="shared" si="23"/>
        <v>64.5</v>
      </c>
      <c r="E494" s="114">
        <f t="shared" si="24"/>
        <v>0.5</v>
      </c>
      <c r="G494">
        <f t="shared" si="20"/>
        <v>5</v>
      </c>
      <c r="H494">
        <f t="shared" si="21"/>
        <v>1</v>
      </c>
      <c r="I494">
        <f t="shared" si="22"/>
        <v>2018</v>
      </c>
    </row>
    <row r="495" spans="1:9" x14ac:dyDescent="0.25">
      <c r="A495" s="108">
        <v>43222</v>
      </c>
      <c r="B495" s="6">
        <v>80</v>
      </c>
      <c r="C495" s="6">
        <v>62</v>
      </c>
      <c r="D495" s="110">
        <f t="shared" si="23"/>
        <v>71</v>
      </c>
      <c r="E495" s="114">
        <f t="shared" si="24"/>
        <v>0</v>
      </c>
      <c r="G495">
        <f t="shared" si="20"/>
        <v>5</v>
      </c>
      <c r="H495">
        <f t="shared" si="21"/>
        <v>2</v>
      </c>
      <c r="I495">
        <f t="shared" si="22"/>
        <v>2018</v>
      </c>
    </row>
    <row r="496" spans="1:9" x14ac:dyDescent="0.25">
      <c r="A496" s="108">
        <v>43223</v>
      </c>
      <c r="B496" s="6">
        <v>81</v>
      </c>
      <c r="C496" s="6">
        <v>60</v>
      </c>
      <c r="D496" s="110">
        <f t="shared" si="23"/>
        <v>70.5</v>
      </c>
      <c r="E496" s="114">
        <f t="shared" si="24"/>
        <v>0</v>
      </c>
      <c r="G496">
        <f t="shared" si="20"/>
        <v>5</v>
      </c>
      <c r="H496">
        <f t="shared" si="21"/>
        <v>3</v>
      </c>
      <c r="I496">
        <f t="shared" si="22"/>
        <v>2018</v>
      </c>
    </row>
    <row r="497" spans="1:9" x14ac:dyDescent="0.25">
      <c r="A497" s="108">
        <v>43224</v>
      </c>
      <c r="B497" s="6">
        <v>74</v>
      </c>
      <c r="C497" s="6">
        <v>56</v>
      </c>
      <c r="D497" s="110">
        <f t="shared" si="23"/>
        <v>65</v>
      </c>
      <c r="E497" s="114">
        <f t="shared" si="24"/>
        <v>0</v>
      </c>
      <c r="G497">
        <f t="shared" si="20"/>
        <v>5</v>
      </c>
      <c r="H497">
        <f t="shared" si="21"/>
        <v>4</v>
      </c>
      <c r="I497">
        <f t="shared" si="22"/>
        <v>2018</v>
      </c>
    </row>
    <row r="498" spans="1:9" x14ac:dyDescent="0.25">
      <c r="A498" s="108">
        <v>43225</v>
      </c>
      <c r="B498" s="6">
        <v>77</v>
      </c>
      <c r="C498" s="6">
        <v>51</v>
      </c>
      <c r="D498" s="110">
        <f t="shared" si="23"/>
        <v>64</v>
      </c>
      <c r="E498" s="114">
        <f t="shared" si="24"/>
        <v>1</v>
      </c>
      <c r="G498">
        <f t="shared" si="20"/>
        <v>5</v>
      </c>
      <c r="H498">
        <f t="shared" si="21"/>
        <v>5</v>
      </c>
      <c r="I498">
        <f t="shared" si="22"/>
        <v>2018</v>
      </c>
    </row>
    <row r="499" spans="1:9" x14ac:dyDescent="0.25">
      <c r="A499" s="108">
        <v>43226</v>
      </c>
      <c r="B499" s="6">
        <v>81</v>
      </c>
      <c r="C499" s="6">
        <v>50</v>
      </c>
      <c r="D499" s="110">
        <f t="shared" si="23"/>
        <v>65.5</v>
      </c>
      <c r="E499" s="114">
        <f t="shared" si="24"/>
        <v>0</v>
      </c>
      <c r="G499">
        <f t="shared" si="20"/>
        <v>5</v>
      </c>
      <c r="H499">
        <f t="shared" si="21"/>
        <v>6</v>
      </c>
      <c r="I499">
        <f t="shared" si="22"/>
        <v>2018</v>
      </c>
    </row>
    <row r="500" spans="1:9" x14ac:dyDescent="0.25">
      <c r="A500" s="108">
        <v>43227</v>
      </c>
      <c r="B500" s="6">
        <v>84</v>
      </c>
      <c r="C500" s="6">
        <v>52</v>
      </c>
      <c r="D500" s="110">
        <f t="shared" si="23"/>
        <v>68</v>
      </c>
      <c r="E500" s="114">
        <f t="shared" si="24"/>
        <v>0</v>
      </c>
      <c r="G500">
        <f t="shared" si="20"/>
        <v>5</v>
      </c>
      <c r="H500">
        <f t="shared" si="21"/>
        <v>7</v>
      </c>
      <c r="I500">
        <f t="shared" si="22"/>
        <v>2018</v>
      </c>
    </row>
    <row r="501" spans="1:9" x14ac:dyDescent="0.25">
      <c r="A501" s="108">
        <v>43228</v>
      </c>
      <c r="B501" s="6">
        <v>79</v>
      </c>
      <c r="C501" s="6">
        <v>52</v>
      </c>
      <c r="D501" s="110">
        <f t="shared" si="23"/>
        <v>65.5</v>
      </c>
      <c r="E501" s="114">
        <f t="shared" si="24"/>
        <v>0</v>
      </c>
      <c r="G501">
        <f t="shared" si="20"/>
        <v>5</v>
      </c>
      <c r="H501">
        <f t="shared" si="21"/>
        <v>8</v>
      </c>
      <c r="I501">
        <f t="shared" si="22"/>
        <v>2018</v>
      </c>
    </row>
    <row r="502" spans="1:9" x14ac:dyDescent="0.25">
      <c r="A502" s="108">
        <v>43229</v>
      </c>
      <c r="B502" s="6">
        <v>81</v>
      </c>
      <c r="C502" s="6">
        <v>58</v>
      </c>
      <c r="D502" s="110">
        <f t="shared" si="23"/>
        <v>69.5</v>
      </c>
      <c r="E502" s="114">
        <f t="shared" si="24"/>
        <v>0</v>
      </c>
      <c r="G502">
        <f t="shared" si="20"/>
        <v>5</v>
      </c>
      <c r="H502">
        <f t="shared" si="21"/>
        <v>9</v>
      </c>
      <c r="I502">
        <f t="shared" si="22"/>
        <v>2018</v>
      </c>
    </row>
    <row r="503" spans="1:9" x14ac:dyDescent="0.25">
      <c r="A503" s="108">
        <v>43230</v>
      </c>
      <c r="B503" s="6">
        <v>80</v>
      </c>
      <c r="C503" s="6">
        <v>55</v>
      </c>
      <c r="D503" s="110">
        <f t="shared" si="23"/>
        <v>67.5</v>
      </c>
      <c r="E503" s="114">
        <f t="shared" si="24"/>
        <v>0</v>
      </c>
      <c r="G503">
        <f t="shared" si="20"/>
        <v>5</v>
      </c>
      <c r="H503">
        <f t="shared" si="21"/>
        <v>10</v>
      </c>
      <c r="I503">
        <f t="shared" si="22"/>
        <v>2018</v>
      </c>
    </row>
    <row r="504" spans="1:9" x14ac:dyDescent="0.25">
      <c r="A504" s="108">
        <v>43231</v>
      </c>
      <c r="B504" s="6">
        <v>84</v>
      </c>
      <c r="C504" s="6">
        <v>55</v>
      </c>
      <c r="D504" s="110">
        <f t="shared" si="23"/>
        <v>69.5</v>
      </c>
      <c r="E504" s="114">
        <f t="shared" si="24"/>
        <v>0</v>
      </c>
      <c r="G504">
        <f t="shared" si="20"/>
        <v>5</v>
      </c>
      <c r="H504">
        <f t="shared" si="21"/>
        <v>11</v>
      </c>
      <c r="I504">
        <f t="shared" si="22"/>
        <v>2018</v>
      </c>
    </row>
    <row r="505" spans="1:9" x14ac:dyDescent="0.25">
      <c r="A505" s="108">
        <v>43232</v>
      </c>
      <c r="B505" s="6">
        <v>81</v>
      </c>
      <c r="C505" s="6">
        <v>54</v>
      </c>
      <c r="D505" s="110">
        <f t="shared" si="23"/>
        <v>67.5</v>
      </c>
      <c r="E505" s="114">
        <f t="shared" si="24"/>
        <v>0</v>
      </c>
      <c r="G505">
        <f t="shared" si="20"/>
        <v>5</v>
      </c>
      <c r="H505">
        <f t="shared" si="21"/>
        <v>12</v>
      </c>
      <c r="I505">
        <f t="shared" si="22"/>
        <v>2018</v>
      </c>
    </row>
    <row r="506" spans="1:9" x14ac:dyDescent="0.25">
      <c r="A506" s="108">
        <v>43233</v>
      </c>
      <c r="B506" s="6">
        <v>78</v>
      </c>
      <c r="C506" s="6">
        <v>54</v>
      </c>
      <c r="D506" s="110">
        <f t="shared" si="23"/>
        <v>66</v>
      </c>
      <c r="E506" s="114">
        <f t="shared" si="24"/>
        <v>0</v>
      </c>
      <c r="G506">
        <f t="shared" ref="G506:G569" si="25">MONTH(A506)</f>
        <v>5</v>
      </c>
      <c r="H506">
        <f t="shared" ref="H506:H569" si="26">DAY(A506)</f>
        <v>13</v>
      </c>
      <c r="I506">
        <f t="shared" ref="I506:I569" si="27">YEAR(A506)</f>
        <v>2018</v>
      </c>
    </row>
    <row r="507" spans="1:9" x14ac:dyDescent="0.25">
      <c r="A507" s="108">
        <v>43234</v>
      </c>
      <c r="B507" s="6">
        <v>86</v>
      </c>
      <c r="C507" s="6">
        <v>58</v>
      </c>
      <c r="D507" s="110">
        <f t="shared" si="23"/>
        <v>72</v>
      </c>
      <c r="E507" s="114">
        <f t="shared" si="24"/>
        <v>0</v>
      </c>
      <c r="G507">
        <f t="shared" si="25"/>
        <v>5</v>
      </c>
      <c r="H507">
        <f t="shared" si="26"/>
        <v>14</v>
      </c>
      <c r="I507">
        <f t="shared" si="27"/>
        <v>2018</v>
      </c>
    </row>
    <row r="508" spans="1:9" x14ac:dyDescent="0.25">
      <c r="A508" s="108">
        <v>43235</v>
      </c>
      <c r="B508" s="6">
        <v>87</v>
      </c>
      <c r="C508" s="6">
        <v>65</v>
      </c>
      <c r="D508" s="110">
        <f t="shared" si="23"/>
        <v>76</v>
      </c>
      <c r="E508" s="114">
        <f t="shared" si="24"/>
        <v>0</v>
      </c>
      <c r="G508">
        <f t="shared" si="25"/>
        <v>5</v>
      </c>
      <c r="H508">
        <f t="shared" si="26"/>
        <v>15</v>
      </c>
      <c r="I508">
        <f t="shared" si="27"/>
        <v>2018</v>
      </c>
    </row>
    <row r="509" spans="1:9" x14ac:dyDescent="0.25">
      <c r="A509" s="108">
        <v>43236</v>
      </c>
      <c r="B509" s="6">
        <v>78</v>
      </c>
      <c r="C509" s="6">
        <v>60</v>
      </c>
      <c r="D509" s="110">
        <f t="shared" si="23"/>
        <v>69</v>
      </c>
      <c r="E509" s="114">
        <f t="shared" si="24"/>
        <v>0</v>
      </c>
      <c r="G509">
        <f t="shared" si="25"/>
        <v>5</v>
      </c>
      <c r="H509">
        <f t="shared" si="26"/>
        <v>16</v>
      </c>
      <c r="I509">
        <f t="shared" si="27"/>
        <v>2018</v>
      </c>
    </row>
    <row r="510" spans="1:9" x14ac:dyDescent="0.25">
      <c r="A510" s="108">
        <v>43237</v>
      </c>
      <c r="B510" s="6">
        <v>81</v>
      </c>
      <c r="C510" s="6">
        <v>59</v>
      </c>
      <c r="D510" s="110">
        <f t="shared" si="23"/>
        <v>70</v>
      </c>
      <c r="E510" s="114">
        <f t="shared" si="24"/>
        <v>0</v>
      </c>
      <c r="G510">
        <f t="shared" si="25"/>
        <v>5</v>
      </c>
      <c r="H510">
        <f t="shared" si="26"/>
        <v>17</v>
      </c>
      <c r="I510">
        <f t="shared" si="27"/>
        <v>2018</v>
      </c>
    </row>
    <row r="511" spans="1:9" x14ac:dyDescent="0.25">
      <c r="A511" s="108">
        <v>43238</v>
      </c>
      <c r="B511" s="6">
        <v>83</v>
      </c>
      <c r="C511" s="6">
        <v>59</v>
      </c>
      <c r="D511" s="110">
        <f t="shared" si="23"/>
        <v>71</v>
      </c>
      <c r="E511" s="114">
        <f t="shared" si="24"/>
        <v>0</v>
      </c>
      <c r="G511">
        <f t="shared" si="25"/>
        <v>5</v>
      </c>
      <c r="H511">
        <f t="shared" si="26"/>
        <v>18</v>
      </c>
      <c r="I511">
        <f t="shared" si="27"/>
        <v>2018</v>
      </c>
    </row>
    <row r="512" spans="1:9" x14ac:dyDescent="0.25">
      <c r="A512" s="108">
        <v>43239</v>
      </c>
      <c r="B512" s="6">
        <v>75</v>
      </c>
      <c r="C512" s="6">
        <v>56</v>
      </c>
      <c r="D512" s="110">
        <f t="shared" si="23"/>
        <v>65.5</v>
      </c>
      <c r="E512" s="114">
        <f t="shared" si="24"/>
        <v>0</v>
      </c>
      <c r="G512">
        <f t="shared" si="25"/>
        <v>5</v>
      </c>
      <c r="H512">
        <f t="shared" si="26"/>
        <v>19</v>
      </c>
      <c r="I512">
        <f t="shared" si="27"/>
        <v>2018</v>
      </c>
    </row>
    <row r="513" spans="1:9" x14ac:dyDescent="0.25">
      <c r="A513" s="108">
        <v>43240</v>
      </c>
      <c r="B513" s="6">
        <v>79</v>
      </c>
      <c r="C513" s="6">
        <v>58</v>
      </c>
      <c r="D513" s="110">
        <f t="shared" si="23"/>
        <v>68.5</v>
      </c>
      <c r="E513" s="114">
        <f t="shared" si="24"/>
        <v>0</v>
      </c>
      <c r="G513">
        <f t="shared" si="25"/>
        <v>5</v>
      </c>
      <c r="H513">
        <f t="shared" si="26"/>
        <v>20</v>
      </c>
      <c r="I513">
        <f t="shared" si="27"/>
        <v>2018</v>
      </c>
    </row>
    <row r="514" spans="1:9" x14ac:dyDescent="0.25">
      <c r="A514" s="108">
        <v>43241</v>
      </c>
      <c r="B514" s="6">
        <v>76</v>
      </c>
      <c r="C514" s="6">
        <v>64</v>
      </c>
      <c r="D514" s="110">
        <f t="shared" si="23"/>
        <v>70</v>
      </c>
      <c r="E514" s="114">
        <f t="shared" si="24"/>
        <v>0</v>
      </c>
      <c r="G514">
        <f t="shared" si="25"/>
        <v>5</v>
      </c>
      <c r="H514">
        <f t="shared" si="26"/>
        <v>21</v>
      </c>
      <c r="I514">
        <f t="shared" si="27"/>
        <v>2018</v>
      </c>
    </row>
    <row r="515" spans="1:9" x14ac:dyDescent="0.25">
      <c r="A515" s="108">
        <v>43242</v>
      </c>
      <c r="B515" s="6">
        <v>76</v>
      </c>
      <c r="C515" s="6">
        <v>56</v>
      </c>
      <c r="D515" s="110">
        <f t="shared" si="23"/>
        <v>66</v>
      </c>
      <c r="E515" s="114">
        <f t="shared" si="24"/>
        <v>0</v>
      </c>
      <c r="G515">
        <f t="shared" si="25"/>
        <v>5</v>
      </c>
      <c r="H515">
        <f t="shared" si="26"/>
        <v>22</v>
      </c>
      <c r="I515">
        <f t="shared" si="27"/>
        <v>2018</v>
      </c>
    </row>
    <row r="516" spans="1:9" x14ac:dyDescent="0.25">
      <c r="A516" s="108">
        <v>43243</v>
      </c>
      <c r="B516" s="6">
        <v>83</v>
      </c>
      <c r="C516" s="6">
        <v>56</v>
      </c>
      <c r="D516" s="110">
        <f t="shared" si="23"/>
        <v>69.5</v>
      </c>
      <c r="E516" s="114">
        <f t="shared" si="24"/>
        <v>0</v>
      </c>
      <c r="G516">
        <f t="shared" si="25"/>
        <v>5</v>
      </c>
      <c r="H516">
        <f t="shared" si="26"/>
        <v>23</v>
      </c>
      <c r="I516">
        <f t="shared" si="27"/>
        <v>2018</v>
      </c>
    </row>
    <row r="517" spans="1:9" x14ac:dyDescent="0.25">
      <c r="A517" s="108">
        <v>43244</v>
      </c>
      <c r="B517" s="6">
        <v>86</v>
      </c>
      <c r="C517" s="6">
        <v>61</v>
      </c>
      <c r="D517" s="110">
        <f t="shared" si="23"/>
        <v>73.5</v>
      </c>
      <c r="E517" s="114">
        <f t="shared" si="24"/>
        <v>0</v>
      </c>
      <c r="G517">
        <f t="shared" si="25"/>
        <v>5</v>
      </c>
      <c r="H517">
        <f t="shared" si="26"/>
        <v>24</v>
      </c>
      <c r="I517">
        <f t="shared" si="27"/>
        <v>2018</v>
      </c>
    </row>
    <row r="518" spans="1:9" x14ac:dyDescent="0.25">
      <c r="A518" s="108">
        <v>43245</v>
      </c>
      <c r="B518" s="6">
        <v>86</v>
      </c>
      <c r="C518" s="6">
        <v>65</v>
      </c>
      <c r="D518" s="110">
        <f t="shared" si="23"/>
        <v>75.5</v>
      </c>
      <c r="E518" s="114">
        <f t="shared" si="24"/>
        <v>0</v>
      </c>
      <c r="G518">
        <f t="shared" si="25"/>
        <v>5</v>
      </c>
      <c r="H518">
        <f t="shared" si="26"/>
        <v>25</v>
      </c>
      <c r="I518">
        <f t="shared" si="27"/>
        <v>2018</v>
      </c>
    </row>
    <row r="519" spans="1:9" x14ac:dyDescent="0.25">
      <c r="A519" s="108">
        <v>43246</v>
      </c>
      <c r="B519" s="6">
        <v>82</v>
      </c>
      <c r="C519" s="6">
        <v>68</v>
      </c>
      <c r="D519" s="110">
        <f t="shared" si="23"/>
        <v>75</v>
      </c>
      <c r="E519" s="114">
        <f t="shared" si="24"/>
        <v>0</v>
      </c>
      <c r="G519">
        <f t="shared" si="25"/>
        <v>5</v>
      </c>
      <c r="H519">
        <f t="shared" si="26"/>
        <v>26</v>
      </c>
      <c r="I519">
        <f t="shared" si="27"/>
        <v>2018</v>
      </c>
    </row>
    <row r="520" spans="1:9" x14ac:dyDescent="0.25">
      <c r="A520" s="108">
        <v>43247</v>
      </c>
      <c r="B520" s="6">
        <v>96</v>
      </c>
      <c r="C520" s="6">
        <v>69</v>
      </c>
      <c r="D520" s="110">
        <f t="shared" si="23"/>
        <v>82.5</v>
      </c>
      <c r="E520" s="114">
        <f t="shared" si="24"/>
        <v>0</v>
      </c>
      <c r="G520">
        <f t="shared" si="25"/>
        <v>5</v>
      </c>
      <c r="H520">
        <f t="shared" si="26"/>
        <v>27</v>
      </c>
      <c r="I520">
        <f t="shared" si="27"/>
        <v>2018</v>
      </c>
    </row>
    <row r="521" spans="1:9" x14ac:dyDescent="0.25">
      <c r="A521" s="108">
        <v>43248</v>
      </c>
      <c r="B521" s="6">
        <v>94</v>
      </c>
      <c r="C521" s="6">
        <v>67</v>
      </c>
      <c r="D521" s="110">
        <f t="shared" si="23"/>
        <v>80.5</v>
      </c>
      <c r="E521" s="114">
        <f t="shared" si="24"/>
        <v>0</v>
      </c>
      <c r="G521">
        <f t="shared" si="25"/>
        <v>5</v>
      </c>
      <c r="H521">
        <f t="shared" si="26"/>
        <v>28</v>
      </c>
      <c r="I521">
        <f t="shared" si="27"/>
        <v>2018</v>
      </c>
    </row>
    <row r="522" spans="1:9" x14ac:dyDescent="0.25">
      <c r="A522" s="108">
        <v>43249</v>
      </c>
      <c r="B522" s="6">
        <v>95</v>
      </c>
      <c r="C522" s="6">
        <v>67</v>
      </c>
      <c r="D522" s="110">
        <f t="shared" ref="D522:D585" si="28">(B522+C522)/2</f>
        <v>81</v>
      </c>
      <c r="E522" s="114">
        <f t="shared" ref="E522:E585" si="29">IF(65-D522&gt;0,65-D522,0)</f>
        <v>0</v>
      </c>
      <c r="G522">
        <f t="shared" si="25"/>
        <v>5</v>
      </c>
      <c r="H522">
        <f t="shared" si="26"/>
        <v>29</v>
      </c>
      <c r="I522">
        <f t="shared" si="27"/>
        <v>2018</v>
      </c>
    </row>
    <row r="523" spans="1:9" x14ac:dyDescent="0.25">
      <c r="A523" s="108">
        <v>43250</v>
      </c>
      <c r="B523" s="6">
        <v>92</v>
      </c>
      <c r="C523" s="6">
        <v>66</v>
      </c>
      <c r="D523" s="110">
        <f t="shared" si="28"/>
        <v>79</v>
      </c>
      <c r="E523" s="114">
        <f t="shared" si="29"/>
        <v>0</v>
      </c>
      <c r="G523">
        <f t="shared" si="25"/>
        <v>5</v>
      </c>
      <c r="H523">
        <f t="shared" si="26"/>
        <v>30</v>
      </c>
      <c r="I523">
        <f t="shared" si="27"/>
        <v>2018</v>
      </c>
    </row>
    <row r="524" spans="1:9" x14ac:dyDescent="0.25">
      <c r="A524" s="108">
        <v>43251</v>
      </c>
      <c r="B524" s="6">
        <v>85</v>
      </c>
      <c r="C524" s="6">
        <v>66</v>
      </c>
      <c r="D524" s="110">
        <f t="shared" si="28"/>
        <v>75.5</v>
      </c>
      <c r="E524" s="114">
        <f t="shared" si="29"/>
        <v>0</v>
      </c>
      <c r="G524">
        <f t="shared" si="25"/>
        <v>5</v>
      </c>
      <c r="H524">
        <f t="shared" si="26"/>
        <v>31</v>
      </c>
      <c r="I524">
        <f t="shared" si="27"/>
        <v>2018</v>
      </c>
    </row>
    <row r="525" spans="1:9" x14ac:dyDescent="0.25">
      <c r="A525" s="108">
        <v>43252</v>
      </c>
      <c r="B525" s="6">
        <v>91</v>
      </c>
      <c r="C525" s="6">
        <v>69</v>
      </c>
      <c r="D525" s="110">
        <f t="shared" si="28"/>
        <v>80</v>
      </c>
      <c r="E525" s="114">
        <f t="shared" si="29"/>
        <v>0</v>
      </c>
      <c r="G525">
        <f t="shared" si="25"/>
        <v>6</v>
      </c>
      <c r="H525">
        <f t="shared" si="26"/>
        <v>1</v>
      </c>
      <c r="I525">
        <f t="shared" si="27"/>
        <v>2018</v>
      </c>
    </row>
    <row r="526" spans="1:9" x14ac:dyDescent="0.25">
      <c r="A526" s="108">
        <v>43253</v>
      </c>
      <c r="B526" s="6">
        <v>94</v>
      </c>
      <c r="C526" s="6">
        <v>68</v>
      </c>
      <c r="D526" s="110">
        <f t="shared" si="28"/>
        <v>81</v>
      </c>
      <c r="E526" s="114">
        <f t="shared" si="29"/>
        <v>0</v>
      </c>
      <c r="G526">
        <f t="shared" si="25"/>
        <v>6</v>
      </c>
      <c r="H526">
        <f t="shared" si="26"/>
        <v>2</v>
      </c>
      <c r="I526">
        <f t="shared" si="27"/>
        <v>2018</v>
      </c>
    </row>
    <row r="527" spans="1:9" x14ac:dyDescent="0.25">
      <c r="A527" s="108">
        <v>43254</v>
      </c>
      <c r="B527" s="6">
        <v>81</v>
      </c>
      <c r="C527" s="6">
        <v>61</v>
      </c>
      <c r="D527" s="110">
        <f t="shared" si="28"/>
        <v>71</v>
      </c>
      <c r="E527" s="114">
        <f t="shared" si="29"/>
        <v>0</v>
      </c>
      <c r="G527">
        <f t="shared" si="25"/>
        <v>6</v>
      </c>
      <c r="H527">
        <f t="shared" si="26"/>
        <v>3</v>
      </c>
      <c r="I527">
        <f t="shared" si="27"/>
        <v>2018</v>
      </c>
    </row>
    <row r="528" spans="1:9" x14ac:dyDescent="0.25">
      <c r="A528" s="108">
        <v>43255</v>
      </c>
      <c r="B528" s="6">
        <v>81</v>
      </c>
      <c r="C528" s="6">
        <v>52</v>
      </c>
      <c r="D528" s="110">
        <f t="shared" si="28"/>
        <v>66.5</v>
      </c>
      <c r="E528" s="114">
        <f t="shared" si="29"/>
        <v>0</v>
      </c>
      <c r="G528">
        <f t="shared" si="25"/>
        <v>6</v>
      </c>
      <c r="H528">
        <f t="shared" si="26"/>
        <v>4</v>
      </c>
      <c r="I528">
        <f t="shared" si="27"/>
        <v>2018</v>
      </c>
    </row>
    <row r="529" spans="1:9" x14ac:dyDescent="0.25">
      <c r="A529" s="108">
        <v>43256</v>
      </c>
      <c r="B529" s="6">
        <v>78</v>
      </c>
      <c r="C529" s="6">
        <v>52</v>
      </c>
      <c r="D529" s="110">
        <f t="shared" si="28"/>
        <v>65</v>
      </c>
      <c r="E529" s="114">
        <f t="shared" si="29"/>
        <v>0</v>
      </c>
      <c r="G529">
        <f t="shared" si="25"/>
        <v>6</v>
      </c>
      <c r="H529">
        <f t="shared" si="26"/>
        <v>5</v>
      </c>
      <c r="I529">
        <f t="shared" si="27"/>
        <v>2018</v>
      </c>
    </row>
    <row r="530" spans="1:9" x14ac:dyDescent="0.25">
      <c r="A530" s="108">
        <v>43257</v>
      </c>
      <c r="B530" s="6">
        <v>86</v>
      </c>
      <c r="C530" s="6">
        <v>59</v>
      </c>
      <c r="D530" s="110">
        <f t="shared" si="28"/>
        <v>72.5</v>
      </c>
      <c r="E530" s="114">
        <f t="shared" si="29"/>
        <v>0</v>
      </c>
      <c r="G530">
        <f t="shared" si="25"/>
        <v>6</v>
      </c>
      <c r="H530">
        <f t="shared" si="26"/>
        <v>6</v>
      </c>
      <c r="I530">
        <f t="shared" si="27"/>
        <v>2018</v>
      </c>
    </row>
    <row r="531" spans="1:9" x14ac:dyDescent="0.25">
      <c r="A531" s="108">
        <v>43258</v>
      </c>
      <c r="B531" s="6">
        <v>87</v>
      </c>
      <c r="C531" s="6">
        <v>64</v>
      </c>
      <c r="D531" s="110">
        <f t="shared" si="28"/>
        <v>75.5</v>
      </c>
      <c r="E531" s="114">
        <f t="shared" si="29"/>
        <v>0</v>
      </c>
      <c r="G531">
        <f t="shared" si="25"/>
        <v>6</v>
      </c>
      <c r="H531">
        <f t="shared" si="26"/>
        <v>7</v>
      </c>
      <c r="I531">
        <f t="shared" si="27"/>
        <v>2018</v>
      </c>
    </row>
    <row r="532" spans="1:9" x14ac:dyDescent="0.25">
      <c r="A532" s="108">
        <v>43259</v>
      </c>
      <c r="B532" s="6">
        <v>87</v>
      </c>
      <c r="C532" s="6">
        <v>64</v>
      </c>
      <c r="D532" s="110">
        <f t="shared" si="28"/>
        <v>75.5</v>
      </c>
      <c r="E532" s="114">
        <f t="shared" si="29"/>
        <v>0</v>
      </c>
      <c r="G532">
        <f t="shared" si="25"/>
        <v>6</v>
      </c>
      <c r="H532">
        <f t="shared" si="26"/>
        <v>8</v>
      </c>
      <c r="I532">
        <f t="shared" si="27"/>
        <v>2018</v>
      </c>
    </row>
    <row r="533" spans="1:9" x14ac:dyDescent="0.25">
      <c r="A533" s="108">
        <v>43260</v>
      </c>
      <c r="B533" s="6">
        <v>88</v>
      </c>
      <c r="C533" s="6">
        <v>68</v>
      </c>
      <c r="D533" s="110">
        <f t="shared" si="28"/>
        <v>78</v>
      </c>
      <c r="E533" s="114">
        <f t="shared" si="29"/>
        <v>0</v>
      </c>
      <c r="G533">
        <f t="shared" si="25"/>
        <v>6</v>
      </c>
      <c r="H533">
        <f t="shared" si="26"/>
        <v>9</v>
      </c>
      <c r="I533">
        <f t="shared" si="27"/>
        <v>2018</v>
      </c>
    </row>
    <row r="534" spans="1:9" x14ac:dyDescent="0.25">
      <c r="A534" s="108">
        <v>43261</v>
      </c>
      <c r="B534" s="6">
        <v>91</v>
      </c>
      <c r="C534" s="6">
        <v>74</v>
      </c>
      <c r="D534" s="110">
        <f t="shared" si="28"/>
        <v>82.5</v>
      </c>
      <c r="E534" s="114">
        <f t="shared" si="29"/>
        <v>0</v>
      </c>
      <c r="G534">
        <f t="shared" si="25"/>
        <v>6</v>
      </c>
      <c r="H534">
        <f t="shared" si="26"/>
        <v>10</v>
      </c>
      <c r="I534">
        <f t="shared" si="27"/>
        <v>2018</v>
      </c>
    </row>
    <row r="535" spans="1:9" x14ac:dyDescent="0.25">
      <c r="A535" s="108">
        <v>43262</v>
      </c>
      <c r="B535" s="6">
        <v>90</v>
      </c>
      <c r="C535" s="6">
        <v>69</v>
      </c>
      <c r="D535" s="110">
        <f t="shared" si="28"/>
        <v>79.5</v>
      </c>
      <c r="E535" s="114">
        <f t="shared" si="29"/>
        <v>0</v>
      </c>
      <c r="G535">
        <f t="shared" si="25"/>
        <v>6</v>
      </c>
      <c r="H535">
        <f t="shared" si="26"/>
        <v>11</v>
      </c>
      <c r="I535">
        <f t="shared" si="27"/>
        <v>2018</v>
      </c>
    </row>
    <row r="536" spans="1:9" x14ac:dyDescent="0.25">
      <c r="A536" s="108">
        <v>43263</v>
      </c>
      <c r="B536" s="6">
        <v>89</v>
      </c>
      <c r="C536" s="6">
        <v>66</v>
      </c>
      <c r="D536" s="110">
        <f t="shared" si="28"/>
        <v>77.5</v>
      </c>
      <c r="E536" s="114">
        <f t="shared" si="29"/>
        <v>0</v>
      </c>
      <c r="G536">
        <f t="shared" si="25"/>
        <v>6</v>
      </c>
      <c r="H536">
        <f t="shared" si="26"/>
        <v>12</v>
      </c>
      <c r="I536">
        <f t="shared" si="27"/>
        <v>2018</v>
      </c>
    </row>
    <row r="537" spans="1:9" x14ac:dyDescent="0.25">
      <c r="A537" s="108">
        <v>43264</v>
      </c>
      <c r="B537" s="6">
        <v>87</v>
      </c>
      <c r="C537" s="6">
        <v>66</v>
      </c>
      <c r="D537" s="110">
        <f t="shared" si="28"/>
        <v>76.5</v>
      </c>
      <c r="E537" s="114">
        <f t="shared" si="29"/>
        <v>0</v>
      </c>
      <c r="G537">
        <f t="shared" si="25"/>
        <v>6</v>
      </c>
      <c r="H537">
        <f t="shared" si="26"/>
        <v>13</v>
      </c>
      <c r="I537">
        <f t="shared" si="27"/>
        <v>2018</v>
      </c>
    </row>
    <row r="538" spans="1:9" x14ac:dyDescent="0.25">
      <c r="A538" s="108">
        <v>43265</v>
      </c>
      <c r="B538" s="6">
        <v>80</v>
      </c>
      <c r="C538" s="6">
        <v>62</v>
      </c>
      <c r="D538" s="110">
        <f t="shared" si="28"/>
        <v>71</v>
      </c>
      <c r="E538" s="114">
        <f t="shared" si="29"/>
        <v>0</v>
      </c>
      <c r="G538">
        <f t="shared" si="25"/>
        <v>6</v>
      </c>
      <c r="H538">
        <f t="shared" si="26"/>
        <v>14</v>
      </c>
      <c r="I538">
        <f t="shared" si="27"/>
        <v>2018</v>
      </c>
    </row>
    <row r="539" spans="1:9" x14ac:dyDescent="0.25">
      <c r="A539" s="108">
        <v>43266</v>
      </c>
      <c r="B539" s="6">
        <v>81</v>
      </c>
      <c r="C539" s="6">
        <v>62</v>
      </c>
      <c r="D539" s="110">
        <f t="shared" si="28"/>
        <v>71.5</v>
      </c>
      <c r="E539" s="114">
        <f t="shared" si="29"/>
        <v>0</v>
      </c>
      <c r="G539">
        <f t="shared" si="25"/>
        <v>6</v>
      </c>
      <c r="H539">
        <f t="shared" si="26"/>
        <v>15</v>
      </c>
      <c r="I539">
        <f t="shared" si="27"/>
        <v>2018</v>
      </c>
    </row>
    <row r="540" spans="1:9" x14ac:dyDescent="0.25">
      <c r="A540" s="108">
        <v>43267</v>
      </c>
      <c r="B540" s="6">
        <v>92</v>
      </c>
      <c r="C540" s="6">
        <v>72</v>
      </c>
      <c r="D540" s="110">
        <f t="shared" si="28"/>
        <v>82</v>
      </c>
      <c r="E540" s="114">
        <f t="shared" si="29"/>
        <v>0</v>
      </c>
      <c r="G540">
        <f t="shared" si="25"/>
        <v>6</v>
      </c>
      <c r="H540">
        <f t="shared" si="26"/>
        <v>16</v>
      </c>
      <c r="I540">
        <f t="shared" si="27"/>
        <v>2018</v>
      </c>
    </row>
    <row r="541" spans="1:9" x14ac:dyDescent="0.25">
      <c r="A541" s="108">
        <v>43268</v>
      </c>
      <c r="B541" s="6">
        <v>94</v>
      </c>
      <c r="C541" s="6">
        <v>72</v>
      </c>
      <c r="D541" s="110">
        <f t="shared" si="28"/>
        <v>83</v>
      </c>
      <c r="E541" s="114">
        <f t="shared" si="29"/>
        <v>0</v>
      </c>
      <c r="G541">
        <f t="shared" si="25"/>
        <v>6</v>
      </c>
      <c r="H541">
        <f t="shared" si="26"/>
        <v>17</v>
      </c>
      <c r="I541">
        <f t="shared" si="27"/>
        <v>2018</v>
      </c>
    </row>
    <row r="542" spans="1:9" x14ac:dyDescent="0.25">
      <c r="A542" s="108">
        <v>43269</v>
      </c>
      <c r="B542" s="6">
        <v>94</v>
      </c>
      <c r="C542" s="6">
        <v>76</v>
      </c>
      <c r="D542" s="110">
        <f t="shared" si="28"/>
        <v>85</v>
      </c>
      <c r="E542" s="114">
        <f t="shared" si="29"/>
        <v>0</v>
      </c>
      <c r="G542">
        <f t="shared" si="25"/>
        <v>6</v>
      </c>
      <c r="H542">
        <f t="shared" si="26"/>
        <v>18</v>
      </c>
      <c r="I542">
        <f t="shared" si="27"/>
        <v>2018</v>
      </c>
    </row>
    <row r="543" spans="1:9" x14ac:dyDescent="0.25">
      <c r="A543" s="108">
        <v>43270</v>
      </c>
      <c r="B543" s="6">
        <v>92</v>
      </c>
      <c r="C543" s="6">
        <v>75</v>
      </c>
      <c r="D543" s="110">
        <f t="shared" si="28"/>
        <v>83.5</v>
      </c>
      <c r="E543" s="114">
        <f t="shared" si="29"/>
        <v>0</v>
      </c>
      <c r="G543">
        <f t="shared" si="25"/>
        <v>6</v>
      </c>
      <c r="H543">
        <f t="shared" si="26"/>
        <v>19</v>
      </c>
      <c r="I543">
        <f t="shared" si="27"/>
        <v>2018</v>
      </c>
    </row>
    <row r="544" spans="1:9" x14ac:dyDescent="0.25">
      <c r="A544" s="108">
        <v>43271</v>
      </c>
      <c r="B544" s="6">
        <v>91</v>
      </c>
      <c r="C544" s="6">
        <v>67</v>
      </c>
      <c r="D544" s="110">
        <f t="shared" si="28"/>
        <v>79</v>
      </c>
      <c r="E544" s="114">
        <f t="shared" si="29"/>
        <v>0</v>
      </c>
      <c r="G544">
        <f t="shared" si="25"/>
        <v>6</v>
      </c>
      <c r="H544">
        <f t="shared" si="26"/>
        <v>20</v>
      </c>
      <c r="I544">
        <f t="shared" si="27"/>
        <v>2018</v>
      </c>
    </row>
    <row r="545" spans="1:9" x14ac:dyDescent="0.25">
      <c r="A545" s="108">
        <v>43272</v>
      </c>
      <c r="B545" s="6">
        <v>85</v>
      </c>
      <c r="C545" s="6">
        <v>64</v>
      </c>
      <c r="D545" s="110">
        <f t="shared" si="28"/>
        <v>74.5</v>
      </c>
      <c r="E545" s="114">
        <f t="shared" si="29"/>
        <v>0</v>
      </c>
      <c r="G545">
        <f t="shared" si="25"/>
        <v>6</v>
      </c>
      <c r="H545">
        <f t="shared" si="26"/>
        <v>21</v>
      </c>
      <c r="I545">
        <f t="shared" si="27"/>
        <v>2018</v>
      </c>
    </row>
    <row r="546" spans="1:9" x14ac:dyDescent="0.25">
      <c r="A546" s="108">
        <v>43273</v>
      </c>
      <c r="B546" s="6">
        <v>69</v>
      </c>
      <c r="C546" s="6">
        <v>62</v>
      </c>
      <c r="D546" s="110">
        <f t="shared" si="28"/>
        <v>65.5</v>
      </c>
      <c r="E546" s="114">
        <f t="shared" si="29"/>
        <v>0</v>
      </c>
      <c r="G546">
        <f t="shared" si="25"/>
        <v>6</v>
      </c>
      <c r="H546">
        <f t="shared" si="26"/>
        <v>22</v>
      </c>
      <c r="I546">
        <f t="shared" si="27"/>
        <v>2018</v>
      </c>
    </row>
    <row r="547" spans="1:9" x14ac:dyDescent="0.25">
      <c r="A547" s="108">
        <v>43274</v>
      </c>
      <c r="B547" s="6">
        <v>68</v>
      </c>
      <c r="C547" s="6">
        <v>61</v>
      </c>
      <c r="D547" s="110">
        <f t="shared" si="28"/>
        <v>64.5</v>
      </c>
      <c r="E547" s="114">
        <f t="shared" si="29"/>
        <v>0.5</v>
      </c>
      <c r="G547">
        <f t="shared" si="25"/>
        <v>6</v>
      </c>
      <c r="H547">
        <f t="shared" si="26"/>
        <v>23</v>
      </c>
      <c r="I547">
        <f t="shared" si="27"/>
        <v>2018</v>
      </c>
    </row>
    <row r="548" spans="1:9" x14ac:dyDescent="0.25">
      <c r="A548" s="108">
        <v>43275</v>
      </c>
      <c r="B548" s="6">
        <v>78</v>
      </c>
      <c r="C548" s="6">
        <v>63</v>
      </c>
      <c r="D548" s="110">
        <f t="shared" si="28"/>
        <v>70.5</v>
      </c>
      <c r="E548" s="114">
        <f t="shared" si="29"/>
        <v>0</v>
      </c>
      <c r="G548">
        <f t="shared" si="25"/>
        <v>6</v>
      </c>
      <c r="H548">
        <f t="shared" si="26"/>
        <v>24</v>
      </c>
      <c r="I548">
        <f t="shared" si="27"/>
        <v>2018</v>
      </c>
    </row>
    <row r="549" spans="1:9" x14ac:dyDescent="0.25">
      <c r="A549" s="108">
        <v>43276</v>
      </c>
      <c r="B549" s="6">
        <v>86</v>
      </c>
      <c r="C549" s="6">
        <v>66</v>
      </c>
      <c r="D549" s="110">
        <f t="shared" si="28"/>
        <v>76</v>
      </c>
      <c r="E549" s="114">
        <f t="shared" si="29"/>
        <v>0</v>
      </c>
      <c r="G549">
        <f t="shared" si="25"/>
        <v>6</v>
      </c>
      <c r="H549">
        <f t="shared" si="26"/>
        <v>25</v>
      </c>
      <c r="I549">
        <f t="shared" si="27"/>
        <v>2018</v>
      </c>
    </row>
    <row r="550" spans="1:9" x14ac:dyDescent="0.25">
      <c r="A550" s="108">
        <v>43277</v>
      </c>
      <c r="B550" s="6">
        <v>81</v>
      </c>
      <c r="C550" s="6">
        <v>66</v>
      </c>
      <c r="D550" s="110">
        <f t="shared" si="28"/>
        <v>73.5</v>
      </c>
      <c r="E550" s="114">
        <f t="shared" si="29"/>
        <v>0</v>
      </c>
      <c r="G550">
        <f t="shared" si="25"/>
        <v>6</v>
      </c>
      <c r="H550">
        <f t="shared" si="26"/>
        <v>26</v>
      </c>
      <c r="I550">
        <f t="shared" si="27"/>
        <v>2018</v>
      </c>
    </row>
    <row r="551" spans="1:9" x14ac:dyDescent="0.25">
      <c r="A551" s="108">
        <v>43278</v>
      </c>
      <c r="B551" s="6">
        <v>77</v>
      </c>
      <c r="C551" s="6">
        <v>64</v>
      </c>
      <c r="D551" s="110">
        <f t="shared" si="28"/>
        <v>70.5</v>
      </c>
      <c r="E551" s="114">
        <f t="shared" si="29"/>
        <v>0</v>
      </c>
      <c r="G551">
        <f t="shared" si="25"/>
        <v>6</v>
      </c>
      <c r="H551">
        <f t="shared" si="26"/>
        <v>27</v>
      </c>
      <c r="I551">
        <f t="shared" si="27"/>
        <v>2018</v>
      </c>
    </row>
    <row r="552" spans="1:9" x14ac:dyDescent="0.25">
      <c r="A552" s="108">
        <v>43279</v>
      </c>
      <c r="B552" s="6">
        <v>86</v>
      </c>
      <c r="C552" s="6">
        <v>64</v>
      </c>
      <c r="D552" s="110">
        <f t="shared" si="28"/>
        <v>75</v>
      </c>
      <c r="E552" s="114">
        <f t="shared" si="29"/>
        <v>0</v>
      </c>
      <c r="G552">
        <f t="shared" si="25"/>
        <v>6</v>
      </c>
      <c r="H552">
        <f t="shared" si="26"/>
        <v>28</v>
      </c>
      <c r="I552">
        <f t="shared" si="27"/>
        <v>2018</v>
      </c>
    </row>
    <row r="553" spans="1:9" x14ac:dyDescent="0.25">
      <c r="A553" s="108">
        <v>43280</v>
      </c>
      <c r="B553" s="6">
        <v>88</v>
      </c>
      <c r="C553" s="6">
        <v>68</v>
      </c>
      <c r="D553" s="110">
        <f t="shared" si="28"/>
        <v>78</v>
      </c>
      <c r="E553" s="114">
        <f t="shared" si="29"/>
        <v>0</v>
      </c>
      <c r="G553">
        <f t="shared" si="25"/>
        <v>6</v>
      </c>
      <c r="H553">
        <f t="shared" si="26"/>
        <v>29</v>
      </c>
      <c r="I553">
        <f t="shared" si="27"/>
        <v>2018</v>
      </c>
    </row>
    <row r="554" spans="1:9" x14ac:dyDescent="0.25">
      <c r="A554" s="108">
        <v>43281</v>
      </c>
      <c r="B554" s="6">
        <v>93</v>
      </c>
      <c r="C554" s="6">
        <v>76</v>
      </c>
      <c r="D554" s="110">
        <f t="shared" si="28"/>
        <v>84.5</v>
      </c>
      <c r="E554" s="114">
        <f t="shared" si="29"/>
        <v>0</v>
      </c>
      <c r="G554">
        <f t="shared" si="25"/>
        <v>6</v>
      </c>
      <c r="H554">
        <f t="shared" si="26"/>
        <v>30</v>
      </c>
      <c r="I554">
        <f t="shared" si="27"/>
        <v>2018</v>
      </c>
    </row>
    <row r="555" spans="1:9" x14ac:dyDescent="0.25">
      <c r="A555" s="109">
        <v>43282</v>
      </c>
      <c r="B555" s="112">
        <v>94</v>
      </c>
      <c r="C555" s="112">
        <v>76</v>
      </c>
      <c r="D555" s="113">
        <f t="shared" si="28"/>
        <v>85</v>
      </c>
      <c r="E555" s="114">
        <f t="shared" si="29"/>
        <v>0</v>
      </c>
      <c r="G555">
        <f t="shared" si="25"/>
        <v>7</v>
      </c>
      <c r="H555">
        <f t="shared" si="26"/>
        <v>1</v>
      </c>
      <c r="I555">
        <f t="shared" si="27"/>
        <v>2018</v>
      </c>
    </row>
    <row r="556" spans="1:9" x14ac:dyDescent="0.25">
      <c r="A556" s="109">
        <v>43283</v>
      </c>
      <c r="B556" s="112">
        <v>86</v>
      </c>
      <c r="C556" s="112">
        <v>64</v>
      </c>
      <c r="D556" s="113">
        <f t="shared" si="28"/>
        <v>75</v>
      </c>
      <c r="E556" s="114">
        <f t="shared" si="29"/>
        <v>0</v>
      </c>
      <c r="G556">
        <f t="shared" si="25"/>
        <v>7</v>
      </c>
      <c r="H556">
        <f t="shared" si="26"/>
        <v>2</v>
      </c>
      <c r="I556">
        <f t="shared" si="27"/>
        <v>2018</v>
      </c>
    </row>
    <row r="557" spans="1:9" x14ac:dyDescent="0.25">
      <c r="A557" s="109">
        <v>43284</v>
      </c>
      <c r="B557" s="112">
        <v>86</v>
      </c>
      <c r="C557" s="112">
        <v>66</v>
      </c>
      <c r="D557" s="113">
        <f t="shared" si="28"/>
        <v>76</v>
      </c>
      <c r="E557" s="114">
        <f t="shared" si="29"/>
        <v>0</v>
      </c>
      <c r="G557">
        <f t="shared" si="25"/>
        <v>7</v>
      </c>
      <c r="H557">
        <f t="shared" si="26"/>
        <v>3</v>
      </c>
      <c r="I557">
        <f t="shared" si="27"/>
        <v>2018</v>
      </c>
    </row>
    <row r="558" spans="1:9" x14ac:dyDescent="0.25">
      <c r="A558" s="109">
        <v>43285</v>
      </c>
      <c r="B558" s="112">
        <v>92</v>
      </c>
      <c r="C558" s="112">
        <v>71</v>
      </c>
      <c r="D558" s="113">
        <f t="shared" si="28"/>
        <v>81.5</v>
      </c>
      <c r="E558" s="114">
        <f t="shared" si="29"/>
        <v>0</v>
      </c>
      <c r="G558">
        <f t="shared" si="25"/>
        <v>7</v>
      </c>
      <c r="H558">
        <f t="shared" si="26"/>
        <v>4</v>
      </c>
      <c r="I558">
        <f t="shared" si="27"/>
        <v>2018</v>
      </c>
    </row>
    <row r="559" spans="1:9" x14ac:dyDescent="0.25">
      <c r="A559" s="109">
        <v>43286</v>
      </c>
      <c r="B559" s="112">
        <v>92</v>
      </c>
      <c r="C559" s="112">
        <v>71</v>
      </c>
      <c r="D559" s="113">
        <f t="shared" si="28"/>
        <v>81.5</v>
      </c>
      <c r="E559" s="114">
        <f t="shared" si="29"/>
        <v>0</v>
      </c>
      <c r="G559">
        <f t="shared" si="25"/>
        <v>7</v>
      </c>
      <c r="H559">
        <f t="shared" si="26"/>
        <v>5</v>
      </c>
      <c r="I559">
        <f t="shared" si="27"/>
        <v>2018</v>
      </c>
    </row>
    <row r="560" spans="1:9" x14ac:dyDescent="0.25">
      <c r="A560" s="109">
        <v>43287</v>
      </c>
      <c r="B560" s="112">
        <v>91</v>
      </c>
      <c r="C560" s="112">
        <v>67</v>
      </c>
      <c r="D560" s="113">
        <f t="shared" si="28"/>
        <v>79</v>
      </c>
      <c r="E560" s="114">
        <f t="shared" si="29"/>
        <v>0</v>
      </c>
      <c r="G560">
        <f t="shared" si="25"/>
        <v>7</v>
      </c>
      <c r="H560">
        <f t="shared" si="26"/>
        <v>6</v>
      </c>
      <c r="I560">
        <f t="shared" si="27"/>
        <v>2018</v>
      </c>
    </row>
    <row r="561" spans="1:9" x14ac:dyDescent="0.25">
      <c r="A561" s="109">
        <v>43288</v>
      </c>
      <c r="B561" s="112">
        <v>88</v>
      </c>
      <c r="C561" s="112">
        <v>59</v>
      </c>
      <c r="D561" s="113">
        <f t="shared" si="28"/>
        <v>73.5</v>
      </c>
      <c r="E561" s="114">
        <f t="shared" si="29"/>
        <v>0</v>
      </c>
      <c r="G561">
        <f t="shared" si="25"/>
        <v>7</v>
      </c>
      <c r="H561">
        <f t="shared" si="26"/>
        <v>7</v>
      </c>
      <c r="I561">
        <f t="shared" si="27"/>
        <v>2018</v>
      </c>
    </row>
    <row r="562" spans="1:9" x14ac:dyDescent="0.25">
      <c r="A562" s="109">
        <v>43289</v>
      </c>
      <c r="B562" s="112">
        <v>82</v>
      </c>
      <c r="C562" s="112">
        <v>59</v>
      </c>
      <c r="D562" s="113">
        <f t="shared" si="28"/>
        <v>70.5</v>
      </c>
      <c r="E562" s="114">
        <f t="shared" si="29"/>
        <v>0</v>
      </c>
      <c r="G562">
        <f t="shared" si="25"/>
        <v>7</v>
      </c>
      <c r="H562">
        <f t="shared" si="26"/>
        <v>8</v>
      </c>
      <c r="I562">
        <f t="shared" si="27"/>
        <v>2018</v>
      </c>
    </row>
    <row r="563" spans="1:9" x14ac:dyDescent="0.25">
      <c r="A563" s="109">
        <v>43290</v>
      </c>
      <c r="B563" s="112">
        <v>85</v>
      </c>
      <c r="C563" s="112">
        <v>61</v>
      </c>
      <c r="D563" s="113">
        <f t="shared" si="28"/>
        <v>73</v>
      </c>
      <c r="E563" s="114">
        <f t="shared" si="29"/>
        <v>0</v>
      </c>
      <c r="G563">
        <f t="shared" si="25"/>
        <v>7</v>
      </c>
      <c r="H563">
        <f t="shared" si="26"/>
        <v>9</v>
      </c>
      <c r="I563">
        <f t="shared" si="27"/>
        <v>2018</v>
      </c>
    </row>
    <row r="564" spans="1:9" x14ac:dyDescent="0.25">
      <c r="A564" s="109">
        <v>43291</v>
      </c>
      <c r="B564" s="112">
        <v>94</v>
      </c>
      <c r="C564" s="112">
        <v>65</v>
      </c>
      <c r="D564" s="113">
        <f t="shared" si="28"/>
        <v>79.5</v>
      </c>
      <c r="E564" s="114">
        <f t="shared" si="29"/>
        <v>0</v>
      </c>
      <c r="G564">
        <f t="shared" si="25"/>
        <v>7</v>
      </c>
      <c r="H564">
        <f t="shared" si="26"/>
        <v>10</v>
      </c>
      <c r="I564">
        <f t="shared" si="27"/>
        <v>2018</v>
      </c>
    </row>
    <row r="565" spans="1:9" x14ac:dyDescent="0.25">
      <c r="A565" s="109">
        <v>43292</v>
      </c>
      <c r="B565" s="112">
        <v>95</v>
      </c>
      <c r="C565" s="112">
        <v>70</v>
      </c>
      <c r="D565" s="113">
        <f t="shared" si="28"/>
        <v>82.5</v>
      </c>
      <c r="E565" s="114">
        <f t="shared" si="29"/>
        <v>0</v>
      </c>
      <c r="G565">
        <f t="shared" si="25"/>
        <v>7</v>
      </c>
      <c r="H565">
        <f t="shared" si="26"/>
        <v>11</v>
      </c>
      <c r="I565">
        <f t="shared" si="27"/>
        <v>2018</v>
      </c>
    </row>
    <row r="566" spans="1:9" x14ac:dyDescent="0.25">
      <c r="A566" s="109">
        <v>43293</v>
      </c>
      <c r="B566" s="112">
        <v>93</v>
      </c>
      <c r="C566" s="112">
        <v>70</v>
      </c>
      <c r="D566" s="113">
        <f t="shared" si="28"/>
        <v>81.5</v>
      </c>
      <c r="E566" s="114">
        <f t="shared" si="29"/>
        <v>0</v>
      </c>
      <c r="G566">
        <f t="shared" si="25"/>
        <v>7</v>
      </c>
      <c r="H566">
        <f t="shared" si="26"/>
        <v>12</v>
      </c>
      <c r="I566">
        <f t="shared" si="27"/>
        <v>2018</v>
      </c>
    </row>
    <row r="567" spans="1:9" x14ac:dyDescent="0.25">
      <c r="A567" s="109">
        <v>43294</v>
      </c>
      <c r="B567" s="112">
        <v>97</v>
      </c>
      <c r="C567" s="112">
        <v>70</v>
      </c>
      <c r="D567" s="113">
        <f t="shared" si="28"/>
        <v>83.5</v>
      </c>
      <c r="E567" s="114">
        <f t="shared" si="29"/>
        <v>0</v>
      </c>
      <c r="G567">
        <f t="shared" si="25"/>
        <v>7</v>
      </c>
      <c r="H567">
        <f t="shared" si="26"/>
        <v>13</v>
      </c>
      <c r="I567">
        <f t="shared" si="27"/>
        <v>2018</v>
      </c>
    </row>
    <row r="568" spans="1:9" x14ac:dyDescent="0.25">
      <c r="A568" s="109">
        <v>43295</v>
      </c>
      <c r="B568" s="112">
        <v>97</v>
      </c>
      <c r="C568" s="112">
        <v>69</v>
      </c>
      <c r="D568" s="113">
        <f t="shared" si="28"/>
        <v>83</v>
      </c>
      <c r="E568" s="114">
        <f t="shared" si="29"/>
        <v>0</v>
      </c>
      <c r="G568">
        <f t="shared" si="25"/>
        <v>7</v>
      </c>
      <c r="H568">
        <f t="shared" si="26"/>
        <v>14</v>
      </c>
      <c r="I568">
        <f t="shared" si="27"/>
        <v>2018</v>
      </c>
    </row>
    <row r="569" spans="1:9" x14ac:dyDescent="0.25">
      <c r="A569" s="109">
        <v>43296</v>
      </c>
      <c r="B569" s="112">
        <v>92</v>
      </c>
      <c r="C569" s="112">
        <v>68</v>
      </c>
      <c r="D569" s="113">
        <f t="shared" si="28"/>
        <v>80</v>
      </c>
      <c r="E569" s="114">
        <f t="shared" si="29"/>
        <v>0</v>
      </c>
      <c r="G569">
        <f t="shared" si="25"/>
        <v>7</v>
      </c>
      <c r="H569">
        <f t="shared" si="26"/>
        <v>15</v>
      </c>
      <c r="I569">
        <f t="shared" si="27"/>
        <v>2018</v>
      </c>
    </row>
    <row r="570" spans="1:9" x14ac:dyDescent="0.25">
      <c r="A570" s="109">
        <v>43297</v>
      </c>
      <c r="B570" s="112">
        <v>93</v>
      </c>
      <c r="C570" s="112">
        <v>72</v>
      </c>
      <c r="D570" s="113">
        <f t="shared" si="28"/>
        <v>82.5</v>
      </c>
      <c r="E570" s="114">
        <f t="shared" si="29"/>
        <v>0</v>
      </c>
      <c r="G570">
        <f t="shared" ref="G570:G633" si="30">MONTH(A570)</f>
        <v>7</v>
      </c>
      <c r="H570">
        <f t="shared" ref="H570:H633" si="31">DAY(A570)</f>
        <v>16</v>
      </c>
      <c r="I570">
        <f t="shared" ref="I570:I633" si="32">YEAR(A570)</f>
        <v>2018</v>
      </c>
    </row>
    <row r="571" spans="1:9" x14ac:dyDescent="0.25">
      <c r="A571" s="109">
        <v>43298</v>
      </c>
      <c r="B571" s="112">
        <v>91</v>
      </c>
      <c r="C571" s="112">
        <v>63</v>
      </c>
      <c r="D571" s="113">
        <f t="shared" si="28"/>
        <v>77</v>
      </c>
      <c r="E571" s="114">
        <f t="shared" si="29"/>
        <v>0</v>
      </c>
      <c r="G571">
        <f t="shared" si="30"/>
        <v>7</v>
      </c>
      <c r="H571">
        <f t="shared" si="31"/>
        <v>17</v>
      </c>
      <c r="I571">
        <f t="shared" si="32"/>
        <v>2018</v>
      </c>
    </row>
    <row r="572" spans="1:9" x14ac:dyDescent="0.25">
      <c r="A572" s="109">
        <v>43299</v>
      </c>
      <c r="B572" s="112">
        <v>88</v>
      </c>
      <c r="C572" s="112">
        <v>63</v>
      </c>
      <c r="D572" s="113">
        <f t="shared" si="28"/>
        <v>75.5</v>
      </c>
      <c r="E572" s="114">
        <f t="shared" si="29"/>
        <v>0</v>
      </c>
      <c r="G572">
        <f t="shared" si="30"/>
        <v>7</v>
      </c>
      <c r="H572">
        <f t="shared" si="31"/>
        <v>18</v>
      </c>
      <c r="I572">
        <f t="shared" si="32"/>
        <v>2018</v>
      </c>
    </row>
    <row r="573" spans="1:9" x14ac:dyDescent="0.25">
      <c r="A573" s="109">
        <v>43300</v>
      </c>
      <c r="B573" s="112">
        <v>86</v>
      </c>
      <c r="C573" s="112">
        <v>64</v>
      </c>
      <c r="D573" s="113">
        <f t="shared" si="28"/>
        <v>75</v>
      </c>
      <c r="E573" s="114">
        <f t="shared" si="29"/>
        <v>0</v>
      </c>
      <c r="G573">
        <f t="shared" si="30"/>
        <v>7</v>
      </c>
      <c r="H573">
        <f t="shared" si="31"/>
        <v>19</v>
      </c>
      <c r="I573">
        <f t="shared" si="32"/>
        <v>2018</v>
      </c>
    </row>
    <row r="574" spans="1:9" x14ac:dyDescent="0.25">
      <c r="A574" s="109">
        <v>43301</v>
      </c>
      <c r="B574" s="112">
        <v>87</v>
      </c>
      <c r="C574" s="112">
        <v>68</v>
      </c>
      <c r="D574" s="113">
        <f t="shared" si="28"/>
        <v>77.5</v>
      </c>
      <c r="E574" s="114">
        <f t="shared" si="29"/>
        <v>0</v>
      </c>
      <c r="G574">
        <f t="shared" si="30"/>
        <v>7</v>
      </c>
      <c r="H574">
        <f t="shared" si="31"/>
        <v>20</v>
      </c>
      <c r="I574">
        <f t="shared" si="32"/>
        <v>2018</v>
      </c>
    </row>
    <row r="575" spans="1:9" x14ac:dyDescent="0.25">
      <c r="A575" s="109">
        <v>43302</v>
      </c>
      <c r="B575" s="112">
        <v>86</v>
      </c>
      <c r="C575" s="112">
        <v>66</v>
      </c>
      <c r="D575" s="113">
        <f t="shared" si="28"/>
        <v>76</v>
      </c>
      <c r="E575" s="114">
        <f t="shared" si="29"/>
        <v>0</v>
      </c>
      <c r="G575">
        <f t="shared" si="30"/>
        <v>7</v>
      </c>
      <c r="H575">
        <f t="shared" si="31"/>
        <v>21</v>
      </c>
      <c r="I575">
        <f t="shared" si="32"/>
        <v>2018</v>
      </c>
    </row>
    <row r="576" spans="1:9" x14ac:dyDescent="0.25">
      <c r="A576" s="109">
        <v>43303</v>
      </c>
      <c r="B576" s="112">
        <v>86</v>
      </c>
      <c r="C576" s="112">
        <v>65</v>
      </c>
      <c r="D576" s="113">
        <f t="shared" si="28"/>
        <v>75.5</v>
      </c>
      <c r="E576" s="114">
        <f t="shared" si="29"/>
        <v>0</v>
      </c>
      <c r="G576">
        <f t="shared" si="30"/>
        <v>7</v>
      </c>
      <c r="H576">
        <f t="shared" si="31"/>
        <v>22</v>
      </c>
      <c r="I576">
        <f t="shared" si="32"/>
        <v>2018</v>
      </c>
    </row>
    <row r="577" spans="1:9" x14ac:dyDescent="0.25">
      <c r="A577" s="109">
        <v>43304</v>
      </c>
      <c r="B577" s="112">
        <v>81</v>
      </c>
      <c r="C577" s="112">
        <v>63</v>
      </c>
      <c r="D577" s="113">
        <f t="shared" si="28"/>
        <v>72</v>
      </c>
      <c r="E577" s="114">
        <f t="shared" si="29"/>
        <v>0</v>
      </c>
      <c r="G577">
        <f t="shared" si="30"/>
        <v>7</v>
      </c>
      <c r="H577">
        <f t="shared" si="31"/>
        <v>23</v>
      </c>
      <c r="I577">
        <f t="shared" si="32"/>
        <v>2018</v>
      </c>
    </row>
    <row r="578" spans="1:9" x14ac:dyDescent="0.25">
      <c r="A578" s="109">
        <v>43305</v>
      </c>
      <c r="B578" s="112">
        <v>87</v>
      </c>
      <c r="C578" s="112">
        <v>63</v>
      </c>
      <c r="D578" s="113">
        <f t="shared" si="28"/>
        <v>75</v>
      </c>
      <c r="E578" s="114">
        <f t="shared" si="29"/>
        <v>0</v>
      </c>
      <c r="G578">
        <f t="shared" si="30"/>
        <v>7</v>
      </c>
      <c r="H578">
        <f t="shared" si="31"/>
        <v>24</v>
      </c>
      <c r="I578">
        <f t="shared" si="32"/>
        <v>2018</v>
      </c>
    </row>
    <row r="579" spans="1:9" x14ac:dyDescent="0.25">
      <c r="A579" s="109">
        <v>43306</v>
      </c>
      <c r="B579" s="112">
        <v>89</v>
      </c>
      <c r="C579" s="112">
        <v>60</v>
      </c>
      <c r="D579" s="113">
        <f t="shared" si="28"/>
        <v>74.5</v>
      </c>
      <c r="E579" s="114">
        <f t="shared" si="29"/>
        <v>0</v>
      </c>
      <c r="G579">
        <f t="shared" si="30"/>
        <v>7</v>
      </c>
      <c r="H579">
        <f t="shared" si="31"/>
        <v>25</v>
      </c>
      <c r="I579">
        <f t="shared" si="32"/>
        <v>2018</v>
      </c>
    </row>
    <row r="580" spans="1:9" x14ac:dyDescent="0.25">
      <c r="A580" s="109">
        <v>43307</v>
      </c>
      <c r="B580" s="112">
        <v>88</v>
      </c>
      <c r="C580" s="112">
        <v>60</v>
      </c>
      <c r="D580" s="113">
        <f t="shared" si="28"/>
        <v>74</v>
      </c>
      <c r="E580" s="114">
        <f t="shared" si="29"/>
        <v>0</v>
      </c>
      <c r="G580">
        <f t="shared" si="30"/>
        <v>7</v>
      </c>
      <c r="H580">
        <f t="shared" si="31"/>
        <v>26</v>
      </c>
      <c r="I580">
        <f t="shared" si="32"/>
        <v>2018</v>
      </c>
    </row>
    <row r="581" spans="1:9" x14ac:dyDescent="0.25">
      <c r="A581" s="109">
        <v>43308</v>
      </c>
      <c r="B581" s="112">
        <v>84</v>
      </c>
      <c r="C581" s="112">
        <v>59</v>
      </c>
      <c r="D581" s="113">
        <f t="shared" si="28"/>
        <v>71.5</v>
      </c>
      <c r="E581" s="114">
        <f t="shared" si="29"/>
        <v>0</v>
      </c>
      <c r="G581">
        <f t="shared" si="30"/>
        <v>7</v>
      </c>
      <c r="H581">
        <f t="shared" si="31"/>
        <v>27</v>
      </c>
      <c r="I581">
        <f t="shared" si="32"/>
        <v>2018</v>
      </c>
    </row>
    <row r="582" spans="1:9" x14ac:dyDescent="0.25">
      <c r="A582" s="109">
        <v>43309</v>
      </c>
      <c r="B582" s="112">
        <v>82</v>
      </c>
      <c r="C582" s="112">
        <v>59</v>
      </c>
      <c r="D582" s="113">
        <f t="shared" si="28"/>
        <v>70.5</v>
      </c>
      <c r="E582" s="114">
        <f t="shared" si="29"/>
        <v>0</v>
      </c>
      <c r="G582">
        <f t="shared" si="30"/>
        <v>7</v>
      </c>
      <c r="H582">
        <f t="shared" si="31"/>
        <v>28</v>
      </c>
      <c r="I582">
        <f t="shared" si="32"/>
        <v>2018</v>
      </c>
    </row>
    <row r="583" spans="1:9" x14ac:dyDescent="0.25">
      <c r="A583" s="109">
        <v>43310</v>
      </c>
      <c r="B583" s="112">
        <v>76</v>
      </c>
      <c r="C583" s="112">
        <v>60</v>
      </c>
      <c r="D583" s="113">
        <f t="shared" si="28"/>
        <v>68</v>
      </c>
      <c r="E583" s="114">
        <f t="shared" si="29"/>
        <v>0</v>
      </c>
      <c r="G583">
        <f t="shared" si="30"/>
        <v>7</v>
      </c>
      <c r="H583">
        <f t="shared" si="31"/>
        <v>29</v>
      </c>
      <c r="I583">
        <f t="shared" si="32"/>
        <v>2018</v>
      </c>
    </row>
    <row r="584" spans="1:9" x14ac:dyDescent="0.25">
      <c r="A584" s="109">
        <v>43311</v>
      </c>
      <c r="B584" s="112">
        <v>71</v>
      </c>
      <c r="C584" s="112">
        <v>55</v>
      </c>
      <c r="D584" s="113">
        <f t="shared" si="28"/>
        <v>63</v>
      </c>
      <c r="E584" s="114">
        <f t="shared" si="29"/>
        <v>2</v>
      </c>
      <c r="G584">
        <f t="shared" si="30"/>
        <v>7</v>
      </c>
      <c r="H584">
        <f t="shared" si="31"/>
        <v>30</v>
      </c>
      <c r="I584">
        <f t="shared" si="32"/>
        <v>2018</v>
      </c>
    </row>
    <row r="585" spans="1:9" x14ac:dyDescent="0.25">
      <c r="A585" s="109">
        <v>43312</v>
      </c>
      <c r="B585" s="112">
        <v>82</v>
      </c>
      <c r="C585" s="112">
        <v>55</v>
      </c>
      <c r="D585" s="113">
        <f t="shared" si="28"/>
        <v>68.5</v>
      </c>
      <c r="E585" s="114">
        <f t="shared" si="29"/>
        <v>0</v>
      </c>
      <c r="G585">
        <f t="shared" si="30"/>
        <v>7</v>
      </c>
      <c r="H585">
        <f t="shared" si="31"/>
        <v>31</v>
      </c>
      <c r="I585">
        <f t="shared" si="32"/>
        <v>2018</v>
      </c>
    </row>
    <row r="586" spans="1:9" x14ac:dyDescent="0.25">
      <c r="A586" s="155">
        <v>43313</v>
      </c>
      <c r="B586">
        <v>83</v>
      </c>
      <c r="C586">
        <v>59</v>
      </c>
      <c r="D586">
        <v>71</v>
      </c>
      <c r="E586" s="114">
        <f t="shared" ref="E586:E649" si="33">IF(65-D586&gt;0,65-D586,0)</f>
        <v>0</v>
      </c>
      <c r="G586">
        <f t="shared" si="30"/>
        <v>8</v>
      </c>
      <c r="H586">
        <f t="shared" si="31"/>
        <v>1</v>
      </c>
      <c r="I586">
        <f t="shared" si="32"/>
        <v>2018</v>
      </c>
    </row>
    <row r="587" spans="1:9" x14ac:dyDescent="0.25">
      <c r="A587" s="155">
        <v>43314</v>
      </c>
      <c r="B587">
        <v>88</v>
      </c>
      <c r="C587">
        <v>60</v>
      </c>
      <c r="D587">
        <v>74</v>
      </c>
      <c r="E587" s="114">
        <f t="shared" si="33"/>
        <v>0</v>
      </c>
      <c r="G587">
        <f t="shared" si="30"/>
        <v>8</v>
      </c>
      <c r="H587">
        <f t="shared" si="31"/>
        <v>2</v>
      </c>
      <c r="I587">
        <f t="shared" si="32"/>
        <v>2018</v>
      </c>
    </row>
    <row r="588" spans="1:9" x14ac:dyDescent="0.25">
      <c r="A588" s="155">
        <v>43315</v>
      </c>
      <c r="B588">
        <v>87</v>
      </c>
      <c r="C588">
        <v>66</v>
      </c>
      <c r="D588">
        <v>76.5</v>
      </c>
      <c r="E588" s="114">
        <f t="shared" si="33"/>
        <v>0</v>
      </c>
      <c r="G588">
        <f t="shared" si="30"/>
        <v>8</v>
      </c>
      <c r="H588">
        <f t="shared" si="31"/>
        <v>3</v>
      </c>
      <c r="I588">
        <f t="shared" si="32"/>
        <v>2018</v>
      </c>
    </row>
    <row r="589" spans="1:9" x14ac:dyDescent="0.25">
      <c r="A589" s="155">
        <v>43316</v>
      </c>
      <c r="B589">
        <v>94</v>
      </c>
      <c r="C589">
        <v>70</v>
      </c>
      <c r="D589">
        <v>82</v>
      </c>
      <c r="E589" s="114">
        <f t="shared" si="33"/>
        <v>0</v>
      </c>
      <c r="G589">
        <f t="shared" si="30"/>
        <v>8</v>
      </c>
      <c r="H589">
        <f t="shared" si="31"/>
        <v>4</v>
      </c>
      <c r="I589">
        <f t="shared" si="32"/>
        <v>2018</v>
      </c>
    </row>
    <row r="590" spans="1:9" x14ac:dyDescent="0.25">
      <c r="A590" s="155">
        <v>43317</v>
      </c>
      <c r="B590">
        <v>90</v>
      </c>
      <c r="C590">
        <v>68</v>
      </c>
      <c r="D590">
        <v>79</v>
      </c>
      <c r="E590" s="114">
        <f t="shared" si="33"/>
        <v>0</v>
      </c>
      <c r="G590">
        <f t="shared" si="30"/>
        <v>8</v>
      </c>
      <c r="H590">
        <f t="shared" si="31"/>
        <v>5</v>
      </c>
      <c r="I590">
        <f t="shared" si="32"/>
        <v>2018</v>
      </c>
    </row>
    <row r="591" spans="1:9" x14ac:dyDescent="0.25">
      <c r="A591" s="155">
        <v>43318</v>
      </c>
      <c r="B591">
        <v>95</v>
      </c>
      <c r="C591">
        <v>73</v>
      </c>
      <c r="D591">
        <v>84</v>
      </c>
      <c r="E591" s="114">
        <f t="shared" si="33"/>
        <v>0</v>
      </c>
      <c r="G591">
        <f t="shared" si="30"/>
        <v>8</v>
      </c>
      <c r="H591">
        <f t="shared" si="31"/>
        <v>6</v>
      </c>
      <c r="I591">
        <f t="shared" si="32"/>
        <v>2018</v>
      </c>
    </row>
    <row r="592" spans="1:9" x14ac:dyDescent="0.25">
      <c r="A592" s="155">
        <v>43319</v>
      </c>
      <c r="B592">
        <v>92</v>
      </c>
      <c r="C592">
        <v>68</v>
      </c>
      <c r="D592">
        <v>80</v>
      </c>
      <c r="E592" s="114">
        <f t="shared" si="33"/>
        <v>0</v>
      </c>
      <c r="G592">
        <f t="shared" si="30"/>
        <v>8</v>
      </c>
      <c r="H592">
        <f t="shared" si="31"/>
        <v>7</v>
      </c>
      <c r="I592">
        <f t="shared" si="32"/>
        <v>2018</v>
      </c>
    </row>
    <row r="593" spans="1:9" x14ac:dyDescent="0.25">
      <c r="A593" s="155">
        <v>43320</v>
      </c>
      <c r="B593">
        <v>84</v>
      </c>
      <c r="C593">
        <v>66</v>
      </c>
      <c r="D593">
        <v>75</v>
      </c>
      <c r="E593" s="114">
        <f t="shared" si="33"/>
        <v>0</v>
      </c>
      <c r="G593">
        <f t="shared" si="30"/>
        <v>8</v>
      </c>
      <c r="H593">
        <f t="shared" si="31"/>
        <v>8</v>
      </c>
      <c r="I593">
        <f t="shared" si="32"/>
        <v>2018</v>
      </c>
    </row>
    <row r="594" spans="1:9" x14ac:dyDescent="0.25">
      <c r="A594" s="155">
        <v>43321</v>
      </c>
      <c r="B594">
        <v>88</v>
      </c>
      <c r="C594">
        <v>65</v>
      </c>
      <c r="D594">
        <v>76.5</v>
      </c>
      <c r="E594" s="114">
        <f t="shared" si="33"/>
        <v>0</v>
      </c>
      <c r="G594">
        <f t="shared" si="30"/>
        <v>8</v>
      </c>
      <c r="H594">
        <f t="shared" si="31"/>
        <v>9</v>
      </c>
      <c r="I594">
        <f t="shared" si="32"/>
        <v>2018</v>
      </c>
    </row>
    <row r="595" spans="1:9" x14ac:dyDescent="0.25">
      <c r="A595" s="155">
        <v>43322</v>
      </c>
      <c r="B595">
        <v>93</v>
      </c>
      <c r="C595">
        <v>67</v>
      </c>
      <c r="D595">
        <v>80</v>
      </c>
      <c r="E595" s="114">
        <f t="shared" si="33"/>
        <v>0</v>
      </c>
      <c r="G595">
        <f t="shared" si="30"/>
        <v>8</v>
      </c>
      <c r="H595">
        <f t="shared" si="31"/>
        <v>10</v>
      </c>
      <c r="I595">
        <f t="shared" si="32"/>
        <v>2018</v>
      </c>
    </row>
    <row r="596" spans="1:9" x14ac:dyDescent="0.25">
      <c r="A596" s="155">
        <v>43323</v>
      </c>
      <c r="B596">
        <v>89</v>
      </c>
      <c r="C596">
        <v>67</v>
      </c>
      <c r="D596">
        <v>78</v>
      </c>
      <c r="E596" s="114">
        <f t="shared" si="33"/>
        <v>0</v>
      </c>
      <c r="G596">
        <f t="shared" si="30"/>
        <v>8</v>
      </c>
      <c r="H596">
        <f t="shared" si="31"/>
        <v>11</v>
      </c>
      <c r="I596">
        <f t="shared" si="32"/>
        <v>2018</v>
      </c>
    </row>
    <row r="597" spans="1:9" x14ac:dyDescent="0.25">
      <c r="A597" s="155">
        <v>43324</v>
      </c>
      <c r="B597">
        <v>90</v>
      </c>
      <c r="C597">
        <v>63</v>
      </c>
      <c r="D597">
        <v>76.5</v>
      </c>
      <c r="E597" s="114">
        <f t="shared" si="33"/>
        <v>0</v>
      </c>
      <c r="G597">
        <f t="shared" si="30"/>
        <v>8</v>
      </c>
      <c r="H597">
        <f t="shared" si="31"/>
        <v>12</v>
      </c>
      <c r="I597">
        <f t="shared" si="32"/>
        <v>2018</v>
      </c>
    </row>
    <row r="598" spans="1:9" x14ac:dyDescent="0.25">
      <c r="A598" s="155">
        <v>43325</v>
      </c>
      <c r="B598">
        <v>89</v>
      </c>
      <c r="C598">
        <v>63</v>
      </c>
      <c r="D598">
        <v>76</v>
      </c>
      <c r="E598" s="114">
        <f t="shared" si="33"/>
        <v>0</v>
      </c>
      <c r="G598">
        <f t="shared" si="30"/>
        <v>8</v>
      </c>
      <c r="H598">
        <f t="shared" si="31"/>
        <v>13</v>
      </c>
      <c r="I598">
        <f t="shared" si="32"/>
        <v>2018</v>
      </c>
    </row>
    <row r="599" spans="1:9" x14ac:dyDescent="0.25">
      <c r="A599" s="155">
        <v>43326</v>
      </c>
      <c r="B599">
        <v>94</v>
      </c>
      <c r="C599">
        <v>66</v>
      </c>
      <c r="D599">
        <v>80</v>
      </c>
      <c r="E599" s="114">
        <f t="shared" si="33"/>
        <v>0</v>
      </c>
      <c r="G599">
        <f t="shared" si="30"/>
        <v>8</v>
      </c>
      <c r="H599">
        <f t="shared" si="31"/>
        <v>14</v>
      </c>
      <c r="I599">
        <f t="shared" si="32"/>
        <v>2018</v>
      </c>
    </row>
    <row r="600" spans="1:9" x14ac:dyDescent="0.25">
      <c r="A600" s="155">
        <v>43327</v>
      </c>
      <c r="B600">
        <v>79</v>
      </c>
      <c r="C600">
        <v>66</v>
      </c>
      <c r="D600">
        <v>72.5</v>
      </c>
      <c r="E600" s="114">
        <f t="shared" si="33"/>
        <v>0</v>
      </c>
      <c r="G600">
        <f t="shared" si="30"/>
        <v>8</v>
      </c>
      <c r="H600">
        <f t="shared" si="31"/>
        <v>15</v>
      </c>
      <c r="I600">
        <f t="shared" si="32"/>
        <v>2018</v>
      </c>
    </row>
    <row r="601" spans="1:9" x14ac:dyDescent="0.25">
      <c r="A601" s="155">
        <v>43328</v>
      </c>
      <c r="B601">
        <v>87</v>
      </c>
      <c r="C601">
        <v>67</v>
      </c>
      <c r="D601">
        <v>77</v>
      </c>
      <c r="E601" s="114">
        <f t="shared" si="33"/>
        <v>0</v>
      </c>
      <c r="G601">
        <f t="shared" si="30"/>
        <v>8</v>
      </c>
      <c r="H601">
        <f t="shared" si="31"/>
        <v>16</v>
      </c>
      <c r="I601">
        <f t="shared" si="32"/>
        <v>2018</v>
      </c>
    </row>
    <row r="602" spans="1:9" x14ac:dyDescent="0.25">
      <c r="A602" s="155">
        <v>43329</v>
      </c>
      <c r="B602">
        <v>91</v>
      </c>
      <c r="C602">
        <v>67</v>
      </c>
      <c r="D602">
        <v>79</v>
      </c>
      <c r="E602" s="114">
        <f t="shared" si="33"/>
        <v>0</v>
      </c>
      <c r="G602">
        <f t="shared" si="30"/>
        <v>8</v>
      </c>
      <c r="H602">
        <f t="shared" si="31"/>
        <v>17</v>
      </c>
      <c r="I602">
        <f t="shared" si="32"/>
        <v>2018</v>
      </c>
    </row>
    <row r="603" spans="1:9" x14ac:dyDescent="0.25">
      <c r="A603" s="155">
        <v>43330</v>
      </c>
      <c r="B603">
        <v>85</v>
      </c>
      <c r="C603">
        <v>67</v>
      </c>
      <c r="D603">
        <v>76</v>
      </c>
      <c r="E603" s="114">
        <f t="shared" si="33"/>
        <v>0</v>
      </c>
      <c r="G603">
        <f t="shared" si="30"/>
        <v>8</v>
      </c>
      <c r="H603">
        <f t="shared" si="31"/>
        <v>18</v>
      </c>
      <c r="I603">
        <f t="shared" si="32"/>
        <v>2018</v>
      </c>
    </row>
    <row r="604" spans="1:9" x14ac:dyDescent="0.25">
      <c r="A604" s="155">
        <v>43331</v>
      </c>
      <c r="B604">
        <v>88</v>
      </c>
      <c r="C604">
        <v>64</v>
      </c>
      <c r="D604">
        <v>76</v>
      </c>
      <c r="E604" s="114">
        <f t="shared" si="33"/>
        <v>0</v>
      </c>
      <c r="G604">
        <f t="shared" si="30"/>
        <v>8</v>
      </c>
      <c r="H604">
        <f t="shared" si="31"/>
        <v>19</v>
      </c>
      <c r="I604">
        <f t="shared" si="32"/>
        <v>2018</v>
      </c>
    </row>
    <row r="605" spans="1:9" x14ac:dyDescent="0.25">
      <c r="A605" s="155">
        <v>43332</v>
      </c>
      <c r="B605">
        <v>85</v>
      </c>
      <c r="C605">
        <v>66</v>
      </c>
      <c r="D605">
        <v>75.5</v>
      </c>
      <c r="E605" s="114">
        <f t="shared" si="33"/>
        <v>0</v>
      </c>
      <c r="G605">
        <f t="shared" si="30"/>
        <v>8</v>
      </c>
      <c r="H605">
        <f t="shared" si="31"/>
        <v>20</v>
      </c>
      <c r="I605">
        <f t="shared" si="32"/>
        <v>2018</v>
      </c>
    </row>
    <row r="606" spans="1:9" x14ac:dyDescent="0.25">
      <c r="A606" s="155">
        <v>43333</v>
      </c>
      <c r="B606">
        <v>77</v>
      </c>
      <c r="C606">
        <v>66</v>
      </c>
      <c r="D606">
        <v>71.5</v>
      </c>
      <c r="E606" s="114">
        <f t="shared" si="33"/>
        <v>0</v>
      </c>
      <c r="G606">
        <f t="shared" si="30"/>
        <v>8</v>
      </c>
      <c r="H606">
        <f t="shared" si="31"/>
        <v>21</v>
      </c>
      <c r="I606">
        <f t="shared" si="32"/>
        <v>2018</v>
      </c>
    </row>
    <row r="607" spans="1:9" x14ac:dyDescent="0.25">
      <c r="A607" s="155">
        <v>43334</v>
      </c>
      <c r="B607">
        <v>83</v>
      </c>
      <c r="C607">
        <v>58</v>
      </c>
      <c r="D607">
        <v>70.5</v>
      </c>
      <c r="E607" s="114">
        <f t="shared" si="33"/>
        <v>0</v>
      </c>
      <c r="G607">
        <f t="shared" si="30"/>
        <v>8</v>
      </c>
      <c r="H607">
        <f t="shared" si="31"/>
        <v>22</v>
      </c>
      <c r="I607">
        <f t="shared" si="32"/>
        <v>2018</v>
      </c>
    </row>
    <row r="608" spans="1:9" x14ac:dyDescent="0.25">
      <c r="A608" s="155">
        <v>43335</v>
      </c>
      <c r="B608">
        <v>81</v>
      </c>
      <c r="C608">
        <v>54</v>
      </c>
      <c r="D608">
        <v>67.5</v>
      </c>
      <c r="E608" s="114">
        <f t="shared" si="33"/>
        <v>0</v>
      </c>
      <c r="G608">
        <f t="shared" si="30"/>
        <v>8</v>
      </c>
      <c r="H608">
        <f t="shared" si="31"/>
        <v>23</v>
      </c>
      <c r="I608">
        <f t="shared" si="32"/>
        <v>2018</v>
      </c>
    </row>
    <row r="609" spans="1:9" x14ac:dyDescent="0.25">
      <c r="A609" s="155">
        <v>43336</v>
      </c>
      <c r="B609">
        <v>79</v>
      </c>
      <c r="C609">
        <v>54</v>
      </c>
      <c r="D609">
        <v>66.5</v>
      </c>
      <c r="E609" s="114">
        <f t="shared" si="33"/>
        <v>0</v>
      </c>
      <c r="G609">
        <f t="shared" si="30"/>
        <v>8</v>
      </c>
      <c r="H609">
        <f t="shared" si="31"/>
        <v>24</v>
      </c>
      <c r="I609">
        <f t="shared" si="32"/>
        <v>2018</v>
      </c>
    </row>
    <row r="610" spans="1:9" x14ac:dyDescent="0.25">
      <c r="A610" s="155">
        <v>43337</v>
      </c>
      <c r="B610">
        <v>86</v>
      </c>
      <c r="C610">
        <v>62</v>
      </c>
      <c r="D610">
        <v>74</v>
      </c>
      <c r="E610" s="114">
        <f t="shared" si="33"/>
        <v>0</v>
      </c>
      <c r="G610">
        <f t="shared" si="30"/>
        <v>8</v>
      </c>
      <c r="H610">
        <f t="shared" si="31"/>
        <v>25</v>
      </c>
      <c r="I610">
        <f t="shared" si="32"/>
        <v>2018</v>
      </c>
    </row>
    <row r="611" spans="1:9" x14ac:dyDescent="0.25">
      <c r="A611" s="155">
        <v>43338</v>
      </c>
      <c r="B611">
        <v>93</v>
      </c>
      <c r="C611">
        <v>74</v>
      </c>
      <c r="D611">
        <v>83.5</v>
      </c>
      <c r="E611" s="114">
        <f t="shared" si="33"/>
        <v>0</v>
      </c>
      <c r="G611">
        <f t="shared" si="30"/>
        <v>8</v>
      </c>
      <c r="H611">
        <f t="shared" si="31"/>
        <v>26</v>
      </c>
      <c r="I611">
        <f t="shared" si="32"/>
        <v>2018</v>
      </c>
    </row>
    <row r="612" spans="1:9" x14ac:dyDescent="0.25">
      <c r="A612" s="155">
        <v>43339</v>
      </c>
      <c r="B612">
        <v>90</v>
      </c>
      <c r="C612">
        <v>75</v>
      </c>
      <c r="D612">
        <v>82.5</v>
      </c>
      <c r="E612" s="114">
        <f t="shared" si="33"/>
        <v>0</v>
      </c>
      <c r="G612">
        <f t="shared" si="30"/>
        <v>8</v>
      </c>
      <c r="H612">
        <f t="shared" si="31"/>
        <v>27</v>
      </c>
      <c r="I612">
        <f t="shared" si="32"/>
        <v>2018</v>
      </c>
    </row>
    <row r="613" spans="1:9" x14ac:dyDescent="0.25">
      <c r="A613" s="155">
        <v>43340</v>
      </c>
      <c r="B613">
        <v>93</v>
      </c>
      <c r="C613">
        <v>75</v>
      </c>
      <c r="D613">
        <v>84</v>
      </c>
      <c r="E613" s="114">
        <f t="shared" si="33"/>
        <v>0</v>
      </c>
      <c r="G613">
        <f t="shared" si="30"/>
        <v>8</v>
      </c>
      <c r="H613">
        <f t="shared" si="31"/>
        <v>28</v>
      </c>
      <c r="I613">
        <f t="shared" si="32"/>
        <v>2018</v>
      </c>
    </row>
    <row r="614" spans="1:9" x14ac:dyDescent="0.25">
      <c r="A614" s="155">
        <v>43341</v>
      </c>
      <c r="B614">
        <v>92</v>
      </c>
      <c r="C614">
        <v>63</v>
      </c>
      <c r="D614">
        <v>77.5</v>
      </c>
      <c r="E614" s="114">
        <f t="shared" si="33"/>
        <v>0</v>
      </c>
      <c r="G614">
        <f t="shared" si="30"/>
        <v>8</v>
      </c>
      <c r="H614">
        <f t="shared" si="31"/>
        <v>29</v>
      </c>
      <c r="I614">
        <f t="shared" si="32"/>
        <v>2018</v>
      </c>
    </row>
    <row r="615" spans="1:9" x14ac:dyDescent="0.25">
      <c r="A615" s="155">
        <v>43342</v>
      </c>
      <c r="B615">
        <v>77</v>
      </c>
      <c r="C615">
        <v>58</v>
      </c>
      <c r="D615">
        <v>67.5</v>
      </c>
      <c r="E615" s="114">
        <f t="shared" si="33"/>
        <v>0</v>
      </c>
      <c r="G615">
        <f t="shared" si="30"/>
        <v>8</v>
      </c>
      <c r="H615">
        <f t="shared" si="31"/>
        <v>30</v>
      </c>
      <c r="I615">
        <f t="shared" si="32"/>
        <v>2018</v>
      </c>
    </row>
    <row r="616" spans="1:9" x14ac:dyDescent="0.25">
      <c r="A616" s="155">
        <v>43343</v>
      </c>
      <c r="B616">
        <v>78</v>
      </c>
      <c r="C616">
        <v>58</v>
      </c>
      <c r="D616">
        <v>68</v>
      </c>
      <c r="E616" s="114">
        <f t="shared" si="33"/>
        <v>0</v>
      </c>
      <c r="G616">
        <f t="shared" si="30"/>
        <v>8</v>
      </c>
      <c r="H616">
        <f t="shared" si="31"/>
        <v>31</v>
      </c>
      <c r="I616">
        <f t="shared" si="32"/>
        <v>2018</v>
      </c>
    </row>
    <row r="617" spans="1:9" x14ac:dyDescent="0.25">
      <c r="A617" s="155">
        <v>43344</v>
      </c>
      <c r="B617">
        <v>80</v>
      </c>
      <c r="C617">
        <v>68</v>
      </c>
      <c r="D617">
        <v>74</v>
      </c>
      <c r="E617" s="114">
        <f t="shared" si="33"/>
        <v>0</v>
      </c>
      <c r="G617">
        <f t="shared" si="30"/>
        <v>9</v>
      </c>
      <c r="H617">
        <f t="shared" si="31"/>
        <v>1</v>
      </c>
      <c r="I617">
        <f t="shared" si="32"/>
        <v>2018</v>
      </c>
    </row>
    <row r="618" spans="1:9" x14ac:dyDescent="0.25">
      <c r="A618" s="155">
        <v>43345</v>
      </c>
      <c r="B618">
        <v>80</v>
      </c>
      <c r="C618">
        <v>73</v>
      </c>
      <c r="D618">
        <v>76.5</v>
      </c>
      <c r="E618" s="114">
        <f t="shared" si="33"/>
        <v>0</v>
      </c>
      <c r="G618">
        <f t="shared" si="30"/>
        <v>9</v>
      </c>
      <c r="H618">
        <f t="shared" si="31"/>
        <v>2</v>
      </c>
      <c r="I618">
        <f t="shared" si="32"/>
        <v>2018</v>
      </c>
    </row>
    <row r="619" spans="1:9" x14ac:dyDescent="0.25">
      <c r="A619" s="155">
        <v>43346</v>
      </c>
      <c r="B619">
        <v>87</v>
      </c>
      <c r="C619">
        <v>69</v>
      </c>
      <c r="D619">
        <v>78</v>
      </c>
      <c r="E619" s="114">
        <f t="shared" si="33"/>
        <v>0</v>
      </c>
      <c r="G619">
        <f t="shared" si="30"/>
        <v>9</v>
      </c>
      <c r="H619">
        <f t="shared" si="31"/>
        <v>3</v>
      </c>
      <c r="I619">
        <f t="shared" si="32"/>
        <v>2018</v>
      </c>
    </row>
    <row r="620" spans="1:9" x14ac:dyDescent="0.25">
      <c r="A620" s="155">
        <v>43347</v>
      </c>
      <c r="B620">
        <v>88</v>
      </c>
      <c r="C620">
        <v>71</v>
      </c>
      <c r="D620">
        <v>79.5</v>
      </c>
      <c r="E620" s="114">
        <f t="shared" si="33"/>
        <v>0</v>
      </c>
      <c r="G620">
        <f t="shared" si="30"/>
        <v>9</v>
      </c>
      <c r="H620">
        <f t="shared" si="31"/>
        <v>4</v>
      </c>
      <c r="I620">
        <f t="shared" si="32"/>
        <v>2018</v>
      </c>
    </row>
    <row r="621" spans="1:9" x14ac:dyDescent="0.25">
      <c r="A621" s="155">
        <v>43348</v>
      </c>
      <c r="B621">
        <v>87</v>
      </c>
      <c r="C621">
        <v>71</v>
      </c>
      <c r="D621">
        <v>79</v>
      </c>
      <c r="E621" s="114">
        <f t="shared" si="33"/>
        <v>0</v>
      </c>
      <c r="G621">
        <f t="shared" si="30"/>
        <v>9</v>
      </c>
      <c r="H621">
        <f t="shared" si="31"/>
        <v>5</v>
      </c>
      <c r="I621">
        <f t="shared" si="32"/>
        <v>2018</v>
      </c>
    </row>
    <row r="622" spans="1:9" x14ac:dyDescent="0.25">
      <c r="A622" s="155">
        <v>43349</v>
      </c>
      <c r="B622">
        <v>83</v>
      </c>
      <c r="C622">
        <v>68</v>
      </c>
      <c r="D622">
        <v>75.5</v>
      </c>
      <c r="E622" s="114">
        <f t="shared" si="33"/>
        <v>0</v>
      </c>
      <c r="G622">
        <f t="shared" si="30"/>
        <v>9</v>
      </c>
      <c r="H622">
        <f t="shared" si="31"/>
        <v>6</v>
      </c>
      <c r="I622">
        <f t="shared" si="32"/>
        <v>2018</v>
      </c>
    </row>
    <row r="623" spans="1:9" x14ac:dyDescent="0.25">
      <c r="A623" s="155">
        <v>43350</v>
      </c>
      <c r="B623">
        <v>71</v>
      </c>
      <c r="C623">
        <v>61</v>
      </c>
      <c r="D623">
        <v>66</v>
      </c>
      <c r="E623" s="114">
        <f t="shared" si="33"/>
        <v>0</v>
      </c>
      <c r="G623">
        <f t="shared" si="30"/>
        <v>9</v>
      </c>
      <c r="H623">
        <f t="shared" si="31"/>
        <v>7</v>
      </c>
      <c r="I623">
        <f t="shared" si="32"/>
        <v>2018</v>
      </c>
    </row>
    <row r="624" spans="1:9" x14ac:dyDescent="0.25">
      <c r="A624" s="155">
        <v>43351</v>
      </c>
      <c r="B624">
        <v>65</v>
      </c>
      <c r="C624">
        <v>59</v>
      </c>
      <c r="D624">
        <v>62</v>
      </c>
      <c r="E624" s="114">
        <f t="shared" si="33"/>
        <v>3</v>
      </c>
      <c r="G624">
        <f t="shared" si="30"/>
        <v>9</v>
      </c>
      <c r="H624">
        <f t="shared" si="31"/>
        <v>8</v>
      </c>
      <c r="I624">
        <f t="shared" si="32"/>
        <v>2018</v>
      </c>
    </row>
    <row r="625" spans="1:9" x14ac:dyDescent="0.25">
      <c r="A625" s="155">
        <v>43352</v>
      </c>
      <c r="B625">
        <v>65</v>
      </c>
      <c r="C625">
        <v>55</v>
      </c>
      <c r="D625">
        <v>60</v>
      </c>
      <c r="E625" s="114">
        <f t="shared" si="33"/>
        <v>5</v>
      </c>
      <c r="G625">
        <f t="shared" si="30"/>
        <v>9</v>
      </c>
      <c r="H625">
        <f t="shared" si="31"/>
        <v>9</v>
      </c>
      <c r="I625">
        <f t="shared" si="32"/>
        <v>2018</v>
      </c>
    </row>
    <row r="626" spans="1:9" x14ac:dyDescent="0.25">
      <c r="A626" s="155">
        <v>43353</v>
      </c>
      <c r="B626">
        <v>74</v>
      </c>
      <c r="C626">
        <v>48</v>
      </c>
      <c r="D626">
        <v>61</v>
      </c>
      <c r="E626" s="114">
        <f t="shared" si="33"/>
        <v>4</v>
      </c>
      <c r="G626">
        <f t="shared" si="30"/>
        <v>9</v>
      </c>
      <c r="H626">
        <f t="shared" si="31"/>
        <v>10</v>
      </c>
      <c r="I626">
        <f t="shared" si="32"/>
        <v>2018</v>
      </c>
    </row>
    <row r="627" spans="1:9" x14ac:dyDescent="0.25">
      <c r="A627" s="155">
        <v>43354</v>
      </c>
      <c r="B627">
        <v>78</v>
      </c>
      <c r="C627">
        <v>48</v>
      </c>
      <c r="D627">
        <v>63</v>
      </c>
      <c r="E627" s="114">
        <f t="shared" si="33"/>
        <v>2</v>
      </c>
      <c r="G627">
        <f t="shared" si="30"/>
        <v>9</v>
      </c>
      <c r="H627">
        <f t="shared" si="31"/>
        <v>11</v>
      </c>
      <c r="I627">
        <f t="shared" si="32"/>
        <v>2018</v>
      </c>
    </row>
    <row r="628" spans="1:9" x14ac:dyDescent="0.25">
      <c r="A628" s="155">
        <v>43355</v>
      </c>
      <c r="B628">
        <v>80</v>
      </c>
      <c r="C628">
        <v>58</v>
      </c>
      <c r="D628">
        <v>69</v>
      </c>
      <c r="E628" s="114">
        <f t="shared" si="33"/>
        <v>0</v>
      </c>
      <c r="G628">
        <f t="shared" si="30"/>
        <v>9</v>
      </c>
      <c r="H628">
        <f t="shared" si="31"/>
        <v>12</v>
      </c>
      <c r="I628">
        <f t="shared" si="32"/>
        <v>2018</v>
      </c>
    </row>
    <row r="629" spans="1:9" x14ac:dyDescent="0.25">
      <c r="A629" s="155">
        <v>43356</v>
      </c>
      <c r="B629">
        <v>79</v>
      </c>
      <c r="C629">
        <v>59</v>
      </c>
      <c r="D629">
        <v>69</v>
      </c>
      <c r="E629" s="114">
        <f t="shared" si="33"/>
        <v>0</v>
      </c>
      <c r="G629">
        <f t="shared" si="30"/>
        <v>9</v>
      </c>
      <c r="H629">
        <f t="shared" si="31"/>
        <v>13</v>
      </c>
      <c r="I629">
        <f t="shared" si="32"/>
        <v>2018</v>
      </c>
    </row>
    <row r="630" spans="1:9" x14ac:dyDescent="0.25">
      <c r="A630" s="155">
        <v>43357</v>
      </c>
      <c r="B630">
        <v>83</v>
      </c>
      <c r="C630">
        <v>60</v>
      </c>
      <c r="D630">
        <v>71.5</v>
      </c>
      <c r="E630" s="114">
        <f t="shared" si="33"/>
        <v>0</v>
      </c>
      <c r="G630">
        <f t="shared" si="30"/>
        <v>9</v>
      </c>
      <c r="H630">
        <f t="shared" si="31"/>
        <v>14</v>
      </c>
      <c r="I630">
        <f t="shared" si="32"/>
        <v>2018</v>
      </c>
    </row>
    <row r="631" spans="1:9" x14ac:dyDescent="0.25">
      <c r="A631" s="155">
        <v>43358</v>
      </c>
      <c r="B631">
        <v>85</v>
      </c>
      <c r="C631">
        <v>61</v>
      </c>
      <c r="D631">
        <v>73</v>
      </c>
      <c r="E631" s="114">
        <f t="shared" si="33"/>
        <v>0</v>
      </c>
      <c r="G631">
        <f t="shared" si="30"/>
        <v>9</v>
      </c>
      <c r="H631">
        <f t="shared" si="31"/>
        <v>15</v>
      </c>
      <c r="I631">
        <f t="shared" si="32"/>
        <v>2018</v>
      </c>
    </row>
    <row r="632" spans="1:9" x14ac:dyDescent="0.25">
      <c r="A632" s="155">
        <v>43359</v>
      </c>
      <c r="B632">
        <v>88</v>
      </c>
      <c r="C632">
        <v>63</v>
      </c>
      <c r="D632">
        <v>75.5</v>
      </c>
      <c r="E632" s="114">
        <f t="shared" si="33"/>
        <v>0</v>
      </c>
      <c r="G632">
        <f t="shared" si="30"/>
        <v>9</v>
      </c>
      <c r="H632">
        <f t="shared" si="31"/>
        <v>16</v>
      </c>
      <c r="I632">
        <f t="shared" si="32"/>
        <v>2018</v>
      </c>
    </row>
    <row r="633" spans="1:9" x14ac:dyDescent="0.25">
      <c r="A633" s="155">
        <v>43360</v>
      </c>
      <c r="B633">
        <v>88</v>
      </c>
      <c r="C633">
        <v>64</v>
      </c>
      <c r="D633">
        <v>76</v>
      </c>
      <c r="E633" s="114">
        <f t="shared" si="33"/>
        <v>0</v>
      </c>
      <c r="G633">
        <f t="shared" si="30"/>
        <v>9</v>
      </c>
      <c r="H633">
        <f t="shared" si="31"/>
        <v>17</v>
      </c>
      <c r="I633">
        <f t="shared" si="32"/>
        <v>2018</v>
      </c>
    </row>
    <row r="634" spans="1:9" x14ac:dyDescent="0.25">
      <c r="A634" s="155">
        <v>43361</v>
      </c>
      <c r="B634">
        <v>89</v>
      </c>
      <c r="C634">
        <v>64</v>
      </c>
      <c r="D634">
        <v>76.5</v>
      </c>
      <c r="E634" s="114">
        <f t="shared" si="33"/>
        <v>0</v>
      </c>
      <c r="G634">
        <f t="shared" ref="G634:G697" si="34">MONTH(A634)</f>
        <v>9</v>
      </c>
      <c r="H634">
        <f t="shared" ref="H634:H697" si="35">DAY(A634)</f>
        <v>18</v>
      </c>
      <c r="I634">
        <f t="shared" ref="I634:I697" si="36">YEAR(A634)</f>
        <v>2018</v>
      </c>
    </row>
    <row r="635" spans="1:9" x14ac:dyDescent="0.25">
      <c r="A635" s="155">
        <v>43362</v>
      </c>
      <c r="B635">
        <v>90</v>
      </c>
      <c r="C635">
        <v>68</v>
      </c>
      <c r="D635">
        <v>79</v>
      </c>
      <c r="E635" s="114">
        <f t="shared" si="33"/>
        <v>0</v>
      </c>
      <c r="G635">
        <f t="shared" si="34"/>
        <v>9</v>
      </c>
      <c r="H635">
        <f t="shared" si="35"/>
        <v>19</v>
      </c>
      <c r="I635">
        <f t="shared" si="36"/>
        <v>2018</v>
      </c>
    </row>
    <row r="636" spans="1:9" x14ac:dyDescent="0.25">
      <c r="A636" s="155">
        <v>43363</v>
      </c>
      <c r="B636">
        <v>91</v>
      </c>
      <c r="C636">
        <v>68</v>
      </c>
      <c r="D636">
        <v>79.5</v>
      </c>
      <c r="E636" s="114">
        <f t="shared" si="33"/>
        <v>0</v>
      </c>
      <c r="G636">
        <f t="shared" si="34"/>
        <v>9</v>
      </c>
      <c r="H636">
        <f t="shared" si="35"/>
        <v>20</v>
      </c>
      <c r="I636">
        <f t="shared" si="36"/>
        <v>2018</v>
      </c>
    </row>
    <row r="637" spans="1:9" x14ac:dyDescent="0.25">
      <c r="A637" s="155">
        <v>43364</v>
      </c>
      <c r="B637">
        <v>91</v>
      </c>
      <c r="C637">
        <v>68</v>
      </c>
      <c r="D637">
        <v>79.5</v>
      </c>
      <c r="E637" s="114">
        <f t="shared" si="33"/>
        <v>0</v>
      </c>
      <c r="G637">
        <f t="shared" si="34"/>
        <v>9</v>
      </c>
      <c r="H637">
        <f t="shared" si="35"/>
        <v>21</v>
      </c>
      <c r="I637">
        <f t="shared" si="36"/>
        <v>2018</v>
      </c>
    </row>
    <row r="638" spans="1:9" x14ac:dyDescent="0.25">
      <c r="A638" s="155">
        <v>43365</v>
      </c>
      <c r="B638">
        <v>68</v>
      </c>
      <c r="C638">
        <v>44</v>
      </c>
      <c r="D638">
        <v>56</v>
      </c>
      <c r="E638" s="114">
        <f t="shared" si="33"/>
        <v>9</v>
      </c>
      <c r="G638">
        <f t="shared" si="34"/>
        <v>9</v>
      </c>
      <c r="H638">
        <f t="shared" si="35"/>
        <v>22</v>
      </c>
      <c r="I638">
        <f t="shared" si="36"/>
        <v>2018</v>
      </c>
    </row>
    <row r="639" spans="1:9" x14ac:dyDescent="0.25">
      <c r="A639" s="155">
        <v>43366</v>
      </c>
      <c r="B639">
        <v>70</v>
      </c>
      <c r="C639">
        <v>45</v>
      </c>
      <c r="D639">
        <v>57.5</v>
      </c>
      <c r="E639" s="114">
        <f t="shared" si="33"/>
        <v>7.5</v>
      </c>
      <c r="G639">
        <f t="shared" si="34"/>
        <v>9</v>
      </c>
      <c r="H639">
        <f t="shared" si="35"/>
        <v>23</v>
      </c>
      <c r="I639">
        <f t="shared" si="36"/>
        <v>2018</v>
      </c>
    </row>
    <row r="640" spans="1:9" x14ac:dyDescent="0.25">
      <c r="A640" s="155">
        <v>43367</v>
      </c>
      <c r="B640">
        <v>75</v>
      </c>
      <c r="C640">
        <v>47</v>
      </c>
      <c r="D640">
        <v>61</v>
      </c>
      <c r="E640" s="114">
        <f t="shared" si="33"/>
        <v>4</v>
      </c>
      <c r="G640">
        <f t="shared" si="34"/>
        <v>9</v>
      </c>
      <c r="H640">
        <f t="shared" si="35"/>
        <v>24</v>
      </c>
      <c r="I640">
        <f t="shared" si="36"/>
        <v>2018</v>
      </c>
    </row>
    <row r="641" spans="1:9" x14ac:dyDescent="0.25">
      <c r="A641" s="155">
        <v>43368</v>
      </c>
      <c r="B641">
        <v>78</v>
      </c>
      <c r="C641">
        <v>53</v>
      </c>
      <c r="D641">
        <v>65.5</v>
      </c>
      <c r="E641" s="114">
        <f t="shared" si="33"/>
        <v>0</v>
      </c>
      <c r="G641">
        <f t="shared" si="34"/>
        <v>9</v>
      </c>
      <c r="H641">
        <f t="shared" si="35"/>
        <v>25</v>
      </c>
      <c r="I641">
        <f t="shared" si="36"/>
        <v>2018</v>
      </c>
    </row>
    <row r="642" spans="1:9" x14ac:dyDescent="0.25">
      <c r="A642" s="155">
        <v>43369</v>
      </c>
      <c r="B642">
        <v>76</v>
      </c>
      <c r="C642">
        <v>46</v>
      </c>
      <c r="D642">
        <v>61</v>
      </c>
      <c r="E642" s="114">
        <f t="shared" si="33"/>
        <v>4</v>
      </c>
      <c r="G642">
        <f t="shared" si="34"/>
        <v>9</v>
      </c>
      <c r="H642">
        <f t="shared" si="35"/>
        <v>26</v>
      </c>
      <c r="I642">
        <f t="shared" si="36"/>
        <v>2018</v>
      </c>
    </row>
    <row r="643" spans="1:9" x14ac:dyDescent="0.25">
      <c r="A643" s="155">
        <v>43370</v>
      </c>
      <c r="B643">
        <v>63</v>
      </c>
      <c r="C643">
        <v>45</v>
      </c>
      <c r="D643">
        <v>54</v>
      </c>
      <c r="E643" s="114">
        <f t="shared" si="33"/>
        <v>11</v>
      </c>
      <c r="G643">
        <f t="shared" si="34"/>
        <v>9</v>
      </c>
      <c r="H643">
        <f t="shared" si="35"/>
        <v>27</v>
      </c>
      <c r="I643">
        <f t="shared" si="36"/>
        <v>2018</v>
      </c>
    </row>
    <row r="644" spans="1:9" x14ac:dyDescent="0.25">
      <c r="A644" s="155">
        <v>43371</v>
      </c>
      <c r="B644">
        <v>70</v>
      </c>
      <c r="C644">
        <v>45</v>
      </c>
      <c r="D644">
        <v>57.5</v>
      </c>
      <c r="E644" s="114">
        <f t="shared" si="33"/>
        <v>7.5</v>
      </c>
      <c r="G644">
        <f t="shared" si="34"/>
        <v>9</v>
      </c>
      <c r="H644">
        <f t="shared" si="35"/>
        <v>28</v>
      </c>
      <c r="I644">
        <f t="shared" si="36"/>
        <v>2018</v>
      </c>
    </row>
    <row r="645" spans="1:9" x14ac:dyDescent="0.25">
      <c r="A645" s="155">
        <v>43372</v>
      </c>
      <c r="B645">
        <v>58</v>
      </c>
      <c r="C645">
        <v>46</v>
      </c>
      <c r="D645">
        <v>52</v>
      </c>
      <c r="E645" s="114">
        <f t="shared" si="33"/>
        <v>13</v>
      </c>
      <c r="G645">
        <f t="shared" si="34"/>
        <v>9</v>
      </c>
      <c r="H645">
        <f t="shared" si="35"/>
        <v>29</v>
      </c>
      <c r="I645">
        <f t="shared" si="36"/>
        <v>2018</v>
      </c>
    </row>
    <row r="646" spans="1:9" x14ac:dyDescent="0.25">
      <c r="A646" s="155">
        <v>43373</v>
      </c>
      <c r="B646">
        <v>63</v>
      </c>
      <c r="C646">
        <v>47</v>
      </c>
      <c r="D646">
        <v>55</v>
      </c>
      <c r="E646" s="114">
        <f t="shared" si="33"/>
        <v>10</v>
      </c>
      <c r="G646">
        <f t="shared" si="34"/>
        <v>9</v>
      </c>
      <c r="H646">
        <f t="shared" si="35"/>
        <v>30</v>
      </c>
      <c r="I646">
        <f t="shared" si="36"/>
        <v>2018</v>
      </c>
    </row>
    <row r="647" spans="1:9" x14ac:dyDescent="0.25">
      <c r="A647" s="155">
        <v>43374</v>
      </c>
      <c r="B647">
        <v>76</v>
      </c>
      <c r="C647">
        <v>55</v>
      </c>
      <c r="D647">
        <v>65.5</v>
      </c>
      <c r="E647" s="114">
        <f t="shared" si="33"/>
        <v>0</v>
      </c>
      <c r="G647">
        <f t="shared" si="34"/>
        <v>10</v>
      </c>
      <c r="H647">
        <f t="shared" si="35"/>
        <v>1</v>
      </c>
      <c r="I647">
        <f t="shared" si="36"/>
        <v>2018</v>
      </c>
    </row>
    <row r="648" spans="1:9" x14ac:dyDescent="0.25">
      <c r="A648" s="155">
        <v>43375</v>
      </c>
      <c r="B648">
        <v>83</v>
      </c>
      <c r="C648">
        <v>54</v>
      </c>
      <c r="D648">
        <v>68.5</v>
      </c>
      <c r="E648" s="114">
        <f t="shared" si="33"/>
        <v>0</v>
      </c>
      <c r="G648">
        <f t="shared" si="34"/>
        <v>10</v>
      </c>
      <c r="H648">
        <f t="shared" si="35"/>
        <v>2</v>
      </c>
      <c r="I648">
        <f t="shared" si="36"/>
        <v>2018</v>
      </c>
    </row>
    <row r="649" spans="1:9" x14ac:dyDescent="0.25">
      <c r="A649" s="155">
        <v>43376</v>
      </c>
      <c r="B649">
        <v>81</v>
      </c>
      <c r="C649">
        <v>60</v>
      </c>
      <c r="D649">
        <v>70.5</v>
      </c>
      <c r="E649" s="114">
        <f t="shared" si="33"/>
        <v>0</v>
      </c>
      <c r="G649">
        <f t="shared" si="34"/>
        <v>10</v>
      </c>
      <c r="H649">
        <f t="shared" si="35"/>
        <v>3</v>
      </c>
      <c r="I649">
        <f t="shared" si="36"/>
        <v>2018</v>
      </c>
    </row>
    <row r="650" spans="1:9" x14ac:dyDescent="0.25">
      <c r="A650" s="155">
        <v>43377</v>
      </c>
      <c r="B650">
        <v>87</v>
      </c>
      <c r="C650">
        <v>46</v>
      </c>
      <c r="D650">
        <v>66.5</v>
      </c>
      <c r="E650" s="114">
        <f t="shared" ref="E650:E713" si="37">IF(65-D650&gt;0,65-D650,0)</f>
        <v>0</v>
      </c>
      <c r="G650">
        <f t="shared" si="34"/>
        <v>10</v>
      </c>
      <c r="H650">
        <f t="shared" si="35"/>
        <v>4</v>
      </c>
      <c r="I650">
        <f t="shared" si="36"/>
        <v>2018</v>
      </c>
    </row>
    <row r="651" spans="1:9" x14ac:dyDescent="0.25">
      <c r="A651" s="155">
        <v>43378</v>
      </c>
      <c r="B651">
        <v>61</v>
      </c>
      <c r="C651">
        <v>43</v>
      </c>
      <c r="D651">
        <v>52</v>
      </c>
      <c r="E651" s="114">
        <f t="shared" si="37"/>
        <v>13</v>
      </c>
      <c r="G651">
        <f t="shared" si="34"/>
        <v>10</v>
      </c>
      <c r="H651">
        <f t="shared" si="35"/>
        <v>5</v>
      </c>
      <c r="I651">
        <f t="shared" si="36"/>
        <v>2018</v>
      </c>
    </row>
    <row r="652" spans="1:9" x14ac:dyDescent="0.25">
      <c r="A652" s="155">
        <v>43379</v>
      </c>
      <c r="B652">
        <v>73</v>
      </c>
      <c r="C652">
        <v>56</v>
      </c>
      <c r="D652">
        <v>64.5</v>
      </c>
      <c r="E652" s="114">
        <f t="shared" si="37"/>
        <v>0.5</v>
      </c>
      <c r="G652">
        <f t="shared" si="34"/>
        <v>10</v>
      </c>
      <c r="H652">
        <f t="shared" si="35"/>
        <v>6</v>
      </c>
      <c r="I652">
        <f t="shared" si="36"/>
        <v>2018</v>
      </c>
    </row>
    <row r="653" spans="1:9" x14ac:dyDescent="0.25">
      <c r="A653" s="155">
        <v>43380</v>
      </c>
      <c r="B653">
        <v>61</v>
      </c>
      <c r="C653">
        <v>53</v>
      </c>
      <c r="D653">
        <v>57</v>
      </c>
      <c r="E653" s="114">
        <f t="shared" si="37"/>
        <v>8</v>
      </c>
      <c r="G653">
        <f t="shared" si="34"/>
        <v>10</v>
      </c>
      <c r="H653">
        <f t="shared" si="35"/>
        <v>7</v>
      </c>
      <c r="I653">
        <f t="shared" si="36"/>
        <v>2018</v>
      </c>
    </row>
    <row r="654" spans="1:9" x14ac:dyDescent="0.25">
      <c r="A654" s="155">
        <v>43381</v>
      </c>
      <c r="B654">
        <v>67</v>
      </c>
      <c r="C654">
        <v>58</v>
      </c>
      <c r="D654">
        <v>62.5</v>
      </c>
      <c r="E654" s="114">
        <f t="shared" si="37"/>
        <v>2.5</v>
      </c>
      <c r="G654">
        <f t="shared" si="34"/>
        <v>10</v>
      </c>
      <c r="H654">
        <f t="shared" si="35"/>
        <v>8</v>
      </c>
      <c r="I654">
        <f t="shared" si="36"/>
        <v>2018</v>
      </c>
    </row>
    <row r="655" spans="1:9" x14ac:dyDescent="0.25">
      <c r="A655" s="155">
        <v>43382</v>
      </c>
      <c r="B655">
        <v>78</v>
      </c>
      <c r="C655">
        <v>66</v>
      </c>
      <c r="D655">
        <v>72</v>
      </c>
      <c r="E655" s="114">
        <f t="shared" si="37"/>
        <v>0</v>
      </c>
      <c r="G655">
        <f t="shared" si="34"/>
        <v>10</v>
      </c>
      <c r="H655">
        <f t="shared" si="35"/>
        <v>9</v>
      </c>
      <c r="I655">
        <f t="shared" si="36"/>
        <v>2018</v>
      </c>
    </row>
    <row r="656" spans="1:9" x14ac:dyDescent="0.25">
      <c r="A656" s="155">
        <v>43383</v>
      </c>
      <c r="B656">
        <v>80</v>
      </c>
      <c r="C656">
        <v>59</v>
      </c>
      <c r="D656">
        <v>69.5</v>
      </c>
      <c r="E656" s="114">
        <f t="shared" si="37"/>
        <v>0</v>
      </c>
      <c r="G656">
        <f t="shared" si="34"/>
        <v>10</v>
      </c>
      <c r="H656">
        <f t="shared" si="35"/>
        <v>10</v>
      </c>
      <c r="I656">
        <f t="shared" si="36"/>
        <v>2018</v>
      </c>
    </row>
    <row r="657" spans="1:9" x14ac:dyDescent="0.25">
      <c r="A657" s="155">
        <v>43384</v>
      </c>
      <c r="B657">
        <v>64</v>
      </c>
      <c r="C657">
        <v>39</v>
      </c>
      <c r="D657">
        <v>51.5</v>
      </c>
      <c r="E657" s="114">
        <f t="shared" si="37"/>
        <v>13.5</v>
      </c>
      <c r="G657">
        <f t="shared" si="34"/>
        <v>10</v>
      </c>
      <c r="H657">
        <f t="shared" si="35"/>
        <v>11</v>
      </c>
      <c r="I657">
        <f t="shared" si="36"/>
        <v>2018</v>
      </c>
    </row>
    <row r="658" spans="1:9" x14ac:dyDescent="0.25">
      <c r="A658" s="155">
        <v>43385</v>
      </c>
      <c r="B658">
        <v>51</v>
      </c>
      <c r="C658">
        <v>39</v>
      </c>
      <c r="D658">
        <v>45</v>
      </c>
      <c r="E658" s="114">
        <f t="shared" si="37"/>
        <v>20</v>
      </c>
      <c r="G658">
        <f t="shared" si="34"/>
        <v>10</v>
      </c>
      <c r="H658">
        <f t="shared" si="35"/>
        <v>12</v>
      </c>
      <c r="I658">
        <f t="shared" si="36"/>
        <v>2018</v>
      </c>
    </row>
    <row r="659" spans="1:9" x14ac:dyDescent="0.25">
      <c r="A659" s="155">
        <v>43386</v>
      </c>
      <c r="B659">
        <v>43</v>
      </c>
      <c r="C659">
        <v>40</v>
      </c>
      <c r="D659">
        <v>41.5</v>
      </c>
      <c r="E659" s="114">
        <f t="shared" si="37"/>
        <v>23.5</v>
      </c>
      <c r="G659">
        <f t="shared" si="34"/>
        <v>10</v>
      </c>
      <c r="H659">
        <f t="shared" si="35"/>
        <v>13</v>
      </c>
      <c r="I659">
        <f t="shared" si="36"/>
        <v>2018</v>
      </c>
    </row>
    <row r="660" spans="1:9" x14ac:dyDescent="0.25">
      <c r="A660" s="155">
        <v>43387</v>
      </c>
      <c r="B660">
        <v>53</v>
      </c>
      <c r="C660">
        <v>41</v>
      </c>
      <c r="D660">
        <v>47</v>
      </c>
      <c r="E660" s="114">
        <f t="shared" si="37"/>
        <v>18</v>
      </c>
      <c r="G660">
        <f t="shared" si="34"/>
        <v>10</v>
      </c>
      <c r="H660">
        <f t="shared" si="35"/>
        <v>14</v>
      </c>
      <c r="I660">
        <f t="shared" si="36"/>
        <v>2018</v>
      </c>
    </row>
    <row r="661" spans="1:9" x14ac:dyDescent="0.25">
      <c r="A661" s="155">
        <v>43388</v>
      </c>
      <c r="B661">
        <v>50</v>
      </c>
      <c r="C661">
        <v>32</v>
      </c>
      <c r="D661">
        <v>41</v>
      </c>
      <c r="E661" s="114">
        <f t="shared" si="37"/>
        <v>24</v>
      </c>
      <c r="G661">
        <f t="shared" si="34"/>
        <v>10</v>
      </c>
      <c r="H661">
        <f t="shared" si="35"/>
        <v>15</v>
      </c>
      <c r="I661">
        <f t="shared" si="36"/>
        <v>2018</v>
      </c>
    </row>
    <row r="662" spans="1:9" x14ac:dyDescent="0.25">
      <c r="A662" s="155">
        <v>43389</v>
      </c>
      <c r="B662">
        <v>45</v>
      </c>
      <c r="C662">
        <v>30</v>
      </c>
      <c r="D662">
        <v>37.5</v>
      </c>
      <c r="E662" s="114">
        <f t="shared" si="37"/>
        <v>27.5</v>
      </c>
      <c r="G662">
        <f t="shared" si="34"/>
        <v>10</v>
      </c>
      <c r="H662">
        <f t="shared" si="35"/>
        <v>16</v>
      </c>
      <c r="I662">
        <f t="shared" si="36"/>
        <v>2018</v>
      </c>
    </row>
    <row r="663" spans="1:9" x14ac:dyDescent="0.25">
      <c r="A663" s="155">
        <v>43390</v>
      </c>
      <c r="B663">
        <v>60</v>
      </c>
      <c r="C663">
        <v>30</v>
      </c>
      <c r="D663">
        <v>45</v>
      </c>
      <c r="E663" s="114">
        <f t="shared" si="37"/>
        <v>20</v>
      </c>
      <c r="G663">
        <f t="shared" si="34"/>
        <v>10</v>
      </c>
      <c r="H663">
        <f t="shared" si="35"/>
        <v>17</v>
      </c>
      <c r="I663">
        <f t="shared" si="36"/>
        <v>2018</v>
      </c>
    </row>
    <row r="664" spans="1:9" x14ac:dyDescent="0.25">
      <c r="A664" s="155">
        <v>43391</v>
      </c>
      <c r="B664">
        <v>57</v>
      </c>
      <c r="C664">
        <v>34</v>
      </c>
      <c r="D664">
        <v>45.5</v>
      </c>
      <c r="E664" s="114">
        <f t="shared" si="37"/>
        <v>19.5</v>
      </c>
      <c r="G664">
        <f t="shared" si="34"/>
        <v>10</v>
      </c>
      <c r="H664">
        <f t="shared" si="35"/>
        <v>18</v>
      </c>
      <c r="I664">
        <f t="shared" si="36"/>
        <v>2018</v>
      </c>
    </row>
    <row r="665" spans="1:9" x14ac:dyDescent="0.25">
      <c r="A665" s="155">
        <v>43392</v>
      </c>
      <c r="B665">
        <v>63</v>
      </c>
      <c r="C665">
        <v>34</v>
      </c>
      <c r="D665">
        <v>48.5</v>
      </c>
      <c r="E665" s="114">
        <f t="shared" si="37"/>
        <v>16.5</v>
      </c>
      <c r="G665">
        <f t="shared" si="34"/>
        <v>10</v>
      </c>
      <c r="H665">
        <f t="shared" si="35"/>
        <v>19</v>
      </c>
      <c r="I665">
        <f t="shared" si="36"/>
        <v>2018</v>
      </c>
    </row>
    <row r="666" spans="1:9" x14ac:dyDescent="0.25">
      <c r="A666" s="155">
        <v>43393</v>
      </c>
      <c r="B666">
        <v>59</v>
      </c>
      <c r="C666">
        <v>43</v>
      </c>
      <c r="D666">
        <v>51</v>
      </c>
      <c r="E666" s="114">
        <f t="shared" si="37"/>
        <v>14</v>
      </c>
      <c r="G666">
        <f t="shared" si="34"/>
        <v>10</v>
      </c>
      <c r="H666">
        <f t="shared" si="35"/>
        <v>20</v>
      </c>
      <c r="I666">
        <f t="shared" si="36"/>
        <v>2018</v>
      </c>
    </row>
    <row r="667" spans="1:9" x14ac:dyDescent="0.25">
      <c r="A667" s="155">
        <v>43394</v>
      </c>
      <c r="B667">
        <v>58</v>
      </c>
      <c r="C667">
        <v>26</v>
      </c>
      <c r="D667">
        <v>42</v>
      </c>
      <c r="E667" s="114">
        <f t="shared" si="37"/>
        <v>23</v>
      </c>
      <c r="G667">
        <f t="shared" si="34"/>
        <v>10</v>
      </c>
      <c r="H667">
        <f t="shared" si="35"/>
        <v>21</v>
      </c>
      <c r="I667">
        <f t="shared" si="36"/>
        <v>2018</v>
      </c>
    </row>
    <row r="668" spans="1:9" x14ac:dyDescent="0.25">
      <c r="A668" s="155">
        <v>43395</v>
      </c>
      <c r="B668">
        <v>57</v>
      </c>
      <c r="C668">
        <v>26</v>
      </c>
      <c r="D668">
        <v>41.5</v>
      </c>
      <c r="E668" s="114">
        <f t="shared" si="37"/>
        <v>23.5</v>
      </c>
      <c r="G668">
        <f t="shared" si="34"/>
        <v>10</v>
      </c>
      <c r="H668">
        <f t="shared" si="35"/>
        <v>22</v>
      </c>
      <c r="I668">
        <f t="shared" si="36"/>
        <v>2018</v>
      </c>
    </row>
    <row r="669" spans="1:9" x14ac:dyDescent="0.25">
      <c r="A669" s="155">
        <v>43396</v>
      </c>
      <c r="B669">
        <v>67</v>
      </c>
      <c r="C669">
        <v>40</v>
      </c>
      <c r="D669">
        <v>53.5</v>
      </c>
      <c r="E669" s="114">
        <f t="shared" si="37"/>
        <v>11.5</v>
      </c>
      <c r="G669">
        <f t="shared" si="34"/>
        <v>10</v>
      </c>
      <c r="H669">
        <f t="shared" si="35"/>
        <v>23</v>
      </c>
      <c r="I669">
        <f t="shared" si="36"/>
        <v>2018</v>
      </c>
    </row>
    <row r="670" spans="1:9" x14ac:dyDescent="0.25">
      <c r="A670" s="155">
        <v>43397</v>
      </c>
      <c r="B670">
        <v>57</v>
      </c>
      <c r="C670">
        <v>31</v>
      </c>
      <c r="D670">
        <v>44</v>
      </c>
      <c r="E670" s="114">
        <f t="shared" si="37"/>
        <v>21</v>
      </c>
      <c r="G670">
        <f t="shared" si="34"/>
        <v>10</v>
      </c>
      <c r="H670">
        <f t="shared" si="35"/>
        <v>24</v>
      </c>
      <c r="I670">
        <f t="shared" si="36"/>
        <v>2018</v>
      </c>
    </row>
    <row r="671" spans="1:9" x14ac:dyDescent="0.25">
      <c r="A671" s="155">
        <v>43398</v>
      </c>
      <c r="B671">
        <v>58</v>
      </c>
      <c r="C671">
        <v>30</v>
      </c>
      <c r="D671">
        <v>44</v>
      </c>
      <c r="E671" s="114">
        <f t="shared" si="37"/>
        <v>21</v>
      </c>
      <c r="G671">
        <f t="shared" si="34"/>
        <v>10</v>
      </c>
      <c r="H671">
        <f t="shared" si="35"/>
        <v>25</v>
      </c>
      <c r="I671">
        <f t="shared" si="36"/>
        <v>2018</v>
      </c>
    </row>
    <row r="672" spans="1:9" x14ac:dyDescent="0.25">
      <c r="A672" s="155">
        <v>43399</v>
      </c>
      <c r="B672">
        <v>55</v>
      </c>
      <c r="C672">
        <v>42</v>
      </c>
      <c r="D672">
        <v>48.5</v>
      </c>
      <c r="E672" s="114">
        <f t="shared" si="37"/>
        <v>16.5</v>
      </c>
      <c r="G672">
        <f t="shared" si="34"/>
        <v>10</v>
      </c>
      <c r="H672">
        <f t="shared" si="35"/>
        <v>26</v>
      </c>
      <c r="I672">
        <f t="shared" si="36"/>
        <v>2018</v>
      </c>
    </row>
    <row r="673" spans="1:9" x14ac:dyDescent="0.25">
      <c r="A673" s="155">
        <v>43400</v>
      </c>
      <c r="B673">
        <v>54</v>
      </c>
      <c r="C673">
        <v>41</v>
      </c>
      <c r="D673">
        <v>47.5</v>
      </c>
      <c r="E673" s="114">
        <f t="shared" si="37"/>
        <v>17.5</v>
      </c>
      <c r="G673">
        <f t="shared" si="34"/>
        <v>10</v>
      </c>
      <c r="H673">
        <f t="shared" si="35"/>
        <v>27</v>
      </c>
      <c r="I673">
        <f t="shared" si="36"/>
        <v>2018</v>
      </c>
    </row>
    <row r="674" spans="1:9" x14ac:dyDescent="0.25">
      <c r="A674" s="155">
        <v>43401</v>
      </c>
      <c r="B674">
        <v>67</v>
      </c>
      <c r="C674">
        <v>43</v>
      </c>
      <c r="D674">
        <v>55</v>
      </c>
      <c r="E674" s="114">
        <f t="shared" si="37"/>
        <v>10</v>
      </c>
      <c r="G674">
        <f t="shared" si="34"/>
        <v>10</v>
      </c>
      <c r="H674">
        <f t="shared" si="35"/>
        <v>28</v>
      </c>
      <c r="I674">
        <f t="shared" si="36"/>
        <v>2018</v>
      </c>
    </row>
    <row r="675" spans="1:9" x14ac:dyDescent="0.25">
      <c r="A675" s="155">
        <v>43402</v>
      </c>
      <c r="B675">
        <v>64</v>
      </c>
      <c r="C675">
        <v>38</v>
      </c>
      <c r="D675">
        <v>51</v>
      </c>
      <c r="E675" s="114">
        <f t="shared" si="37"/>
        <v>14</v>
      </c>
      <c r="G675">
        <f t="shared" si="34"/>
        <v>10</v>
      </c>
      <c r="H675">
        <f t="shared" si="35"/>
        <v>29</v>
      </c>
      <c r="I675">
        <f t="shared" si="36"/>
        <v>2018</v>
      </c>
    </row>
    <row r="676" spans="1:9" x14ac:dyDescent="0.25">
      <c r="A676" s="155">
        <v>43403</v>
      </c>
      <c r="B676">
        <v>68</v>
      </c>
      <c r="C676">
        <v>36</v>
      </c>
      <c r="D676">
        <v>52</v>
      </c>
      <c r="E676" s="114">
        <f t="shared" si="37"/>
        <v>13</v>
      </c>
      <c r="G676">
        <f t="shared" si="34"/>
        <v>10</v>
      </c>
      <c r="H676">
        <f t="shared" si="35"/>
        <v>30</v>
      </c>
      <c r="I676">
        <f t="shared" si="36"/>
        <v>2018</v>
      </c>
    </row>
    <row r="677" spans="1:9" x14ac:dyDescent="0.25">
      <c r="A677" s="155">
        <v>43404</v>
      </c>
      <c r="B677">
        <v>65</v>
      </c>
      <c r="C677">
        <v>46</v>
      </c>
      <c r="D677">
        <v>55.5</v>
      </c>
      <c r="E677" s="114">
        <f t="shared" si="37"/>
        <v>9.5</v>
      </c>
      <c r="G677">
        <f t="shared" si="34"/>
        <v>10</v>
      </c>
      <c r="H677">
        <f t="shared" si="35"/>
        <v>31</v>
      </c>
      <c r="I677">
        <f t="shared" si="36"/>
        <v>2018</v>
      </c>
    </row>
    <row r="678" spans="1:9" x14ac:dyDescent="0.25">
      <c r="A678" s="155">
        <v>43405</v>
      </c>
      <c r="B678">
        <v>58</v>
      </c>
      <c r="C678">
        <v>44</v>
      </c>
      <c r="D678">
        <v>51</v>
      </c>
      <c r="E678" s="114">
        <f t="shared" si="37"/>
        <v>14</v>
      </c>
      <c r="G678">
        <f t="shared" si="34"/>
        <v>11</v>
      </c>
      <c r="H678">
        <f t="shared" si="35"/>
        <v>1</v>
      </c>
      <c r="I678">
        <f t="shared" si="36"/>
        <v>2018</v>
      </c>
    </row>
    <row r="679" spans="1:9" x14ac:dyDescent="0.25">
      <c r="A679" s="155">
        <v>43406</v>
      </c>
      <c r="B679">
        <v>53</v>
      </c>
      <c r="C679">
        <v>43</v>
      </c>
      <c r="D679">
        <v>48</v>
      </c>
      <c r="E679" s="114">
        <f t="shared" si="37"/>
        <v>17</v>
      </c>
      <c r="G679">
        <f t="shared" si="34"/>
        <v>11</v>
      </c>
      <c r="H679">
        <f t="shared" si="35"/>
        <v>2</v>
      </c>
      <c r="I679">
        <f t="shared" si="36"/>
        <v>2018</v>
      </c>
    </row>
    <row r="680" spans="1:9" x14ac:dyDescent="0.25">
      <c r="A680" s="155">
        <v>43407</v>
      </c>
      <c r="B680">
        <v>48</v>
      </c>
      <c r="C680">
        <v>38</v>
      </c>
      <c r="D680">
        <v>43</v>
      </c>
      <c r="E680" s="114">
        <f t="shared" si="37"/>
        <v>22</v>
      </c>
      <c r="G680">
        <f t="shared" si="34"/>
        <v>11</v>
      </c>
      <c r="H680">
        <f t="shared" si="35"/>
        <v>3</v>
      </c>
      <c r="I680">
        <f t="shared" si="36"/>
        <v>2018</v>
      </c>
    </row>
    <row r="681" spans="1:9" x14ac:dyDescent="0.25">
      <c r="A681" s="155">
        <v>43408</v>
      </c>
      <c r="B681">
        <v>52</v>
      </c>
      <c r="C681">
        <v>39</v>
      </c>
      <c r="D681">
        <v>45.5</v>
      </c>
      <c r="E681" s="114">
        <f t="shared" si="37"/>
        <v>19.5</v>
      </c>
      <c r="G681">
        <f t="shared" si="34"/>
        <v>11</v>
      </c>
      <c r="H681">
        <f t="shared" si="35"/>
        <v>4</v>
      </c>
      <c r="I681">
        <f t="shared" si="36"/>
        <v>2018</v>
      </c>
    </row>
    <row r="682" spans="1:9" x14ac:dyDescent="0.25">
      <c r="A682" s="155">
        <v>43409</v>
      </c>
      <c r="B682">
        <v>53</v>
      </c>
      <c r="C682">
        <v>38</v>
      </c>
      <c r="D682">
        <v>45.5</v>
      </c>
      <c r="E682" s="114">
        <f t="shared" si="37"/>
        <v>19.5</v>
      </c>
      <c r="G682">
        <f t="shared" si="34"/>
        <v>11</v>
      </c>
      <c r="H682">
        <f t="shared" si="35"/>
        <v>5</v>
      </c>
      <c r="I682">
        <f t="shared" si="36"/>
        <v>2018</v>
      </c>
    </row>
    <row r="683" spans="1:9" x14ac:dyDescent="0.25">
      <c r="A683" s="155">
        <v>43410</v>
      </c>
      <c r="B683">
        <v>48</v>
      </c>
      <c r="C683">
        <v>41</v>
      </c>
      <c r="D683">
        <v>44.5</v>
      </c>
      <c r="E683" s="114">
        <f t="shared" si="37"/>
        <v>20.5</v>
      </c>
      <c r="G683">
        <f t="shared" si="34"/>
        <v>11</v>
      </c>
      <c r="H683">
        <f t="shared" si="35"/>
        <v>6</v>
      </c>
      <c r="I683">
        <f t="shared" si="36"/>
        <v>2018</v>
      </c>
    </row>
    <row r="684" spans="1:9" x14ac:dyDescent="0.25">
      <c r="A684" s="155">
        <v>43411</v>
      </c>
      <c r="B684">
        <v>49</v>
      </c>
      <c r="C684">
        <v>29</v>
      </c>
      <c r="D684">
        <v>39</v>
      </c>
      <c r="E684" s="114">
        <f t="shared" si="37"/>
        <v>26</v>
      </c>
      <c r="G684">
        <f t="shared" si="34"/>
        <v>11</v>
      </c>
      <c r="H684">
        <f t="shared" si="35"/>
        <v>7</v>
      </c>
      <c r="I684">
        <f t="shared" si="36"/>
        <v>2018</v>
      </c>
    </row>
    <row r="685" spans="1:9" x14ac:dyDescent="0.25">
      <c r="A685" s="155">
        <v>43412</v>
      </c>
      <c r="B685">
        <v>43</v>
      </c>
      <c r="C685">
        <v>23</v>
      </c>
      <c r="D685">
        <v>33</v>
      </c>
      <c r="E685" s="114">
        <f t="shared" si="37"/>
        <v>32</v>
      </c>
      <c r="G685">
        <f t="shared" si="34"/>
        <v>11</v>
      </c>
      <c r="H685">
        <f t="shared" si="35"/>
        <v>8</v>
      </c>
      <c r="I685">
        <f t="shared" si="36"/>
        <v>2018</v>
      </c>
    </row>
    <row r="686" spans="1:9" x14ac:dyDescent="0.25">
      <c r="A686" s="155">
        <v>43413</v>
      </c>
      <c r="B686">
        <v>33</v>
      </c>
      <c r="C686">
        <v>23</v>
      </c>
      <c r="D686">
        <v>28</v>
      </c>
      <c r="E686" s="114">
        <f t="shared" si="37"/>
        <v>37</v>
      </c>
      <c r="G686">
        <f t="shared" si="34"/>
        <v>11</v>
      </c>
      <c r="H686">
        <f t="shared" si="35"/>
        <v>9</v>
      </c>
      <c r="I686">
        <f t="shared" si="36"/>
        <v>2018</v>
      </c>
    </row>
    <row r="687" spans="1:9" x14ac:dyDescent="0.25">
      <c r="A687" s="155">
        <v>43414</v>
      </c>
      <c r="B687">
        <v>33</v>
      </c>
      <c r="C687">
        <v>10</v>
      </c>
      <c r="D687">
        <v>21.5</v>
      </c>
      <c r="E687" s="114">
        <f t="shared" si="37"/>
        <v>43.5</v>
      </c>
      <c r="G687">
        <f t="shared" si="34"/>
        <v>11</v>
      </c>
      <c r="H687">
        <f t="shared" si="35"/>
        <v>10</v>
      </c>
      <c r="I687">
        <f t="shared" si="36"/>
        <v>2018</v>
      </c>
    </row>
    <row r="688" spans="1:9" x14ac:dyDescent="0.25">
      <c r="A688" s="155">
        <v>43415</v>
      </c>
      <c r="B688">
        <v>30</v>
      </c>
      <c r="C688">
        <v>10</v>
      </c>
      <c r="D688">
        <v>20</v>
      </c>
      <c r="E688" s="114">
        <f t="shared" si="37"/>
        <v>45</v>
      </c>
      <c r="G688">
        <f t="shared" si="34"/>
        <v>11</v>
      </c>
      <c r="H688">
        <f t="shared" si="35"/>
        <v>11</v>
      </c>
      <c r="I688">
        <f t="shared" si="36"/>
        <v>2018</v>
      </c>
    </row>
    <row r="689" spans="1:9" x14ac:dyDescent="0.25">
      <c r="A689" s="155">
        <v>43416</v>
      </c>
      <c r="B689">
        <v>46</v>
      </c>
      <c r="C689">
        <v>25</v>
      </c>
      <c r="D689">
        <v>35.5</v>
      </c>
      <c r="E689" s="114">
        <f t="shared" si="37"/>
        <v>29.5</v>
      </c>
      <c r="G689">
        <f t="shared" si="34"/>
        <v>11</v>
      </c>
      <c r="H689">
        <f t="shared" si="35"/>
        <v>12</v>
      </c>
      <c r="I689">
        <f t="shared" si="36"/>
        <v>2018</v>
      </c>
    </row>
    <row r="690" spans="1:9" x14ac:dyDescent="0.25">
      <c r="A690" s="155">
        <v>43417</v>
      </c>
      <c r="B690">
        <v>28</v>
      </c>
      <c r="C690">
        <v>11</v>
      </c>
      <c r="D690">
        <v>19.5</v>
      </c>
      <c r="E690" s="114">
        <f t="shared" si="37"/>
        <v>45.5</v>
      </c>
      <c r="G690">
        <f t="shared" si="34"/>
        <v>11</v>
      </c>
      <c r="H690">
        <f t="shared" si="35"/>
        <v>13</v>
      </c>
      <c r="I690">
        <f t="shared" si="36"/>
        <v>2018</v>
      </c>
    </row>
    <row r="691" spans="1:9" x14ac:dyDescent="0.25">
      <c r="A691" s="155">
        <v>43418</v>
      </c>
      <c r="B691">
        <v>29</v>
      </c>
      <c r="C691">
        <v>11</v>
      </c>
      <c r="D691">
        <v>20</v>
      </c>
      <c r="E691" s="114">
        <f t="shared" si="37"/>
        <v>45</v>
      </c>
      <c r="G691">
        <f t="shared" si="34"/>
        <v>11</v>
      </c>
      <c r="H691">
        <f t="shared" si="35"/>
        <v>14</v>
      </c>
      <c r="I691">
        <f t="shared" si="36"/>
        <v>2018</v>
      </c>
    </row>
    <row r="692" spans="1:9" x14ac:dyDescent="0.25">
      <c r="A692" s="155">
        <v>43419</v>
      </c>
      <c r="B692">
        <v>37</v>
      </c>
      <c r="C692">
        <v>14</v>
      </c>
      <c r="D692">
        <v>25.5</v>
      </c>
      <c r="E692" s="114">
        <f t="shared" si="37"/>
        <v>39.5</v>
      </c>
      <c r="G692">
        <f t="shared" si="34"/>
        <v>11</v>
      </c>
      <c r="H692">
        <f t="shared" si="35"/>
        <v>15</v>
      </c>
      <c r="I692">
        <f t="shared" si="36"/>
        <v>2018</v>
      </c>
    </row>
    <row r="693" spans="1:9" x14ac:dyDescent="0.25">
      <c r="A693" s="155">
        <v>43420</v>
      </c>
      <c r="B693">
        <v>43</v>
      </c>
      <c r="C693">
        <v>17</v>
      </c>
      <c r="D693">
        <v>30</v>
      </c>
      <c r="E693" s="114">
        <f t="shared" si="37"/>
        <v>35</v>
      </c>
      <c r="G693">
        <f t="shared" si="34"/>
        <v>11</v>
      </c>
      <c r="H693">
        <f t="shared" si="35"/>
        <v>16</v>
      </c>
      <c r="I693">
        <f t="shared" si="36"/>
        <v>2018</v>
      </c>
    </row>
    <row r="694" spans="1:9" x14ac:dyDescent="0.25">
      <c r="A694" s="155">
        <v>43421</v>
      </c>
      <c r="B694">
        <v>50</v>
      </c>
      <c r="C694">
        <v>33</v>
      </c>
      <c r="D694">
        <v>41.5</v>
      </c>
      <c r="E694" s="114">
        <f t="shared" si="37"/>
        <v>23.5</v>
      </c>
      <c r="G694">
        <f t="shared" si="34"/>
        <v>11</v>
      </c>
      <c r="H694">
        <f t="shared" si="35"/>
        <v>17</v>
      </c>
      <c r="I694">
        <f t="shared" si="36"/>
        <v>2018</v>
      </c>
    </row>
    <row r="695" spans="1:9" x14ac:dyDescent="0.25">
      <c r="A695" s="155">
        <v>43422</v>
      </c>
      <c r="B695">
        <v>37</v>
      </c>
      <c r="C695">
        <v>24</v>
      </c>
      <c r="D695">
        <v>30.5</v>
      </c>
      <c r="E695" s="114">
        <f t="shared" si="37"/>
        <v>34.5</v>
      </c>
      <c r="G695">
        <f t="shared" si="34"/>
        <v>11</v>
      </c>
      <c r="H695">
        <f t="shared" si="35"/>
        <v>18</v>
      </c>
      <c r="I695">
        <f t="shared" si="36"/>
        <v>2018</v>
      </c>
    </row>
    <row r="696" spans="1:9" x14ac:dyDescent="0.25">
      <c r="A696" s="155">
        <v>43423</v>
      </c>
      <c r="B696">
        <v>36</v>
      </c>
      <c r="C696">
        <v>19</v>
      </c>
      <c r="D696">
        <v>27.5</v>
      </c>
      <c r="E696" s="114">
        <f t="shared" si="37"/>
        <v>37.5</v>
      </c>
      <c r="G696">
        <f t="shared" si="34"/>
        <v>11</v>
      </c>
      <c r="H696">
        <f t="shared" si="35"/>
        <v>19</v>
      </c>
      <c r="I696">
        <f t="shared" si="36"/>
        <v>2018</v>
      </c>
    </row>
    <row r="697" spans="1:9" x14ac:dyDescent="0.25">
      <c r="A697" s="155">
        <v>43424</v>
      </c>
      <c r="B697">
        <v>41</v>
      </c>
      <c r="C697">
        <v>23</v>
      </c>
      <c r="D697">
        <v>32</v>
      </c>
      <c r="E697" s="114">
        <f t="shared" si="37"/>
        <v>33</v>
      </c>
      <c r="G697">
        <f t="shared" si="34"/>
        <v>11</v>
      </c>
      <c r="H697">
        <f t="shared" si="35"/>
        <v>20</v>
      </c>
      <c r="I697">
        <f t="shared" si="36"/>
        <v>2018</v>
      </c>
    </row>
    <row r="698" spans="1:9" x14ac:dyDescent="0.25">
      <c r="A698" s="155">
        <v>43425</v>
      </c>
      <c r="B698">
        <v>40</v>
      </c>
      <c r="C698">
        <v>22</v>
      </c>
      <c r="D698">
        <v>31</v>
      </c>
      <c r="E698" s="114">
        <f t="shared" si="37"/>
        <v>34</v>
      </c>
      <c r="G698">
        <f t="shared" ref="G698:G761" si="38">MONTH(A698)</f>
        <v>11</v>
      </c>
      <c r="H698">
        <f t="shared" ref="H698:H761" si="39">DAY(A698)</f>
        <v>21</v>
      </c>
      <c r="I698">
        <f t="shared" ref="I698:I761" si="40">YEAR(A698)</f>
        <v>2018</v>
      </c>
    </row>
    <row r="699" spans="1:9" x14ac:dyDescent="0.25">
      <c r="A699" s="155">
        <v>43426</v>
      </c>
      <c r="B699">
        <v>55</v>
      </c>
      <c r="C699">
        <v>29</v>
      </c>
      <c r="D699">
        <v>42</v>
      </c>
      <c r="E699" s="114">
        <f t="shared" si="37"/>
        <v>23</v>
      </c>
      <c r="G699">
        <f t="shared" si="38"/>
        <v>11</v>
      </c>
      <c r="H699">
        <f t="shared" si="39"/>
        <v>22</v>
      </c>
      <c r="I699">
        <f t="shared" si="40"/>
        <v>2018</v>
      </c>
    </row>
    <row r="700" spans="1:9" x14ac:dyDescent="0.25">
      <c r="A700" s="155">
        <v>43427</v>
      </c>
      <c r="B700">
        <v>59</v>
      </c>
      <c r="C700">
        <v>29</v>
      </c>
      <c r="D700">
        <v>44</v>
      </c>
      <c r="E700" s="114">
        <f t="shared" si="37"/>
        <v>21</v>
      </c>
      <c r="G700">
        <f t="shared" si="38"/>
        <v>11</v>
      </c>
      <c r="H700">
        <f t="shared" si="39"/>
        <v>23</v>
      </c>
      <c r="I700">
        <f t="shared" si="40"/>
        <v>2018</v>
      </c>
    </row>
    <row r="701" spans="1:9" x14ac:dyDescent="0.25">
      <c r="A701" s="155">
        <v>43428</v>
      </c>
      <c r="B701">
        <v>49</v>
      </c>
      <c r="C701">
        <v>40</v>
      </c>
      <c r="D701">
        <v>44.5</v>
      </c>
      <c r="E701" s="114">
        <f t="shared" si="37"/>
        <v>20.5</v>
      </c>
      <c r="G701">
        <f t="shared" si="38"/>
        <v>11</v>
      </c>
      <c r="H701">
        <f t="shared" si="39"/>
        <v>24</v>
      </c>
      <c r="I701">
        <f t="shared" si="40"/>
        <v>2018</v>
      </c>
    </row>
    <row r="702" spans="1:9" x14ac:dyDescent="0.25">
      <c r="A702" s="155">
        <v>43429</v>
      </c>
      <c r="B702">
        <v>56</v>
      </c>
      <c r="C702">
        <v>36</v>
      </c>
      <c r="D702">
        <v>46</v>
      </c>
      <c r="E702" s="114">
        <f t="shared" si="37"/>
        <v>19</v>
      </c>
      <c r="G702">
        <f t="shared" si="38"/>
        <v>11</v>
      </c>
      <c r="H702">
        <f t="shared" si="39"/>
        <v>25</v>
      </c>
      <c r="I702">
        <f t="shared" si="40"/>
        <v>2018</v>
      </c>
    </row>
    <row r="703" spans="1:9" x14ac:dyDescent="0.25">
      <c r="A703" s="155">
        <v>43430</v>
      </c>
      <c r="B703">
        <v>37</v>
      </c>
      <c r="C703">
        <v>19</v>
      </c>
      <c r="D703">
        <v>28</v>
      </c>
      <c r="E703" s="114">
        <f t="shared" si="37"/>
        <v>37</v>
      </c>
      <c r="G703">
        <f t="shared" si="38"/>
        <v>11</v>
      </c>
      <c r="H703">
        <f t="shared" si="39"/>
        <v>26</v>
      </c>
      <c r="I703">
        <f t="shared" si="40"/>
        <v>2018</v>
      </c>
    </row>
    <row r="704" spans="1:9" x14ac:dyDescent="0.25">
      <c r="A704" s="155">
        <v>43431</v>
      </c>
      <c r="B704">
        <v>23</v>
      </c>
      <c r="C704">
        <v>8</v>
      </c>
      <c r="D704">
        <v>15.5</v>
      </c>
      <c r="E704" s="114">
        <f t="shared" si="37"/>
        <v>49.5</v>
      </c>
      <c r="G704">
        <f t="shared" si="38"/>
        <v>11</v>
      </c>
      <c r="H704">
        <f t="shared" si="39"/>
        <v>27</v>
      </c>
      <c r="I704">
        <f t="shared" si="40"/>
        <v>2018</v>
      </c>
    </row>
    <row r="705" spans="1:9" x14ac:dyDescent="0.25">
      <c r="A705" s="155">
        <v>43432</v>
      </c>
      <c r="B705">
        <v>23</v>
      </c>
      <c r="C705">
        <v>7</v>
      </c>
      <c r="D705">
        <v>15</v>
      </c>
      <c r="E705" s="114">
        <f t="shared" si="37"/>
        <v>50</v>
      </c>
      <c r="G705">
        <f t="shared" si="38"/>
        <v>11</v>
      </c>
      <c r="H705">
        <f t="shared" si="39"/>
        <v>28</v>
      </c>
      <c r="I705">
        <f t="shared" si="40"/>
        <v>2018</v>
      </c>
    </row>
    <row r="706" spans="1:9" x14ac:dyDescent="0.25">
      <c r="A706" s="155">
        <v>43433</v>
      </c>
      <c r="B706">
        <v>28</v>
      </c>
      <c r="C706">
        <v>13</v>
      </c>
      <c r="D706">
        <v>20.5</v>
      </c>
      <c r="E706" s="114">
        <f t="shared" si="37"/>
        <v>44.5</v>
      </c>
      <c r="G706">
        <f t="shared" si="38"/>
        <v>11</v>
      </c>
      <c r="H706">
        <f t="shared" si="39"/>
        <v>29</v>
      </c>
      <c r="I706">
        <f t="shared" si="40"/>
        <v>2018</v>
      </c>
    </row>
    <row r="707" spans="1:9" x14ac:dyDescent="0.25">
      <c r="A707" s="155">
        <v>43434</v>
      </c>
      <c r="B707">
        <v>36</v>
      </c>
      <c r="C707">
        <v>17</v>
      </c>
      <c r="D707">
        <v>26.5</v>
      </c>
      <c r="E707" s="114">
        <f t="shared" si="37"/>
        <v>38.5</v>
      </c>
      <c r="G707">
        <f t="shared" si="38"/>
        <v>11</v>
      </c>
      <c r="H707">
        <f t="shared" si="39"/>
        <v>30</v>
      </c>
      <c r="I707">
        <f t="shared" si="40"/>
        <v>2018</v>
      </c>
    </row>
    <row r="708" spans="1:9" x14ac:dyDescent="0.25">
      <c r="A708" s="155">
        <v>43435</v>
      </c>
      <c r="B708">
        <v>39</v>
      </c>
      <c r="C708">
        <v>23</v>
      </c>
      <c r="D708">
        <v>31</v>
      </c>
      <c r="E708" s="114">
        <f t="shared" si="37"/>
        <v>34</v>
      </c>
      <c r="G708">
        <f t="shared" si="38"/>
        <v>12</v>
      </c>
      <c r="H708">
        <f t="shared" si="39"/>
        <v>1</v>
      </c>
      <c r="I708">
        <f t="shared" si="40"/>
        <v>2018</v>
      </c>
    </row>
    <row r="709" spans="1:9" x14ac:dyDescent="0.25">
      <c r="A709" s="155">
        <v>43436</v>
      </c>
      <c r="B709">
        <v>49</v>
      </c>
      <c r="C709">
        <v>36</v>
      </c>
      <c r="D709">
        <v>42.5</v>
      </c>
      <c r="E709" s="114">
        <f t="shared" si="37"/>
        <v>22.5</v>
      </c>
      <c r="G709">
        <f t="shared" si="38"/>
        <v>12</v>
      </c>
      <c r="H709">
        <f t="shared" si="39"/>
        <v>2</v>
      </c>
      <c r="I709">
        <f t="shared" si="40"/>
        <v>2018</v>
      </c>
    </row>
    <row r="710" spans="1:9" x14ac:dyDescent="0.25">
      <c r="A710" s="155">
        <v>43437</v>
      </c>
      <c r="B710">
        <v>38</v>
      </c>
      <c r="C710">
        <v>29</v>
      </c>
      <c r="D710">
        <v>33.5</v>
      </c>
      <c r="E710" s="114">
        <f t="shared" si="37"/>
        <v>31.5</v>
      </c>
      <c r="G710">
        <f t="shared" si="38"/>
        <v>12</v>
      </c>
      <c r="H710">
        <f t="shared" si="39"/>
        <v>3</v>
      </c>
      <c r="I710">
        <f t="shared" si="40"/>
        <v>2018</v>
      </c>
    </row>
    <row r="711" spans="1:9" x14ac:dyDescent="0.25">
      <c r="A711" s="155">
        <v>43438</v>
      </c>
      <c r="B711">
        <v>32</v>
      </c>
      <c r="C711">
        <v>26</v>
      </c>
      <c r="D711">
        <v>29</v>
      </c>
      <c r="E711" s="114">
        <f t="shared" si="37"/>
        <v>36</v>
      </c>
      <c r="G711">
        <f t="shared" si="38"/>
        <v>12</v>
      </c>
      <c r="H711">
        <f t="shared" si="39"/>
        <v>4</v>
      </c>
      <c r="I711">
        <f t="shared" si="40"/>
        <v>2018</v>
      </c>
    </row>
    <row r="712" spans="1:9" x14ac:dyDescent="0.25">
      <c r="A712" s="155">
        <v>43439</v>
      </c>
      <c r="B712">
        <v>28</v>
      </c>
      <c r="C712">
        <v>23</v>
      </c>
      <c r="D712">
        <v>25.5</v>
      </c>
      <c r="E712" s="114">
        <f t="shared" si="37"/>
        <v>39.5</v>
      </c>
      <c r="G712">
        <f t="shared" si="38"/>
        <v>12</v>
      </c>
      <c r="H712">
        <f t="shared" si="39"/>
        <v>5</v>
      </c>
      <c r="I712">
        <f t="shared" si="40"/>
        <v>2018</v>
      </c>
    </row>
    <row r="713" spans="1:9" x14ac:dyDescent="0.25">
      <c r="A713" s="155">
        <v>43440</v>
      </c>
      <c r="B713">
        <v>42</v>
      </c>
      <c r="C713">
        <v>23</v>
      </c>
      <c r="D713">
        <v>32.5</v>
      </c>
      <c r="E713" s="114">
        <f t="shared" si="37"/>
        <v>32.5</v>
      </c>
      <c r="G713">
        <f t="shared" si="38"/>
        <v>12</v>
      </c>
      <c r="H713">
        <f t="shared" si="39"/>
        <v>6</v>
      </c>
      <c r="I713">
        <f t="shared" si="40"/>
        <v>2018</v>
      </c>
    </row>
    <row r="714" spans="1:9" x14ac:dyDescent="0.25">
      <c r="A714" s="155">
        <v>43441</v>
      </c>
      <c r="B714">
        <v>31</v>
      </c>
      <c r="C714">
        <v>12</v>
      </c>
      <c r="D714">
        <v>21.5</v>
      </c>
      <c r="E714" s="114">
        <f t="shared" ref="E714:E777" si="41">IF(65-D714&gt;0,65-D714,0)</f>
        <v>43.5</v>
      </c>
      <c r="G714">
        <f t="shared" si="38"/>
        <v>12</v>
      </c>
      <c r="H714">
        <f t="shared" si="39"/>
        <v>7</v>
      </c>
      <c r="I714">
        <f t="shared" si="40"/>
        <v>2018</v>
      </c>
    </row>
    <row r="715" spans="1:9" x14ac:dyDescent="0.25">
      <c r="A715" s="155">
        <v>43442</v>
      </c>
      <c r="B715">
        <v>28</v>
      </c>
      <c r="C715">
        <v>11</v>
      </c>
      <c r="D715">
        <v>19.5</v>
      </c>
      <c r="E715" s="114">
        <f t="shared" si="41"/>
        <v>45.5</v>
      </c>
      <c r="G715">
        <f t="shared" si="38"/>
        <v>12</v>
      </c>
      <c r="H715">
        <f t="shared" si="39"/>
        <v>8</v>
      </c>
      <c r="I715">
        <f t="shared" si="40"/>
        <v>2018</v>
      </c>
    </row>
    <row r="716" spans="1:9" x14ac:dyDescent="0.25">
      <c r="A716" s="155">
        <v>43443</v>
      </c>
      <c r="B716">
        <v>31</v>
      </c>
      <c r="C716">
        <v>10</v>
      </c>
      <c r="D716">
        <v>20.5</v>
      </c>
      <c r="E716" s="114">
        <f t="shared" si="41"/>
        <v>44.5</v>
      </c>
      <c r="G716">
        <f t="shared" si="38"/>
        <v>12</v>
      </c>
      <c r="H716">
        <f t="shared" si="39"/>
        <v>9</v>
      </c>
      <c r="I716">
        <f t="shared" si="40"/>
        <v>2018</v>
      </c>
    </row>
    <row r="717" spans="1:9" x14ac:dyDescent="0.25">
      <c r="A717" s="155">
        <v>43444</v>
      </c>
      <c r="B717">
        <v>34</v>
      </c>
      <c r="C717">
        <v>11</v>
      </c>
      <c r="D717">
        <v>22.5</v>
      </c>
      <c r="E717" s="114">
        <f t="shared" si="41"/>
        <v>42.5</v>
      </c>
      <c r="G717">
        <f t="shared" si="38"/>
        <v>12</v>
      </c>
      <c r="H717">
        <f t="shared" si="39"/>
        <v>10</v>
      </c>
      <c r="I717">
        <f t="shared" si="40"/>
        <v>2018</v>
      </c>
    </row>
    <row r="718" spans="1:9" x14ac:dyDescent="0.25">
      <c r="A718" s="155">
        <v>43445</v>
      </c>
      <c r="B718">
        <v>39</v>
      </c>
      <c r="C718">
        <v>16</v>
      </c>
      <c r="D718">
        <v>27.5</v>
      </c>
      <c r="E718" s="114">
        <f t="shared" si="41"/>
        <v>37.5</v>
      </c>
      <c r="G718">
        <f t="shared" si="38"/>
        <v>12</v>
      </c>
      <c r="H718">
        <f t="shared" si="39"/>
        <v>11</v>
      </c>
      <c r="I718">
        <f t="shared" si="40"/>
        <v>2018</v>
      </c>
    </row>
    <row r="719" spans="1:9" x14ac:dyDescent="0.25">
      <c r="A719" s="155">
        <v>43446</v>
      </c>
      <c r="B719">
        <v>48</v>
      </c>
      <c r="C719">
        <v>29</v>
      </c>
      <c r="D719">
        <v>38.5</v>
      </c>
      <c r="E719" s="114">
        <f t="shared" si="41"/>
        <v>26.5</v>
      </c>
      <c r="G719">
        <f t="shared" si="38"/>
        <v>12</v>
      </c>
      <c r="H719">
        <f t="shared" si="39"/>
        <v>12</v>
      </c>
      <c r="I719">
        <f t="shared" si="40"/>
        <v>2018</v>
      </c>
    </row>
    <row r="720" spans="1:9" x14ac:dyDescent="0.25">
      <c r="A720" s="155">
        <v>43447</v>
      </c>
      <c r="B720">
        <v>47</v>
      </c>
      <c r="C720">
        <v>28</v>
      </c>
      <c r="D720">
        <v>37.5</v>
      </c>
      <c r="E720" s="114">
        <f t="shared" si="41"/>
        <v>27.5</v>
      </c>
      <c r="G720">
        <f t="shared" si="38"/>
        <v>12</v>
      </c>
      <c r="H720">
        <f t="shared" si="39"/>
        <v>13</v>
      </c>
      <c r="I720">
        <f t="shared" si="40"/>
        <v>2018</v>
      </c>
    </row>
    <row r="721" spans="1:9" x14ac:dyDescent="0.25">
      <c r="A721" s="155">
        <v>43448</v>
      </c>
      <c r="B721">
        <v>40</v>
      </c>
      <c r="C721">
        <v>31</v>
      </c>
      <c r="D721">
        <v>35.5</v>
      </c>
      <c r="E721" s="114">
        <f t="shared" si="41"/>
        <v>29.5</v>
      </c>
      <c r="G721">
        <f t="shared" si="38"/>
        <v>12</v>
      </c>
      <c r="H721">
        <f t="shared" si="39"/>
        <v>14</v>
      </c>
      <c r="I721">
        <f t="shared" si="40"/>
        <v>2018</v>
      </c>
    </row>
    <row r="722" spans="1:9" x14ac:dyDescent="0.25">
      <c r="A722" s="155">
        <v>43449</v>
      </c>
      <c r="B722">
        <v>32</v>
      </c>
      <c r="C722">
        <v>26</v>
      </c>
      <c r="D722">
        <v>29</v>
      </c>
      <c r="E722" s="114">
        <f t="shared" si="41"/>
        <v>36</v>
      </c>
      <c r="G722">
        <f t="shared" si="38"/>
        <v>12</v>
      </c>
      <c r="H722">
        <f t="shared" si="39"/>
        <v>15</v>
      </c>
      <c r="I722">
        <f t="shared" si="40"/>
        <v>2018</v>
      </c>
    </row>
    <row r="723" spans="1:9" x14ac:dyDescent="0.25">
      <c r="A723" s="155">
        <v>43450</v>
      </c>
      <c r="B723">
        <v>53</v>
      </c>
      <c r="C723">
        <v>28</v>
      </c>
      <c r="D723">
        <v>40.5</v>
      </c>
      <c r="E723" s="114">
        <f t="shared" si="41"/>
        <v>24.5</v>
      </c>
      <c r="G723">
        <f t="shared" si="38"/>
        <v>12</v>
      </c>
      <c r="H723">
        <f t="shared" si="39"/>
        <v>16</v>
      </c>
      <c r="I723">
        <f t="shared" si="40"/>
        <v>2018</v>
      </c>
    </row>
    <row r="724" spans="1:9" x14ac:dyDescent="0.25">
      <c r="A724" s="155">
        <v>43451</v>
      </c>
      <c r="B724">
        <v>54</v>
      </c>
      <c r="C724">
        <v>26</v>
      </c>
      <c r="D724">
        <v>40</v>
      </c>
      <c r="E724" s="114">
        <f t="shared" si="41"/>
        <v>25</v>
      </c>
      <c r="G724">
        <f t="shared" si="38"/>
        <v>12</v>
      </c>
      <c r="H724">
        <f t="shared" si="39"/>
        <v>17</v>
      </c>
      <c r="I724">
        <f t="shared" si="40"/>
        <v>2018</v>
      </c>
    </row>
    <row r="725" spans="1:9" x14ac:dyDescent="0.25">
      <c r="A725" s="155">
        <v>43452</v>
      </c>
      <c r="B725">
        <v>51</v>
      </c>
      <c r="C725">
        <v>26</v>
      </c>
      <c r="D725">
        <v>38.5</v>
      </c>
      <c r="E725" s="114">
        <f t="shared" si="41"/>
        <v>26.5</v>
      </c>
      <c r="G725">
        <f t="shared" si="38"/>
        <v>12</v>
      </c>
      <c r="H725">
        <f t="shared" si="39"/>
        <v>18</v>
      </c>
      <c r="I725">
        <f t="shared" si="40"/>
        <v>2018</v>
      </c>
    </row>
    <row r="726" spans="1:9" x14ac:dyDescent="0.25">
      <c r="A726" s="155">
        <v>43453</v>
      </c>
      <c r="B726">
        <v>56</v>
      </c>
      <c r="C726">
        <v>33</v>
      </c>
      <c r="D726">
        <v>44.5</v>
      </c>
      <c r="E726" s="114">
        <f t="shared" si="41"/>
        <v>20.5</v>
      </c>
      <c r="G726">
        <f t="shared" si="38"/>
        <v>12</v>
      </c>
      <c r="H726">
        <f t="shared" si="39"/>
        <v>19</v>
      </c>
      <c r="I726">
        <f t="shared" si="40"/>
        <v>2018</v>
      </c>
    </row>
    <row r="727" spans="1:9" x14ac:dyDescent="0.25">
      <c r="A727" s="155">
        <v>43454</v>
      </c>
      <c r="B727">
        <v>55</v>
      </c>
      <c r="C727">
        <v>38</v>
      </c>
      <c r="D727">
        <v>46.5</v>
      </c>
      <c r="E727" s="114">
        <f t="shared" si="41"/>
        <v>18.5</v>
      </c>
      <c r="G727">
        <f t="shared" si="38"/>
        <v>12</v>
      </c>
      <c r="H727">
        <f t="shared" si="39"/>
        <v>20</v>
      </c>
      <c r="I727">
        <f t="shared" si="40"/>
        <v>2018</v>
      </c>
    </row>
    <row r="728" spans="1:9" x14ac:dyDescent="0.25">
      <c r="A728" s="155">
        <v>43455</v>
      </c>
      <c r="B728">
        <v>39</v>
      </c>
      <c r="C728">
        <v>27</v>
      </c>
      <c r="D728">
        <v>33</v>
      </c>
      <c r="E728" s="114">
        <f t="shared" si="41"/>
        <v>32</v>
      </c>
      <c r="G728">
        <f t="shared" si="38"/>
        <v>12</v>
      </c>
      <c r="H728">
        <f t="shared" si="39"/>
        <v>21</v>
      </c>
      <c r="I728">
        <f t="shared" si="40"/>
        <v>2018</v>
      </c>
    </row>
    <row r="729" spans="1:9" x14ac:dyDescent="0.25">
      <c r="A729" s="155">
        <v>43456</v>
      </c>
      <c r="B729">
        <v>33</v>
      </c>
      <c r="C729">
        <v>23</v>
      </c>
      <c r="D729">
        <v>28</v>
      </c>
      <c r="E729" s="114">
        <f t="shared" si="41"/>
        <v>37</v>
      </c>
      <c r="G729">
        <f t="shared" si="38"/>
        <v>12</v>
      </c>
      <c r="H729">
        <f t="shared" si="39"/>
        <v>22</v>
      </c>
      <c r="I729">
        <f t="shared" si="40"/>
        <v>2018</v>
      </c>
    </row>
    <row r="730" spans="1:9" x14ac:dyDescent="0.25">
      <c r="A730" s="155">
        <v>43457</v>
      </c>
      <c r="B730">
        <v>40</v>
      </c>
      <c r="C730">
        <v>23</v>
      </c>
      <c r="D730">
        <v>31.5</v>
      </c>
      <c r="E730" s="114">
        <f t="shared" si="41"/>
        <v>33.5</v>
      </c>
      <c r="G730">
        <f t="shared" si="38"/>
        <v>12</v>
      </c>
      <c r="H730">
        <f t="shared" si="39"/>
        <v>23</v>
      </c>
      <c r="I730">
        <f t="shared" si="40"/>
        <v>2018</v>
      </c>
    </row>
    <row r="731" spans="1:9" x14ac:dyDescent="0.25">
      <c r="A731" s="155">
        <v>43458</v>
      </c>
      <c r="B731">
        <v>46</v>
      </c>
      <c r="C731">
        <v>24</v>
      </c>
      <c r="D731">
        <v>35</v>
      </c>
      <c r="E731" s="114">
        <f t="shared" si="41"/>
        <v>30</v>
      </c>
      <c r="G731">
        <f t="shared" si="38"/>
        <v>12</v>
      </c>
      <c r="H731">
        <f t="shared" si="39"/>
        <v>24</v>
      </c>
      <c r="I731">
        <f t="shared" si="40"/>
        <v>2018</v>
      </c>
    </row>
    <row r="732" spans="1:9" x14ac:dyDescent="0.25">
      <c r="A732" s="155">
        <v>43459</v>
      </c>
      <c r="B732">
        <v>47</v>
      </c>
      <c r="C732">
        <v>25</v>
      </c>
      <c r="D732">
        <v>36</v>
      </c>
      <c r="E732" s="114">
        <f t="shared" si="41"/>
        <v>29</v>
      </c>
      <c r="G732">
        <f t="shared" si="38"/>
        <v>12</v>
      </c>
      <c r="H732">
        <f t="shared" si="39"/>
        <v>25</v>
      </c>
      <c r="I732">
        <f t="shared" si="40"/>
        <v>2018</v>
      </c>
    </row>
    <row r="733" spans="1:9" x14ac:dyDescent="0.25">
      <c r="A733" s="155">
        <v>43460</v>
      </c>
      <c r="B733">
        <v>47</v>
      </c>
      <c r="C733">
        <v>31</v>
      </c>
      <c r="D733">
        <v>39</v>
      </c>
      <c r="E733" s="114">
        <f t="shared" si="41"/>
        <v>26</v>
      </c>
      <c r="G733">
        <f t="shared" si="38"/>
        <v>12</v>
      </c>
      <c r="H733">
        <f t="shared" si="39"/>
        <v>26</v>
      </c>
      <c r="I733">
        <f t="shared" si="40"/>
        <v>2018</v>
      </c>
    </row>
    <row r="734" spans="1:9" x14ac:dyDescent="0.25">
      <c r="A734" s="155">
        <v>43461</v>
      </c>
      <c r="B734">
        <v>47</v>
      </c>
      <c r="C734">
        <v>31</v>
      </c>
      <c r="D734">
        <v>39</v>
      </c>
      <c r="E734" s="114">
        <f t="shared" si="41"/>
        <v>26</v>
      </c>
      <c r="G734">
        <f t="shared" si="38"/>
        <v>12</v>
      </c>
      <c r="H734">
        <f t="shared" si="39"/>
        <v>27</v>
      </c>
      <c r="I734">
        <f t="shared" si="40"/>
        <v>2018</v>
      </c>
    </row>
    <row r="735" spans="1:9" x14ac:dyDescent="0.25">
      <c r="A735" s="155">
        <v>43462</v>
      </c>
      <c r="B735">
        <v>56</v>
      </c>
      <c r="C735">
        <v>24</v>
      </c>
      <c r="D735">
        <v>40</v>
      </c>
      <c r="E735" s="114">
        <f t="shared" si="41"/>
        <v>25</v>
      </c>
      <c r="G735">
        <f t="shared" si="38"/>
        <v>12</v>
      </c>
      <c r="H735">
        <f t="shared" si="39"/>
        <v>28</v>
      </c>
      <c r="I735">
        <f t="shared" si="40"/>
        <v>2018</v>
      </c>
    </row>
    <row r="736" spans="1:9" x14ac:dyDescent="0.25">
      <c r="A736" s="155">
        <v>43463</v>
      </c>
      <c r="B736">
        <v>26</v>
      </c>
      <c r="C736">
        <v>13</v>
      </c>
      <c r="D736">
        <v>19.5</v>
      </c>
      <c r="E736" s="114">
        <f t="shared" si="41"/>
        <v>45.5</v>
      </c>
      <c r="G736">
        <f t="shared" si="38"/>
        <v>12</v>
      </c>
      <c r="H736">
        <f t="shared" si="39"/>
        <v>29</v>
      </c>
      <c r="I736">
        <f t="shared" si="40"/>
        <v>2018</v>
      </c>
    </row>
    <row r="737" spans="1:9" x14ac:dyDescent="0.25">
      <c r="A737" s="155">
        <v>43464</v>
      </c>
      <c r="B737">
        <v>23</v>
      </c>
      <c r="C737">
        <v>13</v>
      </c>
      <c r="D737">
        <v>18</v>
      </c>
      <c r="E737" s="114">
        <f t="shared" si="41"/>
        <v>47</v>
      </c>
      <c r="G737">
        <f t="shared" si="38"/>
        <v>12</v>
      </c>
      <c r="H737">
        <f t="shared" si="39"/>
        <v>30</v>
      </c>
      <c r="I737">
        <f t="shared" si="40"/>
        <v>2018</v>
      </c>
    </row>
    <row r="738" spans="1:9" x14ac:dyDescent="0.25">
      <c r="A738" s="155">
        <v>43465</v>
      </c>
      <c r="B738">
        <v>38</v>
      </c>
      <c r="C738">
        <v>19</v>
      </c>
      <c r="D738">
        <v>28.5</v>
      </c>
      <c r="E738" s="114">
        <f t="shared" si="41"/>
        <v>36.5</v>
      </c>
      <c r="G738">
        <f t="shared" si="38"/>
        <v>12</v>
      </c>
      <c r="H738">
        <f t="shared" si="39"/>
        <v>31</v>
      </c>
      <c r="I738">
        <f t="shared" si="40"/>
        <v>2018</v>
      </c>
    </row>
    <row r="739" spans="1:9" x14ac:dyDescent="0.25">
      <c r="A739" s="155">
        <v>43466</v>
      </c>
      <c r="B739">
        <v>39</v>
      </c>
      <c r="C739">
        <v>23</v>
      </c>
      <c r="D739">
        <v>31</v>
      </c>
      <c r="E739" s="114">
        <f t="shared" si="41"/>
        <v>34</v>
      </c>
      <c r="G739">
        <f t="shared" si="38"/>
        <v>1</v>
      </c>
      <c r="H739">
        <f t="shared" si="39"/>
        <v>1</v>
      </c>
      <c r="I739">
        <f t="shared" si="40"/>
        <v>2019</v>
      </c>
    </row>
    <row r="740" spans="1:9" x14ac:dyDescent="0.25">
      <c r="A740" s="155">
        <v>43467</v>
      </c>
      <c r="B740">
        <v>33</v>
      </c>
      <c r="C740">
        <v>20</v>
      </c>
      <c r="D740">
        <v>26.5</v>
      </c>
      <c r="E740" s="114">
        <f t="shared" si="41"/>
        <v>38.5</v>
      </c>
      <c r="G740">
        <f t="shared" si="38"/>
        <v>1</v>
      </c>
      <c r="H740">
        <f t="shared" si="39"/>
        <v>2</v>
      </c>
      <c r="I740">
        <f t="shared" si="40"/>
        <v>2019</v>
      </c>
    </row>
    <row r="741" spans="1:9" x14ac:dyDescent="0.25">
      <c r="A741" s="155">
        <v>43468</v>
      </c>
      <c r="B741">
        <v>27</v>
      </c>
      <c r="C741">
        <v>20</v>
      </c>
      <c r="D741">
        <v>23.5</v>
      </c>
      <c r="E741" s="114">
        <f t="shared" si="41"/>
        <v>41.5</v>
      </c>
      <c r="G741">
        <f t="shared" si="38"/>
        <v>1</v>
      </c>
      <c r="H741">
        <f t="shared" si="39"/>
        <v>3</v>
      </c>
      <c r="I741">
        <f t="shared" si="40"/>
        <v>2019</v>
      </c>
    </row>
    <row r="742" spans="1:9" x14ac:dyDescent="0.25">
      <c r="A742" s="155">
        <v>43469</v>
      </c>
      <c r="B742">
        <v>46</v>
      </c>
      <c r="C742">
        <v>22</v>
      </c>
      <c r="D742">
        <v>34</v>
      </c>
      <c r="E742" s="114">
        <f t="shared" si="41"/>
        <v>31</v>
      </c>
      <c r="G742">
        <f t="shared" si="38"/>
        <v>1</v>
      </c>
      <c r="H742">
        <f t="shared" si="39"/>
        <v>4</v>
      </c>
      <c r="I742">
        <f t="shared" si="40"/>
        <v>2019</v>
      </c>
    </row>
    <row r="743" spans="1:9" x14ac:dyDescent="0.25">
      <c r="A743" s="155">
        <v>43470</v>
      </c>
      <c r="B743">
        <v>53</v>
      </c>
      <c r="C743">
        <v>22</v>
      </c>
      <c r="D743">
        <v>37.5</v>
      </c>
      <c r="E743" s="114">
        <f t="shared" si="41"/>
        <v>27.5</v>
      </c>
      <c r="G743">
        <f t="shared" si="38"/>
        <v>1</v>
      </c>
      <c r="H743">
        <f t="shared" si="39"/>
        <v>5</v>
      </c>
      <c r="I743">
        <f t="shared" si="40"/>
        <v>2019</v>
      </c>
    </row>
    <row r="744" spans="1:9" x14ac:dyDescent="0.25">
      <c r="A744" s="155">
        <v>43471</v>
      </c>
      <c r="B744">
        <v>59</v>
      </c>
      <c r="C744">
        <v>30</v>
      </c>
      <c r="D744">
        <v>44.5</v>
      </c>
      <c r="E744" s="114">
        <f t="shared" si="41"/>
        <v>20.5</v>
      </c>
      <c r="G744">
        <f t="shared" si="38"/>
        <v>1</v>
      </c>
      <c r="H744">
        <f t="shared" si="39"/>
        <v>6</v>
      </c>
      <c r="I744">
        <f t="shared" si="40"/>
        <v>2019</v>
      </c>
    </row>
    <row r="745" spans="1:9" x14ac:dyDescent="0.25">
      <c r="A745" s="155">
        <v>43472</v>
      </c>
      <c r="B745">
        <v>52</v>
      </c>
      <c r="C745">
        <v>36</v>
      </c>
      <c r="D745">
        <v>44</v>
      </c>
      <c r="E745" s="114">
        <f t="shared" si="41"/>
        <v>21</v>
      </c>
      <c r="G745">
        <f t="shared" si="38"/>
        <v>1</v>
      </c>
      <c r="H745">
        <f t="shared" si="39"/>
        <v>7</v>
      </c>
      <c r="I745">
        <f t="shared" si="40"/>
        <v>2019</v>
      </c>
    </row>
    <row r="746" spans="1:9" x14ac:dyDescent="0.25">
      <c r="A746" s="155">
        <v>43473</v>
      </c>
      <c r="B746">
        <v>60</v>
      </c>
      <c r="C746">
        <v>40</v>
      </c>
      <c r="D746">
        <v>50</v>
      </c>
      <c r="E746" s="114">
        <f t="shared" si="41"/>
        <v>15</v>
      </c>
      <c r="G746">
        <f t="shared" si="38"/>
        <v>1</v>
      </c>
      <c r="H746">
        <f t="shared" si="39"/>
        <v>8</v>
      </c>
      <c r="I746">
        <f t="shared" si="40"/>
        <v>2019</v>
      </c>
    </row>
    <row r="747" spans="1:9" x14ac:dyDescent="0.25">
      <c r="A747" s="155">
        <v>43474</v>
      </c>
      <c r="B747">
        <v>47</v>
      </c>
      <c r="C747">
        <v>24</v>
      </c>
      <c r="D747">
        <v>35.5</v>
      </c>
      <c r="E747" s="114">
        <f t="shared" si="41"/>
        <v>29.5</v>
      </c>
      <c r="G747">
        <f t="shared" si="38"/>
        <v>1</v>
      </c>
      <c r="H747">
        <f t="shared" si="39"/>
        <v>9</v>
      </c>
      <c r="I747">
        <f t="shared" si="40"/>
        <v>2019</v>
      </c>
    </row>
    <row r="748" spans="1:9" x14ac:dyDescent="0.25">
      <c r="A748" s="155">
        <v>43475</v>
      </c>
      <c r="B748">
        <v>29</v>
      </c>
      <c r="C748">
        <v>17</v>
      </c>
      <c r="D748">
        <v>23</v>
      </c>
      <c r="E748" s="114">
        <f t="shared" si="41"/>
        <v>42</v>
      </c>
      <c r="G748">
        <f t="shared" si="38"/>
        <v>1</v>
      </c>
      <c r="H748">
        <f t="shared" si="39"/>
        <v>10</v>
      </c>
      <c r="I748">
        <f t="shared" si="40"/>
        <v>2019</v>
      </c>
    </row>
    <row r="749" spans="1:9" x14ac:dyDescent="0.25">
      <c r="A749" s="155">
        <v>43476</v>
      </c>
      <c r="B749">
        <v>35</v>
      </c>
      <c r="C749">
        <v>16</v>
      </c>
      <c r="D749">
        <v>25.5</v>
      </c>
      <c r="E749" s="114">
        <f t="shared" si="41"/>
        <v>39.5</v>
      </c>
      <c r="G749">
        <f t="shared" si="38"/>
        <v>1</v>
      </c>
      <c r="H749">
        <f t="shared" si="39"/>
        <v>11</v>
      </c>
      <c r="I749">
        <f t="shared" si="40"/>
        <v>2019</v>
      </c>
    </row>
    <row r="750" spans="1:9" x14ac:dyDescent="0.25">
      <c r="A750" s="155">
        <v>43477</v>
      </c>
      <c r="B750">
        <v>34</v>
      </c>
      <c r="C750">
        <v>27</v>
      </c>
      <c r="D750">
        <v>30.5</v>
      </c>
      <c r="E750" s="114">
        <f t="shared" si="41"/>
        <v>34.5</v>
      </c>
      <c r="G750">
        <f t="shared" si="38"/>
        <v>1</v>
      </c>
      <c r="H750">
        <f t="shared" si="39"/>
        <v>12</v>
      </c>
      <c r="I750">
        <f t="shared" si="40"/>
        <v>2019</v>
      </c>
    </row>
    <row r="751" spans="1:9" x14ac:dyDescent="0.25">
      <c r="A751" s="155">
        <v>43478</v>
      </c>
      <c r="B751">
        <v>31</v>
      </c>
      <c r="C751">
        <v>28</v>
      </c>
      <c r="D751">
        <v>29.5</v>
      </c>
      <c r="E751" s="114">
        <f t="shared" si="41"/>
        <v>35.5</v>
      </c>
      <c r="G751">
        <f t="shared" si="38"/>
        <v>1</v>
      </c>
      <c r="H751">
        <f t="shared" si="39"/>
        <v>13</v>
      </c>
      <c r="I751">
        <f t="shared" si="40"/>
        <v>2019</v>
      </c>
    </row>
    <row r="752" spans="1:9" x14ac:dyDescent="0.25">
      <c r="A752" s="155">
        <v>43479</v>
      </c>
      <c r="B752">
        <v>31</v>
      </c>
      <c r="C752">
        <v>19</v>
      </c>
      <c r="D752">
        <v>25</v>
      </c>
      <c r="E752" s="114">
        <f t="shared" si="41"/>
        <v>40</v>
      </c>
      <c r="G752">
        <f t="shared" si="38"/>
        <v>1</v>
      </c>
      <c r="H752">
        <f t="shared" si="39"/>
        <v>14</v>
      </c>
      <c r="I752">
        <f t="shared" si="40"/>
        <v>2019</v>
      </c>
    </row>
    <row r="753" spans="1:9" x14ac:dyDescent="0.25">
      <c r="A753" s="155">
        <v>43480</v>
      </c>
      <c r="B753">
        <v>27</v>
      </c>
      <c r="C753">
        <v>24</v>
      </c>
      <c r="D753">
        <v>25.5</v>
      </c>
      <c r="E753" s="114">
        <f t="shared" si="41"/>
        <v>39.5</v>
      </c>
      <c r="G753">
        <f t="shared" si="38"/>
        <v>1</v>
      </c>
      <c r="H753">
        <f t="shared" si="39"/>
        <v>15</v>
      </c>
      <c r="I753">
        <f t="shared" si="40"/>
        <v>2019</v>
      </c>
    </row>
    <row r="754" spans="1:9" x14ac:dyDescent="0.25">
      <c r="A754" s="155">
        <v>43481</v>
      </c>
      <c r="B754">
        <v>32</v>
      </c>
      <c r="C754">
        <v>26</v>
      </c>
      <c r="D754">
        <v>29</v>
      </c>
      <c r="E754" s="114">
        <f t="shared" si="41"/>
        <v>36</v>
      </c>
      <c r="G754">
        <f t="shared" si="38"/>
        <v>1</v>
      </c>
      <c r="H754">
        <f t="shared" si="39"/>
        <v>16</v>
      </c>
      <c r="I754">
        <f t="shared" si="40"/>
        <v>2019</v>
      </c>
    </row>
    <row r="755" spans="1:9" x14ac:dyDescent="0.25">
      <c r="A755" s="155">
        <v>43482</v>
      </c>
      <c r="B755">
        <v>33</v>
      </c>
      <c r="C755">
        <v>29</v>
      </c>
      <c r="D755">
        <v>31</v>
      </c>
      <c r="E755" s="114">
        <f t="shared" si="41"/>
        <v>34</v>
      </c>
      <c r="G755">
        <f t="shared" si="38"/>
        <v>1</v>
      </c>
      <c r="H755">
        <f t="shared" si="39"/>
        <v>17</v>
      </c>
      <c r="I755">
        <f t="shared" si="40"/>
        <v>2019</v>
      </c>
    </row>
    <row r="756" spans="1:9" x14ac:dyDescent="0.25">
      <c r="A756" s="155">
        <v>43483</v>
      </c>
      <c r="B756">
        <v>34</v>
      </c>
      <c r="C756">
        <v>25</v>
      </c>
      <c r="D756">
        <v>29.5</v>
      </c>
      <c r="E756" s="114">
        <f t="shared" si="41"/>
        <v>35.5</v>
      </c>
      <c r="G756">
        <f t="shared" si="38"/>
        <v>1</v>
      </c>
      <c r="H756">
        <f t="shared" si="39"/>
        <v>18</v>
      </c>
      <c r="I756">
        <f t="shared" si="40"/>
        <v>2019</v>
      </c>
    </row>
    <row r="757" spans="1:9" x14ac:dyDescent="0.25">
      <c r="A757" s="155">
        <v>43484</v>
      </c>
      <c r="B757">
        <v>33</v>
      </c>
      <c r="C757">
        <v>19</v>
      </c>
      <c r="D757">
        <v>26</v>
      </c>
      <c r="E757" s="114">
        <f t="shared" si="41"/>
        <v>39</v>
      </c>
      <c r="G757">
        <f t="shared" si="38"/>
        <v>1</v>
      </c>
      <c r="H757">
        <f t="shared" si="39"/>
        <v>19</v>
      </c>
      <c r="I757">
        <f t="shared" si="40"/>
        <v>2019</v>
      </c>
    </row>
    <row r="758" spans="1:9" x14ac:dyDescent="0.25">
      <c r="A758" s="155">
        <v>43485</v>
      </c>
      <c r="B758">
        <v>21</v>
      </c>
      <c r="C758">
        <v>1</v>
      </c>
      <c r="D758">
        <v>11</v>
      </c>
      <c r="E758" s="114">
        <f t="shared" si="41"/>
        <v>54</v>
      </c>
      <c r="G758">
        <f t="shared" si="38"/>
        <v>1</v>
      </c>
      <c r="H758">
        <f t="shared" si="39"/>
        <v>20</v>
      </c>
      <c r="I758">
        <f t="shared" si="40"/>
        <v>2019</v>
      </c>
    </row>
    <row r="759" spans="1:9" x14ac:dyDescent="0.25">
      <c r="A759" s="155">
        <v>43486</v>
      </c>
      <c r="B759">
        <v>11</v>
      </c>
      <c r="C759">
        <v>3</v>
      </c>
      <c r="D759">
        <v>7</v>
      </c>
      <c r="E759" s="114">
        <f t="shared" si="41"/>
        <v>58</v>
      </c>
      <c r="G759">
        <f t="shared" si="38"/>
        <v>1</v>
      </c>
      <c r="H759">
        <f t="shared" si="39"/>
        <v>21</v>
      </c>
      <c r="I759">
        <f t="shared" si="40"/>
        <v>2019</v>
      </c>
    </row>
    <row r="760" spans="1:9" x14ac:dyDescent="0.25">
      <c r="A760" s="155">
        <v>43487</v>
      </c>
      <c r="B760">
        <v>29</v>
      </c>
      <c r="C760">
        <v>4</v>
      </c>
      <c r="D760">
        <v>16.5</v>
      </c>
      <c r="E760" s="114">
        <f t="shared" si="41"/>
        <v>48.5</v>
      </c>
      <c r="G760">
        <f t="shared" si="38"/>
        <v>1</v>
      </c>
      <c r="H760">
        <f t="shared" si="39"/>
        <v>22</v>
      </c>
      <c r="I760">
        <f t="shared" si="40"/>
        <v>2019</v>
      </c>
    </row>
    <row r="761" spans="1:9" x14ac:dyDescent="0.25">
      <c r="A761" s="155">
        <v>43488</v>
      </c>
      <c r="B761">
        <v>36</v>
      </c>
      <c r="C761">
        <v>17</v>
      </c>
      <c r="D761">
        <v>26.5</v>
      </c>
      <c r="E761" s="114">
        <f t="shared" si="41"/>
        <v>38.5</v>
      </c>
      <c r="G761">
        <f t="shared" si="38"/>
        <v>1</v>
      </c>
      <c r="H761">
        <f t="shared" si="39"/>
        <v>23</v>
      </c>
      <c r="I761">
        <f t="shared" si="40"/>
        <v>2019</v>
      </c>
    </row>
    <row r="762" spans="1:9" x14ac:dyDescent="0.25">
      <c r="A762" s="155">
        <v>43489</v>
      </c>
      <c r="B762">
        <v>22</v>
      </c>
      <c r="C762">
        <v>14</v>
      </c>
      <c r="D762">
        <v>18</v>
      </c>
      <c r="E762" s="114">
        <f t="shared" si="41"/>
        <v>47</v>
      </c>
      <c r="G762">
        <f t="shared" ref="G762:G797" si="42">MONTH(A762)</f>
        <v>1</v>
      </c>
      <c r="H762">
        <f t="shared" ref="H762:H797" si="43">DAY(A762)</f>
        <v>24</v>
      </c>
      <c r="I762">
        <f t="shared" ref="I762:I797" si="44">YEAR(A762)</f>
        <v>2019</v>
      </c>
    </row>
    <row r="763" spans="1:9" x14ac:dyDescent="0.25">
      <c r="A763" s="155">
        <v>43490</v>
      </c>
      <c r="B763">
        <v>23</v>
      </c>
      <c r="C763">
        <v>-4</v>
      </c>
      <c r="D763">
        <v>9.5</v>
      </c>
      <c r="E763" s="114">
        <f t="shared" si="41"/>
        <v>55.5</v>
      </c>
      <c r="G763">
        <f t="shared" si="42"/>
        <v>1</v>
      </c>
      <c r="H763">
        <f t="shared" si="43"/>
        <v>25</v>
      </c>
      <c r="I763">
        <f t="shared" si="44"/>
        <v>2019</v>
      </c>
    </row>
    <row r="764" spans="1:9" x14ac:dyDescent="0.25">
      <c r="A764" s="155">
        <v>43491</v>
      </c>
      <c r="B764">
        <v>26</v>
      </c>
      <c r="C764">
        <v>-4</v>
      </c>
      <c r="D764">
        <v>11</v>
      </c>
      <c r="E764" s="114">
        <f t="shared" si="41"/>
        <v>54</v>
      </c>
      <c r="G764">
        <f t="shared" si="42"/>
        <v>1</v>
      </c>
      <c r="H764">
        <f t="shared" si="43"/>
        <v>26</v>
      </c>
      <c r="I764">
        <f t="shared" si="44"/>
        <v>2019</v>
      </c>
    </row>
    <row r="765" spans="1:9" x14ac:dyDescent="0.25">
      <c r="A765" s="155">
        <v>43492</v>
      </c>
      <c r="B765">
        <v>29</v>
      </c>
      <c r="C765">
        <v>3</v>
      </c>
      <c r="D765">
        <v>16</v>
      </c>
      <c r="E765" s="114">
        <f t="shared" si="41"/>
        <v>49</v>
      </c>
      <c r="G765">
        <f t="shared" si="42"/>
        <v>1</v>
      </c>
      <c r="H765">
        <f t="shared" si="43"/>
        <v>27</v>
      </c>
      <c r="I765">
        <f t="shared" si="44"/>
        <v>2019</v>
      </c>
    </row>
    <row r="766" spans="1:9" x14ac:dyDescent="0.25">
      <c r="A766" s="155">
        <v>43493</v>
      </c>
      <c r="B766">
        <v>40</v>
      </c>
      <c r="C766">
        <v>5</v>
      </c>
      <c r="D766">
        <v>22.5</v>
      </c>
      <c r="E766" s="114">
        <f t="shared" si="41"/>
        <v>42.5</v>
      </c>
      <c r="G766">
        <f t="shared" si="42"/>
        <v>1</v>
      </c>
      <c r="H766">
        <f t="shared" si="43"/>
        <v>28</v>
      </c>
      <c r="I766">
        <f t="shared" si="44"/>
        <v>2019</v>
      </c>
    </row>
    <row r="767" spans="1:9" x14ac:dyDescent="0.25">
      <c r="A767" s="155">
        <v>43494</v>
      </c>
      <c r="B767">
        <v>38</v>
      </c>
      <c r="C767">
        <v>3</v>
      </c>
      <c r="D767">
        <v>20.5</v>
      </c>
      <c r="E767" s="114">
        <f t="shared" si="41"/>
        <v>44.5</v>
      </c>
      <c r="G767">
        <f t="shared" si="42"/>
        <v>1</v>
      </c>
      <c r="H767">
        <f t="shared" si="43"/>
        <v>29</v>
      </c>
      <c r="I767">
        <f t="shared" si="44"/>
        <v>2019</v>
      </c>
    </row>
    <row r="768" spans="1:9" x14ac:dyDescent="0.25">
      <c r="A768" s="155">
        <v>43495</v>
      </c>
      <c r="B768">
        <v>11</v>
      </c>
      <c r="C768">
        <v>-17</v>
      </c>
      <c r="D768">
        <v>-3</v>
      </c>
      <c r="E768" s="114">
        <f t="shared" si="41"/>
        <v>68</v>
      </c>
      <c r="G768">
        <f t="shared" si="42"/>
        <v>1</v>
      </c>
      <c r="H768">
        <f t="shared" si="43"/>
        <v>30</v>
      </c>
      <c r="I768">
        <f t="shared" si="44"/>
        <v>2019</v>
      </c>
    </row>
    <row r="769" spans="1:9" x14ac:dyDescent="0.25">
      <c r="A769" s="155">
        <v>43496</v>
      </c>
      <c r="B769">
        <v>-3</v>
      </c>
      <c r="C769">
        <v>-18</v>
      </c>
      <c r="D769">
        <v>-10.5</v>
      </c>
      <c r="E769" s="114">
        <f t="shared" si="41"/>
        <v>75.5</v>
      </c>
      <c r="G769">
        <f t="shared" si="42"/>
        <v>1</v>
      </c>
      <c r="H769">
        <f t="shared" si="43"/>
        <v>31</v>
      </c>
      <c r="I769">
        <f t="shared" si="44"/>
        <v>2019</v>
      </c>
    </row>
    <row r="770" spans="1:9" x14ac:dyDescent="0.25">
      <c r="A770" s="155">
        <v>43497</v>
      </c>
      <c r="B770">
        <v>11</v>
      </c>
      <c r="C770">
        <v>-8</v>
      </c>
      <c r="D770">
        <v>1.5</v>
      </c>
      <c r="E770" s="114">
        <f t="shared" si="41"/>
        <v>63.5</v>
      </c>
      <c r="G770">
        <f t="shared" si="42"/>
        <v>2</v>
      </c>
      <c r="H770">
        <f t="shared" si="43"/>
        <v>1</v>
      </c>
      <c r="I770">
        <f t="shared" si="44"/>
        <v>2019</v>
      </c>
    </row>
    <row r="771" spans="1:9" x14ac:dyDescent="0.25">
      <c r="A771" s="155">
        <v>43498</v>
      </c>
      <c r="B771">
        <v>38</v>
      </c>
      <c r="C771">
        <v>3</v>
      </c>
      <c r="D771">
        <v>20.5</v>
      </c>
      <c r="E771" s="114">
        <f t="shared" si="41"/>
        <v>44.5</v>
      </c>
      <c r="G771">
        <f t="shared" si="42"/>
        <v>2</v>
      </c>
      <c r="H771">
        <f t="shared" si="43"/>
        <v>2</v>
      </c>
      <c r="I771">
        <f t="shared" si="44"/>
        <v>2019</v>
      </c>
    </row>
    <row r="772" spans="1:9" x14ac:dyDescent="0.25">
      <c r="A772" s="155">
        <v>43499</v>
      </c>
      <c r="B772">
        <v>48</v>
      </c>
      <c r="C772">
        <v>37</v>
      </c>
      <c r="D772">
        <v>42.5</v>
      </c>
      <c r="E772" s="114">
        <f t="shared" si="41"/>
        <v>22.5</v>
      </c>
      <c r="G772">
        <f t="shared" si="42"/>
        <v>2</v>
      </c>
      <c r="H772">
        <f t="shared" si="43"/>
        <v>3</v>
      </c>
      <c r="I772">
        <f t="shared" si="44"/>
        <v>2019</v>
      </c>
    </row>
    <row r="773" spans="1:9" x14ac:dyDescent="0.25">
      <c r="A773" s="155">
        <v>43500</v>
      </c>
      <c r="B773">
        <v>54</v>
      </c>
      <c r="C773">
        <v>45</v>
      </c>
      <c r="D773">
        <v>49.5</v>
      </c>
      <c r="E773" s="114">
        <f t="shared" si="41"/>
        <v>15.5</v>
      </c>
      <c r="G773">
        <f t="shared" si="42"/>
        <v>2</v>
      </c>
      <c r="H773">
        <f t="shared" si="43"/>
        <v>4</v>
      </c>
      <c r="I773">
        <f t="shared" si="44"/>
        <v>2019</v>
      </c>
    </row>
    <row r="774" spans="1:9" x14ac:dyDescent="0.25">
      <c r="A774" s="155">
        <v>43501</v>
      </c>
      <c r="B774">
        <v>55</v>
      </c>
      <c r="C774">
        <v>15</v>
      </c>
      <c r="D774">
        <v>35</v>
      </c>
      <c r="E774" s="114">
        <f t="shared" si="41"/>
        <v>30</v>
      </c>
      <c r="G774">
        <f t="shared" si="42"/>
        <v>2</v>
      </c>
      <c r="H774">
        <f t="shared" si="43"/>
        <v>5</v>
      </c>
      <c r="I774">
        <f t="shared" si="44"/>
        <v>2019</v>
      </c>
    </row>
    <row r="775" spans="1:9" x14ac:dyDescent="0.25">
      <c r="A775" s="155">
        <v>43502</v>
      </c>
      <c r="B775">
        <v>25</v>
      </c>
      <c r="C775">
        <v>15</v>
      </c>
      <c r="D775">
        <v>20</v>
      </c>
      <c r="E775" s="114">
        <f t="shared" si="41"/>
        <v>45</v>
      </c>
      <c r="G775">
        <f t="shared" si="42"/>
        <v>2</v>
      </c>
      <c r="H775">
        <f t="shared" si="43"/>
        <v>6</v>
      </c>
      <c r="I775">
        <f t="shared" si="44"/>
        <v>2019</v>
      </c>
    </row>
    <row r="776" spans="1:9" x14ac:dyDescent="0.25">
      <c r="A776" s="155">
        <v>43503</v>
      </c>
      <c r="B776">
        <v>30</v>
      </c>
      <c r="C776">
        <v>21</v>
      </c>
      <c r="D776">
        <v>25.5</v>
      </c>
      <c r="E776" s="114">
        <f t="shared" si="41"/>
        <v>39.5</v>
      </c>
      <c r="G776">
        <f t="shared" si="42"/>
        <v>2</v>
      </c>
      <c r="H776">
        <f t="shared" si="43"/>
        <v>7</v>
      </c>
      <c r="I776">
        <f t="shared" si="44"/>
        <v>2019</v>
      </c>
    </row>
    <row r="777" spans="1:9" x14ac:dyDescent="0.25">
      <c r="A777" s="155">
        <v>43504</v>
      </c>
      <c r="B777">
        <v>30</v>
      </c>
      <c r="C777">
        <v>2</v>
      </c>
      <c r="D777">
        <v>16</v>
      </c>
      <c r="E777" s="114">
        <f t="shared" si="41"/>
        <v>49</v>
      </c>
      <c r="G777">
        <f t="shared" si="42"/>
        <v>2</v>
      </c>
      <c r="H777">
        <f t="shared" si="43"/>
        <v>8</v>
      </c>
      <c r="I777">
        <f t="shared" si="44"/>
        <v>2019</v>
      </c>
    </row>
    <row r="778" spans="1:9" x14ac:dyDescent="0.25">
      <c r="A778" s="155">
        <v>43505</v>
      </c>
      <c r="B778">
        <v>15</v>
      </c>
      <c r="C778">
        <v>2</v>
      </c>
      <c r="D778">
        <v>8.5</v>
      </c>
      <c r="E778" s="114">
        <f t="shared" ref="E778:E797" si="45">IF(65-D778&gt;0,65-D778,0)</f>
        <v>56.5</v>
      </c>
      <c r="G778">
        <f t="shared" si="42"/>
        <v>2</v>
      </c>
      <c r="H778">
        <f t="shared" si="43"/>
        <v>9</v>
      </c>
      <c r="I778">
        <f t="shared" si="44"/>
        <v>2019</v>
      </c>
    </row>
    <row r="779" spans="1:9" x14ac:dyDescent="0.25">
      <c r="A779" s="155">
        <v>43506</v>
      </c>
      <c r="B779">
        <v>26</v>
      </c>
      <c r="C779">
        <v>8</v>
      </c>
      <c r="D779">
        <v>17</v>
      </c>
      <c r="E779" s="114">
        <f t="shared" si="45"/>
        <v>48</v>
      </c>
      <c r="G779">
        <f t="shared" si="42"/>
        <v>2</v>
      </c>
      <c r="H779">
        <f t="shared" si="43"/>
        <v>10</v>
      </c>
      <c r="I779">
        <f t="shared" si="44"/>
        <v>2019</v>
      </c>
    </row>
    <row r="780" spans="1:9" x14ac:dyDescent="0.25">
      <c r="A780" s="155">
        <v>43507</v>
      </c>
      <c r="B780">
        <v>32</v>
      </c>
      <c r="C780">
        <v>24</v>
      </c>
      <c r="D780">
        <v>28</v>
      </c>
      <c r="E780" s="114">
        <f t="shared" si="45"/>
        <v>37</v>
      </c>
      <c r="G780">
        <f t="shared" si="42"/>
        <v>2</v>
      </c>
      <c r="H780">
        <f t="shared" si="43"/>
        <v>11</v>
      </c>
      <c r="I780">
        <f t="shared" si="44"/>
        <v>2019</v>
      </c>
    </row>
    <row r="781" spans="1:9" x14ac:dyDescent="0.25">
      <c r="A781" s="155">
        <v>43508</v>
      </c>
      <c r="B781">
        <v>31</v>
      </c>
      <c r="C781">
        <v>25</v>
      </c>
      <c r="D781">
        <v>28</v>
      </c>
      <c r="E781" s="114">
        <f t="shared" si="45"/>
        <v>37</v>
      </c>
      <c r="G781">
        <f t="shared" si="42"/>
        <v>2</v>
      </c>
      <c r="H781">
        <f t="shared" si="43"/>
        <v>12</v>
      </c>
      <c r="I781">
        <f t="shared" si="44"/>
        <v>2019</v>
      </c>
    </row>
    <row r="782" spans="1:9" x14ac:dyDescent="0.25">
      <c r="A782" s="155">
        <v>43509</v>
      </c>
      <c r="B782">
        <v>28</v>
      </c>
      <c r="C782">
        <v>13</v>
      </c>
      <c r="D782">
        <v>20.5</v>
      </c>
      <c r="E782" s="114">
        <f t="shared" si="45"/>
        <v>44.5</v>
      </c>
      <c r="G782">
        <f t="shared" si="42"/>
        <v>2</v>
      </c>
      <c r="H782">
        <f t="shared" si="43"/>
        <v>13</v>
      </c>
      <c r="I782">
        <f t="shared" si="44"/>
        <v>2019</v>
      </c>
    </row>
    <row r="783" spans="1:9" x14ac:dyDescent="0.25">
      <c r="A783" s="155">
        <v>43510</v>
      </c>
      <c r="B783">
        <v>41</v>
      </c>
      <c r="C783">
        <v>13</v>
      </c>
      <c r="D783">
        <v>27</v>
      </c>
      <c r="E783" s="114">
        <f t="shared" si="45"/>
        <v>38</v>
      </c>
      <c r="G783">
        <f t="shared" si="42"/>
        <v>2</v>
      </c>
      <c r="H783">
        <f t="shared" si="43"/>
        <v>14</v>
      </c>
      <c r="I783">
        <f t="shared" si="44"/>
        <v>2019</v>
      </c>
    </row>
    <row r="784" spans="1:9" x14ac:dyDescent="0.25">
      <c r="A784" s="155">
        <v>43511</v>
      </c>
      <c r="B784">
        <v>52</v>
      </c>
      <c r="C784">
        <v>8</v>
      </c>
      <c r="D784">
        <v>30</v>
      </c>
      <c r="E784" s="114">
        <f t="shared" si="45"/>
        <v>35</v>
      </c>
      <c r="G784">
        <f t="shared" si="42"/>
        <v>2</v>
      </c>
      <c r="H784">
        <f t="shared" si="43"/>
        <v>15</v>
      </c>
      <c r="I784">
        <f t="shared" si="44"/>
        <v>2019</v>
      </c>
    </row>
    <row r="785" spans="1:9" x14ac:dyDescent="0.25">
      <c r="A785" s="155">
        <v>43512</v>
      </c>
      <c r="B785">
        <v>16</v>
      </c>
      <c r="C785">
        <v>8</v>
      </c>
      <c r="D785">
        <v>12</v>
      </c>
      <c r="E785" s="114">
        <f t="shared" si="45"/>
        <v>53</v>
      </c>
      <c r="G785">
        <f t="shared" si="42"/>
        <v>2</v>
      </c>
      <c r="H785">
        <f t="shared" si="43"/>
        <v>16</v>
      </c>
      <c r="I785">
        <f t="shared" si="44"/>
        <v>2019</v>
      </c>
    </row>
    <row r="786" spans="1:9" x14ac:dyDescent="0.25">
      <c r="A786" s="155">
        <v>43513</v>
      </c>
      <c r="B786">
        <v>30</v>
      </c>
      <c r="C786">
        <v>8</v>
      </c>
      <c r="D786">
        <v>19</v>
      </c>
      <c r="E786" s="114">
        <f t="shared" si="45"/>
        <v>46</v>
      </c>
      <c r="G786">
        <f t="shared" si="42"/>
        <v>2</v>
      </c>
      <c r="H786">
        <f t="shared" si="43"/>
        <v>17</v>
      </c>
      <c r="I786">
        <f t="shared" si="44"/>
        <v>2019</v>
      </c>
    </row>
    <row r="787" spans="1:9" x14ac:dyDescent="0.25">
      <c r="A787" s="155">
        <v>43514</v>
      </c>
      <c r="B787">
        <v>29</v>
      </c>
      <c r="C787">
        <v>19</v>
      </c>
      <c r="D787">
        <v>24</v>
      </c>
      <c r="E787" s="114">
        <f t="shared" si="45"/>
        <v>41</v>
      </c>
      <c r="G787">
        <f t="shared" si="42"/>
        <v>2</v>
      </c>
      <c r="H787">
        <f t="shared" si="43"/>
        <v>18</v>
      </c>
      <c r="I787">
        <f t="shared" si="44"/>
        <v>2019</v>
      </c>
    </row>
    <row r="788" spans="1:9" x14ac:dyDescent="0.25">
      <c r="A788" s="155">
        <v>43515</v>
      </c>
      <c r="B788">
        <v>27</v>
      </c>
      <c r="C788">
        <v>13</v>
      </c>
      <c r="D788">
        <v>20</v>
      </c>
      <c r="E788" s="114">
        <f t="shared" si="45"/>
        <v>45</v>
      </c>
      <c r="G788">
        <f t="shared" si="42"/>
        <v>2</v>
      </c>
      <c r="H788">
        <f t="shared" si="43"/>
        <v>19</v>
      </c>
      <c r="I788">
        <f t="shared" si="44"/>
        <v>2019</v>
      </c>
    </row>
    <row r="789" spans="1:9" x14ac:dyDescent="0.25">
      <c r="A789" s="155">
        <v>43516</v>
      </c>
      <c r="B789">
        <v>29</v>
      </c>
      <c r="C789">
        <v>13</v>
      </c>
      <c r="D789">
        <v>21</v>
      </c>
      <c r="E789" s="114">
        <f t="shared" si="45"/>
        <v>44</v>
      </c>
      <c r="G789">
        <f t="shared" si="42"/>
        <v>2</v>
      </c>
      <c r="H789">
        <f t="shared" si="43"/>
        <v>20</v>
      </c>
      <c r="I789">
        <f t="shared" si="44"/>
        <v>2019</v>
      </c>
    </row>
    <row r="790" spans="1:9" x14ac:dyDescent="0.25">
      <c r="A790" s="155">
        <v>43517</v>
      </c>
      <c r="B790">
        <v>35</v>
      </c>
      <c r="C790">
        <v>20</v>
      </c>
      <c r="D790">
        <v>27.5</v>
      </c>
      <c r="E790" s="114">
        <f t="shared" si="45"/>
        <v>37.5</v>
      </c>
      <c r="G790">
        <f t="shared" si="42"/>
        <v>2</v>
      </c>
      <c r="H790">
        <f t="shared" si="43"/>
        <v>21</v>
      </c>
      <c r="I790">
        <f t="shared" si="44"/>
        <v>2019</v>
      </c>
    </row>
    <row r="791" spans="1:9" x14ac:dyDescent="0.25">
      <c r="A791" s="155">
        <v>43518</v>
      </c>
      <c r="B791">
        <v>38</v>
      </c>
      <c r="C791">
        <v>20</v>
      </c>
      <c r="D791">
        <v>29</v>
      </c>
      <c r="E791" s="114">
        <f t="shared" si="45"/>
        <v>36</v>
      </c>
      <c r="G791">
        <f t="shared" si="42"/>
        <v>2</v>
      </c>
      <c r="H791">
        <f t="shared" si="43"/>
        <v>22</v>
      </c>
      <c r="I791">
        <f t="shared" si="44"/>
        <v>2019</v>
      </c>
    </row>
    <row r="792" spans="1:9" x14ac:dyDescent="0.25">
      <c r="A792" s="155">
        <v>43519</v>
      </c>
      <c r="B792">
        <v>40</v>
      </c>
      <c r="C792">
        <v>20</v>
      </c>
      <c r="D792">
        <v>30</v>
      </c>
      <c r="E792" s="114">
        <f t="shared" si="45"/>
        <v>35</v>
      </c>
      <c r="G792">
        <f t="shared" si="42"/>
        <v>2</v>
      </c>
      <c r="H792">
        <f t="shared" si="43"/>
        <v>23</v>
      </c>
      <c r="I792">
        <f t="shared" si="44"/>
        <v>2019</v>
      </c>
    </row>
    <row r="793" spans="1:9" x14ac:dyDescent="0.25">
      <c r="A793" s="155">
        <v>43520</v>
      </c>
      <c r="B793">
        <v>44</v>
      </c>
      <c r="C793">
        <v>23</v>
      </c>
      <c r="D793">
        <v>33.5</v>
      </c>
      <c r="E793" s="114">
        <f t="shared" si="45"/>
        <v>31.5</v>
      </c>
      <c r="G793">
        <f t="shared" si="42"/>
        <v>2</v>
      </c>
      <c r="H793">
        <f t="shared" si="43"/>
        <v>24</v>
      </c>
      <c r="I793">
        <f t="shared" si="44"/>
        <v>2019</v>
      </c>
    </row>
    <row r="794" spans="1:9" x14ac:dyDescent="0.25">
      <c r="A794" s="155">
        <v>43521</v>
      </c>
      <c r="B794">
        <v>27</v>
      </c>
      <c r="C794">
        <v>8</v>
      </c>
      <c r="D794">
        <v>17.5</v>
      </c>
      <c r="E794" s="114">
        <f t="shared" si="45"/>
        <v>47.5</v>
      </c>
      <c r="G794">
        <f t="shared" si="42"/>
        <v>2</v>
      </c>
      <c r="H794">
        <f t="shared" si="43"/>
        <v>25</v>
      </c>
      <c r="I794">
        <f t="shared" si="44"/>
        <v>2019</v>
      </c>
    </row>
    <row r="795" spans="1:9" x14ac:dyDescent="0.25">
      <c r="A795" s="155">
        <v>43522</v>
      </c>
      <c r="B795">
        <v>29</v>
      </c>
      <c r="C795">
        <v>7</v>
      </c>
      <c r="D795">
        <v>18</v>
      </c>
      <c r="E795" s="114">
        <f t="shared" si="45"/>
        <v>47</v>
      </c>
      <c r="G795">
        <f t="shared" si="42"/>
        <v>2</v>
      </c>
      <c r="H795">
        <f t="shared" si="43"/>
        <v>26</v>
      </c>
      <c r="I795">
        <f t="shared" si="44"/>
        <v>2019</v>
      </c>
    </row>
    <row r="796" spans="1:9" x14ac:dyDescent="0.25">
      <c r="A796" s="155">
        <v>43523</v>
      </c>
      <c r="B796">
        <v>37</v>
      </c>
      <c r="C796">
        <v>16</v>
      </c>
      <c r="D796">
        <v>26.5</v>
      </c>
      <c r="E796" s="114">
        <f t="shared" si="45"/>
        <v>38.5</v>
      </c>
      <c r="G796">
        <f t="shared" si="42"/>
        <v>2</v>
      </c>
      <c r="H796">
        <f t="shared" si="43"/>
        <v>27</v>
      </c>
      <c r="I796">
        <f t="shared" si="44"/>
        <v>2019</v>
      </c>
    </row>
    <row r="797" spans="1:9" x14ac:dyDescent="0.25">
      <c r="A797" s="155">
        <v>43524</v>
      </c>
      <c r="B797">
        <v>24</v>
      </c>
      <c r="C797">
        <v>8</v>
      </c>
      <c r="D797">
        <v>16</v>
      </c>
      <c r="E797" s="114">
        <f t="shared" si="45"/>
        <v>49</v>
      </c>
      <c r="G797">
        <f t="shared" si="42"/>
        <v>2</v>
      </c>
      <c r="H797">
        <f t="shared" si="43"/>
        <v>28</v>
      </c>
      <c r="I797">
        <f t="shared" si="44"/>
        <v>2019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10"/>
  <sheetViews>
    <sheetView zoomScaleNormal="100" workbookViewId="0">
      <pane xSplit="1" ySplit="312" topLeftCell="B313" activePane="bottomRight" state="frozen"/>
      <selection pane="topRight"/>
      <selection pane="bottomLeft"/>
      <selection pane="bottomRight"/>
    </sheetView>
  </sheetViews>
  <sheetFormatPr defaultColWidth="12.7109375" defaultRowHeight="15" x14ac:dyDescent="0.25"/>
  <cols>
    <col min="1" max="1" width="12.7109375" style="1"/>
    <col min="2" max="3" width="12.7109375" style="6"/>
    <col min="4" max="5" width="12.7109375" style="110"/>
  </cols>
  <sheetData>
    <row r="1" spans="1:9" x14ac:dyDescent="0.25">
      <c r="A1" s="1" t="s">
        <v>61</v>
      </c>
    </row>
    <row r="4" spans="1:9" x14ac:dyDescent="0.25">
      <c r="A4" s="1" t="s">
        <v>451</v>
      </c>
    </row>
    <row r="5" spans="1:9" x14ac:dyDescent="0.25">
      <c r="A5" s="1" t="s">
        <v>452</v>
      </c>
    </row>
    <row r="6" spans="1:9" x14ac:dyDescent="0.25">
      <c r="A6" s="1" t="s">
        <v>453</v>
      </c>
    </row>
    <row r="8" spans="1:9" x14ac:dyDescent="0.25">
      <c r="A8" s="1" t="s">
        <v>454</v>
      </c>
      <c r="B8" s="6" t="s">
        <v>455</v>
      </c>
      <c r="C8" s="6" t="s">
        <v>456</v>
      </c>
      <c r="D8" s="110" t="s">
        <v>457</v>
      </c>
      <c r="E8" s="110" t="s">
        <v>458</v>
      </c>
      <c r="G8" t="s">
        <v>46</v>
      </c>
      <c r="H8" t="s">
        <v>78</v>
      </c>
      <c r="I8" t="s">
        <v>514</v>
      </c>
    </row>
    <row r="9" spans="1:9" hidden="1" x14ac:dyDescent="0.25">
      <c r="A9" s="108">
        <v>42736</v>
      </c>
      <c r="B9" s="6">
        <v>46</v>
      </c>
      <c r="C9" s="6">
        <v>40</v>
      </c>
      <c r="D9" s="110">
        <f>(B9+C9)/2</f>
        <v>43</v>
      </c>
      <c r="E9" s="110">
        <f>IF(65-D9&gt;0,65-D9,0)</f>
        <v>22</v>
      </c>
    </row>
    <row r="10" spans="1:9" hidden="1" x14ac:dyDescent="0.25">
      <c r="A10" s="108">
        <v>42737</v>
      </c>
      <c r="B10" s="6">
        <v>55</v>
      </c>
      <c r="C10" s="6">
        <v>44</v>
      </c>
      <c r="D10" s="110">
        <f t="shared" ref="D10:D73" si="0">(B10+C10)/2</f>
        <v>49.5</v>
      </c>
      <c r="E10" s="110">
        <f t="shared" ref="E10:E73" si="1">IF(65-D10&gt;0,65-D10,0)</f>
        <v>15.5</v>
      </c>
    </row>
    <row r="11" spans="1:9" hidden="1" x14ac:dyDescent="0.25">
      <c r="A11" s="108">
        <v>42738</v>
      </c>
      <c r="B11" s="6">
        <v>54</v>
      </c>
      <c r="C11" s="6">
        <v>32</v>
      </c>
      <c r="D11" s="110">
        <f t="shared" si="0"/>
        <v>43</v>
      </c>
      <c r="E11" s="110">
        <f t="shared" si="1"/>
        <v>22</v>
      </c>
    </row>
    <row r="12" spans="1:9" hidden="1" x14ac:dyDescent="0.25">
      <c r="A12" s="108">
        <v>42739</v>
      </c>
      <c r="B12" s="6">
        <v>32</v>
      </c>
      <c r="C12" s="6">
        <v>21</v>
      </c>
      <c r="D12" s="110">
        <f t="shared" si="0"/>
        <v>26.5</v>
      </c>
      <c r="E12" s="110">
        <f t="shared" si="1"/>
        <v>38.5</v>
      </c>
    </row>
    <row r="13" spans="1:9" hidden="1" x14ac:dyDescent="0.25">
      <c r="A13" s="108">
        <v>42740</v>
      </c>
      <c r="B13" s="6">
        <v>26</v>
      </c>
      <c r="C13" s="6">
        <v>18</v>
      </c>
      <c r="D13" s="110">
        <f t="shared" si="0"/>
        <v>22</v>
      </c>
      <c r="E13" s="110">
        <f t="shared" si="1"/>
        <v>43</v>
      </c>
    </row>
    <row r="14" spans="1:9" hidden="1" x14ac:dyDescent="0.25">
      <c r="A14" s="108">
        <v>42741</v>
      </c>
      <c r="B14" s="6">
        <v>20</v>
      </c>
      <c r="C14" s="6">
        <v>12</v>
      </c>
      <c r="D14" s="110">
        <f t="shared" si="0"/>
        <v>16</v>
      </c>
      <c r="E14" s="110">
        <f t="shared" si="1"/>
        <v>49</v>
      </c>
    </row>
    <row r="15" spans="1:9" hidden="1" x14ac:dyDescent="0.25">
      <c r="A15" s="108">
        <v>42742</v>
      </c>
      <c r="B15" s="6">
        <v>24</v>
      </c>
      <c r="C15" s="6">
        <v>6</v>
      </c>
      <c r="D15" s="110">
        <f t="shared" si="0"/>
        <v>15</v>
      </c>
      <c r="E15" s="110">
        <f t="shared" si="1"/>
        <v>50</v>
      </c>
    </row>
    <row r="16" spans="1:9" hidden="1" x14ac:dyDescent="0.25">
      <c r="A16" s="108">
        <v>42743</v>
      </c>
      <c r="B16" s="6">
        <v>27</v>
      </c>
      <c r="C16" s="6">
        <v>9</v>
      </c>
      <c r="D16" s="110">
        <f t="shared" si="0"/>
        <v>18</v>
      </c>
      <c r="E16" s="110">
        <f t="shared" si="1"/>
        <v>47</v>
      </c>
    </row>
    <row r="17" spans="1:5" hidden="1" x14ac:dyDescent="0.25">
      <c r="A17" s="108">
        <v>42744</v>
      </c>
      <c r="B17" s="6">
        <v>43</v>
      </c>
      <c r="C17" s="6">
        <v>19</v>
      </c>
      <c r="D17" s="110">
        <f t="shared" si="0"/>
        <v>31</v>
      </c>
      <c r="E17" s="110">
        <f t="shared" si="1"/>
        <v>34</v>
      </c>
    </row>
    <row r="18" spans="1:5" hidden="1" x14ac:dyDescent="0.25">
      <c r="A18" s="108">
        <v>42745</v>
      </c>
      <c r="B18" s="6">
        <v>60</v>
      </c>
      <c r="C18" s="6">
        <v>37</v>
      </c>
      <c r="D18" s="110">
        <f t="shared" si="0"/>
        <v>48.5</v>
      </c>
      <c r="E18" s="110">
        <f t="shared" si="1"/>
        <v>16.5</v>
      </c>
    </row>
    <row r="19" spans="1:5" hidden="1" x14ac:dyDescent="0.25">
      <c r="A19" s="108">
        <v>42746</v>
      </c>
      <c r="B19" s="6">
        <v>65</v>
      </c>
      <c r="C19" s="6">
        <v>34</v>
      </c>
      <c r="D19" s="110">
        <f t="shared" si="0"/>
        <v>49.5</v>
      </c>
      <c r="E19" s="110">
        <f t="shared" si="1"/>
        <v>15.5</v>
      </c>
    </row>
    <row r="20" spans="1:5" hidden="1" x14ac:dyDescent="0.25">
      <c r="A20" s="108">
        <v>42747</v>
      </c>
      <c r="B20" s="6">
        <v>69</v>
      </c>
      <c r="C20" s="6">
        <v>32</v>
      </c>
      <c r="D20" s="110">
        <f t="shared" si="0"/>
        <v>50.5</v>
      </c>
      <c r="E20" s="110">
        <f t="shared" si="1"/>
        <v>14.5</v>
      </c>
    </row>
    <row r="21" spans="1:5" hidden="1" x14ac:dyDescent="0.25">
      <c r="A21" s="108">
        <v>42748</v>
      </c>
      <c r="B21" s="6">
        <v>34</v>
      </c>
      <c r="C21" s="6">
        <v>32</v>
      </c>
      <c r="D21" s="110">
        <f t="shared" si="0"/>
        <v>33</v>
      </c>
      <c r="E21" s="110">
        <f t="shared" si="1"/>
        <v>32</v>
      </c>
    </row>
    <row r="22" spans="1:5" hidden="1" x14ac:dyDescent="0.25">
      <c r="A22" s="108">
        <v>42749</v>
      </c>
      <c r="B22" s="6">
        <v>37</v>
      </c>
      <c r="C22" s="6">
        <v>34</v>
      </c>
      <c r="D22" s="110">
        <f t="shared" si="0"/>
        <v>35.5</v>
      </c>
      <c r="E22" s="110">
        <f t="shared" si="1"/>
        <v>29.5</v>
      </c>
    </row>
    <row r="23" spans="1:5" hidden="1" x14ac:dyDescent="0.25">
      <c r="A23" s="108">
        <v>42750</v>
      </c>
      <c r="B23" s="6">
        <v>40</v>
      </c>
      <c r="C23" s="6">
        <v>35</v>
      </c>
      <c r="D23" s="110">
        <f t="shared" si="0"/>
        <v>37.5</v>
      </c>
      <c r="E23" s="110">
        <f t="shared" si="1"/>
        <v>27.5</v>
      </c>
    </row>
    <row r="24" spans="1:5" hidden="1" x14ac:dyDescent="0.25">
      <c r="A24" s="108">
        <v>42751</v>
      </c>
      <c r="B24" s="6">
        <v>62</v>
      </c>
      <c r="C24" s="6">
        <v>40</v>
      </c>
      <c r="D24" s="110">
        <f t="shared" si="0"/>
        <v>51</v>
      </c>
      <c r="E24" s="110">
        <f t="shared" si="1"/>
        <v>14</v>
      </c>
    </row>
    <row r="25" spans="1:5" hidden="1" x14ac:dyDescent="0.25">
      <c r="A25" s="108">
        <v>42752</v>
      </c>
      <c r="B25" s="6">
        <v>61</v>
      </c>
      <c r="C25" s="6">
        <v>43</v>
      </c>
      <c r="D25" s="110">
        <f t="shared" si="0"/>
        <v>52</v>
      </c>
      <c r="E25" s="110">
        <f t="shared" si="1"/>
        <v>13</v>
      </c>
    </row>
    <row r="26" spans="1:5" hidden="1" x14ac:dyDescent="0.25">
      <c r="A26" s="108">
        <v>42753</v>
      </c>
      <c r="B26" s="6">
        <v>44</v>
      </c>
      <c r="C26" s="6">
        <v>40</v>
      </c>
      <c r="D26" s="110">
        <f t="shared" si="0"/>
        <v>42</v>
      </c>
      <c r="E26" s="110">
        <f t="shared" si="1"/>
        <v>23</v>
      </c>
    </row>
    <row r="27" spans="1:5" hidden="1" x14ac:dyDescent="0.25">
      <c r="A27" s="108">
        <v>42754</v>
      </c>
      <c r="B27" s="6">
        <v>56</v>
      </c>
      <c r="C27" s="6">
        <v>43</v>
      </c>
      <c r="D27" s="110">
        <f t="shared" si="0"/>
        <v>49.5</v>
      </c>
      <c r="E27" s="110">
        <f t="shared" si="1"/>
        <v>15.5</v>
      </c>
    </row>
    <row r="28" spans="1:5" hidden="1" x14ac:dyDescent="0.25">
      <c r="A28" s="108">
        <v>42755</v>
      </c>
      <c r="B28" s="6">
        <v>60</v>
      </c>
      <c r="C28" s="6">
        <v>50</v>
      </c>
      <c r="D28" s="110">
        <f t="shared" si="0"/>
        <v>55</v>
      </c>
      <c r="E28" s="110">
        <f t="shared" si="1"/>
        <v>10</v>
      </c>
    </row>
    <row r="29" spans="1:5" hidden="1" x14ac:dyDescent="0.25">
      <c r="A29" s="108">
        <v>42756</v>
      </c>
      <c r="B29" s="6">
        <v>67</v>
      </c>
      <c r="C29" s="6">
        <v>46</v>
      </c>
      <c r="D29" s="110">
        <f t="shared" si="0"/>
        <v>56.5</v>
      </c>
      <c r="E29" s="110">
        <f t="shared" si="1"/>
        <v>8.5</v>
      </c>
    </row>
    <row r="30" spans="1:5" hidden="1" x14ac:dyDescent="0.25">
      <c r="A30" s="108">
        <v>42757</v>
      </c>
      <c r="B30" s="6">
        <v>64</v>
      </c>
      <c r="C30" s="6">
        <v>45</v>
      </c>
      <c r="D30" s="110">
        <f t="shared" si="0"/>
        <v>54.5</v>
      </c>
      <c r="E30" s="110">
        <f t="shared" si="1"/>
        <v>10.5</v>
      </c>
    </row>
    <row r="31" spans="1:5" hidden="1" x14ac:dyDescent="0.25">
      <c r="A31" s="108">
        <v>42758</v>
      </c>
      <c r="B31" s="6">
        <v>45</v>
      </c>
      <c r="C31" s="6">
        <v>31</v>
      </c>
      <c r="D31" s="110">
        <f t="shared" si="0"/>
        <v>38</v>
      </c>
      <c r="E31" s="110">
        <f t="shared" si="1"/>
        <v>27</v>
      </c>
    </row>
    <row r="32" spans="1:5" hidden="1" x14ac:dyDescent="0.25">
      <c r="A32" s="108">
        <v>42759</v>
      </c>
      <c r="B32" s="6">
        <v>52</v>
      </c>
      <c r="C32" s="6">
        <v>28</v>
      </c>
      <c r="D32" s="110">
        <f t="shared" si="0"/>
        <v>40</v>
      </c>
      <c r="E32" s="110">
        <f t="shared" si="1"/>
        <v>25</v>
      </c>
    </row>
    <row r="33" spans="1:5" hidden="1" x14ac:dyDescent="0.25">
      <c r="A33" s="108">
        <v>42760</v>
      </c>
      <c r="B33" s="6">
        <v>59</v>
      </c>
      <c r="C33" s="6">
        <v>30</v>
      </c>
      <c r="D33" s="110">
        <f t="shared" si="0"/>
        <v>44.5</v>
      </c>
      <c r="E33" s="110">
        <f t="shared" si="1"/>
        <v>20.5</v>
      </c>
    </row>
    <row r="34" spans="1:5" hidden="1" x14ac:dyDescent="0.25">
      <c r="A34" s="108">
        <v>42761</v>
      </c>
      <c r="B34" s="6">
        <v>39</v>
      </c>
      <c r="C34" s="6">
        <v>32</v>
      </c>
      <c r="D34" s="110">
        <f t="shared" si="0"/>
        <v>35.5</v>
      </c>
      <c r="E34" s="110">
        <f t="shared" si="1"/>
        <v>29.5</v>
      </c>
    </row>
    <row r="35" spans="1:5" hidden="1" x14ac:dyDescent="0.25">
      <c r="A35" s="108">
        <v>42762</v>
      </c>
      <c r="B35" s="6">
        <v>44</v>
      </c>
      <c r="C35" s="6">
        <v>27</v>
      </c>
      <c r="D35" s="110">
        <f t="shared" si="0"/>
        <v>35.5</v>
      </c>
      <c r="E35" s="110">
        <f t="shared" si="1"/>
        <v>29.5</v>
      </c>
    </row>
    <row r="36" spans="1:5" hidden="1" x14ac:dyDescent="0.25">
      <c r="A36" s="108">
        <v>42763</v>
      </c>
      <c r="B36" s="6">
        <v>50</v>
      </c>
      <c r="C36" s="6">
        <v>29</v>
      </c>
      <c r="D36" s="110">
        <f t="shared" si="0"/>
        <v>39.5</v>
      </c>
      <c r="E36" s="110">
        <f t="shared" si="1"/>
        <v>25.5</v>
      </c>
    </row>
    <row r="37" spans="1:5" hidden="1" x14ac:dyDescent="0.25">
      <c r="A37" s="108">
        <v>42764</v>
      </c>
      <c r="B37" s="6">
        <v>42</v>
      </c>
      <c r="C37" s="6">
        <v>28</v>
      </c>
      <c r="D37" s="110">
        <f t="shared" si="0"/>
        <v>35</v>
      </c>
      <c r="E37" s="110">
        <f t="shared" si="1"/>
        <v>30</v>
      </c>
    </row>
    <row r="38" spans="1:5" hidden="1" x14ac:dyDescent="0.25">
      <c r="A38" s="108">
        <v>42765</v>
      </c>
      <c r="B38" s="6">
        <v>48</v>
      </c>
      <c r="C38" s="6">
        <v>22</v>
      </c>
      <c r="D38" s="110">
        <f t="shared" si="0"/>
        <v>35</v>
      </c>
      <c r="E38" s="110">
        <f t="shared" si="1"/>
        <v>30</v>
      </c>
    </row>
    <row r="39" spans="1:5" hidden="1" x14ac:dyDescent="0.25">
      <c r="A39" s="108">
        <v>42766</v>
      </c>
      <c r="B39" s="6">
        <v>61</v>
      </c>
      <c r="C39" s="6">
        <v>30</v>
      </c>
      <c r="D39" s="110">
        <f t="shared" si="0"/>
        <v>45.5</v>
      </c>
      <c r="E39" s="110">
        <f t="shared" si="1"/>
        <v>19.5</v>
      </c>
    </row>
    <row r="40" spans="1:5" hidden="1" x14ac:dyDescent="0.25">
      <c r="A40" s="108">
        <v>42767</v>
      </c>
      <c r="B40" s="6">
        <v>54</v>
      </c>
      <c r="C40" s="6">
        <v>38</v>
      </c>
      <c r="D40" s="110">
        <f t="shared" si="0"/>
        <v>46</v>
      </c>
      <c r="E40" s="110">
        <f t="shared" si="1"/>
        <v>19</v>
      </c>
    </row>
    <row r="41" spans="1:5" hidden="1" x14ac:dyDescent="0.25">
      <c r="A41" s="108">
        <v>42768</v>
      </c>
      <c r="B41" s="6">
        <v>38</v>
      </c>
      <c r="C41" s="6">
        <v>30</v>
      </c>
      <c r="D41" s="110">
        <f t="shared" si="0"/>
        <v>34</v>
      </c>
      <c r="E41" s="110">
        <f t="shared" si="1"/>
        <v>31</v>
      </c>
    </row>
    <row r="42" spans="1:5" hidden="1" x14ac:dyDescent="0.25">
      <c r="A42" s="108">
        <v>42769</v>
      </c>
      <c r="B42" s="6">
        <v>37</v>
      </c>
      <c r="C42" s="6">
        <v>17</v>
      </c>
      <c r="D42" s="110">
        <f t="shared" si="0"/>
        <v>27</v>
      </c>
      <c r="E42" s="110">
        <f t="shared" si="1"/>
        <v>38</v>
      </c>
    </row>
    <row r="43" spans="1:5" hidden="1" x14ac:dyDescent="0.25">
      <c r="A43" s="108">
        <v>42770</v>
      </c>
      <c r="B43" s="6">
        <v>41</v>
      </c>
      <c r="C43" s="6">
        <v>16</v>
      </c>
      <c r="D43" s="110">
        <f t="shared" si="0"/>
        <v>28.5</v>
      </c>
      <c r="E43" s="110">
        <f t="shared" si="1"/>
        <v>36.5</v>
      </c>
    </row>
    <row r="44" spans="1:5" hidden="1" x14ac:dyDescent="0.25">
      <c r="A44" s="108">
        <v>42771</v>
      </c>
      <c r="B44" s="6">
        <v>55</v>
      </c>
      <c r="C44" s="6">
        <v>29</v>
      </c>
      <c r="D44" s="110">
        <f t="shared" si="0"/>
        <v>42</v>
      </c>
      <c r="E44" s="110">
        <f t="shared" si="1"/>
        <v>23</v>
      </c>
    </row>
    <row r="45" spans="1:5" hidden="1" x14ac:dyDescent="0.25">
      <c r="A45" s="108">
        <v>42772</v>
      </c>
      <c r="B45" s="6">
        <v>65</v>
      </c>
      <c r="C45" s="6">
        <v>33</v>
      </c>
      <c r="D45" s="110">
        <f t="shared" si="0"/>
        <v>49</v>
      </c>
      <c r="E45" s="110">
        <f t="shared" si="1"/>
        <v>16</v>
      </c>
    </row>
    <row r="46" spans="1:5" hidden="1" x14ac:dyDescent="0.25">
      <c r="A46" s="108">
        <v>42773</v>
      </c>
      <c r="B46" s="6">
        <v>73</v>
      </c>
      <c r="C46" s="6">
        <v>49</v>
      </c>
      <c r="D46" s="110">
        <f t="shared" si="0"/>
        <v>61</v>
      </c>
      <c r="E46" s="110">
        <f t="shared" si="1"/>
        <v>4</v>
      </c>
    </row>
    <row r="47" spans="1:5" hidden="1" x14ac:dyDescent="0.25">
      <c r="A47" s="108">
        <v>42774</v>
      </c>
      <c r="B47" s="6">
        <v>49</v>
      </c>
      <c r="C47" s="6">
        <v>29</v>
      </c>
      <c r="D47" s="110">
        <f t="shared" si="0"/>
        <v>39</v>
      </c>
      <c r="E47" s="110">
        <f t="shared" si="1"/>
        <v>26</v>
      </c>
    </row>
    <row r="48" spans="1:5" hidden="1" x14ac:dyDescent="0.25">
      <c r="A48" s="108">
        <v>42775</v>
      </c>
      <c r="B48" s="6">
        <v>34</v>
      </c>
      <c r="C48" s="6">
        <v>21</v>
      </c>
      <c r="D48" s="110">
        <f t="shared" si="0"/>
        <v>27.5</v>
      </c>
      <c r="E48" s="110">
        <f t="shared" si="1"/>
        <v>37.5</v>
      </c>
    </row>
    <row r="49" spans="1:5" hidden="1" x14ac:dyDescent="0.25">
      <c r="A49" s="108">
        <v>42776</v>
      </c>
      <c r="B49" s="6">
        <v>59</v>
      </c>
      <c r="C49" s="6">
        <v>26</v>
      </c>
      <c r="D49" s="110">
        <f t="shared" si="0"/>
        <v>42.5</v>
      </c>
      <c r="E49" s="110">
        <f t="shared" si="1"/>
        <v>22.5</v>
      </c>
    </row>
    <row r="50" spans="1:5" hidden="1" x14ac:dyDescent="0.25">
      <c r="A50" s="108">
        <v>42777</v>
      </c>
      <c r="B50" s="6">
        <v>71</v>
      </c>
      <c r="C50" s="6">
        <v>51</v>
      </c>
      <c r="D50" s="110">
        <f t="shared" si="0"/>
        <v>61</v>
      </c>
      <c r="E50" s="110">
        <f t="shared" si="1"/>
        <v>4</v>
      </c>
    </row>
    <row r="51" spans="1:5" hidden="1" x14ac:dyDescent="0.25">
      <c r="A51" s="108">
        <v>42778</v>
      </c>
      <c r="B51" s="6">
        <v>63</v>
      </c>
      <c r="C51" s="6">
        <v>37</v>
      </c>
      <c r="D51" s="110">
        <f t="shared" si="0"/>
        <v>50</v>
      </c>
      <c r="E51" s="110">
        <f t="shared" si="1"/>
        <v>15</v>
      </c>
    </row>
    <row r="52" spans="1:5" hidden="1" x14ac:dyDescent="0.25">
      <c r="A52" s="108">
        <v>42779</v>
      </c>
      <c r="B52" s="6">
        <v>49</v>
      </c>
      <c r="C52" s="6">
        <v>25</v>
      </c>
      <c r="D52" s="110">
        <f t="shared" si="0"/>
        <v>37</v>
      </c>
      <c r="E52" s="110">
        <f t="shared" si="1"/>
        <v>28</v>
      </c>
    </row>
    <row r="53" spans="1:5" hidden="1" x14ac:dyDescent="0.25">
      <c r="A53" s="108">
        <v>42780</v>
      </c>
      <c r="B53" s="6">
        <v>50</v>
      </c>
      <c r="C53" s="6">
        <v>37</v>
      </c>
      <c r="D53" s="110">
        <f t="shared" si="0"/>
        <v>43.5</v>
      </c>
      <c r="E53" s="110">
        <f t="shared" si="1"/>
        <v>21.5</v>
      </c>
    </row>
    <row r="54" spans="1:5" hidden="1" x14ac:dyDescent="0.25">
      <c r="A54" s="108">
        <v>42781</v>
      </c>
      <c r="B54" s="6">
        <v>49</v>
      </c>
      <c r="C54" s="6">
        <v>27</v>
      </c>
      <c r="D54" s="110">
        <f t="shared" si="0"/>
        <v>38</v>
      </c>
      <c r="E54" s="110">
        <f t="shared" si="1"/>
        <v>27</v>
      </c>
    </row>
    <row r="55" spans="1:5" hidden="1" x14ac:dyDescent="0.25">
      <c r="A55" s="108">
        <v>42782</v>
      </c>
      <c r="B55" s="6">
        <v>60</v>
      </c>
      <c r="C55" s="6">
        <v>23</v>
      </c>
      <c r="D55" s="110">
        <f t="shared" si="0"/>
        <v>41.5</v>
      </c>
      <c r="E55" s="110">
        <f t="shared" si="1"/>
        <v>23.5</v>
      </c>
    </row>
    <row r="56" spans="1:5" hidden="1" x14ac:dyDescent="0.25">
      <c r="A56" s="108">
        <v>42783</v>
      </c>
      <c r="B56" s="6">
        <v>67</v>
      </c>
      <c r="C56" s="6">
        <v>35</v>
      </c>
      <c r="D56" s="110">
        <f t="shared" si="0"/>
        <v>51</v>
      </c>
      <c r="E56" s="110">
        <f t="shared" si="1"/>
        <v>14</v>
      </c>
    </row>
    <row r="57" spans="1:5" hidden="1" x14ac:dyDescent="0.25">
      <c r="A57" s="108">
        <v>42784</v>
      </c>
      <c r="B57" s="6">
        <v>56</v>
      </c>
      <c r="C57" s="6">
        <v>49</v>
      </c>
      <c r="D57" s="110">
        <f t="shared" si="0"/>
        <v>52.5</v>
      </c>
      <c r="E57" s="110">
        <f t="shared" si="1"/>
        <v>12.5</v>
      </c>
    </row>
    <row r="58" spans="1:5" hidden="1" x14ac:dyDescent="0.25">
      <c r="A58" s="108">
        <v>42785</v>
      </c>
      <c r="B58" s="6">
        <v>61</v>
      </c>
      <c r="C58" s="6">
        <v>46</v>
      </c>
      <c r="D58" s="110">
        <f t="shared" si="0"/>
        <v>53.5</v>
      </c>
      <c r="E58" s="110">
        <f t="shared" si="1"/>
        <v>11.5</v>
      </c>
    </row>
    <row r="59" spans="1:5" hidden="1" x14ac:dyDescent="0.25">
      <c r="A59" s="108">
        <v>42786</v>
      </c>
      <c r="B59" s="6">
        <v>73</v>
      </c>
      <c r="C59" s="6">
        <v>44</v>
      </c>
      <c r="D59" s="110">
        <f t="shared" si="0"/>
        <v>58.5</v>
      </c>
      <c r="E59" s="110">
        <f t="shared" si="1"/>
        <v>6.5</v>
      </c>
    </row>
    <row r="60" spans="1:5" hidden="1" x14ac:dyDescent="0.25">
      <c r="A60" s="108">
        <v>42787</v>
      </c>
      <c r="B60" s="6">
        <v>64</v>
      </c>
      <c r="C60" s="6">
        <v>55</v>
      </c>
      <c r="D60" s="110">
        <f t="shared" si="0"/>
        <v>59.5</v>
      </c>
      <c r="E60" s="110">
        <f t="shared" si="1"/>
        <v>5.5</v>
      </c>
    </row>
    <row r="61" spans="1:5" hidden="1" x14ac:dyDescent="0.25">
      <c r="A61" s="108">
        <v>42788</v>
      </c>
      <c r="B61" s="6">
        <v>71</v>
      </c>
      <c r="C61" s="6">
        <v>53</v>
      </c>
      <c r="D61" s="110">
        <f t="shared" si="0"/>
        <v>62</v>
      </c>
      <c r="E61" s="110">
        <f t="shared" si="1"/>
        <v>3</v>
      </c>
    </row>
    <row r="62" spans="1:5" hidden="1" x14ac:dyDescent="0.25">
      <c r="A62" s="108">
        <v>42789</v>
      </c>
      <c r="B62" s="6">
        <v>72</v>
      </c>
      <c r="C62" s="6">
        <v>50</v>
      </c>
      <c r="D62" s="110">
        <f t="shared" si="0"/>
        <v>61</v>
      </c>
      <c r="E62" s="110">
        <f t="shared" si="1"/>
        <v>4</v>
      </c>
    </row>
    <row r="63" spans="1:5" hidden="1" x14ac:dyDescent="0.25">
      <c r="A63" s="108">
        <v>42790</v>
      </c>
      <c r="B63" s="6">
        <v>69</v>
      </c>
      <c r="C63" s="6">
        <v>41</v>
      </c>
      <c r="D63" s="110">
        <f t="shared" si="0"/>
        <v>55</v>
      </c>
      <c r="E63" s="110">
        <f t="shared" si="1"/>
        <v>10</v>
      </c>
    </row>
    <row r="64" spans="1:5" hidden="1" x14ac:dyDescent="0.25">
      <c r="A64" s="108">
        <v>42791</v>
      </c>
      <c r="B64" s="6">
        <v>45</v>
      </c>
      <c r="C64" s="6">
        <v>26</v>
      </c>
      <c r="D64" s="110">
        <f t="shared" si="0"/>
        <v>35.5</v>
      </c>
      <c r="E64" s="110">
        <f t="shared" si="1"/>
        <v>29.5</v>
      </c>
    </row>
    <row r="65" spans="1:5" hidden="1" x14ac:dyDescent="0.25">
      <c r="A65" s="108">
        <v>42792</v>
      </c>
      <c r="B65" s="6">
        <v>51</v>
      </c>
      <c r="C65" s="6">
        <v>22</v>
      </c>
      <c r="D65" s="110">
        <f t="shared" si="0"/>
        <v>36.5</v>
      </c>
      <c r="E65" s="110">
        <f t="shared" si="1"/>
        <v>28.5</v>
      </c>
    </row>
    <row r="66" spans="1:5" hidden="1" x14ac:dyDescent="0.25">
      <c r="A66" s="108">
        <v>42793</v>
      </c>
      <c r="B66" s="6">
        <v>63</v>
      </c>
      <c r="C66" s="6">
        <v>42</v>
      </c>
      <c r="D66" s="110">
        <f t="shared" si="0"/>
        <v>52.5</v>
      </c>
      <c r="E66" s="110">
        <f t="shared" si="1"/>
        <v>12.5</v>
      </c>
    </row>
    <row r="67" spans="1:5" hidden="1" x14ac:dyDescent="0.25">
      <c r="A67" s="108">
        <v>42794</v>
      </c>
      <c r="B67" s="6">
        <v>70</v>
      </c>
      <c r="C67" s="6">
        <v>54</v>
      </c>
      <c r="D67" s="110">
        <f t="shared" si="0"/>
        <v>62</v>
      </c>
      <c r="E67" s="110">
        <f t="shared" si="1"/>
        <v>3</v>
      </c>
    </row>
    <row r="68" spans="1:5" hidden="1" x14ac:dyDescent="0.25">
      <c r="A68" s="108">
        <v>42795</v>
      </c>
      <c r="B68" s="6">
        <v>70</v>
      </c>
      <c r="C68" s="6">
        <v>38</v>
      </c>
      <c r="D68" s="110">
        <f t="shared" si="0"/>
        <v>54</v>
      </c>
      <c r="E68" s="110">
        <f t="shared" si="1"/>
        <v>11</v>
      </c>
    </row>
    <row r="69" spans="1:5" hidden="1" x14ac:dyDescent="0.25">
      <c r="A69" s="108">
        <v>42796</v>
      </c>
      <c r="B69" s="6">
        <v>56</v>
      </c>
      <c r="C69" s="6">
        <v>27</v>
      </c>
      <c r="D69" s="110">
        <f t="shared" si="0"/>
        <v>41.5</v>
      </c>
      <c r="E69" s="110">
        <f t="shared" si="1"/>
        <v>23.5</v>
      </c>
    </row>
    <row r="70" spans="1:5" hidden="1" x14ac:dyDescent="0.25">
      <c r="A70" s="108">
        <v>42797</v>
      </c>
      <c r="B70" s="6">
        <v>48</v>
      </c>
      <c r="C70" s="6">
        <v>29</v>
      </c>
      <c r="D70" s="110">
        <f t="shared" si="0"/>
        <v>38.5</v>
      </c>
      <c r="E70" s="110">
        <f t="shared" si="1"/>
        <v>26.5</v>
      </c>
    </row>
    <row r="71" spans="1:5" hidden="1" x14ac:dyDescent="0.25">
      <c r="A71" s="108">
        <v>42798</v>
      </c>
      <c r="B71" s="6">
        <v>66</v>
      </c>
      <c r="C71" s="6">
        <v>31</v>
      </c>
      <c r="D71" s="110">
        <f t="shared" si="0"/>
        <v>48.5</v>
      </c>
      <c r="E71" s="110">
        <f t="shared" si="1"/>
        <v>16.5</v>
      </c>
    </row>
    <row r="72" spans="1:5" hidden="1" x14ac:dyDescent="0.25">
      <c r="A72" s="108">
        <v>42799</v>
      </c>
      <c r="B72" s="6">
        <v>56</v>
      </c>
      <c r="C72" s="6">
        <v>42</v>
      </c>
      <c r="D72" s="110">
        <f t="shared" si="0"/>
        <v>49</v>
      </c>
      <c r="E72" s="110">
        <f t="shared" si="1"/>
        <v>16</v>
      </c>
    </row>
    <row r="73" spans="1:5" hidden="1" x14ac:dyDescent="0.25">
      <c r="A73" s="108">
        <v>42800</v>
      </c>
      <c r="B73" s="6">
        <v>66</v>
      </c>
      <c r="C73" s="6">
        <v>52</v>
      </c>
      <c r="D73" s="110">
        <f t="shared" si="0"/>
        <v>59</v>
      </c>
      <c r="E73" s="110">
        <f t="shared" si="1"/>
        <v>6</v>
      </c>
    </row>
    <row r="74" spans="1:5" hidden="1" x14ac:dyDescent="0.25">
      <c r="A74" s="108">
        <v>42801</v>
      </c>
      <c r="B74" s="6">
        <v>63</v>
      </c>
      <c r="C74" s="6">
        <v>40</v>
      </c>
      <c r="D74" s="110">
        <f t="shared" ref="D74:D137" si="2">(B74+C74)/2</f>
        <v>51.5</v>
      </c>
      <c r="E74" s="110">
        <f t="shared" ref="E74:E137" si="3">IF(65-D74&gt;0,65-D74,0)</f>
        <v>13.5</v>
      </c>
    </row>
    <row r="75" spans="1:5" hidden="1" x14ac:dyDescent="0.25">
      <c r="A75" s="108">
        <v>42802</v>
      </c>
      <c r="B75" s="6">
        <v>65</v>
      </c>
      <c r="C75" s="6">
        <v>34</v>
      </c>
      <c r="D75" s="110">
        <f t="shared" si="2"/>
        <v>49.5</v>
      </c>
      <c r="E75" s="110">
        <f t="shared" si="3"/>
        <v>15.5</v>
      </c>
    </row>
    <row r="76" spans="1:5" hidden="1" x14ac:dyDescent="0.25">
      <c r="A76" s="108">
        <v>42803</v>
      </c>
      <c r="B76" s="6">
        <v>71</v>
      </c>
      <c r="C76" s="6">
        <v>37</v>
      </c>
      <c r="D76" s="110">
        <f t="shared" si="2"/>
        <v>54</v>
      </c>
      <c r="E76" s="110">
        <f t="shared" si="3"/>
        <v>11</v>
      </c>
    </row>
    <row r="77" spans="1:5" hidden="1" x14ac:dyDescent="0.25">
      <c r="A77" s="108">
        <v>42804</v>
      </c>
      <c r="B77" s="6">
        <v>55</v>
      </c>
      <c r="C77" s="6">
        <v>37</v>
      </c>
      <c r="D77" s="110">
        <f t="shared" si="2"/>
        <v>46</v>
      </c>
      <c r="E77" s="110">
        <f t="shared" si="3"/>
        <v>19</v>
      </c>
    </row>
    <row r="78" spans="1:5" hidden="1" x14ac:dyDescent="0.25">
      <c r="A78" s="108">
        <v>42805</v>
      </c>
      <c r="B78" s="6">
        <v>39</v>
      </c>
      <c r="C78" s="6">
        <v>30</v>
      </c>
      <c r="D78" s="110">
        <f t="shared" si="2"/>
        <v>34.5</v>
      </c>
      <c r="E78" s="110">
        <f t="shared" si="3"/>
        <v>30.5</v>
      </c>
    </row>
    <row r="79" spans="1:5" hidden="1" x14ac:dyDescent="0.25">
      <c r="A79" s="108">
        <v>42806</v>
      </c>
      <c r="B79" s="6">
        <v>47</v>
      </c>
      <c r="C79" s="6">
        <v>26</v>
      </c>
      <c r="D79" s="110">
        <f t="shared" si="2"/>
        <v>36.5</v>
      </c>
      <c r="E79" s="110">
        <f t="shared" si="3"/>
        <v>28.5</v>
      </c>
    </row>
    <row r="80" spans="1:5" hidden="1" x14ac:dyDescent="0.25">
      <c r="A80" s="108">
        <v>42807</v>
      </c>
      <c r="B80" s="6">
        <v>40</v>
      </c>
      <c r="C80" s="6">
        <v>32</v>
      </c>
      <c r="D80" s="110">
        <f t="shared" si="2"/>
        <v>36</v>
      </c>
      <c r="E80" s="110">
        <f t="shared" si="3"/>
        <v>29</v>
      </c>
    </row>
    <row r="81" spans="1:5" hidden="1" x14ac:dyDescent="0.25">
      <c r="A81" s="108">
        <v>42808</v>
      </c>
      <c r="B81" s="6">
        <v>37</v>
      </c>
      <c r="C81" s="6">
        <v>24</v>
      </c>
      <c r="D81" s="110">
        <f t="shared" si="2"/>
        <v>30.5</v>
      </c>
      <c r="E81" s="110">
        <f t="shared" si="3"/>
        <v>34.5</v>
      </c>
    </row>
    <row r="82" spans="1:5" hidden="1" x14ac:dyDescent="0.25">
      <c r="A82" s="108">
        <v>42809</v>
      </c>
      <c r="B82" s="6">
        <v>39</v>
      </c>
      <c r="C82" s="6">
        <v>17</v>
      </c>
      <c r="D82" s="110">
        <f t="shared" si="2"/>
        <v>28</v>
      </c>
      <c r="E82" s="110">
        <f t="shared" si="3"/>
        <v>37</v>
      </c>
    </row>
    <row r="83" spans="1:5" hidden="1" x14ac:dyDescent="0.25">
      <c r="A83" s="108">
        <v>42810</v>
      </c>
      <c r="B83" s="6">
        <v>47</v>
      </c>
      <c r="C83" s="6">
        <v>21</v>
      </c>
      <c r="D83" s="110">
        <f t="shared" si="2"/>
        <v>34</v>
      </c>
      <c r="E83" s="110">
        <f t="shared" si="3"/>
        <v>31</v>
      </c>
    </row>
    <row r="84" spans="1:5" hidden="1" x14ac:dyDescent="0.25">
      <c r="A84" s="108">
        <v>42811</v>
      </c>
      <c r="B84" s="6">
        <v>60</v>
      </c>
      <c r="C84" s="6">
        <v>43</v>
      </c>
      <c r="D84" s="110">
        <f t="shared" si="2"/>
        <v>51.5</v>
      </c>
      <c r="E84" s="110">
        <f t="shared" si="3"/>
        <v>13.5</v>
      </c>
    </row>
    <row r="85" spans="1:5" hidden="1" x14ac:dyDescent="0.25">
      <c r="A85" s="108">
        <v>42812</v>
      </c>
      <c r="B85" s="6">
        <v>65</v>
      </c>
      <c r="C85" s="6">
        <v>40</v>
      </c>
      <c r="D85" s="110">
        <f t="shared" si="2"/>
        <v>52.5</v>
      </c>
      <c r="E85" s="110">
        <f t="shared" si="3"/>
        <v>12.5</v>
      </c>
    </row>
    <row r="86" spans="1:5" hidden="1" x14ac:dyDescent="0.25">
      <c r="A86" s="108">
        <v>42813</v>
      </c>
      <c r="B86" s="6">
        <v>55</v>
      </c>
      <c r="C86" s="6">
        <v>30</v>
      </c>
      <c r="D86" s="110">
        <f t="shared" si="2"/>
        <v>42.5</v>
      </c>
      <c r="E86" s="110">
        <f t="shared" si="3"/>
        <v>22.5</v>
      </c>
    </row>
    <row r="87" spans="1:5" hidden="1" x14ac:dyDescent="0.25">
      <c r="A87" s="108">
        <v>42814</v>
      </c>
      <c r="B87" s="6">
        <v>80</v>
      </c>
      <c r="C87" s="6">
        <v>41</v>
      </c>
      <c r="D87" s="110">
        <f t="shared" si="2"/>
        <v>60.5</v>
      </c>
      <c r="E87" s="110">
        <f t="shared" si="3"/>
        <v>4.5</v>
      </c>
    </row>
    <row r="88" spans="1:5" hidden="1" x14ac:dyDescent="0.25">
      <c r="A88" s="108">
        <v>42815</v>
      </c>
      <c r="B88" s="6">
        <v>63</v>
      </c>
      <c r="C88" s="6">
        <v>50</v>
      </c>
      <c r="D88" s="110">
        <f t="shared" si="2"/>
        <v>56.5</v>
      </c>
      <c r="E88" s="110">
        <f t="shared" si="3"/>
        <v>8.5</v>
      </c>
    </row>
    <row r="89" spans="1:5" hidden="1" x14ac:dyDescent="0.25">
      <c r="A89" s="108">
        <v>42816</v>
      </c>
      <c r="B89" s="6">
        <v>56</v>
      </c>
      <c r="C89" s="6">
        <v>42</v>
      </c>
      <c r="D89" s="110">
        <f t="shared" si="2"/>
        <v>49</v>
      </c>
      <c r="E89" s="110">
        <f t="shared" si="3"/>
        <v>16</v>
      </c>
    </row>
    <row r="90" spans="1:5" hidden="1" x14ac:dyDescent="0.25">
      <c r="A90" s="108">
        <v>42817</v>
      </c>
      <c r="B90" s="6">
        <v>65</v>
      </c>
      <c r="C90" s="6">
        <v>42</v>
      </c>
      <c r="D90" s="110">
        <f t="shared" si="2"/>
        <v>53.5</v>
      </c>
      <c r="E90" s="110">
        <f t="shared" si="3"/>
        <v>11.5</v>
      </c>
    </row>
    <row r="91" spans="1:5" hidden="1" x14ac:dyDescent="0.25">
      <c r="A91" s="108">
        <v>42818</v>
      </c>
      <c r="B91" s="6">
        <v>74</v>
      </c>
      <c r="C91" s="6">
        <v>61</v>
      </c>
      <c r="D91" s="110">
        <f t="shared" si="2"/>
        <v>67.5</v>
      </c>
      <c r="E91" s="110">
        <f t="shared" si="3"/>
        <v>0</v>
      </c>
    </row>
    <row r="92" spans="1:5" hidden="1" x14ac:dyDescent="0.25">
      <c r="A92" s="108">
        <v>42819</v>
      </c>
      <c r="B92" s="6">
        <v>66</v>
      </c>
      <c r="C92" s="6">
        <v>54</v>
      </c>
      <c r="D92" s="110">
        <f t="shared" si="2"/>
        <v>60</v>
      </c>
      <c r="E92" s="110">
        <f t="shared" si="3"/>
        <v>5</v>
      </c>
    </row>
    <row r="93" spans="1:5" hidden="1" x14ac:dyDescent="0.25">
      <c r="A93" s="108">
        <v>42820</v>
      </c>
      <c r="B93" s="6">
        <v>64</v>
      </c>
      <c r="C93" s="6">
        <v>50</v>
      </c>
      <c r="D93" s="110">
        <f t="shared" si="2"/>
        <v>57</v>
      </c>
      <c r="E93" s="110">
        <f t="shared" si="3"/>
        <v>8</v>
      </c>
    </row>
    <row r="94" spans="1:5" hidden="1" x14ac:dyDescent="0.25">
      <c r="A94" s="108">
        <v>42821</v>
      </c>
      <c r="B94" s="6">
        <v>65</v>
      </c>
      <c r="C94" s="6">
        <v>48</v>
      </c>
      <c r="D94" s="110">
        <f t="shared" si="2"/>
        <v>56.5</v>
      </c>
      <c r="E94" s="110">
        <f t="shared" si="3"/>
        <v>8.5</v>
      </c>
    </row>
    <row r="95" spans="1:5" hidden="1" x14ac:dyDescent="0.25">
      <c r="A95" s="108">
        <v>42822</v>
      </c>
      <c r="B95" s="6">
        <v>60</v>
      </c>
      <c r="C95" s="6">
        <v>51</v>
      </c>
      <c r="D95" s="110">
        <f t="shared" si="2"/>
        <v>55.5</v>
      </c>
      <c r="E95" s="110">
        <f t="shared" si="3"/>
        <v>9.5</v>
      </c>
    </row>
    <row r="96" spans="1:5" hidden="1" x14ac:dyDescent="0.25">
      <c r="A96" s="108">
        <v>42823</v>
      </c>
      <c r="B96" s="6">
        <v>74</v>
      </c>
      <c r="C96" s="6">
        <v>46</v>
      </c>
      <c r="D96" s="110">
        <f t="shared" si="2"/>
        <v>60</v>
      </c>
      <c r="E96" s="110">
        <f t="shared" si="3"/>
        <v>5</v>
      </c>
    </row>
    <row r="97" spans="1:5" hidden="1" x14ac:dyDescent="0.25">
      <c r="A97" s="108">
        <v>42824</v>
      </c>
      <c r="B97" s="6">
        <v>72</v>
      </c>
      <c r="C97" s="6">
        <v>51</v>
      </c>
      <c r="D97" s="110">
        <f t="shared" si="2"/>
        <v>61.5</v>
      </c>
      <c r="E97" s="110">
        <f t="shared" si="3"/>
        <v>3.5</v>
      </c>
    </row>
    <row r="98" spans="1:5" hidden="1" x14ac:dyDescent="0.25">
      <c r="A98" s="108">
        <v>42825</v>
      </c>
      <c r="B98" s="6">
        <v>56</v>
      </c>
      <c r="C98" s="6">
        <v>48</v>
      </c>
      <c r="D98" s="110">
        <f t="shared" si="2"/>
        <v>52</v>
      </c>
      <c r="E98" s="110">
        <f t="shared" si="3"/>
        <v>13</v>
      </c>
    </row>
    <row r="99" spans="1:5" hidden="1" x14ac:dyDescent="0.25">
      <c r="A99" s="108">
        <v>42826</v>
      </c>
      <c r="B99" s="6">
        <v>63</v>
      </c>
      <c r="C99" s="6">
        <v>44</v>
      </c>
      <c r="D99" s="110">
        <f t="shared" si="2"/>
        <v>53.5</v>
      </c>
      <c r="E99" s="110">
        <f t="shared" si="3"/>
        <v>11.5</v>
      </c>
    </row>
    <row r="100" spans="1:5" hidden="1" x14ac:dyDescent="0.25">
      <c r="A100" s="108">
        <v>42827</v>
      </c>
      <c r="B100" s="6">
        <v>70</v>
      </c>
      <c r="C100" s="6">
        <v>44</v>
      </c>
      <c r="D100" s="110">
        <f t="shared" si="2"/>
        <v>57</v>
      </c>
      <c r="E100" s="110">
        <f t="shared" si="3"/>
        <v>8</v>
      </c>
    </row>
    <row r="101" spans="1:5" hidden="1" x14ac:dyDescent="0.25">
      <c r="A101" s="108">
        <v>42828</v>
      </c>
      <c r="B101" s="6">
        <v>70</v>
      </c>
      <c r="C101" s="6">
        <v>54</v>
      </c>
      <c r="D101" s="110">
        <f t="shared" si="2"/>
        <v>62</v>
      </c>
      <c r="E101" s="110">
        <f t="shared" si="3"/>
        <v>3</v>
      </c>
    </row>
    <row r="102" spans="1:5" hidden="1" x14ac:dyDescent="0.25">
      <c r="A102" s="108">
        <v>42829</v>
      </c>
      <c r="B102" s="6">
        <v>74</v>
      </c>
      <c r="C102" s="6">
        <v>46</v>
      </c>
      <c r="D102" s="110">
        <f t="shared" si="2"/>
        <v>60</v>
      </c>
      <c r="E102" s="110">
        <f t="shared" si="3"/>
        <v>5</v>
      </c>
    </row>
    <row r="103" spans="1:5" hidden="1" x14ac:dyDescent="0.25">
      <c r="A103" s="108">
        <v>42830</v>
      </c>
      <c r="B103" s="6">
        <v>69</v>
      </c>
      <c r="C103" s="6">
        <v>42</v>
      </c>
      <c r="D103" s="110">
        <f t="shared" si="2"/>
        <v>55.5</v>
      </c>
      <c r="E103" s="110">
        <f t="shared" si="3"/>
        <v>9.5</v>
      </c>
    </row>
    <row r="104" spans="1:5" hidden="1" x14ac:dyDescent="0.25">
      <c r="A104" s="108">
        <v>42831</v>
      </c>
      <c r="B104" s="6">
        <v>62</v>
      </c>
      <c r="C104" s="6">
        <v>40</v>
      </c>
      <c r="D104" s="110">
        <f t="shared" si="2"/>
        <v>51</v>
      </c>
      <c r="E104" s="110">
        <f t="shared" si="3"/>
        <v>14</v>
      </c>
    </row>
    <row r="105" spans="1:5" hidden="1" x14ac:dyDescent="0.25">
      <c r="A105" s="108">
        <v>42832</v>
      </c>
      <c r="B105" s="6">
        <v>64</v>
      </c>
      <c r="C105" s="6">
        <v>36</v>
      </c>
      <c r="D105" s="110">
        <f t="shared" si="2"/>
        <v>50</v>
      </c>
      <c r="E105" s="110">
        <f t="shared" si="3"/>
        <v>15</v>
      </c>
    </row>
    <row r="106" spans="1:5" hidden="1" x14ac:dyDescent="0.25">
      <c r="A106" s="108">
        <v>42833</v>
      </c>
      <c r="B106" s="6">
        <v>73</v>
      </c>
      <c r="C106" s="6">
        <v>38</v>
      </c>
      <c r="D106" s="110">
        <f t="shared" si="2"/>
        <v>55.5</v>
      </c>
      <c r="E106" s="110">
        <f t="shared" si="3"/>
        <v>9.5</v>
      </c>
    </row>
    <row r="107" spans="1:5" hidden="1" x14ac:dyDescent="0.25">
      <c r="A107" s="108">
        <v>42834</v>
      </c>
      <c r="B107" s="6">
        <v>79</v>
      </c>
      <c r="C107" s="6">
        <v>57</v>
      </c>
      <c r="D107" s="110">
        <f t="shared" si="2"/>
        <v>68</v>
      </c>
      <c r="E107" s="110">
        <f t="shared" si="3"/>
        <v>0</v>
      </c>
    </row>
    <row r="108" spans="1:5" hidden="1" x14ac:dyDescent="0.25">
      <c r="A108" s="108">
        <v>42835</v>
      </c>
      <c r="B108" s="6">
        <v>74</v>
      </c>
      <c r="C108" s="6">
        <v>62</v>
      </c>
      <c r="D108" s="110">
        <f t="shared" si="2"/>
        <v>68</v>
      </c>
      <c r="E108" s="110">
        <f t="shared" si="3"/>
        <v>0</v>
      </c>
    </row>
    <row r="109" spans="1:5" hidden="1" x14ac:dyDescent="0.25">
      <c r="A109" s="108">
        <v>42836</v>
      </c>
      <c r="B109" s="6">
        <v>68</v>
      </c>
      <c r="C109" s="6">
        <v>44</v>
      </c>
      <c r="D109" s="110">
        <f t="shared" si="2"/>
        <v>56</v>
      </c>
      <c r="E109" s="110">
        <f t="shared" si="3"/>
        <v>9</v>
      </c>
    </row>
    <row r="110" spans="1:5" hidden="1" x14ac:dyDescent="0.25">
      <c r="A110" s="108">
        <v>42837</v>
      </c>
      <c r="B110" s="6">
        <v>74</v>
      </c>
      <c r="C110" s="6">
        <v>38</v>
      </c>
      <c r="D110" s="110">
        <f t="shared" si="2"/>
        <v>56</v>
      </c>
      <c r="E110" s="110">
        <f t="shared" si="3"/>
        <v>9</v>
      </c>
    </row>
    <row r="111" spans="1:5" hidden="1" x14ac:dyDescent="0.25">
      <c r="A111" s="108">
        <v>42838</v>
      </c>
      <c r="B111" s="6">
        <v>81</v>
      </c>
      <c r="C111" s="6">
        <v>47</v>
      </c>
      <c r="D111" s="110">
        <f t="shared" si="2"/>
        <v>64</v>
      </c>
      <c r="E111" s="110">
        <f t="shared" si="3"/>
        <v>1</v>
      </c>
    </row>
    <row r="112" spans="1:5" hidden="1" x14ac:dyDescent="0.25">
      <c r="A112" s="108">
        <v>42839</v>
      </c>
      <c r="B112" s="6">
        <v>83</v>
      </c>
      <c r="C112" s="6">
        <v>53</v>
      </c>
      <c r="D112" s="110">
        <f t="shared" si="2"/>
        <v>68</v>
      </c>
      <c r="E112" s="110">
        <f t="shared" si="3"/>
        <v>0</v>
      </c>
    </row>
    <row r="113" spans="1:5" hidden="1" x14ac:dyDescent="0.25">
      <c r="A113" s="108">
        <v>42840</v>
      </c>
      <c r="B113" s="6">
        <v>83</v>
      </c>
      <c r="C113" s="6">
        <v>58</v>
      </c>
      <c r="D113" s="110">
        <f t="shared" si="2"/>
        <v>70.5</v>
      </c>
      <c r="E113" s="110">
        <f t="shared" si="3"/>
        <v>0</v>
      </c>
    </row>
    <row r="114" spans="1:5" hidden="1" x14ac:dyDescent="0.25">
      <c r="A114" s="108">
        <v>42841</v>
      </c>
      <c r="B114" s="6">
        <v>78</v>
      </c>
      <c r="C114" s="6">
        <v>60</v>
      </c>
      <c r="D114" s="110">
        <f t="shared" si="2"/>
        <v>69</v>
      </c>
      <c r="E114" s="110">
        <f t="shared" si="3"/>
        <v>0</v>
      </c>
    </row>
    <row r="115" spans="1:5" hidden="1" x14ac:dyDescent="0.25">
      <c r="A115" s="108">
        <v>42842</v>
      </c>
      <c r="B115" s="6">
        <v>65</v>
      </c>
      <c r="C115" s="6">
        <v>57</v>
      </c>
      <c r="D115" s="110">
        <f t="shared" si="2"/>
        <v>61</v>
      </c>
      <c r="E115" s="110">
        <f t="shared" si="3"/>
        <v>4</v>
      </c>
    </row>
    <row r="116" spans="1:5" hidden="1" x14ac:dyDescent="0.25">
      <c r="A116" s="108">
        <v>42843</v>
      </c>
      <c r="B116" s="6">
        <v>76</v>
      </c>
      <c r="C116" s="6">
        <v>55</v>
      </c>
      <c r="D116" s="110">
        <f t="shared" si="2"/>
        <v>65.5</v>
      </c>
      <c r="E116" s="110">
        <f t="shared" si="3"/>
        <v>0</v>
      </c>
    </row>
    <row r="117" spans="1:5" hidden="1" x14ac:dyDescent="0.25">
      <c r="A117" s="108">
        <v>42844</v>
      </c>
      <c r="B117" s="6">
        <v>82</v>
      </c>
      <c r="C117" s="6">
        <v>56</v>
      </c>
      <c r="D117" s="110">
        <f t="shared" si="2"/>
        <v>69</v>
      </c>
      <c r="E117" s="110">
        <f t="shared" si="3"/>
        <v>0</v>
      </c>
    </row>
    <row r="118" spans="1:5" hidden="1" x14ac:dyDescent="0.25">
      <c r="A118" s="108">
        <v>42845</v>
      </c>
      <c r="B118" s="6">
        <v>77</v>
      </c>
      <c r="C118" s="6">
        <v>63</v>
      </c>
      <c r="D118" s="110">
        <f t="shared" si="2"/>
        <v>70</v>
      </c>
      <c r="E118" s="110">
        <f t="shared" si="3"/>
        <v>0</v>
      </c>
    </row>
    <row r="119" spans="1:5" hidden="1" x14ac:dyDescent="0.25">
      <c r="A119" s="108">
        <v>42846</v>
      </c>
      <c r="B119" s="6">
        <v>65</v>
      </c>
      <c r="C119" s="6">
        <v>50</v>
      </c>
      <c r="D119" s="110">
        <f t="shared" si="2"/>
        <v>57.5</v>
      </c>
      <c r="E119" s="110">
        <f t="shared" si="3"/>
        <v>7.5</v>
      </c>
    </row>
    <row r="120" spans="1:5" hidden="1" x14ac:dyDescent="0.25">
      <c r="A120" s="108">
        <v>42847</v>
      </c>
      <c r="B120" s="6">
        <v>53</v>
      </c>
      <c r="C120" s="6">
        <v>47</v>
      </c>
      <c r="D120" s="110">
        <f t="shared" si="2"/>
        <v>50</v>
      </c>
      <c r="E120" s="110">
        <f t="shared" si="3"/>
        <v>15</v>
      </c>
    </row>
    <row r="121" spans="1:5" hidden="1" x14ac:dyDescent="0.25">
      <c r="A121" s="108">
        <v>42848</v>
      </c>
      <c r="B121" s="6">
        <v>69</v>
      </c>
      <c r="C121" s="6">
        <v>46</v>
      </c>
      <c r="D121" s="110">
        <f t="shared" si="2"/>
        <v>57.5</v>
      </c>
      <c r="E121" s="110">
        <f t="shared" si="3"/>
        <v>7.5</v>
      </c>
    </row>
    <row r="122" spans="1:5" hidden="1" x14ac:dyDescent="0.25">
      <c r="A122" s="108">
        <v>42849</v>
      </c>
      <c r="B122" s="6">
        <v>76</v>
      </c>
      <c r="C122" s="6">
        <v>39</v>
      </c>
      <c r="D122" s="110">
        <f t="shared" si="2"/>
        <v>57.5</v>
      </c>
      <c r="E122" s="110">
        <f t="shared" si="3"/>
        <v>7.5</v>
      </c>
    </row>
    <row r="123" spans="1:5" hidden="1" x14ac:dyDescent="0.25">
      <c r="A123" s="108">
        <v>42850</v>
      </c>
      <c r="B123" s="6">
        <v>78</v>
      </c>
      <c r="C123" s="6">
        <v>52</v>
      </c>
      <c r="D123" s="110">
        <f t="shared" si="2"/>
        <v>65</v>
      </c>
      <c r="E123" s="110">
        <f t="shared" si="3"/>
        <v>0</v>
      </c>
    </row>
    <row r="124" spans="1:5" hidden="1" x14ac:dyDescent="0.25">
      <c r="A124" s="108">
        <v>42851</v>
      </c>
      <c r="B124" s="6">
        <v>76</v>
      </c>
      <c r="C124" s="6">
        <v>58</v>
      </c>
      <c r="D124" s="110">
        <f t="shared" si="2"/>
        <v>67</v>
      </c>
      <c r="E124" s="110">
        <f t="shared" si="3"/>
        <v>0</v>
      </c>
    </row>
    <row r="125" spans="1:5" hidden="1" x14ac:dyDescent="0.25">
      <c r="A125" s="108">
        <v>42852</v>
      </c>
      <c r="B125" s="6">
        <v>61</v>
      </c>
      <c r="C125" s="6">
        <v>49</v>
      </c>
      <c r="D125" s="110">
        <f t="shared" si="2"/>
        <v>55</v>
      </c>
      <c r="E125" s="110">
        <f t="shared" si="3"/>
        <v>10</v>
      </c>
    </row>
    <row r="126" spans="1:5" hidden="1" x14ac:dyDescent="0.25">
      <c r="A126" s="108">
        <v>42853</v>
      </c>
      <c r="B126" s="6">
        <v>74</v>
      </c>
      <c r="C126" s="6">
        <v>53</v>
      </c>
      <c r="D126" s="110">
        <f t="shared" si="2"/>
        <v>63.5</v>
      </c>
      <c r="E126" s="110">
        <f t="shared" si="3"/>
        <v>1.5</v>
      </c>
    </row>
    <row r="127" spans="1:5" hidden="1" x14ac:dyDescent="0.25">
      <c r="A127" s="108">
        <v>42854</v>
      </c>
      <c r="B127" s="6">
        <v>83</v>
      </c>
      <c r="C127" s="6">
        <v>63</v>
      </c>
      <c r="D127" s="110">
        <f t="shared" si="2"/>
        <v>73</v>
      </c>
      <c r="E127" s="110">
        <f t="shared" si="3"/>
        <v>0</v>
      </c>
    </row>
    <row r="128" spans="1:5" hidden="1" x14ac:dyDescent="0.25">
      <c r="A128" s="108">
        <v>42855</v>
      </c>
      <c r="B128" s="6">
        <v>71</v>
      </c>
      <c r="C128" s="6">
        <v>56</v>
      </c>
      <c r="D128" s="110">
        <f t="shared" si="2"/>
        <v>63.5</v>
      </c>
      <c r="E128" s="110">
        <f t="shared" si="3"/>
        <v>1.5</v>
      </c>
    </row>
    <row r="129" spans="1:5" hidden="1" x14ac:dyDescent="0.25">
      <c r="A129" s="108">
        <v>42856</v>
      </c>
      <c r="B129" s="6">
        <v>56</v>
      </c>
      <c r="C129" s="6">
        <v>50</v>
      </c>
      <c r="D129" s="110">
        <f t="shared" si="2"/>
        <v>53</v>
      </c>
      <c r="E129" s="110">
        <f t="shared" si="3"/>
        <v>12</v>
      </c>
    </row>
    <row r="130" spans="1:5" hidden="1" x14ac:dyDescent="0.25">
      <c r="A130" s="108">
        <v>42857</v>
      </c>
      <c r="B130" s="6">
        <v>76</v>
      </c>
      <c r="C130" s="6">
        <v>43</v>
      </c>
      <c r="D130" s="110">
        <f t="shared" si="2"/>
        <v>59.5</v>
      </c>
      <c r="E130" s="110">
        <f t="shared" si="3"/>
        <v>5.5</v>
      </c>
    </row>
    <row r="131" spans="1:5" hidden="1" x14ac:dyDescent="0.25">
      <c r="A131" s="108">
        <v>42858</v>
      </c>
      <c r="B131" s="6">
        <v>62</v>
      </c>
      <c r="C131" s="6">
        <v>51</v>
      </c>
      <c r="D131" s="110">
        <f t="shared" si="2"/>
        <v>56.5</v>
      </c>
      <c r="E131" s="110">
        <f t="shared" si="3"/>
        <v>8.5</v>
      </c>
    </row>
    <row r="132" spans="1:5" hidden="1" x14ac:dyDescent="0.25">
      <c r="A132" s="108">
        <v>42859</v>
      </c>
      <c r="B132" s="6">
        <v>53</v>
      </c>
      <c r="C132" s="6">
        <v>47</v>
      </c>
      <c r="D132" s="110">
        <f t="shared" si="2"/>
        <v>50</v>
      </c>
      <c r="E132" s="110">
        <f t="shared" si="3"/>
        <v>15</v>
      </c>
    </row>
    <row r="133" spans="1:5" hidden="1" x14ac:dyDescent="0.25">
      <c r="A133" s="108">
        <v>42860</v>
      </c>
      <c r="B133" s="6">
        <v>66</v>
      </c>
      <c r="C133" s="6">
        <v>46</v>
      </c>
      <c r="D133" s="110">
        <f t="shared" si="2"/>
        <v>56</v>
      </c>
      <c r="E133" s="110">
        <f t="shared" si="3"/>
        <v>9</v>
      </c>
    </row>
    <row r="134" spans="1:5" hidden="1" x14ac:dyDescent="0.25">
      <c r="A134" s="108">
        <v>42861</v>
      </c>
      <c r="B134" s="6">
        <v>77</v>
      </c>
      <c r="C134" s="6">
        <v>42</v>
      </c>
      <c r="D134" s="110">
        <f t="shared" si="2"/>
        <v>59.5</v>
      </c>
      <c r="E134" s="110">
        <f t="shared" si="3"/>
        <v>5.5</v>
      </c>
    </row>
    <row r="135" spans="1:5" hidden="1" x14ac:dyDescent="0.25">
      <c r="A135" s="108">
        <v>42862</v>
      </c>
      <c r="B135" s="6">
        <v>74</v>
      </c>
      <c r="C135" s="6">
        <v>43</v>
      </c>
      <c r="D135" s="110">
        <f t="shared" si="2"/>
        <v>58.5</v>
      </c>
      <c r="E135" s="110">
        <f t="shared" si="3"/>
        <v>6.5</v>
      </c>
    </row>
    <row r="136" spans="1:5" hidden="1" x14ac:dyDescent="0.25">
      <c r="A136" s="108">
        <v>42863</v>
      </c>
      <c r="B136" s="6">
        <v>82</v>
      </c>
      <c r="C136" s="6">
        <v>51</v>
      </c>
      <c r="D136" s="110">
        <f t="shared" si="2"/>
        <v>66.5</v>
      </c>
      <c r="E136" s="110">
        <f t="shared" si="3"/>
        <v>0</v>
      </c>
    </row>
    <row r="137" spans="1:5" hidden="1" x14ac:dyDescent="0.25">
      <c r="A137" s="108">
        <v>42864</v>
      </c>
      <c r="B137" s="6">
        <v>84</v>
      </c>
      <c r="C137" s="6">
        <v>58</v>
      </c>
      <c r="D137" s="110">
        <f t="shared" si="2"/>
        <v>71</v>
      </c>
      <c r="E137" s="110">
        <f t="shared" si="3"/>
        <v>0</v>
      </c>
    </row>
    <row r="138" spans="1:5" hidden="1" x14ac:dyDescent="0.25">
      <c r="A138" s="108">
        <v>42865</v>
      </c>
      <c r="B138" s="6">
        <v>84</v>
      </c>
      <c r="C138" s="6">
        <v>61</v>
      </c>
      <c r="D138" s="110">
        <f t="shared" ref="D138:D201" si="4">(B138+C138)/2</f>
        <v>72.5</v>
      </c>
      <c r="E138" s="110">
        <f t="shared" ref="E138:E201" si="5">IF(65-D138&gt;0,65-D138,0)</f>
        <v>0</v>
      </c>
    </row>
    <row r="139" spans="1:5" hidden="1" x14ac:dyDescent="0.25">
      <c r="A139" s="108">
        <v>42866</v>
      </c>
      <c r="B139" s="6">
        <v>86</v>
      </c>
      <c r="C139" s="6">
        <v>64</v>
      </c>
      <c r="D139" s="110">
        <f t="shared" si="4"/>
        <v>75</v>
      </c>
      <c r="E139" s="110">
        <f t="shared" si="5"/>
        <v>0</v>
      </c>
    </row>
    <row r="140" spans="1:5" hidden="1" x14ac:dyDescent="0.25">
      <c r="A140" s="108">
        <v>42867</v>
      </c>
      <c r="B140" s="6">
        <v>71</v>
      </c>
      <c r="C140" s="6">
        <v>57</v>
      </c>
      <c r="D140" s="110">
        <f t="shared" si="4"/>
        <v>64</v>
      </c>
      <c r="E140" s="110">
        <f t="shared" si="5"/>
        <v>1</v>
      </c>
    </row>
    <row r="141" spans="1:5" hidden="1" x14ac:dyDescent="0.25">
      <c r="A141" s="108">
        <v>42868</v>
      </c>
      <c r="B141" s="6">
        <v>78</v>
      </c>
      <c r="C141" s="6">
        <v>50</v>
      </c>
      <c r="D141" s="110">
        <f t="shared" si="4"/>
        <v>64</v>
      </c>
      <c r="E141" s="110">
        <f t="shared" si="5"/>
        <v>1</v>
      </c>
    </row>
    <row r="142" spans="1:5" hidden="1" x14ac:dyDescent="0.25">
      <c r="A142" s="108">
        <v>42869</v>
      </c>
      <c r="B142" s="6">
        <v>81</v>
      </c>
      <c r="C142" s="6">
        <v>53</v>
      </c>
      <c r="D142" s="110">
        <f t="shared" si="4"/>
        <v>67</v>
      </c>
      <c r="E142" s="110">
        <f t="shared" si="5"/>
        <v>0</v>
      </c>
    </row>
    <row r="143" spans="1:5" hidden="1" x14ac:dyDescent="0.25">
      <c r="A143" s="108">
        <v>42870</v>
      </c>
      <c r="B143" s="6">
        <v>84</v>
      </c>
      <c r="C143" s="6">
        <v>54</v>
      </c>
      <c r="D143" s="110">
        <f t="shared" si="4"/>
        <v>69</v>
      </c>
      <c r="E143" s="110">
        <f t="shared" si="5"/>
        <v>0</v>
      </c>
    </row>
    <row r="144" spans="1:5" hidden="1" x14ac:dyDescent="0.25">
      <c r="A144" s="108">
        <v>42871</v>
      </c>
      <c r="B144" s="6">
        <v>86</v>
      </c>
      <c r="C144" s="6">
        <v>64</v>
      </c>
      <c r="D144" s="110">
        <f t="shared" si="4"/>
        <v>75</v>
      </c>
      <c r="E144" s="110">
        <f t="shared" si="5"/>
        <v>0</v>
      </c>
    </row>
    <row r="145" spans="1:5" hidden="1" x14ac:dyDescent="0.25">
      <c r="A145" s="108">
        <v>42872</v>
      </c>
      <c r="B145" s="6">
        <v>83</v>
      </c>
      <c r="C145" s="6">
        <v>70</v>
      </c>
      <c r="D145" s="110">
        <f t="shared" si="4"/>
        <v>76.5</v>
      </c>
      <c r="E145" s="110">
        <f t="shared" si="5"/>
        <v>0</v>
      </c>
    </row>
    <row r="146" spans="1:5" hidden="1" x14ac:dyDescent="0.25">
      <c r="A146" s="108">
        <v>42873</v>
      </c>
      <c r="B146" s="6">
        <v>85</v>
      </c>
      <c r="C146" s="6">
        <v>68</v>
      </c>
      <c r="D146" s="110">
        <f t="shared" si="4"/>
        <v>76.5</v>
      </c>
      <c r="E146" s="110">
        <f t="shared" si="5"/>
        <v>0</v>
      </c>
    </row>
    <row r="147" spans="1:5" hidden="1" x14ac:dyDescent="0.25">
      <c r="A147" s="108">
        <v>42874</v>
      </c>
      <c r="B147" s="6">
        <v>85</v>
      </c>
      <c r="C147" s="6">
        <v>68</v>
      </c>
      <c r="D147" s="110">
        <f t="shared" si="4"/>
        <v>76.5</v>
      </c>
      <c r="E147" s="110">
        <f t="shared" si="5"/>
        <v>0</v>
      </c>
    </row>
    <row r="148" spans="1:5" hidden="1" x14ac:dyDescent="0.25">
      <c r="A148" s="108">
        <v>42875</v>
      </c>
      <c r="B148" s="6">
        <v>80</v>
      </c>
      <c r="C148" s="6">
        <v>68</v>
      </c>
      <c r="D148" s="110">
        <f t="shared" si="4"/>
        <v>74</v>
      </c>
      <c r="E148" s="110">
        <f t="shared" si="5"/>
        <v>0</v>
      </c>
    </row>
    <row r="149" spans="1:5" hidden="1" x14ac:dyDescent="0.25">
      <c r="A149" s="108">
        <v>42876</v>
      </c>
      <c r="B149" s="6">
        <v>76</v>
      </c>
      <c r="C149" s="6">
        <v>58</v>
      </c>
      <c r="D149" s="110">
        <f t="shared" si="4"/>
        <v>67</v>
      </c>
      <c r="E149" s="110">
        <f t="shared" si="5"/>
        <v>0</v>
      </c>
    </row>
    <row r="150" spans="1:5" hidden="1" x14ac:dyDescent="0.25">
      <c r="A150" s="108">
        <v>42877</v>
      </c>
      <c r="B150" s="6">
        <v>75</v>
      </c>
      <c r="C150" s="6">
        <v>53</v>
      </c>
      <c r="D150" s="110">
        <f t="shared" si="4"/>
        <v>64</v>
      </c>
      <c r="E150" s="110">
        <f t="shared" si="5"/>
        <v>1</v>
      </c>
    </row>
    <row r="151" spans="1:5" hidden="1" x14ac:dyDescent="0.25">
      <c r="A151" s="108">
        <v>42878</v>
      </c>
      <c r="B151" s="6">
        <v>73</v>
      </c>
      <c r="C151" s="6">
        <v>56</v>
      </c>
      <c r="D151" s="110">
        <f t="shared" si="4"/>
        <v>64.5</v>
      </c>
      <c r="E151" s="110">
        <f t="shared" si="5"/>
        <v>0.5</v>
      </c>
    </row>
    <row r="152" spans="1:5" hidden="1" x14ac:dyDescent="0.25">
      <c r="A152" s="108">
        <v>42879</v>
      </c>
      <c r="B152" s="6">
        <v>69</v>
      </c>
      <c r="C152" s="6">
        <v>53</v>
      </c>
      <c r="D152" s="110">
        <f t="shared" si="4"/>
        <v>61</v>
      </c>
      <c r="E152" s="110">
        <f t="shared" si="5"/>
        <v>4</v>
      </c>
    </row>
    <row r="153" spans="1:5" hidden="1" x14ac:dyDescent="0.25">
      <c r="A153" s="108">
        <v>42880</v>
      </c>
      <c r="B153" s="6">
        <v>76</v>
      </c>
      <c r="C153" s="6">
        <v>51</v>
      </c>
      <c r="D153" s="110">
        <f t="shared" si="4"/>
        <v>63.5</v>
      </c>
      <c r="E153" s="110">
        <f t="shared" si="5"/>
        <v>1.5</v>
      </c>
    </row>
    <row r="154" spans="1:5" hidden="1" x14ac:dyDescent="0.25">
      <c r="A154" s="108">
        <v>42881</v>
      </c>
      <c r="B154" s="6">
        <v>85</v>
      </c>
      <c r="C154" s="6">
        <v>57</v>
      </c>
      <c r="D154" s="110">
        <f t="shared" si="4"/>
        <v>71</v>
      </c>
      <c r="E154" s="110">
        <f t="shared" si="5"/>
        <v>0</v>
      </c>
    </row>
    <row r="155" spans="1:5" hidden="1" x14ac:dyDescent="0.25">
      <c r="A155" s="108">
        <v>42882</v>
      </c>
      <c r="B155" s="6">
        <v>87</v>
      </c>
      <c r="C155" s="6">
        <v>64</v>
      </c>
      <c r="D155" s="110">
        <f t="shared" si="4"/>
        <v>75.5</v>
      </c>
      <c r="E155" s="110">
        <f t="shared" si="5"/>
        <v>0</v>
      </c>
    </row>
    <row r="156" spans="1:5" hidden="1" x14ac:dyDescent="0.25">
      <c r="A156" s="108">
        <v>42883</v>
      </c>
      <c r="B156" s="6">
        <v>79</v>
      </c>
      <c r="C156" s="6">
        <v>61</v>
      </c>
      <c r="D156" s="110">
        <f t="shared" si="4"/>
        <v>70</v>
      </c>
      <c r="E156" s="110">
        <f t="shared" si="5"/>
        <v>0</v>
      </c>
    </row>
    <row r="157" spans="1:5" hidden="1" x14ac:dyDescent="0.25">
      <c r="A157" s="108">
        <v>42884</v>
      </c>
      <c r="B157" s="6">
        <v>86</v>
      </c>
      <c r="C157" s="6">
        <v>58</v>
      </c>
      <c r="D157" s="110">
        <f t="shared" si="4"/>
        <v>72</v>
      </c>
      <c r="E157" s="110">
        <f t="shared" si="5"/>
        <v>0</v>
      </c>
    </row>
    <row r="158" spans="1:5" hidden="1" x14ac:dyDescent="0.25">
      <c r="A158" s="108">
        <v>42885</v>
      </c>
      <c r="B158" s="6">
        <v>86</v>
      </c>
      <c r="C158" s="6">
        <v>58</v>
      </c>
      <c r="D158" s="110">
        <f t="shared" si="4"/>
        <v>72</v>
      </c>
      <c r="E158" s="110">
        <f t="shared" si="5"/>
        <v>0</v>
      </c>
    </row>
    <row r="159" spans="1:5" hidden="1" x14ac:dyDescent="0.25">
      <c r="A159" s="108">
        <v>42886</v>
      </c>
      <c r="B159" s="6">
        <v>87</v>
      </c>
      <c r="C159" s="6">
        <v>59</v>
      </c>
      <c r="D159" s="110">
        <f t="shared" si="4"/>
        <v>73</v>
      </c>
      <c r="E159" s="110">
        <f t="shared" si="5"/>
        <v>0</v>
      </c>
    </row>
    <row r="160" spans="1:5" hidden="1" x14ac:dyDescent="0.25">
      <c r="A160" s="108">
        <v>42887</v>
      </c>
      <c r="B160" s="6">
        <v>85</v>
      </c>
      <c r="C160" s="6">
        <v>62</v>
      </c>
      <c r="D160" s="110">
        <f t="shared" si="4"/>
        <v>73.5</v>
      </c>
      <c r="E160" s="110">
        <f t="shared" si="5"/>
        <v>0</v>
      </c>
    </row>
    <row r="161" spans="1:5" hidden="1" x14ac:dyDescent="0.25">
      <c r="A161" s="108">
        <v>42888</v>
      </c>
      <c r="B161" s="6">
        <v>88</v>
      </c>
      <c r="C161" s="6">
        <v>64</v>
      </c>
      <c r="D161" s="110">
        <f t="shared" si="4"/>
        <v>76</v>
      </c>
      <c r="E161" s="110">
        <f t="shared" si="5"/>
        <v>0</v>
      </c>
    </row>
    <row r="162" spans="1:5" hidden="1" x14ac:dyDescent="0.25">
      <c r="A162" s="108">
        <v>42889</v>
      </c>
      <c r="B162" s="6">
        <v>88</v>
      </c>
      <c r="C162" s="6">
        <v>65</v>
      </c>
      <c r="D162" s="110">
        <f t="shared" si="4"/>
        <v>76.5</v>
      </c>
      <c r="E162" s="110">
        <f t="shared" si="5"/>
        <v>0</v>
      </c>
    </row>
    <row r="163" spans="1:5" hidden="1" x14ac:dyDescent="0.25">
      <c r="A163" s="108">
        <v>42890</v>
      </c>
      <c r="B163" s="6">
        <v>86</v>
      </c>
      <c r="C163" s="6">
        <v>69</v>
      </c>
      <c r="D163" s="110">
        <f t="shared" si="4"/>
        <v>77.5</v>
      </c>
      <c r="E163" s="110">
        <f t="shared" si="5"/>
        <v>0</v>
      </c>
    </row>
    <row r="164" spans="1:5" hidden="1" x14ac:dyDescent="0.25">
      <c r="A164" s="108">
        <v>42891</v>
      </c>
      <c r="B164" s="6">
        <v>85</v>
      </c>
      <c r="C164" s="6">
        <v>70</v>
      </c>
      <c r="D164" s="110">
        <f t="shared" si="4"/>
        <v>77.5</v>
      </c>
      <c r="E164" s="110">
        <f t="shared" si="5"/>
        <v>0</v>
      </c>
    </row>
    <row r="165" spans="1:5" hidden="1" x14ac:dyDescent="0.25">
      <c r="A165" s="108">
        <v>42892</v>
      </c>
      <c r="B165" s="6">
        <v>83</v>
      </c>
      <c r="C165" s="6">
        <v>64</v>
      </c>
      <c r="D165" s="110">
        <f t="shared" si="4"/>
        <v>73.5</v>
      </c>
      <c r="E165" s="110">
        <f t="shared" si="5"/>
        <v>0</v>
      </c>
    </row>
    <row r="166" spans="1:5" hidden="1" x14ac:dyDescent="0.25">
      <c r="A166" s="108">
        <v>42893</v>
      </c>
      <c r="B166" s="6">
        <v>81</v>
      </c>
      <c r="C166" s="6">
        <v>57</v>
      </c>
      <c r="D166" s="110">
        <f t="shared" si="4"/>
        <v>69</v>
      </c>
      <c r="E166" s="110">
        <f t="shared" si="5"/>
        <v>0</v>
      </c>
    </row>
    <row r="167" spans="1:5" hidden="1" x14ac:dyDescent="0.25">
      <c r="A167" s="108">
        <v>42894</v>
      </c>
      <c r="B167" s="6">
        <v>80</v>
      </c>
      <c r="C167" s="6">
        <v>55</v>
      </c>
      <c r="D167" s="110">
        <f t="shared" si="4"/>
        <v>67.5</v>
      </c>
      <c r="E167" s="110">
        <f t="shared" si="5"/>
        <v>0</v>
      </c>
    </row>
    <row r="168" spans="1:5" hidden="1" x14ac:dyDescent="0.25">
      <c r="A168" s="108">
        <v>42895</v>
      </c>
      <c r="B168" s="6">
        <v>83</v>
      </c>
      <c r="C168" s="6">
        <v>53</v>
      </c>
      <c r="D168" s="110">
        <f t="shared" si="4"/>
        <v>68</v>
      </c>
      <c r="E168" s="110">
        <f t="shared" si="5"/>
        <v>0</v>
      </c>
    </row>
    <row r="169" spans="1:5" hidden="1" x14ac:dyDescent="0.25">
      <c r="A169" s="108">
        <v>42896</v>
      </c>
      <c r="B169" s="6">
        <v>87</v>
      </c>
      <c r="C169" s="6">
        <v>57</v>
      </c>
      <c r="D169" s="110">
        <f t="shared" si="4"/>
        <v>72</v>
      </c>
      <c r="E169" s="110">
        <f t="shared" si="5"/>
        <v>0</v>
      </c>
    </row>
    <row r="170" spans="1:5" hidden="1" x14ac:dyDescent="0.25">
      <c r="A170" s="108">
        <v>42897</v>
      </c>
      <c r="B170" s="6">
        <v>91</v>
      </c>
      <c r="C170" s="6">
        <v>65</v>
      </c>
      <c r="D170" s="110">
        <f t="shared" si="4"/>
        <v>78</v>
      </c>
      <c r="E170" s="110">
        <f t="shared" si="5"/>
        <v>0</v>
      </c>
    </row>
    <row r="171" spans="1:5" hidden="1" x14ac:dyDescent="0.25">
      <c r="A171" s="108">
        <v>42898</v>
      </c>
      <c r="B171" s="6">
        <v>91</v>
      </c>
      <c r="C171" s="6">
        <v>71</v>
      </c>
      <c r="D171" s="110">
        <f t="shared" si="4"/>
        <v>81</v>
      </c>
      <c r="E171" s="110">
        <f t="shared" si="5"/>
        <v>0</v>
      </c>
    </row>
    <row r="172" spans="1:5" hidden="1" x14ac:dyDescent="0.25">
      <c r="A172" s="108">
        <v>42899</v>
      </c>
      <c r="B172" s="6">
        <v>93</v>
      </c>
      <c r="C172" s="6">
        <v>72</v>
      </c>
      <c r="D172" s="110">
        <f t="shared" si="4"/>
        <v>82.5</v>
      </c>
      <c r="E172" s="110">
        <f t="shared" si="5"/>
        <v>0</v>
      </c>
    </row>
    <row r="173" spans="1:5" hidden="1" x14ac:dyDescent="0.25">
      <c r="A173" s="108">
        <v>42900</v>
      </c>
      <c r="B173" s="6">
        <v>94</v>
      </c>
      <c r="C173" s="6">
        <v>73</v>
      </c>
      <c r="D173" s="110">
        <f t="shared" si="4"/>
        <v>83.5</v>
      </c>
      <c r="E173" s="110">
        <f t="shared" si="5"/>
        <v>0</v>
      </c>
    </row>
    <row r="174" spans="1:5" hidden="1" x14ac:dyDescent="0.25">
      <c r="A174" s="108">
        <v>42901</v>
      </c>
      <c r="B174" s="6">
        <v>87</v>
      </c>
      <c r="C174" s="6">
        <v>68</v>
      </c>
      <c r="D174" s="110">
        <f t="shared" si="4"/>
        <v>77.5</v>
      </c>
      <c r="E174" s="110">
        <f t="shared" si="5"/>
        <v>0</v>
      </c>
    </row>
    <row r="175" spans="1:5" hidden="1" x14ac:dyDescent="0.25">
      <c r="A175" s="108">
        <v>42902</v>
      </c>
      <c r="B175" s="6">
        <v>90</v>
      </c>
      <c r="C175" s="6">
        <v>67</v>
      </c>
      <c r="D175" s="110">
        <f t="shared" si="4"/>
        <v>78.5</v>
      </c>
      <c r="E175" s="110">
        <f t="shared" si="5"/>
        <v>0</v>
      </c>
    </row>
    <row r="176" spans="1:5" hidden="1" x14ac:dyDescent="0.25">
      <c r="A176" s="108">
        <v>42903</v>
      </c>
      <c r="B176" s="6">
        <v>87</v>
      </c>
      <c r="C176" s="6">
        <v>65</v>
      </c>
      <c r="D176" s="110">
        <f t="shared" si="4"/>
        <v>76</v>
      </c>
      <c r="E176" s="110">
        <f t="shared" si="5"/>
        <v>0</v>
      </c>
    </row>
    <row r="177" spans="1:5" hidden="1" x14ac:dyDescent="0.25">
      <c r="A177" s="108">
        <v>42904</v>
      </c>
      <c r="B177" s="6">
        <v>82</v>
      </c>
      <c r="C177" s="6">
        <v>65</v>
      </c>
      <c r="D177" s="110">
        <f t="shared" si="4"/>
        <v>73.5</v>
      </c>
      <c r="E177" s="110">
        <f t="shared" si="5"/>
        <v>0</v>
      </c>
    </row>
    <row r="178" spans="1:5" hidden="1" x14ac:dyDescent="0.25">
      <c r="A178" s="108">
        <v>42905</v>
      </c>
      <c r="B178" s="6">
        <v>86</v>
      </c>
      <c r="C178" s="6">
        <v>62</v>
      </c>
      <c r="D178" s="110">
        <f t="shared" si="4"/>
        <v>74</v>
      </c>
      <c r="E178" s="110">
        <f t="shared" si="5"/>
        <v>0</v>
      </c>
    </row>
    <row r="179" spans="1:5" hidden="1" x14ac:dyDescent="0.25">
      <c r="A179" s="108">
        <v>42906</v>
      </c>
      <c r="B179" s="6">
        <v>89</v>
      </c>
      <c r="C179" s="6">
        <v>63</v>
      </c>
      <c r="D179" s="110">
        <f t="shared" si="4"/>
        <v>76</v>
      </c>
      <c r="E179" s="110">
        <f t="shared" si="5"/>
        <v>0</v>
      </c>
    </row>
    <row r="180" spans="1:5" hidden="1" x14ac:dyDescent="0.25">
      <c r="A180" s="108">
        <v>42907</v>
      </c>
      <c r="B180" s="6">
        <v>89</v>
      </c>
      <c r="C180" s="6">
        <v>65</v>
      </c>
      <c r="D180" s="110">
        <f t="shared" si="4"/>
        <v>77</v>
      </c>
      <c r="E180" s="110">
        <f t="shared" si="5"/>
        <v>0</v>
      </c>
    </row>
    <row r="181" spans="1:5" hidden="1" x14ac:dyDescent="0.25">
      <c r="A181" s="108">
        <v>42908</v>
      </c>
      <c r="B181" s="6">
        <v>83</v>
      </c>
      <c r="C181" s="6">
        <v>73</v>
      </c>
      <c r="D181" s="110">
        <f t="shared" si="4"/>
        <v>78</v>
      </c>
      <c r="E181" s="110">
        <f t="shared" si="5"/>
        <v>0</v>
      </c>
    </row>
    <row r="182" spans="1:5" hidden="1" x14ac:dyDescent="0.25">
      <c r="A182" s="108">
        <v>42909</v>
      </c>
      <c r="B182" s="6">
        <v>89</v>
      </c>
      <c r="C182" s="6">
        <v>69</v>
      </c>
      <c r="D182" s="110">
        <f t="shared" si="4"/>
        <v>79</v>
      </c>
      <c r="E182" s="110">
        <f t="shared" si="5"/>
        <v>0</v>
      </c>
    </row>
    <row r="183" spans="1:5" hidden="1" x14ac:dyDescent="0.25">
      <c r="A183" s="108">
        <v>42910</v>
      </c>
      <c r="B183" s="6">
        <v>80</v>
      </c>
      <c r="C183" s="6">
        <v>60</v>
      </c>
      <c r="D183" s="110">
        <f t="shared" si="4"/>
        <v>70</v>
      </c>
      <c r="E183" s="110">
        <f t="shared" si="5"/>
        <v>0</v>
      </c>
    </row>
    <row r="184" spans="1:5" hidden="1" x14ac:dyDescent="0.25">
      <c r="A184" s="108">
        <v>42911</v>
      </c>
      <c r="B184" s="6">
        <v>85</v>
      </c>
      <c r="C184" s="6">
        <v>55</v>
      </c>
      <c r="D184" s="110">
        <f t="shared" si="4"/>
        <v>70</v>
      </c>
      <c r="E184" s="110">
        <f t="shared" si="5"/>
        <v>0</v>
      </c>
    </row>
    <row r="185" spans="1:5" hidden="1" x14ac:dyDescent="0.25">
      <c r="A185" s="108">
        <v>42912</v>
      </c>
      <c r="B185" s="6">
        <v>79</v>
      </c>
      <c r="C185" s="6">
        <v>61</v>
      </c>
      <c r="D185" s="110">
        <f t="shared" si="4"/>
        <v>70</v>
      </c>
      <c r="E185" s="110">
        <f t="shared" si="5"/>
        <v>0</v>
      </c>
    </row>
    <row r="186" spans="1:5" hidden="1" x14ac:dyDescent="0.25">
      <c r="A186" s="108">
        <v>42913</v>
      </c>
      <c r="B186" s="6">
        <v>81</v>
      </c>
      <c r="C186" s="6">
        <v>57</v>
      </c>
      <c r="D186" s="110">
        <f t="shared" si="4"/>
        <v>69</v>
      </c>
      <c r="E186" s="110">
        <f t="shared" si="5"/>
        <v>0</v>
      </c>
    </row>
    <row r="187" spans="1:5" hidden="1" x14ac:dyDescent="0.25">
      <c r="A187" s="108">
        <v>42914</v>
      </c>
      <c r="B187" s="6">
        <v>86</v>
      </c>
      <c r="C187" s="6">
        <v>60</v>
      </c>
      <c r="D187" s="110">
        <f t="shared" si="4"/>
        <v>73</v>
      </c>
      <c r="E187" s="110">
        <f t="shared" si="5"/>
        <v>0</v>
      </c>
    </row>
    <row r="188" spans="1:5" hidden="1" x14ac:dyDescent="0.25">
      <c r="A188" s="108">
        <v>42915</v>
      </c>
      <c r="B188" s="6">
        <v>88</v>
      </c>
      <c r="C188" s="6">
        <v>66</v>
      </c>
      <c r="D188" s="110">
        <f t="shared" si="4"/>
        <v>77</v>
      </c>
      <c r="E188" s="110">
        <f t="shared" si="5"/>
        <v>0</v>
      </c>
    </row>
    <row r="189" spans="1:5" hidden="1" x14ac:dyDescent="0.25">
      <c r="A189" s="108">
        <v>42916</v>
      </c>
      <c r="B189" s="6">
        <v>88</v>
      </c>
      <c r="C189" s="6">
        <v>67</v>
      </c>
      <c r="D189" s="110">
        <f t="shared" si="4"/>
        <v>77.5</v>
      </c>
      <c r="E189" s="110">
        <f t="shared" si="5"/>
        <v>0</v>
      </c>
    </row>
    <row r="190" spans="1:5" hidden="1" x14ac:dyDescent="0.25">
      <c r="A190" s="108">
        <v>42917</v>
      </c>
      <c r="B190" s="6">
        <v>89</v>
      </c>
      <c r="C190" s="6">
        <v>67</v>
      </c>
      <c r="D190" s="110">
        <f t="shared" si="4"/>
        <v>78</v>
      </c>
      <c r="E190" s="110">
        <f t="shared" si="5"/>
        <v>0</v>
      </c>
    </row>
    <row r="191" spans="1:5" hidden="1" x14ac:dyDescent="0.25">
      <c r="A191" s="108">
        <v>42918</v>
      </c>
      <c r="B191" s="6">
        <v>90</v>
      </c>
      <c r="C191" s="6">
        <v>64</v>
      </c>
      <c r="D191" s="110">
        <f t="shared" si="4"/>
        <v>77</v>
      </c>
      <c r="E191" s="110">
        <f t="shared" si="5"/>
        <v>0</v>
      </c>
    </row>
    <row r="192" spans="1:5" hidden="1" x14ac:dyDescent="0.25">
      <c r="A192" s="108">
        <v>42919</v>
      </c>
      <c r="B192" s="6">
        <v>79</v>
      </c>
      <c r="C192" s="6">
        <v>67</v>
      </c>
      <c r="D192" s="110">
        <f t="shared" si="4"/>
        <v>73</v>
      </c>
      <c r="E192" s="110">
        <f t="shared" si="5"/>
        <v>0</v>
      </c>
    </row>
    <row r="193" spans="1:5" hidden="1" x14ac:dyDescent="0.25">
      <c r="A193" s="108">
        <v>42920</v>
      </c>
      <c r="B193" s="6">
        <v>88</v>
      </c>
      <c r="C193" s="6">
        <v>65</v>
      </c>
      <c r="D193" s="110">
        <f t="shared" si="4"/>
        <v>76.5</v>
      </c>
      <c r="E193" s="110">
        <f t="shared" si="5"/>
        <v>0</v>
      </c>
    </row>
    <row r="194" spans="1:5" hidden="1" x14ac:dyDescent="0.25">
      <c r="A194" s="108">
        <v>42921</v>
      </c>
      <c r="B194" s="6">
        <v>80</v>
      </c>
      <c r="C194" s="6">
        <v>71</v>
      </c>
      <c r="D194" s="110">
        <f t="shared" si="4"/>
        <v>75.5</v>
      </c>
      <c r="E194" s="110">
        <f t="shared" si="5"/>
        <v>0</v>
      </c>
    </row>
    <row r="195" spans="1:5" hidden="1" x14ac:dyDescent="0.25">
      <c r="A195" s="108">
        <v>42922</v>
      </c>
      <c r="B195" s="6">
        <v>86</v>
      </c>
      <c r="C195" s="6">
        <v>69</v>
      </c>
      <c r="D195" s="110">
        <f t="shared" si="4"/>
        <v>77.5</v>
      </c>
      <c r="E195" s="110">
        <f t="shared" si="5"/>
        <v>0</v>
      </c>
    </row>
    <row r="196" spans="1:5" hidden="1" x14ac:dyDescent="0.25">
      <c r="A196" s="108">
        <v>42923</v>
      </c>
      <c r="B196" s="6">
        <v>89</v>
      </c>
      <c r="C196" s="6">
        <v>67</v>
      </c>
      <c r="D196" s="110">
        <f t="shared" si="4"/>
        <v>78</v>
      </c>
      <c r="E196" s="110">
        <f t="shared" si="5"/>
        <v>0</v>
      </c>
    </row>
    <row r="197" spans="1:5" hidden="1" x14ac:dyDescent="0.25">
      <c r="A197" s="108">
        <v>42924</v>
      </c>
      <c r="B197" s="6">
        <v>90</v>
      </c>
      <c r="C197" s="6">
        <v>68</v>
      </c>
      <c r="D197" s="110">
        <f t="shared" si="4"/>
        <v>79</v>
      </c>
      <c r="E197" s="110">
        <f t="shared" si="5"/>
        <v>0</v>
      </c>
    </row>
    <row r="198" spans="1:5" hidden="1" x14ac:dyDescent="0.25">
      <c r="A198" s="108">
        <v>42925</v>
      </c>
      <c r="B198" s="6">
        <v>89</v>
      </c>
      <c r="C198" s="6">
        <v>67</v>
      </c>
      <c r="D198" s="110">
        <f t="shared" si="4"/>
        <v>78</v>
      </c>
      <c r="E198" s="110">
        <f t="shared" si="5"/>
        <v>0</v>
      </c>
    </row>
    <row r="199" spans="1:5" hidden="1" x14ac:dyDescent="0.25">
      <c r="A199" s="108">
        <v>42926</v>
      </c>
      <c r="B199" s="6">
        <v>88</v>
      </c>
      <c r="C199" s="6">
        <v>68</v>
      </c>
      <c r="D199" s="110">
        <f t="shared" si="4"/>
        <v>78</v>
      </c>
      <c r="E199" s="110">
        <f t="shared" si="5"/>
        <v>0</v>
      </c>
    </row>
    <row r="200" spans="1:5" hidden="1" x14ac:dyDescent="0.25">
      <c r="A200" s="108">
        <v>42927</v>
      </c>
      <c r="B200" s="6">
        <v>90</v>
      </c>
      <c r="C200" s="6">
        <v>71</v>
      </c>
      <c r="D200" s="110">
        <f t="shared" si="4"/>
        <v>80.5</v>
      </c>
      <c r="E200" s="110">
        <f t="shared" si="5"/>
        <v>0</v>
      </c>
    </row>
    <row r="201" spans="1:5" hidden="1" x14ac:dyDescent="0.25">
      <c r="A201" s="108">
        <v>42928</v>
      </c>
      <c r="B201" s="6">
        <v>91</v>
      </c>
      <c r="C201" s="6">
        <v>69</v>
      </c>
      <c r="D201" s="110">
        <f t="shared" si="4"/>
        <v>80</v>
      </c>
      <c r="E201" s="110">
        <f t="shared" si="5"/>
        <v>0</v>
      </c>
    </row>
    <row r="202" spans="1:5" hidden="1" x14ac:dyDescent="0.25">
      <c r="A202" s="108">
        <v>42929</v>
      </c>
      <c r="B202" s="6">
        <v>93</v>
      </c>
      <c r="C202" s="6">
        <v>71</v>
      </c>
      <c r="D202" s="110">
        <f t="shared" ref="D202:D265" si="6">(B202+C202)/2</f>
        <v>82</v>
      </c>
      <c r="E202" s="110">
        <f t="shared" ref="E202:E265" si="7">IF(65-D202&gt;0,65-D202,0)</f>
        <v>0</v>
      </c>
    </row>
    <row r="203" spans="1:5" hidden="1" x14ac:dyDescent="0.25">
      <c r="A203" s="108">
        <v>42930</v>
      </c>
      <c r="B203" s="6">
        <v>91</v>
      </c>
      <c r="C203" s="6">
        <v>71</v>
      </c>
      <c r="D203" s="110">
        <f t="shared" si="6"/>
        <v>81</v>
      </c>
      <c r="E203" s="110">
        <f t="shared" si="7"/>
        <v>0</v>
      </c>
    </row>
    <row r="204" spans="1:5" hidden="1" x14ac:dyDescent="0.25">
      <c r="A204" s="108">
        <v>42931</v>
      </c>
      <c r="B204" s="6">
        <v>89</v>
      </c>
      <c r="C204" s="6">
        <v>64</v>
      </c>
      <c r="D204" s="110">
        <f t="shared" si="6"/>
        <v>76.5</v>
      </c>
      <c r="E204" s="110">
        <f t="shared" si="7"/>
        <v>0</v>
      </c>
    </row>
    <row r="205" spans="1:5" hidden="1" x14ac:dyDescent="0.25">
      <c r="A205" s="108">
        <v>42932</v>
      </c>
      <c r="B205" s="6">
        <v>90</v>
      </c>
      <c r="C205" s="6">
        <v>61</v>
      </c>
      <c r="D205" s="110">
        <f t="shared" si="6"/>
        <v>75.5</v>
      </c>
      <c r="E205" s="110">
        <f t="shared" si="7"/>
        <v>0</v>
      </c>
    </row>
    <row r="206" spans="1:5" hidden="1" x14ac:dyDescent="0.25">
      <c r="A206" s="108">
        <v>42933</v>
      </c>
      <c r="B206" s="6">
        <v>90</v>
      </c>
      <c r="C206" s="6">
        <v>67</v>
      </c>
      <c r="D206" s="110">
        <f t="shared" si="6"/>
        <v>78.5</v>
      </c>
      <c r="E206" s="110">
        <f t="shared" si="7"/>
        <v>0</v>
      </c>
    </row>
    <row r="207" spans="1:5" hidden="1" x14ac:dyDescent="0.25">
      <c r="A207" s="108">
        <v>42934</v>
      </c>
      <c r="B207" s="6">
        <v>92</v>
      </c>
      <c r="C207" s="6">
        <v>69</v>
      </c>
      <c r="D207" s="110">
        <f t="shared" si="6"/>
        <v>80.5</v>
      </c>
      <c r="E207" s="110">
        <f t="shared" si="7"/>
        <v>0</v>
      </c>
    </row>
    <row r="208" spans="1:5" hidden="1" x14ac:dyDescent="0.25">
      <c r="A208" s="108">
        <v>42935</v>
      </c>
      <c r="B208" s="6">
        <v>94</v>
      </c>
      <c r="C208" s="6">
        <v>74</v>
      </c>
      <c r="D208" s="110">
        <f t="shared" si="6"/>
        <v>84</v>
      </c>
      <c r="E208" s="110">
        <f t="shared" si="7"/>
        <v>0</v>
      </c>
    </row>
    <row r="209" spans="1:5" hidden="1" x14ac:dyDescent="0.25">
      <c r="A209" s="108">
        <v>42936</v>
      </c>
      <c r="B209" s="6">
        <v>94</v>
      </c>
      <c r="C209" s="6">
        <v>71</v>
      </c>
      <c r="D209" s="110">
        <f t="shared" si="6"/>
        <v>82.5</v>
      </c>
      <c r="E209" s="110">
        <f t="shared" si="7"/>
        <v>0</v>
      </c>
    </row>
    <row r="210" spans="1:5" hidden="1" x14ac:dyDescent="0.25">
      <c r="A210" s="108">
        <v>42937</v>
      </c>
      <c r="B210" s="6">
        <v>96</v>
      </c>
      <c r="C210" s="6">
        <v>74</v>
      </c>
      <c r="D210" s="110">
        <f t="shared" si="6"/>
        <v>85</v>
      </c>
      <c r="E210" s="110">
        <f t="shared" si="7"/>
        <v>0</v>
      </c>
    </row>
    <row r="211" spans="1:5" hidden="1" x14ac:dyDescent="0.25">
      <c r="A211" s="108">
        <v>42938</v>
      </c>
      <c r="B211" s="6">
        <v>94</v>
      </c>
      <c r="C211" s="6">
        <v>76</v>
      </c>
      <c r="D211" s="110">
        <f t="shared" si="6"/>
        <v>85</v>
      </c>
      <c r="E211" s="110">
        <f t="shared" si="7"/>
        <v>0</v>
      </c>
    </row>
    <row r="212" spans="1:5" hidden="1" x14ac:dyDescent="0.25">
      <c r="A212" s="108">
        <v>42939</v>
      </c>
      <c r="B212" s="6">
        <v>94</v>
      </c>
      <c r="C212" s="6">
        <v>74</v>
      </c>
      <c r="D212" s="110">
        <f t="shared" si="6"/>
        <v>84</v>
      </c>
      <c r="E212" s="110">
        <f t="shared" si="7"/>
        <v>0</v>
      </c>
    </row>
    <row r="213" spans="1:5" hidden="1" x14ac:dyDescent="0.25">
      <c r="A213" s="108">
        <v>42940</v>
      </c>
      <c r="B213" s="6">
        <v>94</v>
      </c>
      <c r="C213" s="6">
        <v>70</v>
      </c>
      <c r="D213" s="110">
        <f t="shared" si="6"/>
        <v>82</v>
      </c>
      <c r="E213" s="110">
        <f t="shared" si="7"/>
        <v>0</v>
      </c>
    </row>
    <row r="214" spans="1:5" hidden="1" x14ac:dyDescent="0.25">
      <c r="A214" s="108">
        <v>42941</v>
      </c>
      <c r="B214" s="6">
        <v>89</v>
      </c>
      <c r="C214" s="6">
        <v>73</v>
      </c>
      <c r="D214" s="110">
        <f t="shared" si="6"/>
        <v>81</v>
      </c>
      <c r="E214" s="110">
        <f t="shared" si="7"/>
        <v>0</v>
      </c>
    </row>
    <row r="215" spans="1:5" hidden="1" x14ac:dyDescent="0.25">
      <c r="A215" s="108">
        <v>42942</v>
      </c>
      <c r="B215" s="6">
        <v>93</v>
      </c>
      <c r="C215" s="6">
        <v>74</v>
      </c>
      <c r="D215" s="110">
        <f t="shared" si="6"/>
        <v>83.5</v>
      </c>
      <c r="E215" s="110">
        <f t="shared" si="7"/>
        <v>0</v>
      </c>
    </row>
    <row r="216" spans="1:5" hidden="1" x14ac:dyDescent="0.25">
      <c r="A216" s="108">
        <v>42943</v>
      </c>
      <c r="B216" s="6">
        <v>86</v>
      </c>
      <c r="C216" s="6">
        <v>76</v>
      </c>
      <c r="D216" s="110">
        <f t="shared" si="6"/>
        <v>81</v>
      </c>
      <c r="E216" s="110">
        <f t="shared" si="7"/>
        <v>0</v>
      </c>
    </row>
    <row r="217" spans="1:5" hidden="1" x14ac:dyDescent="0.25">
      <c r="A217" s="108">
        <v>42944</v>
      </c>
      <c r="B217" s="6">
        <v>90</v>
      </c>
      <c r="C217" s="6">
        <v>73</v>
      </c>
      <c r="D217" s="110">
        <f t="shared" si="6"/>
        <v>81.5</v>
      </c>
      <c r="E217" s="110">
        <f t="shared" si="7"/>
        <v>0</v>
      </c>
    </row>
    <row r="218" spans="1:5" hidden="1" x14ac:dyDescent="0.25">
      <c r="A218" s="108">
        <v>42945</v>
      </c>
      <c r="B218" s="6">
        <v>84</v>
      </c>
      <c r="C218" s="6">
        <v>59</v>
      </c>
      <c r="D218" s="110">
        <f t="shared" si="6"/>
        <v>71.5</v>
      </c>
      <c r="E218" s="110">
        <f t="shared" si="7"/>
        <v>0</v>
      </c>
    </row>
    <row r="219" spans="1:5" hidden="1" x14ac:dyDescent="0.25">
      <c r="A219" s="108">
        <v>42946</v>
      </c>
      <c r="B219" s="6">
        <v>86</v>
      </c>
      <c r="C219" s="6">
        <v>56</v>
      </c>
      <c r="D219" s="110">
        <f t="shared" si="6"/>
        <v>71</v>
      </c>
      <c r="E219" s="110">
        <f t="shared" si="7"/>
        <v>0</v>
      </c>
    </row>
    <row r="220" spans="1:5" hidden="1" x14ac:dyDescent="0.25">
      <c r="A220" s="108">
        <v>42947</v>
      </c>
      <c r="B220" s="6">
        <v>88</v>
      </c>
      <c r="C220" s="6">
        <v>57</v>
      </c>
      <c r="D220" s="110">
        <f t="shared" si="6"/>
        <v>72.5</v>
      </c>
      <c r="E220" s="110">
        <f t="shared" si="7"/>
        <v>0</v>
      </c>
    </row>
    <row r="221" spans="1:5" hidden="1" x14ac:dyDescent="0.25">
      <c r="A221" s="108">
        <v>42948</v>
      </c>
      <c r="B221" s="6">
        <v>86</v>
      </c>
      <c r="C221" s="6">
        <v>66</v>
      </c>
      <c r="D221" s="110">
        <f t="shared" si="6"/>
        <v>76</v>
      </c>
      <c r="E221" s="110">
        <f t="shared" si="7"/>
        <v>0</v>
      </c>
    </row>
    <row r="222" spans="1:5" hidden="1" x14ac:dyDescent="0.25">
      <c r="A222" s="108">
        <v>42949</v>
      </c>
      <c r="B222" s="6">
        <v>88</v>
      </c>
      <c r="C222" s="6">
        <v>69</v>
      </c>
      <c r="D222" s="110">
        <f t="shared" si="6"/>
        <v>78.5</v>
      </c>
      <c r="E222" s="110">
        <f t="shared" si="7"/>
        <v>0</v>
      </c>
    </row>
    <row r="223" spans="1:5" hidden="1" x14ac:dyDescent="0.25">
      <c r="A223" s="108">
        <v>42950</v>
      </c>
      <c r="B223" s="6">
        <v>88</v>
      </c>
      <c r="C223" s="6">
        <v>66</v>
      </c>
      <c r="D223" s="110">
        <f t="shared" si="6"/>
        <v>77</v>
      </c>
      <c r="E223" s="110">
        <f t="shared" si="7"/>
        <v>0</v>
      </c>
    </row>
    <row r="224" spans="1:5" hidden="1" x14ac:dyDescent="0.25">
      <c r="A224" s="108">
        <v>42951</v>
      </c>
      <c r="B224" s="6">
        <v>81</v>
      </c>
      <c r="C224" s="6">
        <v>57</v>
      </c>
      <c r="D224" s="110">
        <f t="shared" si="6"/>
        <v>69</v>
      </c>
      <c r="E224" s="110">
        <f t="shared" si="7"/>
        <v>0</v>
      </c>
    </row>
    <row r="225" spans="1:5" hidden="1" x14ac:dyDescent="0.25">
      <c r="A225" s="108">
        <v>42952</v>
      </c>
      <c r="B225" s="6">
        <v>80</v>
      </c>
      <c r="C225" s="6">
        <v>51</v>
      </c>
      <c r="D225" s="110">
        <f t="shared" si="6"/>
        <v>65.5</v>
      </c>
      <c r="E225" s="110">
        <f t="shared" si="7"/>
        <v>0</v>
      </c>
    </row>
    <row r="226" spans="1:5" hidden="1" x14ac:dyDescent="0.25">
      <c r="A226" s="108">
        <v>42953</v>
      </c>
      <c r="B226" s="6">
        <v>73</v>
      </c>
      <c r="C226" s="6">
        <v>63</v>
      </c>
      <c r="D226" s="110">
        <f t="shared" si="6"/>
        <v>68</v>
      </c>
      <c r="E226" s="110">
        <f t="shared" si="7"/>
        <v>0</v>
      </c>
    </row>
    <row r="227" spans="1:5" hidden="1" x14ac:dyDescent="0.25">
      <c r="A227" s="108">
        <v>42954</v>
      </c>
      <c r="B227" s="6">
        <v>80</v>
      </c>
      <c r="C227" s="6">
        <v>68</v>
      </c>
      <c r="D227" s="110">
        <f t="shared" si="6"/>
        <v>74</v>
      </c>
      <c r="E227" s="110">
        <f t="shared" si="7"/>
        <v>0</v>
      </c>
    </row>
    <row r="228" spans="1:5" hidden="1" x14ac:dyDescent="0.25">
      <c r="A228" s="108">
        <v>42955</v>
      </c>
      <c r="B228" s="6">
        <v>84</v>
      </c>
      <c r="C228" s="6">
        <v>63</v>
      </c>
      <c r="D228" s="110">
        <f t="shared" si="6"/>
        <v>73.5</v>
      </c>
      <c r="E228" s="110">
        <f t="shared" si="7"/>
        <v>0</v>
      </c>
    </row>
    <row r="229" spans="1:5" hidden="1" x14ac:dyDescent="0.25">
      <c r="A229" s="108">
        <v>42956</v>
      </c>
      <c r="B229" s="6">
        <v>85</v>
      </c>
      <c r="C229" s="6">
        <v>58</v>
      </c>
      <c r="D229" s="110">
        <f t="shared" si="6"/>
        <v>71.5</v>
      </c>
      <c r="E229" s="110">
        <f t="shared" si="7"/>
        <v>0</v>
      </c>
    </row>
    <row r="230" spans="1:5" hidden="1" x14ac:dyDescent="0.25">
      <c r="A230" s="108">
        <v>42957</v>
      </c>
      <c r="B230" s="6">
        <v>88</v>
      </c>
      <c r="C230" s="6">
        <v>60</v>
      </c>
      <c r="D230" s="110">
        <f t="shared" si="6"/>
        <v>74</v>
      </c>
      <c r="E230" s="110">
        <f t="shared" si="7"/>
        <v>0</v>
      </c>
    </row>
    <row r="231" spans="1:5" hidden="1" x14ac:dyDescent="0.25">
      <c r="A231" s="108">
        <v>42958</v>
      </c>
      <c r="B231" s="6">
        <v>80</v>
      </c>
      <c r="C231" s="6">
        <v>65</v>
      </c>
      <c r="D231" s="110">
        <f t="shared" si="6"/>
        <v>72.5</v>
      </c>
      <c r="E231" s="110">
        <f t="shared" si="7"/>
        <v>0</v>
      </c>
    </row>
    <row r="232" spans="1:5" hidden="1" x14ac:dyDescent="0.25">
      <c r="A232" s="108">
        <v>42959</v>
      </c>
      <c r="B232" s="6">
        <v>81</v>
      </c>
      <c r="C232" s="6">
        <v>62</v>
      </c>
      <c r="D232" s="110">
        <f t="shared" si="6"/>
        <v>71.5</v>
      </c>
      <c r="E232" s="110">
        <f t="shared" si="7"/>
        <v>0</v>
      </c>
    </row>
    <row r="233" spans="1:5" hidden="1" x14ac:dyDescent="0.25">
      <c r="A233" s="108">
        <v>42960</v>
      </c>
      <c r="B233" s="6">
        <v>84</v>
      </c>
      <c r="C233" s="6">
        <v>58</v>
      </c>
      <c r="D233" s="110">
        <f t="shared" si="6"/>
        <v>71</v>
      </c>
      <c r="E233" s="110">
        <f t="shared" si="7"/>
        <v>0</v>
      </c>
    </row>
    <row r="234" spans="1:5" hidden="1" x14ac:dyDescent="0.25">
      <c r="A234" s="108">
        <v>42961</v>
      </c>
      <c r="B234" s="6">
        <v>79</v>
      </c>
      <c r="C234" s="6">
        <v>70</v>
      </c>
      <c r="D234" s="110">
        <f t="shared" si="6"/>
        <v>74.5</v>
      </c>
      <c r="E234" s="110">
        <f t="shared" si="7"/>
        <v>0</v>
      </c>
    </row>
    <row r="235" spans="1:5" hidden="1" x14ac:dyDescent="0.25">
      <c r="A235" s="108">
        <v>42962</v>
      </c>
      <c r="B235" s="6">
        <v>85</v>
      </c>
      <c r="C235" s="6">
        <v>70</v>
      </c>
      <c r="D235" s="110">
        <f t="shared" si="6"/>
        <v>77.5</v>
      </c>
      <c r="E235" s="110">
        <f t="shared" si="7"/>
        <v>0</v>
      </c>
    </row>
    <row r="236" spans="1:5" hidden="1" x14ac:dyDescent="0.25">
      <c r="A236" s="108">
        <v>42963</v>
      </c>
      <c r="B236" s="6">
        <v>89</v>
      </c>
      <c r="C236" s="6">
        <v>70</v>
      </c>
      <c r="D236" s="110">
        <f t="shared" si="6"/>
        <v>79.5</v>
      </c>
      <c r="E236" s="110">
        <f t="shared" si="7"/>
        <v>0</v>
      </c>
    </row>
    <row r="237" spans="1:5" hidden="1" x14ac:dyDescent="0.25">
      <c r="A237" s="108">
        <v>42964</v>
      </c>
      <c r="B237" s="6">
        <v>84</v>
      </c>
      <c r="C237" s="6">
        <v>68</v>
      </c>
      <c r="D237" s="110">
        <f t="shared" si="6"/>
        <v>76</v>
      </c>
      <c r="E237" s="110">
        <f t="shared" si="7"/>
        <v>0</v>
      </c>
    </row>
    <row r="238" spans="1:5" hidden="1" x14ac:dyDescent="0.25">
      <c r="A238" s="108">
        <v>42965</v>
      </c>
      <c r="B238" s="6">
        <v>88</v>
      </c>
      <c r="C238" s="6">
        <v>61</v>
      </c>
      <c r="D238" s="110">
        <f t="shared" si="6"/>
        <v>74.5</v>
      </c>
      <c r="E238" s="110">
        <f t="shared" si="7"/>
        <v>0</v>
      </c>
    </row>
    <row r="239" spans="1:5" hidden="1" x14ac:dyDescent="0.25">
      <c r="A239" s="108">
        <v>42966</v>
      </c>
      <c r="B239" s="6">
        <v>92</v>
      </c>
      <c r="C239" s="6">
        <v>66</v>
      </c>
      <c r="D239" s="110">
        <f t="shared" si="6"/>
        <v>79</v>
      </c>
      <c r="E239" s="110">
        <f t="shared" si="7"/>
        <v>0</v>
      </c>
    </row>
    <row r="240" spans="1:5" hidden="1" x14ac:dyDescent="0.25">
      <c r="A240" s="108">
        <v>42967</v>
      </c>
      <c r="B240" s="6">
        <v>91</v>
      </c>
      <c r="C240" s="6">
        <v>67</v>
      </c>
      <c r="D240" s="110">
        <f t="shared" si="6"/>
        <v>79</v>
      </c>
      <c r="E240" s="110">
        <f t="shared" si="7"/>
        <v>0</v>
      </c>
    </row>
    <row r="241" spans="1:5" hidden="1" x14ac:dyDescent="0.25">
      <c r="A241" s="108">
        <v>42968</v>
      </c>
      <c r="B241" s="6">
        <v>92</v>
      </c>
      <c r="C241" s="6">
        <v>68</v>
      </c>
      <c r="D241" s="110">
        <f t="shared" si="6"/>
        <v>80</v>
      </c>
      <c r="E241" s="110">
        <f t="shared" si="7"/>
        <v>0</v>
      </c>
    </row>
    <row r="242" spans="1:5" hidden="1" x14ac:dyDescent="0.25">
      <c r="A242" s="108">
        <v>42969</v>
      </c>
      <c r="B242" s="6">
        <v>85</v>
      </c>
      <c r="C242" s="6">
        <v>67</v>
      </c>
      <c r="D242" s="110">
        <f t="shared" si="6"/>
        <v>76</v>
      </c>
      <c r="E242" s="110">
        <f t="shared" si="7"/>
        <v>0</v>
      </c>
    </row>
    <row r="243" spans="1:5" hidden="1" x14ac:dyDescent="0.25">
      <c r="A243" s="108">
        <v>42970</v>
      </c>
      <c r="B243" s="6">
        <v>82</v>
      </c>
      <c r="C243" s="6">
        <v>57</v>
      </c>
      <c r="D243" s="110">
        <f t="shared" si="6"/>
        <v>69.5</v>
      </c>
      <c r="E243" s="110">
        <f t="shared" si="7"/>
        <v>0</v>
      </c>
    </row>
    <row r="244" spans="1:5" hidden="1" x14ac:dyDescent="0.25">
      <c r="A244" s="108">
        <v>42971</v>
      </c>
      <c r="B244" s="6">
        <v>82</v>
      </c>
      <c r="C244" s="6">
        <v>52</v>
      </c>
      <c r="D244" s="110">
        <f t="shared" si="6"/>
        <v>67</v>
      </c>
      <c r="E244" s="110">
        <f t="shared" si="7"/>
        <v>0</v>
      </c>
    </row>
    <row r="245" spans="1:5" hidden="1" x14ac:dyDescent="0.25">
      <c r="A245" s="108">
        <v>42972</v>
      </c>
      <c r="B245" s="6">
        <v>84</v>
      </c>
      <c r="C245" s="6">
        <v>56</v>
      </c>
      <c r="D245" s="110">
        <f t="shared" si="6"/>
        <v>70</v>
      </c>
      <c r="E245" s="110">
        <f t="shared" si="7"/>
        <v>0</v>
      </c>
    </row>
    <row r="246" spans="1:5" hidden="1" x14ac:dyDescent="0.25">
      <c r="A246" s="108">
        <v>42973</v>
      </c>
      <c r="B246" s="6">
        <v>87</v>
      </c>
      <c r="C246" s="6">
        <v>59</v>
      </c>
      <c r="D246" s="110">
        <f t="shared" si="6"/>
        <v>73</v>
      </c>
      <c r="E246" s="110">
        <f t="shared" si="7"/>
        <v>0</v>
      </c>
    </row>
    <row r="247" spans="1:5" hidden="1" x14ac:dyDescent="0.25">
      <c r="A247" s="108">
        <v>42974</v>
      </c>
      <c r="B247" s="6">
        <v>88</v>
      </c>
      <c r="C247" s="6">
        <v>59</v>
      </c>
      <c r="D247" s="110">
        <f t="shared" si="6"/>
        <v>73.5</v>
      </c>
      <c r="E247" s="110">
        <f t="shared" si="7"/>
        <v>0</v>
      </c>
    </row>
    <row r="248" spans="1:5" hidden="1" x14ac:dyDescent="0.25">
      <c r="A248" s="108">
        <v>42975</v>
      </c>
      <c r="B248" s="6">
        <v>84</v>
      </c>
      <c r="C248" s="6">
        <v>63</v>
      </c>
      <c r="D248" s="110">
        <f t="shared" si="6"/>
        <v>73.5</v>
      </c>
      <c r="E248" s="110">
        <f t="shared" si="7"/>
        <v>0</v>
      </c>
    </row>
    <row r="249" spans="1:5" hidden="1" x14ac:dyDescent="0.25">
      <c r="A249" s="108">
        <v>42976</v>
      </c>
      <c r="B249" s="6">
        <v>86</v>
      </c>
      <c r="C249" s="6">
        <v>61</v>
      </c>
      <c r="D249" s="110">
        <f t="shared" si="6"/>
        <v>73.5</v>
      </c>
      <c r="E249" s="110">
        <f t="shared" si="7"/>
        <v>0</v>
      </c>
    </row>
    <row r="250" spans="1:5" hidden="1" x14ac:dyDescent="0.25">
      <c r="A250" s="108">
        <v>42977</v>
      </c>
      <c r="B250" s="6">
        <v>87</v>
      </c>
      <c r="C250" s="6">
        <v>60</v>
      </c>
      <c r="D250" s="110">
        <f t="shared" si="6"/>
        <v>73.5</v>
      </c>
      <c r="E250" s="110">
        <f t="shared" si="7"/>
        <v>0</v>
      </c>
    </row>
    <row r="251" spans="1:5" hidden="1" x14ac:dyDescent="0.25">
      <c r="A251" s="108">
        <v>42978</v>
      </c>
      <c r="B251" s="6">
        <v>81</v>
      </c>
      <c r="C251" s="6">
        <v>66</v>
      </c>
      <c r="D251" s="110">
        <f t="shared" si="6"/>
        <v>73.5</v>
      </c>
      <c r="E251" s="110">
        <f t="shared" si="7"/>
        <v>0</v>
      </c>
    </row>
    <row r="252" spans="1:5" hidden="1" x14ac:dyDescent="0.25">
      <c r="A252" s="108">
        <v>42979</v>
      </c>
      <c r="B252" s="6">
        <v>77</v>
      </c>
      <c r="C252" s="6">
        <v>55</v>
      </c>
      <c r="D252" s="110">
        <f t="shared" si="6"/>
        <v>66</v>
      </c>
      <c r="E252" s="110">
        <f t="shared" si="7"/>
        <v>0</v>
      </c>
    </row>
    <row r="253" spans="1:5" hidden="1" x14ac:dyDescent="0.25">
      <c r="A253" s="108">
        <v>42980</v>
      </c>
      <c r="B253" s="6">
        <v>82</v>
      </c>
      <c r="C253" s="6">
        <v>49</v>
      </c>
      <c r="D253" s="110">
        <f t="shared" si="6"/>
        <v>65.5</v>
      </c>
      <c r="E253" s="110">
        <f t="shared" si="7"/>
        <v>0</v>
      </c>
    </row>
    <row r="254" spans="1:5" hidden="1" x14ac:dyDescent="0.25">
      <c r="A254" s="108">
        <v>42981</v>
      </c>
      <c r="B254" s="6">
        <v>89</v>
      </c>
      <c r="C254" s="6">
        <v>57</v>
      </c>
      <c r="D254" s="110">
        <f t="shared" si="6"/>
        <v>73</v>
      </c>
      <c r="E254" s="110">
        <f t="shared" si="7"/>
        <v>0</v>
      </c>
    </row>
    <row r="255" spans="1:5" hidden="1" x14ac:dyDescent="0.25">
      <c r="A255" s="108">
        <v>42982</v>
      </c>
      <c r="B255" s="6">
        <v>91</v>
      </c>
      <c r="C255" s="6">
        <v>66</v>
      </c>
      <c r="D255" s="110">
        <f t="shared" si="6"/>
        <v>78.5</v>
      </c>
      <c r="E255" s="110">
        <f t="shared" si="7"/>
        <v>0</v>
      </c>
    </row>
    <row r="256" spans="1:5" hidden="1" x14ac:dyDescent="0.25">
      <c r="A256" s="108">
        <v>42983</v>
      </c>
      <c r="B256" s="6">
        <v>77</v>
      </c>
      <c r="C256" s="6">
        <v>52</v>
      </c>
      <c r="D256" s="110">
        <f t="shared" si="6"/>
        <v>64.5</v>
      </c>
      <c r="E256" s="110">
        <f t="shared" si="7"/>
        <v>0.5</v>
      </c>
    </row>
    <row r="257" spans="1:5" hidden="1" x14ac:dyDescent="0.25">
      <c r="A257" s="108">
        <v>42984</v>
      </c>
      <c r="B257" s="6">
        <v>75</v>
      </c>
      <c r="C257" s="6">
        <v>45</v>
      </c>
      <c r="D257" s="110">
        <f t="shared" si="6"/>
        <v>60</v>
      </c>
      <c r="E257" s="110">
        <f t="shared" si="7"/>
        <v>5</v>
      </c>
    </row>
    <row r="258" spans="1:5" hidden="1" x14ac:dyDescent="0.25">
      <c r="A258" s="108">
        <v>42985</v>
      </c>
      <c r="B258" s="6">
        <v>76</v>
      </c>
      <c r="C258" s="6">
        <v>42</v>
      </c>
      <c r="D258" s="110">
        <f t="shared" si="6"/>
        <v>59</v>
      </c>
      <c r="E258" s="110">
        <f t="shared" si="7"/>
        <v>6</v>
      </c>
    </row>
    <row r="259" spans="1:5" hidden="1" x14ac:dyDescent="0.25">
      <c r="A259" s="108">
        <v>42986</v>
      </c>
      <c r="B259" s="6">
        <v>81</v>
      </c>
      <c r="C259" s="6">
        <v>48</v>
      </c>
      <c r="D259" s="110">
        <f t="shared" si="6"/>
        <v>64.5</v>
      </c>
      <c r="E259" s="110">
        <f t="shared" si="7"/>
        <v>0.5</v>
      </c>
    </row>
    <row r="260" spans="1:5" hidden="1" x14ac:dyDescent="0.25">
      <c r="A260" s="108">
        <v>42987</v>
      </c>
      <c r="B260" s="6">
        <v>84</v>
      </c>
      <c r="C260" s="6">
        <v>49</v>
      </c>
      <c r="D260" s="110">
        <f t="shared" si="6"/>
        <v>66.5</v>
      </c>
      <c r="E260" s="110">
        <f t="shared" si="7"/>
        <v>0</v>
      </c>
    </row>
    <row r="261" spans="1:5" hidden="1" x14ac:dyDescent="0.25">
      <c r="A261" s="108">
        <v>42988</v>
      </c>
      <c r="B261" s="6">
        <v>79</v>
      </c>
      <c r="C261" s="6">
        <v>51</v>
      </c>
      <c r="D261" s="110">
        <f t="shared" si="6"/>
        <v>65</v>
      </c>
      <c r="E261" s="110">
        <f t="shared" si="7"/>
        <v>0</v>
      </c>
    </row>
    <row r="262" spans="1:5" hidden="1" x14ac:dyDescent="0.25">
      <c r="A262" s="108">
        <v>42989</v>
      </c>
      <c r="B262" s="6">
        <v>80</v>
      </c>
      <c r="C262" s="6">
        <v>46</v>
      </c>
      <c r="D262" s="110">
        <f t="shared" si="6"/>
        <v>63</v>
      </c>
      <c r="E262" s="110">
        <f t="shared" si="7"/>
        <v>2</v>
      </c>
    </row>
    <row r="263" spans="1:5" hidden="1" x14ac:dyDescent="0.25">
      <c r="A263" s="108">
        <v>42990</v>
      </c>
      <c r="B263" s="6">
        <v>67</v>
      </c>
      <c r="C263" s="6">
        <v>61</v>
      </c>
      <c r="D263" s="110">
        <f t="shared" si="6"/>
        <v>64</v>
      </c>
      <c r="E263" s="110">
        <f t="shared" si="7"/>
        <v>1</v>
      </c>
    </row>
    <row r="264" spans="1:5" hidden="1" x14ac:dyDescent="0.25">
      <c r="A264" s="108">
        <v>42991</v>
      </c>
      <c r="B264" s="6">
        <v>71</v>
      </c>
      <c r="C264" s="6">
        <v>62</v>
      </c>
      <c r="D264" s="110">
        <f t="shared" si="6"/>
        <v>66.5</v>
      </c>
      <c r="E264" s="110">
        <f t="shared" si="7"/>
        <v>0</v>
      </c>
    </row>
    <row r="265" spans="1:5" hidden="1" x14ac:dyDescent="0.25">
      <c r="A265" s="108">
        <v>42992</v>
      </c>
      <c r="B265" s="6">
        <v>86</v>
      </c>
      <c r="C265" s="6">
        <v>57</v>
      </c>
      <c r="D265" s="110">
        <f t="shared" si="6"/>
        <v>71.5</v>
      </c>
      <c r="E265" s="110">
        <f t="shared" si="7"/>
        <v>0</v>
      </c>
    </row>
    <row r="266" spans="1:5" hidden="1" x14ac:dyDescent="0.25">
      <c r="A266" s="108">
        <v>42993</v>
      </c>
      <c r="B266" s="6">
        <v>87</v>
      </c>
      <c r="C266" s="6">
        <v>58</v>
      </c>
      <c r="D266" s="110">
        <f t="shared" ref="D266:D329" si="8">(B266+C266)/2</f>
        <v>72.5</v>
      </c>
      <c r="E266" s="110">
        <f t="shared" ref="E266:E329" si="9">IF(65-D266&gt;0,65-D266,0)</f>
        <v>0</v>
      </c>
    </row>
    <row r="267" spans="1:5" hidden="1" x14ac:dyDescent="0.25">
      <c r="A267" s="108">
        <v>42994</v>
      </c>
      <c r="B267" s="6">
        <v>90</v>
      </c>
      <c r="C267" s="6">
        <v>63</v>
      </c>
      <c r="D267" s="110">
        <f t="shared" si="8"/>
        <v>76.5</v>
      </c>
      <c r="E267" s="110">
        <f t="shared" si="9"/>
        <v>0</v>
      </c>
    </row>
    <row r="268" spans="1:5" hidden="1" x14ac:dyDescent="0.25">
      <c r="A268" s="108">
        <v>42995</v>
      </c>
      <c r="B268" s="6">
        <v>87</v>
      </c>
      <c r="C268" s="6">
        <v>63</v>
      </c>
      <c r="D268" s="110">
        <f t="shared" si="8"/>
        <v>75</v>
      </c>
      <c r="E268" s="110">
        <f t="shared" si="9"/>
        <v>0</v>
      </c>
    </row>
    <row r="269" spans="1:5" hidden="1" x14ac:dyDescent="0.25">
      <c r="A269" s="108">
        <v>42996</v>
      </c>
      <c r="B269" s="6">
        <v>88</v>
      </c>
      <c r="C269" s="6">
        <v>63</v>
      </c>
      <c r="D269" s="110">
        <f t="shared" si="8"/>
        <v>75.5</v>
      </c>
      <c r="E269" s="110">
        <f t="shared" si="9"/>
        <v>0</v>
      </c>
    </row>
    <row r="270" spans="1:5" hidden="1" x14ac:dyDescent="0.25">
      <c r="A270" s="108">
        <v>42997</v>
      </c>
      <c r="B270" s="6">
        <v>90</v>
      </c>
      <c r="C270" s="6">
        <v>64</v>
      </c>
      <c r="D270" s="110">
        <f t="shared" si="8"/>
        <v>77</v>
      </c>
      <c r="E270" s="110">
        <f t="shared" si="9"/>
        <v>0</v>
      </c>
    </row>
    <row r="271" spans="1:5" hidden="1" x14ac:dyDescent="0.25">
      <c r="A271" s="108">
        <v>42998</v>
      </c>
      <c r="B271" s="6">
        <v>93</v>
      </c>
      <c r="C271" s="6">
        <v>70</v>
      </c>
      <c r="D271" s="110">
        <f t="shared" si="8"/>
        <v>81.5</v>
      </c>
      <c r="E271" s="110">
        <f t="shared" si="9"/>
        <v>0</v>
      </c>
    </row>
    <row r="272" spans="1:5" hidden="1" x14ac:dyDescent="0.25">
      <c r="A272" s="108">
        <v>42999</v>
      </c>
      <c r="B272" s="6">
        <v>93</v>
      </c>
      <c r="C272" s="6">
        <v>68</v>
      </c>
      <c r="D272" s="110">
        <f t="shared" si="8"/>
        <v>80.5</v>
      </c>
      <c r="E272" s="110">
        <f t="shared" si="9"/>
        <v>0</v>
      </c>
    </row>
    <row r="273" spans="1:5" hidden="1" x14ac:dyDescent="0.25">
      <c r="A273" s="108">
        <v>43000</v>
      </c>
      <c r="B273" s="6">
        <v>95</v>
      </c>
      <c r="C273" s="6">
        <v>64</v>
      </c>
      <c r="D273" s="110">
        <f t="shared" si="8"/>
        <v>79.5</v>
      </c>
      <c r="E273" s="110">
        <f t="shared" si="9"/>
        <v>0</v>
      </c>
    </row>
    <row r="274" spans="1:5" hidden="1" x14ac:dyDescent="0.25">
      <c r="A274" s="108">
        <v>43001</v>
      </c>
      <c r="B274" s="6">
        <v>92</v>
      </c>
      <c r="C274" s="6">
        <v>62</v>
      </c>
      <c r="D274" s="110">
        <f t="shared" si="8"/>
        <v>77</v>
      </c>
      <c r="E274" s="110">
        <f t="shared" si="9"/>
        <v>0</v>
      </c>
    </row>
    <row r="275" spans="1:5" hidden="1" x14ac:dyDescent="0.25">
      <c r="A275" s="108">
        <v>43002</v>
      </c>
      <c r="B275" s="6">
        <v>92</v>
      </c>
      <c r="C275" s="6">
        <v>63</v>
      </c>
      <c r="D275" s="110">
        <f t="shared" si="8"/>
        <v>77.5</v>
      </c>
      <c r="E275" s="110">
        <f t="shared" si="9"/>
        <v>0</v>
      </c>
    </row>
    <row r="276" spans="1:5" hidden="1" x14ac:dyDescent="0.25">
      <c r="A276" s="108">
        <v>43003</v>
      </c>
      <c r="B276" s="6">
        <v>90</v>
      </c>
      <c r="C276" s="6">
        <v>60</v>
      </c>
      <c r="D276" s="110">
        <f t="shared" si="8"/>
        <v>75</v>
      </c>
      <c r="E276" s="110">
        <f t="shared" si="9"/>
        <v>0</v>
      </c>
    </row>
    <row r="277" spans="1:5" hidden="1" x14ac:dyDescent="0.25">
      <c r="A277" s="108">
        <v>43004</v>
      </c>
      <c r="B277" s="6">
        <v>91</v>
      </c>
      <c r="C277" s="6">
        <v>60</v>
      </c>
      <c r="D277" s="110">
        <f t="shared" si="8"/>
        <v>75.5</v>
      </c>
      <c r="E277" s="110">
        <f t="shared" si="9"/>
        <v>0</v>
      </c>
    </row>
    <row r="278" spans="1:5" hidden="1" x14ac:dyDescent="0.25">
      <c r="A278" s="108">
        <v>43005</v>
      </c>
      <c r="B278" s="6">
        <v>85</v>
      </c>
      <c r="C278" s="6">
        <v>63</v>
      </c>
      <c r="D278" s="110">
        <f t="shared" si="8"/>
        <v>74</v>
      </c>
      <c r="E278" s="110">
        <f t="shared" si="9"/>
        <v>0</v>
      </c>
    </row>
    <row r="279" spans="1:5" hidden="1" x14ac:dyDescent="0.25">
      <c r="A279" s="108">
        <v>43006</v>
      </c>
      <c r="B279" s="6">
        <v>79</v>
      </c>
      <c r="C279" s="6">
        <v>51</v>
      </c>
      <c r="D279" s="110">
        <f t="shared" si="8"/>
        <v>65</v>
      </c>
      <c r="E279" s="110">
        <f t="shared" si="9"/>
        <v>0</v>
      </c>
    </row>
    <row r="280" spans="1:5" hidden="1" x14ac:dyDescent="0.25">
      <c r="A280" s="108">
        <v>43007</v>
      </c>
      <c r="B280" s="6">
        <v>82</v>
      </c>
      <c r="C280" s="6">
        <v>47</v>
      </c>
      <c r="D280" s="110">
        <f t="shared" si="8"/>
        <v>64.5</v>
      </c>
      <c r="E280" s="110">
        <f t="shared" si="9"/>
        <v>0.5</v>
      </c>
    </row>
    <row r="281" spans="1:5" hidden="1" x14ac:dyDescent="0.25">
      <c r="A281" s="108">
        <v>43008</v>
      </c>
      <c r="B281" s="6">
        <v>78</v>
      </c>
      <c r="C281" s="6">
        <v>48</v>
      </c>
      <c r="D281" s="110">
        <f t="shared" si="8"/>
        <v>63</v>
      </c>
      <c r="E281" s="110">
        <f t="shared" si="9"/>
        <v>2</v>
      </c>
    </row>
    <row r="282" spans="1:5" hidden="1" x14ac:dyDescent="0.25">
      <c r="A282" s="108">
        <v>43009</v>
      </c>
      <c r="B282" s="6">
        <v>82</v>
      </c>
      <c r="C282" s="6">
        <v>43</v>
      </c>
      <c r="D282" s="110">
        <f t="shared" si="8"/>
        <v>62.5</v>
      </c>
      <c r="E282" s="110">
        <f t="shared" si="9"/>
        <v>2.5</v>
      </c>
    </row>
    <row r="283" spans="1:5" hidden="1" x14ac:dyDescent="0.25">
      <c r="A283" s="108">
        <v>43010</v>
      </c>
      <c r="B283" s="6">
        <v>83</v>
      </c>
      <c r="C283" s="6">
        <v>60</v>
      </c>
      <c r="D283" s="110">
        <f t="shared" si="8"/>
        <v>71.5</v>
      </c>
      <c r="E283" s="110">
        <f t="shared" si="9"/>
        <v>0</v>
      </c>
    </row>
    <row r="284" spans="1:5" hidden="1" x14ac:dyDescent="0.25">
      <c r="A284" s="108">
        <v>43011</v>
      </c>
      <c r="B284" s="6">
        <v>84</v>
      </c>
      <c r="C284" s="6">
        <v>68</v>
      </c>
      <c r="D284" s="110">
        <f t="shared" si="8"/>
        <v>76</v>
      </c>
      <c r="E284" s="110">
        <f t="shared" si="9"/>
        <v>0</v>
      </c>
    </row>
    <row r="285" spans="1:5" hidden="1" x14ac:dyDescent="0.25">
      <c r="A285" s="108">
        <v>43012</v>
      </c>
      <c r="B285" s="6">
        <v>83</v>
      </c>
      <c r="C285" s="6">
        <v>64</v>
      </c>
      <c r="D285" s="110">
        <f t="shared" si="8"/>
        <v>73.5</v>
      </c>
      <c r="E285" s="110">
        <f t="shared" si="9"/>
        <v>0</v>
      </c>
    </row>
    <row r="286" spans="1:5" hidden="1" x14ac:dyDescent="0.25">
      <c r="A286" s="108">
        <v>43013</v>
      </c>
      <c r="B286" s="6">
        <v>86</v>
      </c>
      <c r="C286" s="6">
        <v>65</v>
      </c>
      <c r="D286" s="110">
        <f t="shared" si="8"/>
        <v>75.5</v>
      </c>
      <c r="E286" s="110">
        <f t="shared" si="9"/>
        <v>0</v>
      </c>
    </row>
    <row r="287" spans="1:5" hidden="1" x14ac:dyDescent="0.25">
      <c r="A287" s="108">
        <v>43014</v>
      </c>
      <c r="B287" s="6">
        <v>86</v>
      </c>
      <c r="C287" s="6">
        <v>61</v>
      </c>
      <c r="D287" s="110">
        <f t="shared" si="8"/>
        <v>73.5</v>
      </c>
      <c r="E287" s="110">
        <f t="shared" si="9"/>
        <v>0</v>
      </c>
    </row>
    <row r="288" spans="1:5" hidden="1" x14ac:dyDescent="0.25">
      <c r="A288" s="108">
        <v>43015</v>
      </c>
      <c r="B288" s="6">
        <v>88</v>
      </c>
      <c r="C288" s="6">
        <v>64</v>
      </c>
      <c r="D288" s="110">
        <f t="shared" si="8"/>
        <v>76</v>
      </c>
      <c r="E288" s="110">
        <f t="shared" si="9"/>
        <v>0</v>
      </c>
    </row>
    <row r="289" spans="1:5" hidden="1" x14ac:dyDescent="0.25">
      <c r="A289" s="108">
        <v>43016</v>
      </c>
      <c r="B289" s="6">
        <v>81</v>
      </c>
      <c r="C289" s="6">
        <v>62</v>
      </c>
      <c r="D289" s="110">
        <f t="shared" si="8"/>
        <v>71.5</v>
      </c>
      <c r="E289" s="110">
        <f t="shared" si="9"/>
        <v>0</v>
      </c>
    </row>
    <row r="290" spans="1:5" hidden="1" x14ac:dyDescent="0.25">
      <c r="A290" s="108">
        <v>43017</v>
      </c>
      <c r="B290" s="6">
        <v>86</v>
      </c>
      <c r="C290" s="6">
        <v>68</v>
      </c>
      <c r="D290" s="110">
        <f t="shared" si="8"/>
        <v>77</v>
      </c>
      <c r="E290" s="110">
        <f t="shared" si="9"/>
        <v>0</v>
      </c>
    </row>
    <row r="291" spans="1:5" hidden="1" x14ac:dyDescent="0.25">
      <c r="A291" s="108">
        <v>43018</v>
      </c>
      <c r="B291" s="6">
        <v>86</v>
      </c>
      <c r="C291" s="6">
        <v>54</v>
      </c>
      <c r="D291" s="110">
        <f t="shared" si="8"/>
        <v>70</v>
      </c>
      <c r="E291" s="110">
        <f t="shared" si="9"/>
        <v>0</v>
      </c>
    </row>
    <row r="292" spans="1:5" hidden="1" x14ac:dyDescent="0.25">
      <c r="A292" s="108">
        <v>43019</v>
      </c>
      <c r="B292" s="6">
        <v>63</v>
      </c>
      <c r="C292" s="6">
        <v>53</v>
      </c>
      <c r="D292" s="110">
        <f t="shared" si="8"/>
        <v>58</v>
      </c>
      <c r="E292" s="110">
        <f t="shared" si="9"/>
        <v>7</v>
      </c>
    </row>
    <row r="293" spans="1:5" hidden="1" x14ac:dyDescent="0.25">
      <c r="A293" s="108">
        <v>43020</v>
      </c>
      <c r="B293" s="6">
        <v>66</v>
      </c>
      <c r="C293" s="6">
        <v>49</v>
      </c>
      <c r="D293" s="110">
        <f t="shared" si="8"/>
        <v>57.5</v>
      </c>
      <c r="E293" s="110">
        <f t="shared" si="9"/>
        <v>7.5</v>
      </c>
    </row>
    <row r="294" spans="1:5" hidden="1" x14ac:dyDescent="0.25">
      <c r="A294" s="108">
        <v>43021</v>
      </c>
      <c r="B294" s="6">
        <v>79</v>
      </c>
      <c r="C294" s="6">
        <v>46</v>
      </c>
      <c r="D294" s="110">
        <f t="shared" si="8"/>
        <v>62.5</v>
      </c>
      <c r="E294" s="110">
        <f t="shared" si="9"/>
        <v>2.5</v>
      </c>
    </row>
    <row r="295" spans="1:5" hidden="1" x14ac:dyDescent="0.25">
      <c r="A295" s="108">
        <v>43022</v>
      </c>
      <c r="B295" s="6">
        <v>90</v>
      </c>
      <c r="C295" s="6">
        <v>54</v>
      </c>
      <c r="D295" s="110">
        <f t="shared" si="8"/>
        <v>72</v>
      </c>
      <c r="E295" s="110">
        <f t="shared" si="9"/>
        <v>0</v>
      </c>
    </row>
    <row r="296" spans="1:5" hidden="1" x14ac:dyDescent="0.25">
      <c r="A296" s="108">
        <v>43023</v>
      </c>
      <c r="B296" s="6">
        <v>76</v>
      </c>
      <c r="C296" s="6">
        <v>48</v>
      </c>
      <c r="D296" s="110">
        <f t="shared" si="8"/>
        <v>62</v>
      </c>
      <c r="E296" s="110">
        <f t="shared" si="9"/>
        <v>3</v>
      </c>
    </row>
    <row r="297" spans="1:5" hidden="1" x14ac:dyDescent="0.25">
      <c r="A297" s="108">
        <v>43024</v>
      </c>
      <c r="B297" s="6">
        <v>66</v>
      </c>
      <c r="C297" s="6">
        <v>37</v>
      </c>
      <c r="D297" s="110">
        <f t="shared" si="8"/>
        <v>51.5</v>
      </c>
      <c r="E297" s="110">
        <f t="shared" si="9"/>
        <v>13.5</v>
      </c>
    </row>
    <row r="298" spans="1:5" hidden="1" x14ac:dyDescent="0.25">
      <c r="A298" s="108">
        <v>43025</v>
      </c>
      <c r="B298" s="6">
        <v>69</v>
      </c>
      <c r="C298" s="6">
        <v>33</v>
      </c>
      <c r="D298" s="110">
        <f t="shared" si="8"/>
        <v>51</v>
      </c>
      <c r="E298" s="110">
        <f t="shared" si="9"/>
        <v>14</v>
      </c>
    </row>
    <row r="299" spans="1:5" hidden="1" x14ac:dyDescent="0.25">
      <c r="A299" s="108">
        <v>43026</v>
      </c>
      <c r="B299" s="6">
        <v>74</v>
      </c>
      <c r="C299" s="6">
        <v>35</v>
      </c>
      <c r="D299" s="110">
        <f t="shared" si="8"/>
        <v>54.5</v>
      </c>
      <c r="E299" s="110">
        <f t="shared" si="9"/>
        <v>10.5</v>
      </c>
    </row>
    <row r="300" spans="1:5" hidden="1" x14ac:dyDescent="0.25">
      <c r="A300" s="108">
        <v>43027</v>
      </c>
      <c r="B300" s="6">
        <v>78</v>
      </c>
      <c r="C300" s="6">
        <v>45</v>
      </c>
      <c r="D300" s="110">
        <f t="shared" si="8"/>
        <v>61.5</v>
      </c>
      <c r="E300" s="110">
        <f t="shared" si="9"/>
        <v>3.5</v>
      </c>
    </row>
    <row r="301" spans="1:5" hidden="1" x14ac:dyDescent="0.25">
      <c r="A301" s="108">
        <v>43028</v>
      </c>
      <c r="B301" s="6">
        <v>78</v>
      </c>
      <c r="C301" s="6">
        <v>42</v>
      </c>
      <c r="D301" s="110">
        <f t="shared" si="8"/>
        <v>60</v>
      </c>
      <c r="E301" s="110">
        <f t="shared" si="9"/>
        <v>5</v>
      </c>
    </row>
    <row r="302" spans="1:5" hidden="1" x14ac:dyDescent="0.25">
      <c r="A302" s="108">
        <v>43029</v>
      </c>
      <c r="B302" s="6">
        <v>83</v>
      </c>
      <c r="C302" s="6">
        <v>55</v>
      </c>
      <c r="D302" s="110">
        <f t="shared" si="8"/>
        <v>69</v>
      </c>
      <c r="E302" s="110">
        <f t="shared" si="9"/>
        <v>0</v>
      </c>
    </row>
    <row r="303" spans="1:5" hidden="1" x14ac:dyDescent="0.25">
      <c r="A303" s="108">
        <v>43030</v>
      </c>
      <c r="B303" s="6">
        <v>74</v>
      </c>
      <c r="C303" s="6">
        <v>54</v>
      </c>
      <c r="D303" s="110">
        <f t="shared" si="8"/>
        <v>64</v>
      </c>
      <c r="E303" s="110">
        <f t="shared" si="9"/>
        <v>1</v>
      </c>
    </row>
    <row r="304" spans="1:5" hidden="1" x14ac:dyDescent="0.25">
      <c r="A304" s="108">
        <v>43031</v>
      </c>
      <c r="B304" s="6">
        <v>68</v>
      </c>
      <c r="C304" s="6">
        <v>50</v>
      </c>
      <c r="D304" s="110">
        <f t="shared" si="8"/>
        <v>59</v>
      </c>
      <c r="E304" s="110">
        <f t="shared" si="9"/>
        <v>6</v>
      </c>
    </row>
    <row r="305" spans="1:9" hidden="1" x14ac:dyDescent="0.25">
      <c r="A305" s="108">
        <v>43032</v>
      </c>
      <c r="B305" s="6">
        <v>59</v>
      </c>
      <c r="C305" s="6">
        <v>40</v>
      </c>
      <c r="D305" s="110">
        <f t="shared" si="8"/>
        <v>49.5</v>
      </c>
      <c r="E305" s="110">
        <f t="shared" si="9"/>
        <v>15.5</v>
      </c>
    </row>
    <row r="306" spans="1:9" hidden="1" x14ac:dyDescent="0.25">
      <c r="A306" s="108">
        <v>43033</v>
      </c>
      <c r="B306" s="6">
        <v>65</v>
      </c>
      <c r="C306" s="6">
        <v>32</v>
      </c>
      <c r="D306" s="110">
        <f t="shared" si="8"/>
        <v>48.5</v>
      </c>
      <c r="E306" s="110">
        <f t="shared" si="9"/>
        <v>16.5</v>
      </c>
    </row>
    <row r="307" spans="1:9" hidden="1" x14ac:dyDescent="0.25">
      <c r="A307" s="108">
        <v>43034</v>
      </c>
      <c r="B307" s="6">
        <v>76</v>
      </c>
      <c r="C307" s="6">
        <v>36</v>
      </c>
      <c r="D307" s="110">
        <f t="shared" si="8"/>
        <v>56</v>
      </c>
      <c r="E307" s="110">
        <f t="shared" si="9"/>
        <v>9</v>
      </c>
    </row>
    <row r="308" spans="1:9" hidden="1" x14ac:dyDescent="0.25">
      <c r="A308" s="108">
        <v>43035</v>
      </c>
      <c r="B308" s="6">
        <v>60</v>
      </c>
      <c r="C308" s="6">
        <v>33</v>
      </c>
      <c r="D308" s="110">
        <f t="shared" si="8"/>
        <v>46.5</v>
      </c>
      <c r="E308" s="110">
        <f t="shared" si="9"/>
        <v>18.5</v>
      </c>
    </row>
    <row r="309" spans="1:9" hidden="1" x14ac:dyDescent="0.25">
      <c r="A309" s="108">
        <v>43036</v>
      </c>
      <c r="B309" s="6">
        <v>43</v>
      </c>
      <c r="C309" s="6">
        <v>32</v>
      </c>
      <c r="D309" s="110">
        <f t="shared" si="8"/>
        <v>37.5</v>
      </c>
      <c r="E309" s="110">
        <f t="shared" si="9"/>
        <v>27.5</v>
      </c>
    </row>
    <row r="310" spans="1:9" hidden="1" x14ac:dyDescent="0.25">
      <c r="A310" s="108">
        <v>43037</v>
      </c>
      <c r="B310" s="6">
        <v>52</v>
      </c>
      <c r="C310" s="6">
        <v>29</v>
      </c>
      <c r="D310" s="110">
        <f t="shared" si="8"/>
        <v>40.5</v>
      </c>
      <c r="E310" s="110">
        <f t="shared" si="9"/>
        <v>24.5</v>
      </c>
    </row>
    <row r="311" spans="1:9" hidden="1" x14ac:dyDescent="0.25">
      <c r="A311" s="108">
        <v>43038</v>
      </c>
      <c r="B311" s="6">
        <v>58</v>
      </c>
      <c r="C311" s="6">
        <v>35</v>
      </c>
      <c r="D311" s="110">
        <f t="shared" si="8"/>
        <v>46.5</v>
      </c>
      <c r="E311" s="110">
        <f t="shared" si="9"/>
        <v>18.5</v>
      </c>
    </row>
    <row r="312" spans="1:9" hidden="1" x14ac:dyDescent="0.25">
      <c r="A312" s="108">
        <v>43039</v>
      </c>
      <c r="B312" s="6">
        <v>49</v>
      </c>
      <c r="C312" s="6">
        <v>28</v>
      </c>
      <c r="D312" s="110">
        <f t="shared" si="8"/>
        <v>38.5</v>
      </c>
      <c r="E312" s="110">
        <f t="shared" si="9"/>
        <v>26.5</v>
      </c>
    </row>
    <row r="313" spans="1:9" x14ac:dyDescent="0.25">
      <c r="A313" s="108">
        <v>43040</v>
      </c>
      <c r="B313" s="6">
        <v>64</v>
      </c>
      <c r="C313" s="6">
        <v>40</v>
      </c>
      <c r="D313" s="110">
        <f t="shared" si="8"/>
        <v>52</v>
      </c>
      <c r="E313" s="114">
        <f t="shared" si="9"/>
        <v>13</v>
      </c>
      <c r="G313">
        <f>MONTH(A313)</f>
        <v>11</v>
      </c>
      <c r="H313">
        <f>DAY(A313)</f>
        <v>1</v>
      </c>
      <c r="I313">
        <f>YEAR(A313)</f>
        <v>2017</v>
      </c>
    </row>
    <row r="314" spans="1:9" x14ac:dyDescent="0.25">
      <c r="A314" s="108">
        <v>43041</v>
      </c>
      <c r="B314" s="6">
        <v>78</v>
      </c>
      <c r="C314" s="6">
        <v>63</v>
      </c>
      <c r="D314" s="110">
        <f t="shared" si="8"/>
        <v>70.5</v>
      </c>
      <c r="E314" s="114">
        <f t="shared" si="9"/>
        <v>0</v>
      </c>
      <c r="G314">
        <f t="shared" ref="G314:G377" si="10">MONTH(A314)</f>
        <v>11</v>
      </c>
      <c r="H314">
        <f t="shared" ref="H314:H377" si="11">DAY(A314)</f>
        <v>2</v>
      </c>
      <c r="I314">
        <f t="shared" ref="I314:I377" si="12">YEAR(A314)</f>
        <v>2017</v>
      </c>
    </row>
    <row r="315" spans="1:9" x14ac:dyDescent="0.25">
      <c r="A315" s="108">
        <v>43042</v>
      </c>
      <c r="B315" s="6">
        <v>70</v>
      </c>
      <c r="C315" s="6">
        <v>52</v>
      </c>
      <c r="D315" s="110">
        <f t="shared" si="8"/>
        <v>61</v>
      </c>
      <c r="E315" s="114">
        <f t="shared" si="9"/>
        <v>4</v>
      </c>
      <c r="G315">
        <f t="shared" si="10"/>
        <v>11</v>
      </c>
      <c r="H315">
        <f t="shared" si="11"/>
        <v>3</v>
      </c>
      <c r="I315">
        <f t="shared" si="12"/>
        <v>2017</v>
      </c>
    </row>
    <row r="316" spans="1:9" x14ac:dyDescent="0.25">
      <c r="A316" s="108">
        <v>43043</v>
      </c>
      <c r="B316" s="6">
        <v>70</v>
      </c>
      <c r="C316" s="6">
        <v>57</v>
      </c>
      <c r="D316" s="110">
        <f t="shared" si="8"/>
        <v>63.5</v>
      </c>
      <c r="E316" s="114">
        <f t="shared" si="9"/>
        <v>1.5</v>
      </c>
      <c r="G316">
        <f t="shared" si="10"/>
        <v>11</v>
      </c>
      <c r="H316">
        <f t="shared" si="11"/>
        <v>4</v>
      </c>
      <c r="I316">
        <f t="shared" si="12"/>
        <v>2017</v>
      </c>
    </row>
    <row r="317" spans="1:9" x14ac:dyDescent="0.25">
      <c r="A317" s="108">
        <v>43044</v>
      </c>
      <c r="B317" s="6">
        <v>72</v>
      </c>
      <c r="C317" s="6">
        <v>54</v>
      </c>
      <c r="D317" s="110">
        <f t="shared" si="8"/>
        <v>63</v>
      </c>
      <c r="E317" s="114">
        <f t="shared" si="9"/>
        <v>2</v>
      </c>
      <c r="G317">
        <f t="shared" si="10"/>
        <v>11</v>
      </c>
      <c r="H317">
        <f t="shared" si="11"/>
        <v>5</v>
      </c>
      <c r="I317">
        <f t="shared" si="12"/>
        <v>2017</v>
      </c>
    </row>
    <row r="318" spans="1:9" x14ac:dyDescent="0.25">
      <c r="A318" s="108">
        <v>43045</v>
      </c>
      <c r="B318" s="6">
        <v>54</v>
      </c>
      <c r="C318" s="6">
        <v>50</v>
      </c>
      <c r="D318" s="110">
        <f t="shared" si="8"/>
        <v>52</v>
      </c>
      <c r="E318" s="114">
        <f t="shared" si="9"/>
        <v>13</v>
      </c>
      <c r="G318">
        <f t="shared" si="10"/>
        <v>11</v>
      </c>
      <c r="H318">
        <f t="shared" si="11"/>
        <v>6</v>
      </c>
      <c r="I318">
        <f t="shared" si="12"/>
        <v>2017</v>
      </c>
    </row>
    <row r="319" spans="1:9" x14ac:dyDescent="0.25">
      <c r="A319" s="108">
        <v>43046</v>
      </c>
      <c r="B319" s="6">
        <v>50</v>
      </c>
      <c r="C319" s="6">
        <v>47</v>
      </c>
      <c r="D319" s="110">
        <f t="shared" si="8"/>
        <v>48.5</v>
      </c>
      <c r="E319" s="114">
        <f t="shared" si="9"/>
        <v>16.5</v>
      </c>
      <c r="G319">
        <f t="shared" si="10"/>
        <v>11</v>
      </c>
      <c r="H319">
        <f t="shared" si="11"/>
        <v>7</v>
      </c>
      <c r="I319">
        <f t="shared" si="12"/>
        <v>2017</v>
      </c>
    </row>
    <row r="320" spans="1:9" x14ac:dyDescent="0.25">
      <c r="A320" s="108">
        <v>43047</v>
      </c>
      <c r="B320" s="6">
        <v>55</v>
      </c>
      <c r="C320" s="6">
        <v>34</v>
      </c>
      <c r="D320" s="110">
        <f t="shared" si="8"/>
        <v>44.5</v>
      </c>
      <c r="E320" s="114">
        <f t="shared" si="9"/>
        <v>20.5</v>
      </c>
      <c r="G320">
        <f t="shared" si="10"/>
        <v>11</v>
      </c>
      <c r="H320">
        <f t="shared" si="11"/>
        <v>8</v>
      </c>
      <c r="I320">
        <f t="shared" si="12"/>
        <v>2017</v>
      </c>
    </row>
    <row r="321" spans="1:9" x14ac:dyDescent="0.25">
      <c r="A321" s="108">
        <v>43048</v>
      </c>
      <c r="B321" s="6">
        <v>61</v>
      </c>
      <c r="C321" s="6">
        <v>30</v>
      </c>
      <c r="D321" s="110">
        <f t="shared" si="8"/>
        <v>45.5</v>
      </c>
      <c r="E321" s="114">
        <f t="shared" si="9"/>
        <v>19.5</v>
      </c>
      <c r="G321">
        <f t="shared" si="10"/>
        <v>11</v>
      </c>
      <c r="H321">
        <f t="shared" si="11"/>
        <v>9</v>
      </c>
      <c r="I321">
        <f t="shared" si="12"/>
        <v>2017</v>
      </c>
    </row>
    <row r="322" spans="1:9" x14ac:dyDescent="0.25">
      <c r="A322" s="108">
        <v>43049</v>
      </c>
      <c r="B322" s="6">
        <v>46</v>
      </c>
      <c r="C322" s="6">
        <v>30</v>
      </c>
      <c r="D322" s="110">
        <f t="shared" si="8"/>
        <v>38</v>
      </c>
      <c r="E322" s="114">
        <f t="shared" si="9"/>
        <v>27</v>
      </c>
      <c r="G322">
        <f t="shared" si="10"/>
        <v>11</v>
      </c>
      <c r="H322">
        <f t="shared" si="11"/>
        <v>10</v>
      </c>
      <c r="I322">
        <f t="shared" si="12"/>
        <v>2017</v>
      </c>
    </row>
    <row r="323" spans="1:9" x14ac:dyDescent="0.25">
      <c r="A323" s="108">
        <v>43050</v>
      </c>
      <c r="B323" s="6">
        <v>51</v>
      </c>
      <c r="C323" s="6">
        <v>29</v>
      </c>
      <c r="D323" s="110">
        <f t="shared" si="8"/>
        <v>40</v>
      </c>
      <c r="E323" s="114">
        <f t="shared" si="9"/>
        <v>25</v>
      </c>
      <c r="G323">
        <f t="shared" si="10"/>
        <v>11</v>
      </c>
      <c r="H323">
        <f t="shared" si="11"/>
        <v>11</v>
      </c>
      <c r="I323">
        <f t="shared" si="12"/>
        <v>2017</v>
      </c>
    </row>
    <row r="324" spans="1:9" x14ac:dyDescent="0.25">
      <c r="A324" s="108">
        <v>43051</v>
      </c>
      <c r="B324" s="6">
        <v>56</v>
      </c>
      <c r="C324" s="6">
        <v>45</v>
      </c>
      <c r="D324" s="110">
        <f t="shared" si="8"/>
        <v>50.5</v>
      </c>
      <c r="E324" s="114">
        <f t="shared" si="9"/>
        <v>14.5</v>
      </c>
      <c r="G324">
        <f t="shared" si="10"/>
        <v>11</v>
      </c>
      <c r="H324">
        <f t="shared" si="11"/>
        <v>12</v>
      </c>
      <c r="I324">
        <f t="shared" si="12"/>
        <v>2017</v>
      </c>
    </row>
    <row r="325" spans="1:9" x14ac:dyDescent="0.25">
      <c r="A325" s="108">
        <v>43052</v>
      </c>
      <c r="B325" s="6">
        <v>51</v>
      </c>
      <c r="C325" s="6">
        <v>36</v>
      </c>
      <c r="D325" s="110">
        <f t="shared" si="8"/>
        <v>43.5</v>
      </c>
      <c r="E325" s="114">
        <f t="shared" si="9"/>
        <v>21.5</v>
      </c>
      <c r="G325">
        <f t="shared" si="10"/>
        <v>11</v>
      </c>
      <c r="H325">
        <f t="shared" si="11"/>
        <v>13</v>
      </c>
      <c r="I325">
        <f t="shared" si="12"/>
        <v>2017</v>
      </c>
    </row>
    <row r="326" spans="1:9" x14ac:dyDescent="0.25">
      <c r="A326" s="108">
        <v>43053</v>
      </c>
      <c r="B326" s="6">
        <v>53</v>
      </c>
      <c r="C326" s="6">
        <v>29</v>
      </c>
      <c r="D326" s="110">
        <f t="shared" si="8"/>
        <v>41</v>
      </c>
      <c r="E326" s="114">
        <f t="shared" si="9"/>
        <v>24</v>
      </c>
      <c r="G326">
        <f t="shared" si="10"/>
        <v>11</v>
      </c>
      <c r="H326">
        <f t="shared" si="11"/>
        <v>14</v>
      </c>
      <c r="I326">
        <f t="shared" si="12"/>
        <v>2017</v>
      </c>
    </row>
    <row r="327" spans="1:9" x14ac:dyDescent="0.25">
      <c r="A327" s="108">
        <v>43054</v>
      </c>
      <c r="B327" s="6">
        <v>54</v>
      </c>
      <c r="C327" s="6">
        <v>39</v>
      </c>
      <c r="D327" s="110">
        <f t="shared" si="8"/>
        <v>46.5</v>
      </c>
      <c r="E327" s="114">
        <f t="shared" si="9"/>
        <v>18.5</v>
      </c>
      <c r="G327">
        <f t="shared" si="10"/>
        <v>11</v>
      </c>
      <c r="H327">
        <f t="shared" si="11"/>
        <v>15</v>
      </c>
      <c r="I327">
        <f t="shared" si="12"/>
        <v>2017</v>
      </c>
    </row>
    <row r="328" spans="1:9" x14ac:dyDescent="0.25">
      <c r="A328" s="108">
        <v>43055</v>
      </c>
      <c r="B328" s="6">
        <v>50</v>
      </c>
      <c r="C328" s="6">
        <v>32</v>
      </c>
      <c r="D328" s="110">
        <f t="shared" si="8"/>
        <v>41</v>
      </c>
      <c r="E328" s="114">
        <f t="shared" si="9"/>
        <v>24</v>
      </c>
      <c r="G328">
        <f t="shared" si="10"/>
        <v>11</v>
      </c>
      <c r="H328">
        <f t="shared" si="11"/>
        <v>16</v>
      </c>
      <c r="I328">
        <f t="shared" si="12"/>
        <v>2017</v>
      </c>
    </row>
    <row r="329" spans="1:9" x14ac:dyDescent="0.25">
      <c r="A329" s="108">
        <v>43056</v>
      </c>
      <c r="B329" s="6">
        <v>64</v>
      </c>
      <c r="C329" s="6">
        <v>30</v>
      </c>
      <c r="D329" s="110">
        <f t="shared" si="8"/>
        <v>47</v>
      </c>
      <c r="E329" s="114">
        <f t="shared" si="9"/>
        <v>18</v>
      </c>
      <c r="G329">
        <f t="shared" si="10"/>
        <v>11</v>
      </c>
      <c r="H329">
        <f t="shared" si="11"/>
        <v>17</v>
      </c>
      <c r="I329">
        <f t="shared" si="12"/>
        <v>2017</v>
      </c>
    </row>
    <row r="330" spans="1:9" x14ac:dyDescent="0.25">
      <c r="A330" s="108">
        <v>43057</v>
      </c>
      <c r="B330" s="6">
        <v>71</v>
      </c>
      <c r="C330" s="6">
        <v>42</v>
      </c>
      <c r="D330" s="110">
        <f t="shared" ref="D330:D393" si="13">(B330+C330)/2</f>
        <v>56.5</v>
      </c>
      <c r="E330" s="114">
        <f t="shared" ref="E330:E393" si="14">IF(65-D330&gt;0,65-D330,0)</f>
        <v>8.5</v>
      </c>
      <c r="G330">
        <f t="shared" si="10"/>
        <v>11</v>
      </c>
      <c r="H330">
        <f t="shared" si="11"/>
        <v>18</v>
      </c>
      <c r="I330">
        <f t="shared" si="12"/>
        <v>2017</v>
      </c>
    </row>
    <row r="331" spans="1:9" x14ac:dyDescent="0.25">
      <c r="A331" s="108">
        <v>43058</v>
      </c>
      <c r="B331" s="6">
        <v>46</v>
      </c>
      <c r="C331" s="6">
        <v>26</v>
      </c>
      <c r="D331" s="110">
        <f t="shared" si="13"/>
        <v>36</v>
      </c>
      <c r="E331" s="114">
        <f t="shared" si="14"/>
        <v>29</v>
      </c>
      <c r="G331">
        <f t="shared" si="10"/>
        <v>11</v>
      </c>
      <c r="H331">
        <f t="shared" si="11"/>
        <v>19</v>
      </c>
      <c r="I331">
        <f t="shared" si="12"/>
        <v>2017</v>
      </c>
    </row>
    <row r="332" spans="1:9" x14ac:dyDescent="0.25">
      <c r="A332" s="108">
        <v>43059</v>
      </c>
      <c r="B332" s="6">
        <v>52</v>
      </c>
      <c r="C332" s="6">
        <v>25</v>
      </c>
      <c r="D332" s="110">
        <f t="shared" si="13"/>
        <v>38.5</v>
      </c>
      <c r="E332" s="114">
        <f t="shared" si="14"/>
        <v>26.5</v>
      </c>
      <c r="G332">
        <f t="shared" si="10"/>
        <v>11</v>
      </c>
      <c r="H332">
        <f t="shared" si="11"/>
        <v>20</v>
      </c>
      <c r="I332">
        <f t="shared" si="12"/>
        <v>2017</v>
      </c>
    </row>
    <row r="333" spans="1:9" x14ac:dyDescent="0.25">
      <c r="A333" s="108">
        <v>43060</v>
      </c>
      <c r="B333" s="6">
        <v>55</v>
      </c>
      <c r="C333" s="6">
        <v>35</v>
      </c>
      <c r="D333" s="110">
        <f t="shared" si="13"/>
        <v>45</v>
      </c>
      <c r="E333" s="114">
        <f t="shared" si="14"/>
        <v>20</v>
      </c>
      <c r="G333">
        <f t="shared" si="10"/>
        <v>11</v>
      </c>
      <c r="H333">
        <f t="shared" si="11"/>
        <v>21</v>
      </c>
      <c r="I333">
        <f t="shared" si="12"/>
        <v>2017</v>
      </c>
    </row>
    <row r="334" spans="1:9" x14ac:dyDescent="0.25">
      <c r="A334" s="108">
        <v>43061</v>
      </c>
      <c r="B334" s="6">
        <v>43</v>
      </c>
      <c r="C334" s="6">
        <v>24</v>
      </c>
      <c r="D334" s="110">
        <f t="shared" si="13"/>
        <v>33.5</v>
      </c>
      <c r="E334" s="114">
        <f t="shared" si="14"/>
        <v>31.5</v>
      </c>
      <c r="G334">
        <f t="shared" si="10"/>
        <v>11</v>
      </c>
      <c r="H334">
        <f t="shared" si="11"/>
        <v>22</v>
      </c>
      <c r="I334">
        <f t="shared" si="12"/>
        <v>2017</v>
      </c>
    </row>
    <row r="335" spans="1:9" x14ac:dyDescent="0.25">
      <c r="A335" s="108">
        <v>43062</v>
      </c>
      <c r="B335" s="6">
        <v>51</v>
      </c>
      <c r="C335" s="6">
        <v>22</v>
      </c>
      <c r="D335" s="110">
        <f t="shared" si="13"/>
        <v>36.5</v>
      </c>
      <c r="E335" s="114">
        <f t="shared" si="14"/>
        <v>28.5</v>
      </c>
      <c r="G335">
        <f t="shared" si="10"/>
        <v>11</v>
      </c>
      <c r="H335">
        <f t="shared" si="11"/>
        <v>23</v>
      </c>
      <c r="I335">
        <f t="shared" si="12"/>
        <v>2017</v>
      </c>
    </row>
    <row r="336" spans="1:9" x14ac:dyDescent="0.25">
      <c r="A336" s="108">
        <v>43063</v>
      </c>
      <c r="B336" s="6">
        <v>61</v>
      </c>
      <c r="C336" s="6">
        <v>30</v>
      </c>
      <c r="D336" s="110">
        <f t="shared" si="13"/>
        <v>45.5</v>
      </c>
      <c r="E336" s="114">
        <f t="shared" si="14"/>
        <v>19.5</v>
      </c>
      <c r="G336">
        <f t="shared" si="10"/>
        <v>11</v>
      </c>
      <c r="H336">
        <f t="shared" si="11"/>
        <v>24</v>
      </c>
      <c r="I336">
        <f t="shared" si="12"/>
        <v>2017</v>
      </c>
    </row>
    <row r="337" spans="1:9" x14ac:dyDescent="0.25">
      <c r="A337" s="108">
        <v>43064</v>
      </c>
      <c r="B337" s="6">
        <v>61</v>
      </c>
      <c r="C337" s="6">
        <v>32</v>
      </c>
      <c r="D337" s="110">
        <f t="shared" si="13"/>
        <v>46.5</v>
      </c>
      <c r="E337" s="114">
        <f t="shared" si="14"/>
        <v>18.5</v>
      </c>
      <c r="G337">
        <f t="shared" si="10"/>
        <v>11</v>
      </c>
      <c r="H337">
        <f t="shared" si="11"/>
        <v>25</v>
      </c>
      <c r="I337">
        <f t="shared" si="12"/>
        <v>2017</v>
      </c>
    </row>
    <row r="338" spans="1:9" x14ac:dyDescent="0.25">
      <c r="A338" s="108">
        <v>43065</v>
      </c>
      <c r="B338" s="6">
        <v>61</v>
      </c>
      <c r="C338" s="6">
        <v>28</v>
      </c>
      <c r="D338" s="110">
        <f t="shared" si="13"/>
        <v>44.5</v>
      </c>
      <c r="E338" s="114">
        <f t="shared" si="14"/>
        <v>20.5</v>
      </c>
      <c r="G338">
        <f t="shared" si="10"/>
        <v>11</v>
      </c>
      <c r="H338">
        <f t="shared" si="11"/>
        <v>26</v>
      </c>
      <c r="I338">
        <f t="shared" si="12"/>
        <v>2017</v>
      </c>
    </row>
    <row r="339" spans="1:9" x14ac:dyDescent="0.25">
      <c r="A339" s="108">
        <v>43066</v>
      </c>
      <c r="B339" s="6">
        <v>65</v>
      </c>
      <c r="C339" s="6">
        <v>29</v>
      </c>
      <c r="D339" s="110">
        <f t="shared" si="13"/>
        <v>47</v>
      </c>
      <c r="E339" s="114">
        <f t="shared" si="14"/>
        <v>18</v>
      </c>
      <c r="G339">
        <f t="shared" si="10"/>
        <v>11</v>
      </c>
      <c r="H339">
        <f t="shared" si="11"/>
        <v>27</v>
      </c>
      <c r="I339">
        <f t="shared" si="12"/>
        <v>2017</v>
      </c>
    </row>
    <row r="340" spans="1:9" x14ac:dyDescent="0.25">
      <c r="A340" s="108">
        <v>43067</v>
      </c>
      <c r="B340" s="6">
        <v>65</v>
      </c>
      <c r="C340" s="6">
        <v>37</v>
      </c>
      <c r="D340" s="110">
        <f t="shared" si="13"/>
        <v>51</v>
      </c>
      <c r="E340" s="114">
        <f t="shared" si="14"/>
        <v>14</v>
      </c>
      <c r="G340">
        <f t="shared" si="10"/>
        <v>11</v>
      </c>
      <c r="H340">
        <f t="shared" si="11"/>
        <v>28</v>
      </c>
      <c r="I340">
        <f t="shared" si="12"/>
        <v>2017</v>
      </c>
    </row>
    <row r="341" spans="1:9" x14ac:dyDescent="0.25">
      <c r="A341" s="108">
        <v>43068</v>
      </c>
      <c r="B341" s="6">
        <v>65</v>
      </c>
      <c r="C341" s="6">
        <v>33</v>
      </c>
      <c r="D341" s="110">
        <f t="shared" si="13"/>
        <v>49</v>
      </c>
      <c r="E341" s="114">
        <f t="shared" si="14"/>
        <v>16</v>
      </c>
      <c r="G341">
        <f t="shared" si="10"/>
        <v>11</v>
      </c>
      <c r="H341">
        <f t="shared" si="11"/>
        <v>29</v>
      </c>
      <c r="I341">
        <f t="shared" si="12"/>
        <v>2017</v>
      </c>
    </row>
    <row r="342" spans="1:9" x14ac:dyDescent="0.25">
      <c r="A342" s="108">
        <v>43069</v>
      </c>
      <c r="B342" s="6">
        <v>59</v>
      </c>
      <c r="C342" s="6">
        <v>30</v>
      </c>
      <c r="D342" s="110">
        <f t="shared" si="13"/>
        <v>44.5</v>
      </c>
      <c r="E342" s="114">
        <f t="shared" si="14"/>
        <v>20.5</v>
      </c>
      <c r="G342">
        <f t="shared" si="10"/>
        <v>11</v>
      </c>
      <c r="H342">
        <f t="shared" si="11"/>
        <v>30</v>
      </c>
      <c r="I342">
        <f t="shared" si="12"/>
        <v>2017</v>
      </c>
    </row>
    <row r="343" spans="1:9" x14ac:dyDescent="0.25">
      <c r="A343" s="108">
        <v>43070</v>
      </c>
      <c r="B343" s="6">
        <v>56</v>
      </c>
      <c r="C343" s="6">
        <v>25</v>
      </c>
      <c r="D343" s="110">
        <f t="shared" si="13"/>
        <v>40.5</v>
      </c>
      <c r="E343" s="114">
        <f t="shared" si="14"/>
        <v>24.5</v>
      </c>
      <c r="G343">
        <f t="shared" si="10"/>
        <v>12</v>
      </c>
      <c r="H343">
        <f t="shared" si="11"/>
        <v>1</v>
      </c>
      <c r="I343">
        <f t="shared" si="12"/>
        <v>2017</v>
      </c>
    </row>
    <row r="344" spans="1:9" x14ac:dyDescent="0.25">
      <c r="A344" s="108">
        <v>43071</v>
      </c>
      <c r="B344" s="6">
        <v>61</v>
      </c>
      <c r="C344" s="6">
        <v>34</v>
      </c>
      <c r="D344" s="110">
        <f t="shared" si="13"/>
        <v>47.5</v>
      </c>
      <c r="E344" s="114">
        <f t="shared" si="14"/>
        <v>17.5</v>
      </c>
      <c r="G344">
        <f t="shared" si="10"/>
        <v>12</v>
      </c>
      <c r="H344">
        <f t="shared" si="11"/>
        <v>2</v>
      </c>
      <c r="I344">
        <f t="shared" si="12"/>
        <v>2017</v>
      </c>
    </row>
    <row r="345" spans="1:9" x14ac:dyDescent="0.25">
      <c r="A345" s="108">
        <v>43072</v>
      </c>
      <c r="B345" s="6">
        <v>64</v>
      </c>
      <c r="C345" s="6">
        <v>34</v>
      </c>
      <c r="D345" s="110">
        <f t="shared" si="13"/>
        <v>49</v>
      </c>
      <c r="E345" s="114">
        <f t="shared" si="14"/>
        <v>16</v>
      </c>
      <c r="G345">
        <f t="shared" si="10"/>
        <v>12</v>
      </c>
      <c r="H345">
        <f t="shared" si="11"/>
        <v>3</v>
      </c>
      <c r="I345">
        <f t="shared" si="12"/>
        <v>2017</v>
      </c>
    </row>
    <row r="346" spans="1:9" x14ac:dyDescent="0.25">
      <c r="A346" s="108">
        <v>43073</v>
      </c>
      <c r="B346" s="6">
        <v>67</v>
      </c>
      <c r="C346" s="6">
        <v>51</v>
      </c>
      <c r="D346" s="110">
        <f t="shared" si="13"/>
        <v>59</v>
      </c>
      <c r="E346" s="114">
        <f t="shared" si="14"/>
        <v>6</v>
      </c>
      <c r="G346">
        <f t="shared" si="10"/>
        <v>12</v>
      </c>
      <c r="H346">
        <f t="shared" si="11"/>
        <v>4</v>
      </c>
      <c r="I346">
        <f t="shared" si="12"/>
        <v>2017</v>
      </c>
    </row>
    <row r="347" spans="1:9" x14ac:dyDescent="0.25">
      <c r="A347" s="108">
        <v>43074</v>
      </c>
      <c r="B347" s="6">
        <v>57</v>
      </c>
      <c r="C347" s="6">
        <v>30</v>
      </c>
      <c r="D347" s="110">
        <f t="shared" si="13"/>
        <v>43.5</v>
      </c>
      <c r="E347" s="114">
        <f t="shared" si="14"/>
        <v>21.5</v>
      </c>
      <c r="G347">
        <f t="shared" si="10"/>
        <v>12</v>
      </c>
      <c r="H347">
        <f t="shared" si="11"/>
        <v>5</v>
      </c>
      <c r="I347">
        <f t="shared" si="12"/>
        <v>2017</v>
      </c>
    </row>
    <row r="348" spans="1:9" x14ac:dyDescent="0.25">
      <c r="A348" s="108">
        <v>43075</v>
      </c>
      <c r="B348" s="6">
        <v>52</v>
      </c>
      <c r="C348" s="6">
        <v>28</v>
      </c>
      <c r="D348" s="110">
        <f t="shared" si="13"/>
        <v>40</v>
      </c>
      <c r="E348" s="114">
        <f t="shared" si="14"/>
        <v>25</v>
      </c>
      <c r="G348">
        <f t="shared" si="10"/>
        <v>12</v>
      </c>
      <c r="H348">
        <f t="shared" si="11"/>
        <v>6</v>
      </c>
      <c r="I348">
        <f t="shared" si="12"/>
        <v>2017</v>
      </c>
    </row>
    <row r="349" spans="1:9" x14ac:dyDescent="0.25">
      <c r="A349" s="108">
        <v>43076</v>
      </c>
      <c r="B349" s="6">
        <v>35</v>
      </c>
      <c r="C349" s="6">
        <v>22</v>
      </c>
      <c r="D349" s="110">
        <f t="shared" si="13"/>
        <v>28.5</v>
      </c>
      <c r="E349" s="114">
        <f t="shared" si="14"/>
        <v>36.5</v>
      </c>
      <c r="G349">
        <f t="shared" si="10"/>
        <v>12</v>
      </c>
      <c r="H349">
        <f t="shared" si="11"/>
        <v>7</v>
      </c>
      <c r="I349">
        <f t="shared" si="12"/>
        <v>2017</v>
      </c>
    </row>
    <row r="350" spans="1:9" x14ac:dyDescent="0.25">
      <c r="A350" s="108">
        <v>43077</v>
      </c>
      <c r="B350" s="6">
        <v>34</v>
      </c>
      <c r="C350" s="6">
        <v>15</v>
      </c>
      <c r="D350" s="110">
        <f t="shared" si="13"/>
        <v>24.5</v>
      </c>
      <c r="E350" s="114">
        <f t="shared" si="14"/>
        <v>40.5</v>
      </c>
      <c r="G350">
        <f t="shared" si="10"/>
        <v>12</v>
      </c>
      <c r="H350">
        <f t="shared" si="11"/>
        <v>8</v>
      </c>
      <c r="I350">
        <f t="shared" si="12"/>
        <v>2017</v>
      </c>
    </row>
    <row r="351" spans="1:9" x14ac:dyDescent="0.25">
      <c r="A351" s="108">
        <v>43078</v>
      </c>
      <c r="B351" s="6">
        <v>41</v>
      </c>
      <c r="C351" s="6">
        <v>18</v>
      </c>
      <c r="D351" s="110">
        <f t="shared" si="13"/>
        <v>29.5</v>
      </c>
      <c r="E351" s="114">
        <f t="shared" si="14"/>
        <v>35.5</v>
      </c>
      <c r="G351">
        <f t="shared" si="10"/>
        <v>12</v>
      </c>
      <c r="H351">
        <f t="shared" si="11"/>
        <v>9</v>
      </c>
      <c r="I351">
        <f t="shared" si="12"/>
        <v>2017</v>
      </c>
    </row>
    <row r="352" spans="1:9" x14ac:dyDescent="0.25">
      <c r="A352" s="108">
        <v>43079</v>
      </c>
      <c r="B352" s="6">
        <v>49</v>
      </c>
      <c r="C352" s="6">
        <v>18</v>
      </c>
      <c r="D352" s="110">
        <f t="shared" si="13"/>
        <v>33.5</v>
      </c>
      <c r="E352" s="114">
        <f t="shared" si="14"/>
        <v>31.5</v>
      </c>
      <c r="G352">
        <f t="shared" si="10"/>
        <v>12</v>
      </c>
      <c r="H352">
        <f t="shared" si="11"/>
        <v>10</v>
      </c>
      <c r="I352">
        <f t="shared" si="12"/>
        <v>2017</v>
      </c>
    </row>
    <row r="353" spans="1:9" x14ac:dyDescent="0.25">
      <c r="A353" s="108">
        <v>43080</v>
      </c>
      <c r="B353" s="6">
        <v>60</v>
      </c>
      <c r="C353" s="6">
        <v>23</v>
      </c>
      <c r="D353" s="110">
        <f t="shared" si="13"/>
        <v>41.5</v>
      </c>
      <c r="E353" s="114">
        <f t="shared" si="14"/>
        <v>23.5</v>
      </c>
      <c r="G353">
        <f t="shared" si="10"/>
        <v>12</v>
      </c>
      <c r="H353">
        <f t="shared" si="11"/>
        <v>11</v>
      </c>
      <c r="I353">
        <f t="shared" si="12"/>
        <v>2017</v>
      </c>
    </row>
    <row r="354" spans="1:9" x14ac:dyDescent="0.25">
      <c r="A354" s="108">
        <v>43081</v>
      </c>
      <c r="B354" s="6">
        <v>48</v>
      </c>
      <c r="C354" s="6">
        <v>20</v>
      </c>
      <c r="D354" s="110">
        <f t="shared" si="13"/>
        <v>34</v>
      </c>
      <c r="E354" s="114">
        <f t="shared" si="14"/>
        <v>31</v>
      </c>
      <c r="G354">
        <f t="shared" si="10"/>
        <v>12</v>
      </c>
      <c r="H354">
        <f t="shared" si="11"/>
        <v>12</v>
      </c>
      <c r="I354">
        <f t="shared" si="12"/>
        <v>2017</v>
      </c>
    </row>
    <row r="355" spans="1:9" x14ac:dyDescent="0.25">
      <c r="A355" s="108">
        <v>43082</v>
      </c>
      <c r="B355" s="6">
        <v>52</v>
      </c>
      <c r="C355" s="6">
        <v>19</v>
      </c>
      <c r="D355" s="110">
        <f t="shared" si="13"/>
        <v>35.5</v>
      </c>
      <c r="E355" s="114">
        <f t="shared" si="14"/>
        <v>29.5</v>
      </c>
      <c r="G355">
        <f t="shared" si="10"/>
        <v>12</v>
      </c>
      <c r="H355">
        <f t="shared" si="11"/>
        <v>13</v>
      </c>
      <c r="I355">
        <f t="shared" si="12"/>
        <v>2017</v>
      </c>
    </row>
    <row r="356" spans="1:9" x14ac:dyDescent="0.25">
      <c r="A356" s="108">
        <v>43083</v>
      </c>
      <c r="B356" s="6">
        <v>42</v>
      </c>
      <c r="C356" s="6">
        <v>31</v>
      </c>
      <c r="D356" s="110">
        <f t="shared" si="13"/>
        <v>36.5</v>
      </c>
      <c r="E356" s="114">
        <f t="shared" si="14"/>
        <v>28.5</v>
      </c>
      <c r="G356">
        <f t="shared" si="10"/>
        <v>12</v>
      </c>
      <c r="H356">
        <f t="shared" si="11"/>
        <v>14</v>
      </c>
      <c r="I356">
        <f t="shared" si="12"/>
        <v>2017</v>
      </c>
    </row>
    <row r="357" spans="1:9" x14ac:dyDescent="0.25">
      <c r="A357" s="108">
        <v>43084</v>
      </c>
      <c r="B357" s="6">
        <v>46</v>
      </c>
      <c r="C357" s="6">
        <v>28</v>
      </c>
      <c r="D357" s="110">
        <f t="shared" si="13"/>
        <v>37</v>
      </c>
      <c r="E357" s="114">
        <f t="shared" si="14"/>
        <v>28</v>
      </c>
      <c r="G357">
        <f t="shared" si="10"/>
        <v>12</v>
      </c>
      <c r="H357">
        <f t="shared" si="11"/>
        <v>15</v>
      </c>
      <c r="I357">
        <f t="shared" si="12"/>
        <v>2017</v>
      </c>
    </row>
    <row r="358" spans="1:9" x14ac:dyDescent="0.25">
      <c r="A358" s="108">
        <v>43085</v>
      </c>
      <c r="B358" s="6">
        <v>53</v>
      </c>
      <c r="C358" s="6">
        <v>27</v>
      </c>
      <c r="D358" s="110">
        <f t="shared" si="13"/>
        <v>40</v>
      </c>
      <c r="E358" s="114">
        <f t="shared" si="14"/>
        <v>25</v>
      </c>
      <c r="G358">
        <f t="shared" si="10"/>
        <v>12</v>
      </c>
      <c r="H358">
        <f t="shared" si="11"/>
        <v>16</v>
      </c>
      <c r="I358">
        <f t="shared" si="12"/>
        <v>2017</v>
      </c>
    </row>
    <row r="359" spans="1:9" x14ac:dyDescent="0.25">
      <c r="A359" s="108">
        <v>43086</v>
      </c>
      <c r="B359" s="6">
        <v>46</v>
      </c>
      <c r="C359" s="6">
        <v>40</v>
      </c>
      <c r="D359" s="110">
        <f t="shared" si="13"/>
        <v>43</v>
      </c>
      <c r="E359" s="114">
        <f t="shared" si="14"/>
        <v>22</v>
      </c>
      <c r="G359">
        <f t="shared" si="10"/>
        <v>12</v>
      </c>
      <c r="H359">
        <f t="shared" si="11"/>
        <v>17</v>
      </c>
      <c r="I359">
        <f t="shared" si="12"/>
        <v>2017</v>
      </c>
    </row>
    <row r="360" spans="1:9" x14ac:dyDescent="0.25">
      <c r="A360" s="108">
        <v>43087</v>
      </c>
      <c r="B360" s="6">
        <v>51</v>
      </c>
      <c r="C360" s="6">
        <v>44</v>
      </c>
      <c r="D360" s="110">
        <f t="shared" si="13"/>
        <v>47.5</v>
      </c>
      <c r="E360" s="114">
        <f t="shared" si="14"/>
        <v>17.5</v>
      </c>
      <c r="G360">
        <f t="shared" si="10"/>
        <v>12</v>
      </c>
      <c r="H360">
        <f t="shared" si="11"/>
        <v>18</v>
      </c>
      <c r="I360">
        <f t="shared" si="12"/>
        <v>2017</v>
      </c>
    </row>
    <row r="361" spans="1:9" x14ac:dyDescent="0.25">
      <c r="A361" s="108">
        <v>43088</v>
      </c>
      <c r="B361" s="6">
        <v>51</v>
      </c>
      <c r="C361" s="6">
        <v>44</v>
      </c>
      <c r="D361" s="110">
        <f t="shared" si="13"/>
        <v>47.5</v>
      </c>
      <c r="E361" s="114">
        <f t="shared" si="14"/>
        <v>17.5</v>
      </c>
      <c r="G361">
        <f t="shared" si="10"/>
        <v>12</v>
      </c>
      <c r="H361">
        <f t="shared" si="11"/>
        <v>19</v>
      </c>
      <c r="I361">
        <f t="shared" si="12"/>
        <v>2017</v>
      </c>
    </row>
    <row r="362" spans="1:9" x14ac:dyDescent="0.25">
      <c r="A362" s="108">
        <v>43089</v>
      </c>
      <c r="B362" s="6">
        <v>56</v>
      </c>
      <c r="C362" s="6">
        <v>34</v>
      </c>
      <c r="D362" s="110">
        <f t="shared" si="13"/>
        <v>45</v>
      </c>
      <c r="E362" s="114">
        <f t="shared" si="14"/>
        <v>20</v>
      </c>
      <c r="G362">
        <f t="shared" si="10"/>
        <v>12</v>
      </c>
      <c r="H362">
        <f t="shared" si="11"/>
        <v>20</v>
      </c>
      <c r="I362">
        <f t="shared" si="12"/>
        <v>2017</v>
      </c>
    </row>
    <row r="363" spans="1:9" x14ac:dyDescent="0.25">
      <c r="A363" s="108">
        <v>43090</v>
      </c>
      <c r="B363" s="6">
        <v>54</v>
      </c>
      <c r="C363" s="6">
        <v>28</v>
      </c>
      <c r="D363" s="110">
        <f t="shared" si="13"/>
        <v>41</v>
      </c>
      <c r="E363" s="114">
        <f t="shared" si="14"/>
        <v>24</v>
      </c>
      <c r="G363">
        <f t="shared" si="10"/>
        <v>12</v>
      </c>
      <c r="H363">
        <f t="shared" si="11"/>
        <v>21</v>
      </c>
      <c r="I363">
        <f t="shared" si="12"/>
        <v>2017</v>
      </c>
    </row>
    <row r="364" spans="1:9" x14ac:dyDescent="0.25">
      <c r="A364" s="108">
        <v>43091</v>
      </c>
      <c r="B364" s="6">
        <v>56</v>
      </c>
      <c r="C364" s="6">
        <v>39</v>
      </c>
      <c r="D364" s="110">
        <f t="shared" si="13"/>
        <v>47.5</v>
      </c>
      <c r="E364" s="114">
        <f t="shared" si="14"/>
        <v>17.5</v>
      </c>
      <c r="G364">
        <f t="shared" si="10"/>
        <v>12</v>
      </c>
      <c r="H364">
        <f t="shared" si="11"/>
        <v>22</v>
      </c>
      <c r="I364">
        <f t="shared" si="12"/>
        <v>2017</v>
      </c>
    </row>
    <row r="365" spans="1:9" x14ac:dyDescent="0.25">
      <c r="A365" s="108">
        <v>43092</v>
      </c>
      <c r="B365" s="6">
        <v>39</v>
      </c>
      <c r="C365" s="6">
        <v>28</v>
      </c>
      <c r="D365" s="110">
        <f t="shared" si="13"/>
        <v>33.5</v>
      </c>
      <c r="E365" s="114">
        <f t="shared" si="14"/>
        <v>31.5</v>
      </c>
      <c r="G365">
        <f t="shared" si="10"/>
        <v>12</v>
      </c>
      <c r="H365">
        <f t="shared" si="11"/>
        <v>23</v>
      </c>
      <c r="I365">
        <f t="shared" si="12"/>
        <v>2017</v>
      </c>
    </row>
    <row r="366" spans="1:9" x14ac:dyDescent="0.25">
      <c r="A366" s="108">
        <v>43093</v>
      </c>
      <c r="B366" s="6">
        <v>34</v>
      </c>
      <c r="C366" s="6">
        <v>21</v>
      </c>
      <c r="D366" s="110">
        <f t="shared" si="13"/>
        <v>27.5</v>
      </c>
      <c r="E366" s="114">
        <f t="shared" si="14"/>
        <v>37.5</v>
      </c>
      <c r="G366">
        <f t="shared" si="10"/>
        <v>12</v>
      </c>
      <c r="H366">
        <f t="shared" si="11"/>
        <v>24</v>
      </c>
      <c r="I366">
        <f t="shared" si="12"/>
        <v>2017</v>
      </c>
    </row>
    <row r="367" spans="1:9" x14ac:dyDescent="0.25">
      <c r="A367" s="108">
        <v>43094</v>
      </c>
      <c r="B367" s="6">
        <v>32</v>
      </c>
      <c r="C367" s="6">
        <v>20</v>
      </c>
      <c r="D367" s="110">
        <f t="shared" si="13"/>
        <v>26</v>
      </c>
      <c r="E367" s="114">
        <f t="shared" si="14"/>
        <v>39</v>
      </c>
      <c r="G367">
        <f t="shared" si="10"/>
        <v>12</v>
      </c>
      <c r="H367">
        <f t="shared" si="11"/>
        <v>25</v>
      </c>
      <c r="I367">
        <f t="shared" si="12"/>
        <v>2017</v>
      </c>
    </row>
    <row r="368" spans="1:9" x14ac:dyDescent="0.25">
      <c r="A368" s="108">
        <v>43095</v>
      </c>
      <c r="B368" s="6">
        <v>34</v>
      </c>
      <c r="C368" s="6">
        <v>16</v>
      </c>
      <c r="D368" s="110">
        <f t="shared" si="13"/>
        <v>25</v>
      </c>
      <c r="E368" s="114">
        <f t="shared" si="14"/>
        <v>40</v>
      </c>
      <c r="G368">
        <f t="shared" si="10"/>
        <v>12</v>
      </c>
      <c r="H368">
        <f t="shared" si="11"/>
        <v>26</v>
      </c>
      <c r="I368">
        <f t="shared" si="12"/>
        <v>2017</v>
      </c>
    </row>
    <row r="369" spans="1:9" x14ac:dyDescent="0.25">
      <c r="A369" s="108">
        <v>43096</v>
      </c>
      <c r="B369" s="6">
        <v>21</v>
      </c>
      <c r="C369" s="6">
        <v>9</v>
      </c>
      <c r="D369" s="110">
        <f t="shared" si="13"/>
        <v>15</v>
      </c>
      <c r="E369" s="114">
        <f t="shared" si="14"/>
        <v>50</v>
      </c>
      <c r="G369">
        <f t="shared" si="10"/>
        <v>12</v>
      </c>
      <c r="H369">
        <f t="shared" si="11"/>
        <v>27</v>
      </c>
      <c r="I369">
        <f t="shared" si="12"/>
        <v>2017</v>
      </c>
    </row>
    <row r="370" spans="1:9" x14ac:dyDescent="0.25">
      <c r="A370" s="108">
        <v>43097</v>
      </c>
      <c r="B370" s="6">
        <v>28</v>
      </c>
      <c r="C370" s="6">
        <v>10</v>
      </c>
      <c r="D370" s="110">
        <f t="shared" si="13"/>
        <v>19</v>
      </c>
      <c r="E370" s="114">
        <f t="shared" si="14"/>
        <v>46</v>
      </c>
      <c r="G370">
        <f t="shared" si="10"/>
        <v>12</v>
      </c>
      <c r="H370">
        <f t="shared" si="11"/>
        <v>28</v>
      </c>
      <c r="I370">
        <f t="shared" si="12"/>
        <v>2017</v>
      </c>
    </row>
    <row r="371" spans="1:9" x14ac:dyDescent="0.25">
      <c r="A371" s="108">
        <v>43098</v>
      </c>
      <c r="B371" s="6">
        <v>37</v>
      </c>
      <c r="C371" s="6">
        <v>25</v>
      </c>
      <c r="D371" s="110">
        <f t="shared" si="13"/>
        <v>31</v>
      </c>
      <c r="E371" s="114">
        <f t="shared" si="14"/>
        <v>34</v>
      </c>
      <c r="G371">
        <f t="shared" si="10"/>
        <v>12</v>
      </c>
      <c r="H371">
        <f t="shared" si="11"/>
        <v>29</v>
      </c>
      <c r="I371">
        <f t="shared" si="12"/>
        <v>2017</v>
      </c>
    </row>
    <row r="372" spans="1:9" x14ac:dyDescent="0.25">
      <c r="A372" s="108">
        <v>43099</v>
      </c>
      <c r="B372" s="6">
        <v>33</v>
      </c>
      <c r="C372" s="6">
        <v>12</v>
      </c>
      <c r="D372" s="110">
        <f t="shared" si="13"/>
        <v>22.5</v>
      </c>
      <c r="E372" s="114">
        <f t="shared" si="14"/>
        <v>42.5</v>
      </c>
      <c r="G372">
        <f t="shared" si="10"/>
        <v>12</v>
      </c>
      <c r="H372">
        <f t="shared" si="11"/>
        <v>30</v>
      </c>
      <c r="I372">
        <f t="shared" si="12"/>
        <v>2017</v>
      </c>
    </row>
    <row r="373" spans="1:9" x14ac:dyDescent="0.25">
      <c r="A373" s="108">
        <v>43100</v>
      </c>
      <c r="B373" s="6">
        <v>18</v>
      </c>
      <c r="C373" s="6">
        <v>8</v>
      </c>
      <c r="D373" s="110">
        <f t="shared" si="13"/>
        <v>13</v>
      </c>
      <c r="E373" s="114">
        <f t="shared" si="14"/>
        <v>52</v>
      </c>
      <c r="G373">
        <f t="shared" si="10"/>
        <v>12</v>
      </c>
      <c r="H373">
        <f t="shared" si="11"/>
        <v>31</v>
      </c>
      <c r="I373">
        <f t="shared" si="12"/>
        <v>2017</v>
      </c>
    </row>
    <row r="374" spans="1:9" x14ac:dyDescent="0.25">
      <c r="A374" s="108">
        <v>43101</v>
      </c>
      <c r="B374" s="6">
        <v>15</v>
      </c>
      <c r="C374" s="6">
        <v>2</v>
      </c>
      <c r="D374" s="110">
        <f t="shared" si="13"/>
        <v>8.5</v>
      </c>
      <c r="E374" s="114">
        <f t="shared" si="14"/>
        <v>56.5</v>
      </c>
      <c r="G374">
        <f t="shared" si="10"/>
        <v>1</v>
      </c>
      <c r="H374">
        <f t="shared" si="11"/>
        <v>1</v>
      </c>
      <c r="I374">
        <f t="shared" si="12"/>
        <v>2018</v>
      </c>
    </row>
    <row r="375" spans="1:9" x14ac:dyDescent="0.25">
      <c r="A375" s="108">
        <v>43102</v>
      </c>
      <c r="B375" s="6">
        <v>20</v>
      </c>
      <c r="C375" s="6">
        <v>-3</v>
      </c>
      <c r="D375" s="110">
        <f t="shared" si="13"/>
        <v>8.5</v>
      </c>
      <c r="E375" s="114">
        <f t="shared" si="14"/>
        <v>56.5</v>
      </c>
      <c r="G375">
        <f t="shared" si="10"/>
        <v>1</v>
      </c>
      <c r="H375">
        <f t="shared" si="11"/>
        <v>2</v>
      </c>
      <c r="I375">
        <f t="shared" si="12"/>
        <v>2018</v>
      </c>
    </row>
    <row r="376" spans="1:9" x14ac:dyDescent="0.25">
      <c r="A376" s="108">
        <v>43103</v>
      </c>
      <c r="B376" s="6">
        <v>32</v>
      </c>
      <c r="C376" s="6">
        <v>8</v>
      </c>
      <c r="D376" s="110">
        <f t="shared" si="13"/>
        <v>20</v>
      </c>
      <c r="E376" s="114">
        <f t="shared" si="14"/>
        <v>45</v>
      </c>
      <c r="G376">
        <f t="shared" si="10"/>
        <v>1</v>
      </c>
      <c r="H376">
        <f t="shared" si="11"/>
        <v>3</v>
      </c>
      <c r="I376">
        <f t="shared" si="12"/>
        <v>2018</v>
      </c>
    </row>
    <row r="377" spans="1:9" x14ac:dyDescent="0.25">
      <c r="A377" s="108">
        <v>43104</v>
      </c>
      <c r="B377" s="6">
        <v>23</v>
      </c>
      <c r="C377" s="6">
        <v>6</v>
      </c>
      <c r="D377" s="110">
        <f t="shared" si="13"/>
        <v>14.5</v>
      </c>
      <c r="E377" s="114">
        <f t="shared" si="14"/>
        <v>50.5</v>
      </c>
      <c r="G377">
        <f t="shared" si="10"/>
        <v>1</v>
      </c>
      <c r="H377">
        <f t="shared" si="11"/>
        <v>4</v>
      </c>
      <c r="I377">
        <f t="shared" si="12"/>
        <v>2018</v>
      </c>
    </row>
    <row r="378" spans="1:9" x14ac:dyDescent="0.25">
      <c r="A378" s="108">
        <v>43105</v>
      </c>
      <c r="B378" s="6">
        <v>30</v>
      </c>
      <c r="C378" s="6">
        <v>15</v>
      </c>
      <c r="D378" s="110">
        <f t="shared" si="13"/>
        <v>22.5</v>
      </c>
      <c r="E378" s="114">
        <f t="shared" si="14"/>
        <v>42.5</v>
      </c>
      <c r="G378">
        <f t="shared" ref="G378:G441" si="15">MONTH(A378)</f>
        <v>1</v>
      </c>
      <c r="H378">
        <f t="shared" ref="H378:H441" si="16">DAY(A378)</f>
        <v>5</v>
      </c>
      <c r="I378">
        <f t="shared" ref="I378:I441" si="17">YEAR(A378)</f>
        <v>2018</v>
      </c>
    </row>
    <row r="379" spans="1:9" x14ac:dyDescent="0.25">
      <c r="A379" s="108">
        <v>43106</v>
      </c>
      <c r="B379" s="6">
        <v>27</v>
      </c>
      <c r="C379" s="6">
        <v>9</v>
      </c>
      <c r="D379" s="110">
        <f t="shared" si="13"/>
        <v>18</v>
      </c>
      <c r="E379" s="114">
        <f t="shared" si="14"/>
        <v>47</v>
      </c>
      <c r="G379">
        <f t="shared" si="15"/>
        <v>1</v>
      </c>
      <c r="H379">
        <f t="shared" si="16"/>
        <v>6</v>
      </c>
      <c r="I379">
        <f t="shared" si="17"/>
        <v>2018</v>
      </c>
    </row>
    <row r="380" spans="1:9" x14ac:dyDescent="0.25">
      <c r="A380" s="108">
        <v>43107</v>
      </c>
      <c r="B380" s="6">
        <v>41</v>
      </c>
      <c r="C380" s="6">
        <v>21</v>
      </c>
      <c r="D380" s="110">
        <f t="shared" si="13"/>
        <v>31</v>
      </c>
      <c r="E380" s="114">
        <f t="shared" si="14"/>
        <v>34</v>
      </c>
      <c r="G380">
        <f t="shared" si="15"/>
        <v>1</v>
      </c>
      <c r="H380">
        <f t="shared" si="16"/>
        <v>7</v>
      </c>
      <c r="I380">
        <f t="shared" si="17"/>
        <v>2018</v>
      </c>
    </row>
    <row r="381" spans="1:9" x14ac:dyDescent="0.25">
      <c r="A381" s="108">
        <v>43108</v>
      </c>
      <c r="B381" s="6">
        <v>41</v>
      </c>
      <c r="C381" s="6">
        <v>35</v>
      </c>
      <c r="D381" s="110">
        <f t="shared" si="13"/>
        <v>38</v>
      </c>
      <c r="E381" s="114">
        <f t="shared" si="14"/>
        <v>27</v>
      </c>
      <c r="G381">
        <f t="shared" si="15"/>
        <v>1</v>
      </c>
      <c r="H381">
        <f t="shared" si="16"/>
        <v>8</v>
      </c>
      <c r="I381">
        <f t="shared" si="17"/>
        <v>2018</v>
      </c>
    </row>
    <row r="382" spans="1:9" x14ac:dyDescent="0.25">
      <c r="A382" s="108">
        <v>43109</v>
      </c>
      <c r="B382" s="6">
        <v>44</v>
      </c>
      <c r="C382" s="6">
        <v>34</v>
      </c>
      <c r="D382" s="110">
        <f t="shared" si="13"/>
        <v>39</v>
      </c>
      <c r="E382" s="114">
        <f t="shared" si="14"/>
        <v>26</v>
      </c>
      <c r="G382">
        <f t="shared" si="15"/>
        <v>1</v>
      </c>
      <c r="H382">
        <f t="shared" si="16"/>
        <v>9</v>
      </c>
      <c r="I382">
        <f t="shared" si="17"/>
        <v>2018</v>
      </c>
    </row>
    <row r="383" spans="1:9" x14ac:dyDescent="0.25">
      <c r="A383" s="108">
        <v>43110</v>
      </c>
      <c r="B383" s="6">
        <v>57</v>
      </c>
      <c r="C383" s="6">
        <v>42</v>
      </c>
      <c r="D383" s="110">
        <f t="shared" si="13"/>
        <v>49.5</v>
      </c>
      <c r="E383" s="114">
        <f t="shared" si="14"/>
        <v>15.5</v>
      </c>
      <c r="G383">
        <f t="shared" si="15"/>
        <v>1</v>
      </c>
      <c r="H383">
        <f t="shared" si="16"/>
        <v>10</v>
      </c>
      <c r="I383">
        <f t="shared" si="17"/>
        <v>2018</v>
      </c>
    </row>
    <row r="384" spans="1:9" x14ac:dyDescent="0.25">
      <c r="A384" s="108">
        <v>43111</v>
      </c>
      <c r="B384" s="6">
        <v>63</v>
      </c>
      <c r="C384" s="6">
        <v>28</v>
      </c>
      <c r="D384" s="110">
        <f t="shared" si="13"/>
        <v>45.5</v>
      </c>
      <c r="E384" s="114">
        <f t="shared" si="14"/>
        <v>19.5</v>
      </c>
      <c r="G384">
        <f t="shared" si="15"/>
        <v>1</v>
      </c>
      <c r="H384">
        <f t="shared" si="16"/>
        <v>11</v>
      </c>
      <c r="I384">
        <f t="shared" si="17"/>
        <v>2018</v>
      </c>
    </row>
    <row r="385" spans="1:9" x14ac:dyDescent="0.25">
      <c r="A385" s="108">
        <v>43112</v>
      </c>
      <c r="B385" s="6">
        <v>28</v>
      </c>
      <c r="C385" s="6">
        <v>17</v>
      </c>
      <c r="D385" s="110">
        <f t="shared" si="13"/>
        <v>22.5</v>
      </c>
      <c r="E385" s="114">
        <f t="shared" si="14"/>
        <v>42.5</v>
      </c>
      <c r="G385">
        <f t="shared" si="15"/>
        <v>1</v>
      </c>
      <c r="H385">
        <f t="shared" si="16"/>
        <v>12</v>
      </c>
      <c r="I385">
        <f t="shared" si="17"/>
        <v>2018</v>
      </c>
    </row>
    <row r="386" spans="1:9" x14ac:dyDescent="0.25">
      <c r="A386" s="108">
        <v>43113</v>
      </c>
      <c r="B386" s="6">
        <v>26</v>
      </c>
      <c r="C386" s="6">
        <v>16</v>
      </c>
      <c r="D386" s="110">
        <f t="shared" si="13"/>
        <v>21</v>
      </c>
      <c r="E386" s="114">
        <f t="shared" si="14"/>
        <v>44</v>
      </c>
      <c r="G386">
        <f t="shared" si="15"/>
        <v>1</v>
      </c>
      <c r="H386">
        <f t="shared" si="16"/>
        <v>13</v>
      </c>
      <c r="I386">
        <f t="shared" si="17"/>
        <v>2018</v>
      </c>
    </row>
    <row r="387" spans="1:9" x14ac:dyDescent="0.25">
      <c r="A387" s="108">
        <v>43114</v>
      </c>
      <c r="B387" s="6">
        <v>25</v>
      </c>
      <c r="C387" s="6">
        <v>15</v>
      </c>
      <c r="D387" s="110">
        <f t="shared" si="13"/>
        <v>20</v>
      </c>
      <c r="E387" s="114">
        <f t="shared" si="14"/>
        <v>45</v>
      </c>
      <c r="G387">
        <f t="shared" si="15"/>
        <v>1</v>
      </c>
      <c r="H387">
        <f t="shared" si="16"/>
        <v>14</v>
      </c>
      <c r="I387">
        <f t="shared" si="17"/>
        <v>2018</v>
      </c>
    </row>
    <row r="388" spans="1:9" x14ac:dyDescent="0.25">
      <c r="A388" s="108">
        <v>43115</v>
      </c>
      <c r="B388" s="6">
        <v>30</v>
      </c>
      <c r="C388" s="6">
        <v>14</v>
      </c>
      <c r="D388" s="110">
        <f t="shared" si="13"/>
        <v>22</v>
      </c>
      <c r="E388" s="114">
        <f t="shared" si="14"/>
        <v>43</v>
      </c>
      <c r="G388">
        <f t="shared" si="15"/>
        <v>1</v>
      </c>
      <c r="H388">
        <f t="shared" si="16"/>
        <v>15</v>
      </c>
      <c r="I388">
        <f t="shared" si="17"/>
        <v>2018</v>
      </c>
    </row>
    <row r="389" spans="1:9" x14ac:dyDescent="0.25">
      <c r="A389" s="108">
        <v>43116</v>
      </c>
      <c r="B389" s="6">
        <v>15</v>
      </c>
      <c r="C389" s="6">
        <v>2</v>
      </c>
      <c r="D389" s="110">
        <f t="shared" si="13"/>
        <v>8.5</v>
      </c>
      <c r="E389" s="114">
        <f t="shared" si="14"/>
        <v>56.5</v>
      </c>
      <c r="G389">
        <f t="shared" si="15"/>
        <v>1</v>
      </c>
      <c r="H389">
        <f t="shared" si="16"/>
        <v>16</v>
      </c>
      <c r="I389">
        <f t="shared" si="17"/>
        <v>2018</v>
      </c>
    </row>
    <row r="390" spans="1:9" x14ac:dyDescent="0.25">
      <c r="A390" s="108">
        <v>43117</v>
      </c>
      <c r="B390" s="6">
        <v>22</v>
      </c>
      <c r="C390" s="6">
        <v>7</v>
      </c>
      <c r="D390" s="110">
        <f t="shared" si="13"/>
        <v>14.5</v>
      </c>
      <c r="E390" s="114">
        <f t="shared" si="14"/>
        <v>50.5</v>
      </c>
      <c r="G390">
        <f t="shared" si="15"/>
        <v>1</v>
      </c>
      <c r="H390">
        <f t="shared" si="16"/>
        <v>17</v>
      </c>
      <c r="I390">
        <f t="shared" si="17"/>
        <v>2018</v>
      </c>
    </row>
    <row r="391" spans="1:9" x14ac:dyDescent="0.25">
      <c r="A391" s="108">
        <v>43118</v>
      </c>
      <c r="B391" s="6">
        <v>29</v>
      </c>
      <c r="C391" s="6">
        <v>7</v>
      </c>
      <c r="D391" s="110">
        <f t="shared" si="13"/>
        <v>18</v>
      </c>
      <c r="E391" s="114">
        <f t="shared" si="14"/>
        <v>47</v>
      </c>
      <c r="G391">
        <f t="shared" si="15"/>
        <v>1</v>
      </c>
      <c r="H391">
        <f t="shared" si="16"/>
        <v>18</v>
      </c>
      <c r="I391">
        <f t="shared" si="17"/>
        <v>2018</v>
      </c>
    </row>
    <row r="392" spans="1:9" x14ac:dyDescent="0.25">
      <c r="A392" s="108">
        <v>43119</v>
      </c>
      <c r="B392" s="6">
        <v>38</v>
      </c>
      <c r="C392" s="6">
        <v>17</v>
      </c>
      <c r="D392" s="110">
        <f t="shared" si="13"/>
        <v>27.5</v>
      </c>
      <c r="E392" s="114">
        <f t="shared" si="14"/>
        <v>37.5</v>
      </c>
      <c r="G392">
        <f t="shared" si="15"/>
        <v>1</v>
      </c>
      <c r="H392">
        <f t="shared" si="16"/>
        <v>19</v>
      </c>
      <c r="I392">
        <f t="shared" si="17"/>
        <v>2018</v>
      </c>
    </row>
    <row r="393" spans="1:9" x14ac:dyDescent="0.25">
      <c r="A393" s="108">
        <v>43120</v>
      </c>
      <c r="B393" s="6">
        <v>47</v>
      </c>
      <c r="C393" s="6">
        <v>28</v>
      </c>
      <c r="D393" s="110">
        <f t="shared" si="13"/>
        <v>37.5</v>
      </c>
      <c r="E393" s="114">
        <f t="shared" si="14"/>
        <v>27.5</v>
      </c>
      <c r="G393">
        <f t="shared" si="15"/>
        <v>1</v>
      </c>
      <c r="H393">
        <f t="shared" si="16"/>
        <v>20</v>
      </c>
      <c r="I393">
        <f t="shared" si="17"/>
        <v>2018</v>
      </c>
    </row>
    <row r="394" spans="1:9" x14ac:dyDescent="0.25">
      <c r="A394" s="108">
        <v>43121</v>
      </c>
      <c r="B394" s="6">
        <v>58</v>
      </c>
      <c r="C394" s="6">
        <v>47</v>
      </c>
      <c r="D394" s="110">
        <f t="shared" ref="D394:D457" si="18">(B394+C394)/2</f>
        <v>52.5</v>
      </c>
      <c r="E394" s="114">
        <f t="shared" ref="E394:E457" si="19">IF(65-D394&gt;0,65-D394,0)</f>
        <v>12.5</v>
      </c>
      <c r="G394">
        <f t="shared" si="15"/>
        <v>1</v>
      </c>
      <c r="H394">
        <f t="shared" si="16"/>
        <v>21</v>
      </c>
      <c r="I394">
        <f t="shared" si="17"/>
        <v>2018</v>
      </c>
    </row>
    <row r="395" spans="1:9" x14ac:dyDescent="0.25">
      <c r="A395" s="108">
        <v>43122</v>
      </c>
      <c r="B395" s="6">
        <v>59</v>
      </c>
      <c r="C395" s="6">
        <v>41</v>
      </c>
      <c r="D395" s="110">
        <f t="shared" si="18"/>
        <v>50</v>
      </c>
      <c r="E395" s="114">
        <f t="shared" si="19"/>
        <v>15</v>
      </c>
      <c r="G395">
        <f t="shared" si="15"/>
        <v>1</v>
      </c>
      <c r="H395">
        <f t="shared" si="16"/>
        <v>22</v>
      </c>
      <c r="I395">
        <f t="shared" si="17"/>
        <v>2018</v>
      </c>
    </row>
    <row r="396" spans="1:9" x14ac:dyDescent="0.25">
      <c r="A396" s="108">
        <v>43123</v>
      </c>
      <c r="B396" s="6">
        <v>42</v>
      </c>
      <c r="C396" s="6">
        <v>29</v>
      </c>
      <c r="D396" s="110">
        <f t="shared" si="18"/>
        <v>35.5</v>
      </c>
      <c r="E396" s="114">
        <f t="shared" si="19"/>
        <v>29.5</v>
      </c>
      <c r="G396">
        <f t="shared" si="15"/>
        <v>1</v>
      </c>
      <c r="H396">
        <f t="shared" si="16"/>
        <v>23</v>
      </c>
      <c r="I396">
        <f t="shared" si="17"/>
        <v>2018</v>
      </c>
    </row>
    <row r="397" spans="1:9" x14ac:dyDescent="0.25">
      <c r="A397" s="108">
        <v>43124</v>
      </c>
      <c r="B397" s="6">
        <v>47</v>
      </c>
      <c r="C397" s="6">
        <v>23</v>
      </c>
      <c r="D397" s="110">
        <f t="shared" si="18"/>
        <v>35</v>
      </c>
      <c r="E397" s="114">
        <f t="shared" si="19"/>
        <v>30</v>
      </c>
      <c r="G397">
        <f t="shared" si="15"/>
        <v>1</v>
      </c>
      <c r="H397">
        <f t="shared" si="16"/>
        <v>24</v>
      </c>
      <c r="I397">
        <f t="shared" si="17"/>
        <v>2018</v>
      </c>
    </row>
    <row r="398" spans="1:9" x14ac:dyDescent="0.25">
      <c r="A398" s="108">
        <v>43125</v>
      </c>
      <c r="B398" s="6">
        <v>57</v>
      </c>
      <c r="C398" s="6">
        <v>24</v>
      </c>
      <c r="D398" s="110">
        <f t="shared" si="18"/>
        <v>40.5</v>
      </c>
      <c r="E398" s="114">
        <f t="shared" si="19"/>
        <v>24.5</v>
      </c>
      <c r="G398">
        <f t="shared" si="15"/>
        <v>1</v>
      </c>
      <c r="H398">
        <f t="shared" si="16"/>
        <v>25</v>
      </c>
      <c r="I398">
        <f t="shared" si="17"/>
        <v>2018</v>
      </c>
    </row>
    <row r="399" spans="1:9" x14ac:dyDescent="0.25">
      <c r="A399" s="108">
        <v>43126</v>
      </c>
      <c r="B399" s="6">
        <v>58</v>
      </c>
      <c r="C399" s="6">
        <v>34</v>
      </c>
      <c r="D399" s="110">
        <f t="shared" si="18"/>
        <v>46</v>
      </c>
      <c r="E399" s="114">
        <f t="shared" si="19"/>
        <v>19</v>
      </c>
      <c r="G399">
        <f t="shared" si="15"/>
        <v>1</v>
      </c>
      <c r="H399">
        <f t="shared" si="16"/>
        <v>26</v>
      </c>
      <c r="I399">
        <f t="shared" si="17"/>
        <v>2018</v>
      </c>
    </row>
    <row r="400" spans="1:9" x14ac:dyDescent="0.25">
      <c r="A400" s="108">
        <v>43127</v>
      </c>
      <c r="B400" s="6">
        <v>55</v>
      </c>
      <c r="C400" s="6">
        <v>32</v>
      </c>
      <c r="D400" s="110">
        <f t="shared" si="18"/>
        <v>43.5</v>
      </c>
      <c r="E400" s="114">
        <f t="shared" si="19"/>
        <v>21.5</v>
      </c>
      <c r="G400">
        <f t="shared" si="15"/>
        <v>1</v>
      </c>
      <c r="H400">
        <f t="shared" si="16"/>
        <v>27</v>
      </c>
      <c r="I400">
        <f t="shared" si="17"/>
        <v>2018</v>
      </c>
    </row>
    <row r="401" spans="1:9" x14ac:dyDescent="0.25">
      <c r="A401" s="108">
        <v>43128</v>
      </c>
      <c r="B401" s="6">
        <v>57</v>
      </c>
      <c r="C401" s="6">
        <v>25</v>
      </c>
      <c r="D401" s="110">
        <f t="shared" si="18"/>
        <v>41</v>
      </c>
      <c r="E401" s="114">
        <f t="shared" si="19"/>
        <v>24</v>
      </c>
      <c r="G401">
        <f t="shared" si="15"/>
        <v>1</v>
      </c>
      <c r="H401">
        <f t="shared" si="16"/>
        <v>28</v>
      </c>
      <c r="I401">
        <f t="shared" si="17"/>
        <v>2018</v>
      </c>
    </row>
    <row r="402" spans="1:9" x14ac:dyDescent="0.25">
      <c r="A402" s="108">
        <v>43129</v>
      </c>
      <c r="B402" s="6">
        <v>39</v>
      </c>
      <c r="C402" s="6">
        <v>24</v>
      </c>
      <c r="D402" s="110">
        <f t="shared" si="18"/>
        <v>31.5</v>
      </c>
      <c r="E402" s="114">
        <f t="shared" si="19"/>
        <v>33.5</v>
      </c>
      <c r="G402">
        <f t="shared" si="15"/>
        <v>1</v>
      </c>
      <c r="H402">
        <f t="shared" si="16"/>
        <v>29</v>
      </c>
      <c r="I402">
        <f t="shared" si="17"/>
        <v>2018</v>
      </c>
    </row>
    <row r="403" spans="1:9" x14ac:dyDescent="0.25">
      <c r="A403" s="108">
        <v>43130</v>
      </c>
      <c r="B403" s="6">
        <v>35</v>
      </c>
      <c r="C403" s="6">
        <v>17</v>
      </c>
      <c r="D403" s="110">
        <f t="shared" si="18"/>
        <v>26</v>
      </c>
      <c r="E403" s="114">
        <f t="shared" si="19"/>
        <v>39</v>
      </c>
      <c r="G403">
        <f t="shared" si="15"/>
        <v>1</v>
      </c>
      <c r="H403">
        <f t="shared" si="16"/>
        <v>30</v>
      </c>
      <c r="I403">
        <f t="shared" si="17"/>
        <v>2018</v>
      </c>
    </row>
    <row r="404" spans="1:9" x14ac:dyDescent="0.25">
      <c r="A404" s="108">
        <v>43131</v>
      </c>
      <c r="B404" s="6">
        <v>54</v>
      </c>
      <c r="C404" s="6">
        <v>30</v>
      </c>
      <c r="D404" s="110">
        <f t="shared" si="18"/>
        <v>42</v>
      </c>
      <c r="E404" s="114">
        <f t="shared" si="19"/>
        <v>23</v>
      </c>
      <c r="G404">
        <f t="shared" si="15"/>
        <v>1</v>
      </c>
      <c r="H404">
        <f t="shared" si="16"/>
        <v>31</v>
      </c>
      <c r="I404">
        <f t="shared" si="17"/>
        <v>2018</v>
      </c>
    </row>
    <row r="405" spans="1:9" x14ac:dyDescent="0.25">
      <c r="A405" s="108">
        <v>43132</v>
      </c>
      <c r="B405" s="6">
        <v>43</v>
      </c>
      <c r="C405" s="6">
        <v>20</v>
      </c>
      <c r="D405" s="110">
        <f t="shared" si="18"/>
        <v>31.5</v>
      </c>
      <c r="E405" s="114">
        <f t="shared" si="19"/>
        <v>33.5</v>
      </c>
      <c r="G405">
        <f t="shared" si="15"/>
        <v>2</v>
      </c>
      <c r="H405">
        <f t="shared" si="16"/>
        <v>1</v>
      </c>
      <c r="I405">
        <f t="shared" si="17"/>
        <v>2018</v>
      </c>
    </row>
    <row r="406" spans="1:9" x14ac:dyDescent="0.25">
      <c r="A406" s="108">
        <v>43133</v>
      </c>
      <c r="B406" s="6">
        <v>29</v>
      </c>
      <c r="C406" s="6">
        <v>14</v>
      </c>
      <c r="D406" s="110">
        <f t="shared" si="18"/>
        <v>21.5</v>
      </c>
      <c r="E406" s="114">
        <f t="shared" si="19"/>
        <v>43.5</v>
      </c>
      <c r="G406">
        <f t="shared" si="15"/>
        <v>2</v>
      </c>
      <c r="H406">
        <f t="shared" si="16"/>
        <v>2</v>
      </c>
      <c r="I406">
        <f t="shared" si="17"/>
        <v>2018</v>
      </c>
    </row>
    <row r="407" spans="1:9" x14ac:dyDescent="0.25">
      <c r="A407" s="108">
        <v>43134</v>
      </c>
      <c r="B407" s="6">
        <v>40</v>
      </c>
      <c r="C407" s="6">
        <v>23</v>
      </c>
      <c r="D407" s="110">
        <f t="shared" si="18"/>
        <v>31.5</v>
      </c>
      <c r="E407" s="114">
        <f t="shared" si="19"/>
        <v>33.5</v>
      </c>
      <c r="G407">
        <f t="shared" si="15"/>
        <v>2</v>
      </c>
      <c r="H407">
        <f t="shared" si="16"/>
        <v>3</v>
      </c>
      <c r="I407">
        <f t="shared" si="17"/>
        <v>2018</v>
      </c>
    </row>
    <row r="408" spans="1:9" x14ac:dyDescent="0.25">
      <c r="A408" s="108">
        <v>43135</v>
      </c>
      <c r="B408" s="6">
        <v>46</v>
      </c>
      <c r="C408" s="6">
        <v>20</v>
      </c>
      <c r="D408" s="110">
        <f t="shared" si="18"/>
        <v>33</v>
      </c>
      <c r="E408" s="114">
        <f t="shared" si="19"/>
        <v>32</v>
      </c>
      <c r="G408">
        <f t="shared" si="15"/>
        <v>2</v>
      </c>
      <c r="H408">
        <f t="shared" si="16"/>
        <v>4</v>
      </c>
      <c r="I408">
        <f t="shared" si="17"/>
        <v>2018</v>
      </c>
    </row>
    <row r="409" spans="1:9" x14ac:dyDescent="0.25">
      <c r="A409" s="108">
        <v>43136</v>
      </c>
      <c r="B409" s="6">
        <v>32</v>
      </c>
      <c r="C409" s="6">
        <v>11</v>
      </c>
      <c r="D409" s="110">
        <f t="shared" si="18"/>
        <v>21.5</v>
      </c>
      <c r="E409" s="114">
        <f t="shared" si="19"/>
        <v>43.5</v>
      </c>
      <c r="G409">
        <f t="shared" si="15"/>
        <v>2</v>
      </c>
      <c r="H409">
        <f t="shared" si="16"/>
        <v>5</v>
      </c>
      <c r="I409">
        <f t="shared" si="17"/>
        <v>2018</v>
      </c>
    </row>
    <row r="410" spans="1:9" x14ac:dyDescent="0.25">
      <c r="A410" s="108">
        <v>43137</v>
      </c>
      <c r="B410" s="6">
        <v>33</v>
      </c>
      <c r="C410" s="6">
        <v>28</v>
      </c>
      <c r="D410" s="110">
        <f t="shared" si="18"/>
        <v>30.5</v>
      </c>
      <c r="E410" s="114">
        <f t="shared" si="19"/>
        <v>34.5</v>
      </c>
      <c r="G410">
        <f t="shared" si="15"/>
        <v>2</v>
      </c>
      <c r="H410">
        <f t="shared" si="16"/>
        <v>6</v>
      </c>
      <c r="I410">
        <f t="shared" si="17"/>
        <v>2018</v>
      </c>
    </row>
    <row r="411" spans="1:9" x14ac:dyDescent="0.25">
      <c r="A411" s="108">
        <v>43138</v>
      </c>
      <c r="B411" s="6">
        <v>35</v>
      </c>
      <c r="C411" s="6">
        <v>21</v>
      </c>
      <c r="D411" s="110">
        <f t="shared" si="18"/>
        <v>28</v>
      </c>
      <c r="E411" s="114">
        <f t="shared" si="19"/>
        <v>37</v>
      </c>
      <c r="G411">
        <f t="shared" si="15"/>
        <v>2</v>
      </c>
      <c r="H411">
        <f t="shared" si="16"/>
        <v>7</v>
      </c>
      <c r="I411">
        <f t="shared" si="17"/>
        <v>2018</v>
      </c>
    </row>
    <row r="412" spans="1:9" x14ac:dyDescent="0.25">
      <c r="A412" s="108">
        <v>43139</v>
      </c>
      <c r="B412" s="6">
        <v>42</v>
      </c>
      <c r="C412" s="6">
        <v>18</v>
      </c>
      <c r="D412" s="110">
        <f t="shared" si="18"/>
        <v>30</v>
      </c>
      <c r="E412" s="114">
        <f t="shared" si="19"/>
        <v>35</v>
      </c>
      <c r="G412">
        <f t="shared" si="15"/>
        <v>2</v>
      </c>
      <c r="H412">
        <f t="shared" si="16"/>
        <v>8</v>
      </c>
      <c r="I412">
        <f t="shared" si="17"/>
        <v>2018</v>
      </c>
    </row>
    <row r="413" spans="1:9" x14ac:dyDescent="0.25">
      <c r="A413" s="108">
        <v>43140</v>
      </c>
      <c r="B413" s="6">
        <v>56</v>
      </c>
      <c r="C413" s="6">
        <v>28</v>
      </c>
      <c r="D413" s="110">
        <f t="shared" si="18"/>
        <v>42</v>
      </c>
      <c r="E413" s="114">
        <f t="shared" si="19"/>
        <v>23</v>
      </c>
      <c r="G413">
        <f t="shared" si="15"/>
        <v>2</v>
      </c>
      <c r="H413">
        <f t="shared" si="16"/>
        <v>9</v>
      </c>
      <c r="I413">
        <f t="shared" si="17"/>
        <v>2018</v>
      </c>
    </row>
    <row r="414" spans="1:9" x14ac:dyDescent="0.25">
      <c r="A414" s="108">
        <v>43141</v>
      </c>
      <c r="B414" s="6">
        <v>48</v>
      </c>
      <c r="C414" s="6">
        <v>30</v>
      </c>
      <c r="D414" s="110">
        <f t="shared" si="18"/>
        <v>39</v>
      </c>
      <c r="E414" s="114">
        <f t="shared" si="19"/>
        <v>26</v>
      </c>
      <c r="G414">
        <f t="shared" si="15"/>
        <v>2</v>
      </c>
      <c r="H414">
        <f t="shared" si="16"/>
        <v>10</v>
      </c>
      <c r="I414">
        <f t="shared" si="17"/>
        <v>2018</v>
      </c>
    </row>
    <row r="415" spans="1:9" x14ac:dyDescent="0.25">
      <c r="A415" s="108">
        <v>43142</v>
      </c>
      <c r="B415" s="6">
        <v>30</v>
      </c>
      <c r="C415" s="6">
        <v>23</v>
      </c>
      <c r="D415" s="110">
        <f t="shared" si="18"/>
        <v>26.5</v>
      </c>
      <c r="E415" s="114">
        <f t="shared" si="19"/>
        <v>38.5</v>
      </c>
      <c r="G415">
        <f t="shared" si="15"/>
        <v>2</v>
      </c>
      <c r="H415">
        <f t="shared" si="16"/>
        <v>11</v>
      </c>
      <c r="I415">
        <f t="shared" si="17"/>
        <v>2018</v>
      </c>
    </row>
    <row r="416" spans="1:9" x14ac:dyDescent="0.25">
      <c r="A416" s="108">
        <v>43143</v>
      </c>
      <c r="B416" s="6">
        <v>39</v>
      </c>
      <c r="C416" s="6">
        <v>19</v>
      </c>
      <c r="D416" s="110">
        <f t="shared" si="18"/>
        <v>29</v>
      </c>
      <c r="E416" s="114">
        <f t="shared" si="19"/>
        <v>36</v>
      </c>
      <c r="G416">
        <f t="shared" si="15"/>
        <v>2</v>
      </c>
      <c r="H416">
        <f t="shared" si="16"/>
        <v>12</v>
      </c>
      <c r="I416">
        <f t="shared" si="17"/>
        <v>2018</v>
      </c>
    </row>
    <row r="417" spans="1:9" x14ac:dyDescent="0.25">
      <c r="A417" s="108">
        <v>43144</v>
      </c>
      <c r="B417" s="6">
        <v>46</v>
      </c>
      <c r="C417" s="6">
        <v>24</v>
      </c>
      <c r="D417" s="110">
        <f t="shared" si="18"/>
        <v>35</v>
      </c>
      <c r="E417" s="114">
        <f t="shared" si="19"/>
        <v>30</v>
      </c>
      <c r="G417">
        <f t="shared" si="15"/>
        <v>2</v>
      </c>
      <c r="H417">
        <f t="shared" si="16"/>
        <v>13</v>
      </c>
      <c r="I417">
        <f t="shared" si="17"/>
        <v>2018</v>
      </c>
    </row>
    <row r="418" spans="1:9" x14ac:dyDescent="0.25">
      <c r="A418" s="108">
        <v>43145</v>
      </c>
      <c r="B418" s="6">
        <v>57</v>
      </c>
      <c r="C418" s="6">
        <v>44</v>
      </c>
      <c r="D418" s="110">
        <f t="shared" si="18"/>
        <v>50.5</v>
      </c>
      <c r="E418" s="114">
        <f t="shared" si="19"/>
        <v>14.5</v>
      </c>
      <c r="G418">
        <f t="shared" si="15"/>
        <v>2</v>
      </c>
      <c r="H418">
        <f t="shared" si="16"/>
        <v>14</v>
      </c>
      <c r="I418">
        <f t="shared" si="17"/>
        <v>2018</v>
      </c>
    </row>
    <row r="419" spans="1:9" x14ac:dyDescent="0.25">
      <c r="A419" s="108">
        <v>43146</v>
      </c>
      <c r="B419" s="6">
        <v>73</v>
      </c>
      <c r="C419" s="6">
        <v>57</v>
      </c>
      <c r="D419" s="110">
        <f t="shared" si="18"/>
        <v>65</v>
      </c>
      <c r="E419" s="114">
        <f t="shared" si="19"/>
        <v>0</v>
      </c>
      <c r="G419">
        <f t="shared" si="15"/>
        <v>2</v>
      </c>
      <c r="H419">
        <f t="shared" si="16"/>
        <v>15</v>
      </c>
      <c r="I419">
        <f t="shared" si="17"/>
        <v>2018</v>
      </c>
    </row>
    <row r="420" spans="1:9" x14ac:dyDescent="0.25">
      <c r="A420" s="108">
        <v>43147</v>
      </c>
      <c r="B420" s="6">
        <v>66</v>
      </c>
      <c r="C420" s="6">
        <v>33</v>
      </c>
      <c r="D420" s="110">
        <f t="shared" si="18"/>
        <v>49.5</v>
      </c>
      <c r="E420" s="114">
        <f t="shared" si="19"/>
        <v>15.5</v>
      </c>
      <c r="G420">
        <f t="shared" si="15"/>
        <v>2</v>
      </c>
      <c r="H420">
        <f t="shared" si="16"/>
        <v>16</v>
      </c>
      <c r="I420">
        <f t="shared" si="17"/>
        <v>2018</v>
      </c>
    </row>
    <row r="421" spans="1:9" x14ac:dyDescent="0.25">
      <c r="A421" s="108">
        <v>43148</v>
      </c>
      <c r="B421" s="6">
        <v>43</v>
      </c>
      <c r="C421" s="6">
        <v>29</v>
      </c>
      <c r="D421" s="110">
        <f t="shared" si="18"/>
        <v>36</v>
      </c>
      <c r="E421" s="114">
        <f t="shared" si="19"/>
        <v>29</v>
      </c>
      <c r="G421">
        <f t="shared" si="15"/>
        <v>2</v>
      </c>
      <c r="H421">
        <f t="shared" si="16"/>
        <v>17</v>
      </c>
      <c r="I421">
        <f t="shared" si="17"/>
        <v>2018</v>
      </c>
    </row>
    <row r="422" spans="1:9" x14ac:dyDescent="0.25">
      <c r="A422" s="108">
        <v>43149</v>
      </c>
      <c r="B422" s="6">
        <v>53</v>
      </c>
      <c r="C422" s="6">
        <v>28</v>
      </c>
      <c r="D422" s="110">
        <f t="shared" si="18"/>
        <v>40.5</v>
      </c>
      <c r="E422" s="114">
        <f t="shared" si="19"/>
        <v>24.5</v>
      </c>
      <c r="G422">
        <f t="shared" si="15"/>
        <v>2</v>
      </c>
      <c r="H422">
        <f t="shared" si="16"/>
        <v>18</v>
      </c>
      <c r="I422">
        <f t="shared" si="17"/>
        <v>2018</v>
      </c>
    </row>
    <row r="423" spans="1:9" x14ac:dyDescent="0.25">
      <c r="A423" s="108">
        <v>43150</v>
      </c>
      <c r="B423" s="6">
        <v>70</v>
      </c>
      <c r="C423" s="6">
        <v>51</v>
      </c>
      <c r="D423" s="110">
        <f t="shared" si="18"/>
        <v>60.5</v>
      </c>
      <c r="E423" s="114">
        <f t="shared" si="19"/>
        <v>4.5</v>
      </c>
      <c r="G423">
        <f t="shared" si="15"/>
        <v>2</v>
      </c>
      <c r="H423">
        <f t="shared" si="16"/>
        <v>19</v>
      </c>
      <c r="I423">
        <f t="shared" si="17"/>
        <v>2018</v>
      </c>
    </row>
    <row r="424" spans="1:9" x14ac:dyDescent="0.25">
      <c r="A424" s="108">
        <v>43151</v>
      </c>
      <c r="B424" s="6">
        <v>74</v>
      </c>
      <c r="C424" s="6">
        <v>44</v>
      </c>
      <c r="D424" s="110">
        <f t="shared" si="18"/>
        <v>59</v>
      </c>
      <c r="E424" s="114">
        <f t="shared" si="19"/>
        <v>6</v>
      </c>
      <c r="G424">
        <f t="shared" si="15"/>
        <v>2</v>
      </c>
      <c r="H424">
        <f t="shared" si="16"/>
        <v>20</v>
      </c>
      <c r="I424">
        <f t="shared" si="17"/>
        <v>2018</v>
      </c>
    </row>
    <row r="425" spans="1:9" x14ac:dyDescent="0.25">
      <c r="A425" s="108">
        <v>43152</v>
      </c>
      <c r="B425" s="6">
        <v>44</v>
      </c>
      <c r="C425" s="6">
        <v>34</v>
      </c>
      <c r="D425" s="110">
        <f t="shared" si="18"/>
        <v>39</v>
      </c>
      <c r="E425" s="114">
        <f t="shared" si="19"/>
        <v>26</v>
      </c>
      <c r="G425">
        <f t="shared" si="15"/>
        <v>2</v>
      </c>
      <c r="H425">
        <f t="shared" si="16"/>
        <v>21</v>
      </c>
      <c r="I425">
        <f t="shared" si="17"/>
        <v>2018</v>
      </c>
    </row>
    <row r="426" spans="1:9" x14ac:dyDescent="0.25">
      <c r="A426" s="108">
        <v>43153</v>
      </c>
      <c r="B426" s="6">
        <v>50</v>
      </c>
      <c r="C426" s="6">
        <v>37</v>
      </c>
      <c r="D426" s="110">
        <f t="shared" si="18"/>
        <v>43.5</v>
      </c>
      <c r="E426" s="114">
        <f t="shared" si="19"/>
        <v>21.5</v>
      </c>
      <c r="G426">
        <f t="shared" si="15"/>
        <v>2</v>
      </c>
      <c r="H426">
        <f t="shared" si="16"/>
        <v>22</v>
      </c>
      <c r="I426">
        <f t="shared" si="17"/>
        <v>2018</v>
      </c>
    </row>
    <row r="427" spans="1:9" x14ac:dyDescent="0.25">
      <c r="A427" s="108">
        <v>43154</v>
      </c>
      <c r="B427" s="6">
        <v>59</v>
      </c>
      <c r="C427" s="6">
        <v>49</v>
      </c>
      <c r="D427" s="110">
        <f t="shared" si="18"/>
        <v>54</v>
      </c>
      <c r="E427" s="114">
        <f t="shared" si="19"/>
        <v>11</v>
      </c>
      <c r="G427">
        <f t="shared" si="15"/>
        <v>2</v>
      </c>
      <c r="H427">
        <f t="shared" si="16"/>
        <v>23</v>
      </c>
      <c r="I427">
        <f t="shared" si="17"/>
        <v>2018</v>
      </c>
    </row>
    <row r="428" spans="1:9" x14ac:dyDescent="0.25">
      <c r="A428" s="108">
        <v>43155</v>
      </c>
      <c r="B428" s="6">
        <v>64</v>
      </c>
      <c r="C428" s="6">
        <v>49</v>
      </c>
      <c r="D428" s="110">
        <f t="shared" si="18"/>
        <v>56.5</v>
      </c>
      <c r="E428" s="114">
        <f t="shared" si="19"/>
        <v>8.5</v>
      </c>
      <c r="G428">
        <f t="shared" si="15"/>
        <v>2</v>
      </c>
      <c r="H428">
        <f t="shared" si="16"/>
        <v>24</v>
      </c>
      <c r="I428">
        <f t="shared" si="17"/>
        <v>2018</v>
      </c>
    </row>
    <row r="429" spans="1:9" x14ac:dyDescent="0.25">
      <c r="A429" s="108">
        <v>43156</v>
      </c>
      <c r="B429" s="6">
        <v>56</v>
      </c>
      <c r="C429" s="6">
        <v>37</v>
      </c>
      <c r="D429" s="110">
        <f t="shared" si="18"/>
        <v>46.5</v>
      </c>
      <c r="E429" s="114">
        <f t="shared" si="19"/>
        <v>18.5</v>
      </c>
      <c r="G429">
        <f t="shared" si="15"/>
        <v>2</v>
      </c>
      <c r="H429">
        <f t="shared" si="16"/>
        <v>25</v>
      </c>
      <c r="I429">
        <f t="shared" si="17"/>
        <v>2018</v>
      </c>
    </row>
    <row r="430" spans="1:9" x14ac:dyDescent="0.25">
      <c r="A430" s="108">
        <v>43157</v>
      </c>
      <c r="B430" s="6">
        <v>59</v>
      </c>
      <c r="C430" s="6">
        <v>32</v>
      </c>
      <c r="D430" s="110">
        <f t="shared" si="18"/>
        <v>45.5</v>
      </c>
      <c r="E430" s="114">
        <f t="shared" si="19"/>
        <v>19.5</v>
      </c>
      <c r="G430">
        <f t="shared" si="15"/>
        <v>2</v>
      </c>
      <c r="H430">
        <f t="shared" si="16"/>
        <v>26</v>
      </c>
      <c r="I430">
        <f t="shared" si="17"/>
        <v>2018</v>
      </c>
    </row>
    <row r="431" spans="1:9" x14ac:dyDescent="0.25">
      <c r="A431" s="108">
        <v>43158</v>
      </c>
      <c r="B431" s="6">
        <v>66</v>
      </c>
      <c r="C431" s="6">
        <v>32</v>
      </c>
      <c r="D431" s="110">
        <f t="shared" si="18"/>
        <v>49</v>
      </c>
      <c r="E431" s="114">
        <f t="shared" si="19"/>
        <v>16</v>
      </c>
      <c r="G431">
        <f t="shared" si="15"/>
        <v>2</v>
      </c>
      <c r="H431">
        <f t="shared" si="16"/>
        <v>27</v>
      </c>
      <c r="I431">
        <f t="shared" si="17"/>
        <v>2018</v>
      </c>
    </row>
    <row r="432" spans="1:9" x14ac:dyDescent="0.25">
      <c r="A432" s="108">
        <v>43159</v>
      </c>
      <c r="B432" s="6">
        <v>61</v>
      </c>
      <c r="C432" s="6">
        <v>52</v>
      </c>
      <c r="D432" s="110">
        <f t="shared" si="18"/>
        <v>56.5</v>
      </c>
      <c r="E432" s="114">
        <f t="shared" si="19"/>
        <v>8.5</v>
      </c>
      <c r="G432">
        <f t="shared" si="15"/>
        <v>2</v>
      </c>
      <c r="H432">
        <f t="shared" si="16"/>
        <v>28</v>
      </c>
      <c r="I432">
        <f t="shared" si="17"/>
        <v>2018</v>
      </c>
    </row>
    <row r="433" spans="1:9" x14ac:dyDescent="0.25">
      <c r="A433" s="108">
        <v>43160</v>
      </c>
      <c r="B433" s="6">
        <v>60</v>
      </c>
      <c r="C433" s="6">
        <v>40</v>
      </c>
      <c r="D433" s="110">
        <f t="shared" si="18"/>
        <v>50</v>
      </c>
      <c r="E433" s="114">
        <f t="shared" si="19"/>
        <v>15</v>
      </c>
      <c r="G433">
        <f t="shared" si="15"/>
        <v>3</v>
      </c>
      <c r="H433">
        <f t="shared" si="16"/>
        <v>1</v>
      </c>
      <c r="I433">
        <f t="shared" si="17"/>
        <v>2018</v>
      </c>
    </row>
    <row r="434" spans="1:9" x14ac:dyDescent="0.25">
      <c r="A434" s="108">
        <v>43161</v>
      </c>
      <c r="B434" s="6">
        <v>56</v>
      </c>
      <c r="C434" s="6">
        <v>31</v>
      </c>
      <c r="D434" s="110">
        <f t="shared" si="18"/>
        <v>43.5</v>
      </c>
      <c r="E434" s="114">
        <f t="shared" si="19"/>
        <v>21.5</v>
      </c>
      <c r="G434">
        <f t="shared" si="15"/>
        <v>3</v>
      </c>
      <c r="H434">
        <f t="shared" si="16"/>
        <v>2</v>
      </c>
      <c r="I434">
        <f t="shared" si="17"/>
        <v>2018</v>
      </c>
    </row>
    <row r="435" spans="1:9" x14ac:dyDescent="0.25">
      <c r="A435" s="108">
        <v>43162</v>
      </c>
      <c r="B435" s="6">
        <v>58</v>
      </c>
      <c r="C435" s="6">
        <v>30</v>
      </c>
      <c r="D435" s="110">
        <f t="shared" si="18"/>
        <v>44</v>
      </c>
      <c r="E435" s="114">
        <f t="shared" si="19"/>
        <v>21</v>
      </c>
      <c r="G435">
        <f t="shared" si="15"/>
        <v>3</v>
      </c>
      <c r="H435">
        <f t="shared" si="16"/>
        <v>3</v>
      </c>
      <c r="I435">
        <f t="shared" si="17"/>
        <v>2018</v>
      </c>
    </row>
    <row r="436" spans="1:9" x14ac:dyDescent="0.25">
      <c r="A436" s="108">
        <v>43163</v>
      </c>
      <c r="B436" s="6">
        <v>62</v>
      </c>
      <c r="C436" s="6">
        <v>31</v>
      </c>
      <c r="D436" s="110">
        <f t="shared" si="18"/>
        <v>46.5</v>
      </c>
      <c r="E436" s="114">
        <f t="shared" si="19"/>
        <v>18.5</v>
      </c>
      <c r="G436">
        <f t="shared" si="15"/>
        <v>3</v>
      </c>
      <c r="H436">
        <f t="shared" si="16"/>
        <v>4</v>
      </c>
      <c r="I436">
        <f t="shared" si="17"/>
        <v>2018</v>
      </c>
    </row>
    <row r="437" spans="1:9" x14ac:dyDescent="0.25">
      <c r="A437" s="108">
        <v>43164</v>
      </c>
      <c r="B437" s="6">
        <v>54</v>
      </c>
      <c r="C437" s="6">
        <v>42</v>
      </c>
      <c r="D437" s="110">
        <f t="shared" si="18"/>
        <v>48</v>
      </c>
      <c r="E437" s="114">
        <f t="shared" si="19"/>
        <v>17</v>
      </c>
      <c r="G437">
        <f t="shared" si="15"/>
        <v>3</v>
      </c>
      <c r="H437">
        <f t="shared" si="16"/>
        <v>5</v>
      </c>
      <c r="I437">
        <f t="shared" si="17"/>
        <v>2018</v>
      </c>
    </row>
    <row r="438" spans="1:9" x14ac:dyDescent="0.25">
      <c r="A438" s="108">
        <v>43165</v>
      </c>
      <c r="B438" s="6">
        <v>58</v>
      </c>
      <c r="C438" s="6">
        <v>31</v>
      </c>
      <c r="D438" s="110">
        <f t="shared" si="18"/>
        <v>44.5</v>
      </c>
      <c r="E438" s="114">
        <f t="shared" si="19"/>
        <v>20.5</v>
      </c>
      <c r="G438">
        <f t="shared" si="15"/>
        <v>3</v>
      </c>
      <c r="H438">
        <f t="shared" si="16"/>
        <v>6</v>
      </c>
      <c r="I438">
        <f t="shared" si="17"/>
        <v>2018</v>
      </c>
    </row>
    <row r="439" spans="1:9" x14ac:dyDescent="0.25">
      <c r="A439" s="108">
        <v>43166</v>
      </c>
      <c r="B439" s="6">
        <v>44</v>
      </c>
      <c r="C439" s="6">
        <v>34</v>
      </c>
      <c r="D439" s="110">
        <f t="shared" si="18"/>
        <v>39</v>
      </c>
      <c r="E439" s="114">
        <f t="shared" si="19"/>
        <v>26</v>
      </c>
      <c r="G439">
        <f t="shared" si="15"/>
        <v>3</v>
      </c>
      <c r="H439">
        <f t="shared" si="16"/>
        <v>7</v>
      </c>
      <c r="I439">
        <f t="shared" si="17"/>
        <v>2018</v>
      </c>
    </row>
    <row r="440" spans="1:9" x14ac:dyDescent="0.25">
      <c r="A440" s="108">
        <v>43167</v>
      </c>
      <c r="B440" s="6">
        <v>46</v>
      </c>
      <c r="C440" s="6">
        <v>27</v>
      </c>
      <c r="D440" s="110">
        <f t="shared" si="18"/>
        <v>36.5</v>
      </c>
      <c r="E440" s="114">
        <f t="shared" si="19"/>
        <v>28.5</v>
      </c>
      <c r="G440">
        <f t="shared" si="15"/>
        <v>3</v>
      </c>
      <c r="H440">
        <f t="shared" si="16"/>
        <v>8</v>
      </c>
      <c r="I440">
        <f t="shared" si="17"/>
        <v>2018</v>
      </c>
    </row>
    <row r="441" spans="1:9" x14ac:dyDescent="0.25">
      <c r="A441" s="108">
        <v>43168</v>
      </c>
      <c r="B441" s="6">
        <v>53</v>
      </c>
      <c r="C441" s="6">
        <v>26</v>
      </c>
      <c r="D441" s="110">
        <f t="shared" si="18"/>
        <v>39.5</v>
      </c>
      <c r="E441" s="114">
        <f t="shared" si="19"/>
        <v>25.5</v>
      </c>
      <c r="G441">
        <f t="shared" si="15"/>
        <v>3</v>
      </c>
      <c r="H441">
        <f t="shared" si="16"/>
        <v>9</v>
      </c>
      <c r="I441">
        <f t="shared" si="17"/>
        <v>2018</v>
      </c>
    </row>
    <row r="442" spans="1:9" x14ac:dyDescent="0.25">
      <c r="A442" s="108">
        <v>43169</v>
      </c>
      <c r="B442" s="6">
        <v>56</v>
      </c>
      <c r="C442" s="6">
        <v>41</v>
      </c>
      <c r="D442" s="110">
        <f t="shared" si="18"/>
        <v>48.5</v>
      </c>
      <c r="E442" s="114">
        <f t="shared" si="19"/>
        <v>16.5</v>
      </c>
      <c r="G442">
        <f t="shared" ref="G442:G505" si="20">MONTH(A442)</f>
        <v>3</v>
      </c>
      <c r="H442">
        <f t="shared" ref="H442:H505" si="21">DAY(A442)</f>
        <v>10</v>
      </c>
      <c r="I442">
        <f t="shared" ref="I442:I505" si="22">YEAR(A442)</f>
        <v>2018</v>
      </c>
    </row>
    <row r="443" spans="1:9" x14ac:dyDescent="0.25">
      <c r="A443" s="108">
        <v>43170</v>
      </c>
      <c r="B443" s="6">
        <v>49</v>
      </c>
      <c r="C443" s="6">
        <v>36</v>
      </c>
      <c r="D443" s="110">
        <f t="shared" si="18"/>
        <v>42.5</v>
      </c>
      <c r="E443" s="114">
        <f t="shared" si="19"/>
        <v>22.5</v>
      </c>
      <c r="G443">
        <f t="shared" si="20"/>
        <v>3</v>
      </c>
      <c r="H443">
        <f t="shared" si="21"/>
        <v>11</v>
      </c>
      <c r="I443">
        <f t="shared" si="22"/>
        <v>2018</v>
      </c>
    </row>
    <row r="444" spans="1:9" x14ac:dyDescent="0.25">
      <c r="A444" s="108">
        <v>43171</v>
      </c>
      <c r="B444" s="6">
        <v>44</v>
      </c>
      <c r="C444" s="6">
        <v>29</v>
      </c>
      <c r="D444" s="110">
        <f t="shared" si="18"/>
        <v>36.5</v>
      </c>
      <c r="E444" s="114">
        <f t="shared" si="19"/>
        <v>28.5</v>
      </c>
      <c r="G444">
        <f t="shared" si="20"/>
        <v>3</v>
      </c>
      <c r="H444">
        <f t="shared" si="21"/>
        <v>12</v>
      </c>
      <c r="I444">
        <f t="shared" si="22"/>
        <v>2018</v>
      </c>
    </row>
    <row r="445" spans="1:9" x14ac:dyDescent="0.25">
      <c r="A445" s="108">
        <v>43172</v>
      </c>
      <c r="B445" s="6">
        <v>52</v>
      </c>
      <c r="C445" s="6">
        <v>27</v>
      </c>
      <c r="D445" s="110">
        <f t="shared" si="18"/>
        <v>39.5</v>
      </c>
      <c r="E445" s="114">
        <f t="shared" si="19"/>
        <v>25.5</v>
      </c>
      <c r="G445">
        <f t="shared" si="20"/>
        <v>3</v>
      </c>
      <c r="H445">
        <f t="shared" si="21"/>
        <v>13</v>
      </c>
      <c r="I445">
        <f t="shared" si="22"/>
        <v>2018</v>
      </c>
    </row>
    <row r="446" spans="1:9" x14ac:dyDescent="0.25">
      <c r="A446" s="108">
        <v>43173</v>
      </c>
      <c r="B446" s="6">
        <v>52</v>
      </c>
      <c r="C446" s="6">
        <v>25</v>
      </c>
      <c r="D446" s="110">
        <f t="shared" si="18"/>
        <v>38.5</v>
      </c>
      <c r="E446" s="114">
        <f t="shared" si="19"/>
        <v>26.5</v>
      </c>
      <c r="G446">
        <f t="shared" si="20"/>
        <v>3</v>
      </c>
      <c r="H446">
        <f t="shared" si="21"/>
        <v>14</v>
      </c>
      <c r="I446">
        <f t="shared" si="22"/>
        <v>2018</v>
      </c>
    </row>
    <row r="447" spans="1:9" x14ac:dyDescent="0.25">
      <c r="A447" s="108">
        <v>43174</v>
      </c>
      <c r="B447" s="6">
        <v>69</v>
      </c>
      <c r="C447" s="6">
        <v>34</v>
      </c>
      <c r="D447" s="110">
        <f t="shared" si="18"/>
        <v>51.5</v>
      </c>
      <c r="E447" s="114">
        <f t="shared" si="19"/>
        <v>13.5</v>
      </c>
      <c r="G447">
        <f t="shared" si="20"/>
        <v>3</v>
      </c>
      <c r="H447">
        <f t="shared" si="21"/>
        <v>15</v>
      </c>
      <c r="I447">
        <f t="shared" si="22"/>
        <v>2018</v>
      </c>
    </row>
    <row r="448" spans="1:9" x14ac:dyDescent="0.25">
      <c r="A448" s="108">
        <v>43175</v>
      </c>
      <c r="B448" s="6">
        <v>60</v>
      </c>
      <c r="C448" s="6">
        <v>43</v>
      </c>
      <c r="D448" s="110">
        <f t="shared" si="18"/>
        <v>51.5</v>
      </c>
      <c r="E448" s="114">
        <f t="shared" si="19"/>
        <v>13.5</v>
      </c>
      <c r="G448">
        <f t="shared" si="20"/>
        <v>3</v>
      </c>
      <c r="H448">
        <f t="shared" si="21"/>
        <v>16</v>
      </c>
      <c r="I448">
        <f t="shared" si="22"/>
        <v>2018</v>
      </c>
    </row>
    <row r="449" spans="1:9" x14ac:dyDescent="0.25">
      <c r="A449" s="108">
        <v>43176</v>
      </c>
      <c r="B449" s="6">
        <v>69</v>
      </c>
      <c r="C449" s="6">
        <v>45</v>
      </c>
      <c r="D449" s="110">
        <f t="shared" si="18"/>
        <v>57</v>
      </c>
      <c r="E449" s="114">
        <f t="shared" si="19"/>
        <v>8</v>
      </c>
      <c r="G449">
        <f t="shared" si="20"/>
        <v>3</v>
      </c>
      <c r="H449">
        <f t="shared" si="21"/>
        <v>17</v>
      </c>
      <c r="I449">
        <f t="shared" si="22"/>
        <v>2018</v>
      </c>
    </row>
    <row r="450" spans="1:9" x14ac:dyDescent="0.25">
      <c r="A450" s="108">
        <v>43177</v>
      </c>
      <c r="B450" s="6">
        <v>47</v>
      </c>
      <c r="C450" s="6">
        <v>41</v>
      </c>
      <c r="D450" s="110">
        <f t="shared" si="18"/>
        <v>44</v>
      </c>
      <c r="E450" s="114">
        <f t="shared" si="19"/>
        <v>21</v>
      </c>
      <c r="G450">
        <f t="shared" si="20"/>
        <v>3</v>
      </c>
      <c r="H450">
        <f t="shared" si="21"/>
        <v>18</v>
      </c>
      <c r="I450">
        <f t="shared" si="22"/>
        <v>2018</v>
      </c>
    </row>
    <row r="451" spans="1:9" x14ac:dyDescent="0.25">
      <c r="A451" s="108">
        <v>43178</v>
      </c>
      <c r="B451" s="6">
        <v>56</v>
      </c>
      <c r="C451" s="6">
        <v>44</v>
      </c>
      <c r="D451" s="110">
        <f t="shared" si="18"/>
        <v>50</v>
      </c>
      <c r="E451" s="114">
        <f t="shared" si="19"/>
        <v>15</v>
      </c>
      <c r="G451">
        <f t="shared" si="20"/>
        <v>3</v>
      </c>
      <c r="H451">
        <f t="shared" si="21"/>
        <v>19</v>
      </c>
      <c r="I451">
        <f t="shared" si="22"/>
        <v>2018</v>
      </c>
    </row>
    <row r="452" spans="1:9" x14ac:dyDescent="0.25">
      <c r="A452" s="108">
        <v>43179</v>
      </c>
      <c r="B452" s="6">
        <v>48</v>
      </c>
      <c r="C452" s="6">
        <v>34</v>
      </c>
      <c r="D452" s="110">
        <f t="shared" si="18"/>
        <v>41</v>
      </c>
      <c r="E452" s="114">
        <f t="shared" si="19"/>
        <v>24</v>
      </c>
      <c r="G452">
        <f t="shared" si="20"/>
        <v>3</v>
      </c>
      <c r="H452">
        <f t="shared" si="21"/>
        <v>20</v>
      </c>
      <c r="I452">
        <f t="shared" si="22"/>
        <v>2018</v>
      </c>
    </row>
    <row r="453" spans="1:9" x14ac:dyDescent="0.25">
      <c r="A453" s="108">
        <v>43180</v>
      </c>
      <c r="B453" s="6">
        <v>54</v>
      </c>
      <c r="C453" s="6">
        <v>32</v>
      </c>
      <c r="D453" s="110">
        <f t="shared" si="18"/>
        <v>43</v>
      </c>
      <c r="E453" s="114">
        <f t="shared" si="19"/>
        <v>22</v>
      </c>
      <c r="G453">
        <f t="shared" si="20"/>
        <v>3</v>
      </c>
      <c r="H453">
        <f t="shared" si="21"/>
        <v>21</v>
      </c>
      <c r="I453">
        <f t="shared" si="22"/>
        <v>2018</v>
      </c>
    </row>
    <row r="454" spans="1:9" x14ac:dyDescent="0.25">
      <c r="A454" s="108">
        <v>43181</v>
      </c>
      <c r="B454" s="6">
        <v>58</v>
      </c>
      <c r="C454" s="6">
        <v>29</v>
      </c>
      <c r="D454" s="110">
        <f t="shared" si="18"/>
        <v>43.5</v>
      </c>
      <c r="E454" s="114">
        <f t="shared" si="19"/>
        <v>21.5</v>
      </c>
      <c r="G454">
        <f t="shared" si="20"/>
        <v>3</v>
      </c>
      <c r="H454">
        <f t="shared" si="21"/>
        <v>22</v>
      </c>
      <c r="I454">
        <f t="shared" si="22"/>
        <v>2018</v>
      </c>
    </row>
    <row r="455" spans="1:9" x14ac:dyDescent="0.25">
      <c r="A455" s="108">
        <v>43182</v>
      </c>
      <c r="B455" s="6">
        <v>58</v>
      </c>
      <c r="C455" s="6">
        <v>44</v>
      </c>
      <c r="D455" s="110">
        <f t="shared" si="18"/>
        <v>51</v>
      </c>
      <c r="E455" s="114">
        <f t="shared" si="19"/>
        <v>14</v>
      </c>
      <c r="G455">
        <f t="shared" si="20"/>
        <v>3</v>
      </c>
      <c r="H455">
        <f t="shared" si="21"/>
        <v>23</v>
      </c>
      <c r="I455">
        <f t="shared" si="22"/>
        <v>2018</v>
      </c>
    </row>
    <row r="456" spans="1:9" x14ac:dyDescent="0.25">
      <c r="A456" s="108">
        <v>43183</v>
      </c>
      <c r="B456" s="6">
        <v>73</v>
      </c>
      <c r="C456" s="6">
        <v>42</v>
      </c>
      <c r="D456" s="110">
        <f t="shared" si="18"/>
        <v>57.5</v>
      </c>
      <c r="E456" s="114">
        <f t="shared" si="19"/>
        <v>7.5</v>
      </c>
      <c r="G456">
        <f t="shared" si="20"/>
        <v>3</v>
      </c>
      <c r="H456">
        <f t="shared" si="21"/>
        <v>24</v>
      </c>
      <c r="I456">
        <f t="shared" si="22"/>
        <v>2018</v>
      </c>
    </row>
    <row r="457" spans="1:9" x14ac:dyDescent="0.25">
      <c r="A457" s="108">
        <v>43184</v>
      </c>
      <c r="B457" s="6">
        <v>48</v>
      </c>
      <c r="C457" s="6">
        <v>39</v>
      </c>
      <c r="D457" s="110">
        <f t="shared" si="18"/>
        <v>43.5</v>
      </c>
      <c r="E457" s="114">
        <f t="shared" si="19"/>
        <v>21.5</v>
      </c>
      <c r="G457">
        <f t="shared" si="20"/>
        <v>3</v>
      </c>
      <c r="H457">
        <f t="shared" si="21"/>
        <v>25</v>
      </c>
      <c r="I457">
        <f t="shared" si="22"/>
        <v>2018</v>
      </c>
    </row>
    <row r="458" spans="1:9" x14ac:dyDescent="0.25">
      <c r="A458" s="108">
        <v>43185</v>
      </c>
      <c r="B458" s="6">
        <v>60</v>
      </c>
      <c r="C458" s="6">
        <v>36</v>
      </c>
      <c r="D458" s="110">
        <f t="shared" ref="D458:D521" si="23">(B458+C458)/2</f>
        <v>48</v>
      </c>
      <c r="E458" s="114">
        <f t="shared" ref="E458:E521" si="24">IF(65-D458&gt;0,65-D458,0)</f>
        <v>17</v>
      </c>
      <c r="G458">
        <f t="shared" si="20"/>
        <v>3</v>
      </c>
      <c r="H458">
        <f t="shared" si="21"/>
        <v>26</v>
      </c>
      <c r="I458">
        <f t="shared" si="22"/>
        <v>2018</v>
      </c>
    </row>
    <row r="459" spans="1:9" x14ac:dyDescent="0.25">
      <c r="A459" s="108">
        <v>43186</v>
      </c>
      <c r="B459" s="6">
        <v>62</v>
      </c>
      <c r="C459" s="6">
        <v>50</v>
      </c>
      <c r="D459" s="110">
        <f t="shared" si="23"/>
        <v>56</v>
      </c>
      <c r="E459" s="114">
        <f t="shared" si="24"/>
        <v>9</v>
      </c>
      <c r="G459">
        <f t="shared" si="20"/>
        <v>3</v>
      </c>
      <c r="H459">
        <f t="shared" si="21"/>
        <v>27</v>
      </c>
      <c r="I459">
        <f t="shared" si="22"/>
        <v>2018</v>
      </c>
    </row>
    <row r="460" spans="1:9" x14ac:dyDescent="0.25">
      <c r="A460" s="108">
        <v>43187</v>
      </c>
      <c r="B460" s="6">
        <v>57</v>
      </c>
      <c r="C460" s="6">
        <v>47</v>
      </c>
      <c r="D460" s="110">
        <f t="shared" si="23"/>
        <v>52</v>
      </c>
      <c r="E460" s="114">
        <f t="shared" si="24"/>
        <v>13</v>
      </c>
      <c r="G460">
        <f t="shared" si="20"/>
        <v>3</v>
      </c>
      <c r="H460">
        <f t="shared" si="21"/>
        <v>28</v>
      </c>
      <c r="I460">
        <f t="shared" si="22"/>
        <v>2018</v>
      </c>
    </row>
    <row r="461" spans="1:9" x14ac:dyDescent="0.25">
      <c r="A461" s="108">
        <v>43188</v>
      </c>
      <c r="B461" s="6">
        <v>56</v>
      </c>
      <c r="C461" s="6">
        <v>48</v>
      </c>
      <c r="D461" s="110">
        <f t="shared" si="23"/>
        <v>52</v>
      </c>
      <c r="E461" s="114">
        <f t="shared" si="24"/>
        <v>13</v>
      </c>
      <c r="G461">
        <f t="shared" si="20"/>
        <v>3</v>
      </c>
      <c r="H461">
        <f t="shared" si="21"/>
        <v>29</v>
      </c>
      <c r="I461">
        <f t="shared" si="22"/>
        <v>2018</v>
      </c>
    </row>
    <row r="462" spans="1:9" x14ac:dyDescent="0.25">
      <c r="A462" s="108">
        <v>43189</v>
      </c>
      <c r="B462" s="6">
        <v>61</v>
      </c>
      <c r="C462" s="6">
        <v>43</v>
      </c>
      <c r="D462" s="110">
        <f t="shared" si="23"/>
        <v>52</v>
      </c>
      <c r="E462" s="114">
        <f t="shared" si="24"/>
        <v>13</v>
      </c>
      <c r="G462">
        <f t="shared" si="20"/>
        <v>3</v>
      </c>
      <c r="H462">
        <f t="shared" si="21"/>
        <v>30</v>
      </c>
      <c r="I462">
        <f t="shared" si="22"/>
        <v>2018</v>
      </c>
    </row>
    <row r="463" spans="1:9" x14ac:dyDescent="0.25">
      <c r="A463" s="108">
        <v>43190</v>
      </c>
      <c r="B463" s="6">
        <v>62</v>
      </c>
      <c r="C463" s="6">
        <v>40</v>
      </c>
      <c r="D463" s="110">
        <f t="shared" si="23"/>
        <v>51</v>
      </c>
      <c r="E463" s="114">
        <f t="shared" si="24"/>
        <v>14</v>
      </c>
      <c r="G463">
        <f t="shared" si="20"/>
        <v>3</v>
      </c>
      <c r="H463">
        <f t="shared" si="21"/>
        <v>31</v>
      </c>
      <c r="I463">
        <f t="shared" si="22"/>
        <v>2018</v>
      </c>
    </row>
    <row r="464" spans="1:9" x14ac:dyDescent="0.25">
      <c r="A464" s="108">
        <v>43191</v>
      </c>
      <c r="B464" s="6">
        <v>53</v>
      </c>
      <c r="C464" s="6">
        <v>36</v>
      </c>
      <c r="D464" s="110">
        <f t="shared" si="23"/>
        <v>44.5</v>
      </c>
      <c r="E464" s="114">
        <f t="shared" si="24"/>
        <v>20.5</v>
      </c>
      <c r="G464">
        <f t="shared" si="20"/>
        <v>4</v>
      </c>
      <c r="H464">
        <f t="shared" si="21"/>
        <v>1</v>
      </c>
      <c r="I464">
        <f t="shared" si="22"/>
        <v>2018</v>
      </c>
    </row>
    <row r="465" spans="1:9" x14ac:dyDescent="0.25">
      <c r="A465" s="108">
        <v>43192</v>
      </c>
      <c r="B465" s="6">
        <v>49</v>
      </c>
      <c r="C465" s="6">
        <v>35</v>
      </c>
      <c r="D465" s="110">
        <f t="shared" si="23"/>
        <v>42</v>
      </c>
      <c r="E465" s="114">
        <f t="shared" si="24"/>
        <v>23</v>
      </c>
      <c r="G465">
        <f t="shared" si="20"/>
        <v>4</v>
      </c>
      <c r="H465">
        <f t="shared" si="21"/>
        <v>2</v>
      </c>
      <c r="I465">
        <f t="shared" si="22"/>
        <v>2018</v>
      </c>
    </row>
    <row r="466" spans="1:9" x14ac:dyDescent="0.25">
      <c r="A466" s="108">
        <v>43193</v>
      </c>
      <c r="B466" s="6">
        <v>74</v>
      </c>
      <c r="C466" s="6">
        <v>40</v>
      </c>
      <c r="D466" s="110">
        <f t="shared" si="23"/>
        <v>57</v>
      </c>
      <c r="E466" s="114">
        <f t="shared" si="24"/>
        <v>8</v>
      </c>
      <c r="G466">
        <f t="shared" si="20"/>
        <v>4</v>
      </c>
      <c r="H466">
        <f t="shared" si="21"/>
        <v>3</v>
      </c>
      <c r="I466">
        <f t="shared" si="22"/>
        <v>2018</v>
      </c>
    </row>
    <row r="467" spans="1:9" x14ac:dyDescent="0.25">
      <c r="A467" s="108">
        <v>43194</v>
      </c>
      <c r="B467" s="6">
        <v>49</v>
      </c>
      <c r="C467" s="6">
        <v>32</v>
      </c>
      <c r="D467" s="110">
        <f t="shared" si="23"/>
        <v>40.5</v>
      </c>
      <c r="E467" s="114">
        <f t="shared" si="24"/>
        <v>24.5</v>
      </c>
      <c r="G467">
        <f t="shared" si="20"/>
        <v>4</v>
      </c>
      <c r="H467">
        <f t="shared" si="21"/>
        <v>4</v>
      </c>
      <c r="I467">
        <f t="shared" si="22"/>
        <v>2018</v>
      </c>
    </row>
    <row r="468" spans="1:9" x14ac:dyDescent="0.25">
      <c r="A468" s="108">
        <v>43195</v>
      </c>
      <c r="B468" s="6">
        <v>56</v>
      </c>
      <c r="C468" s="6">
        <v>31</v>
      </c>
      <c r="D468" s="110">
        <f t="shared" si="23"/>
        <v>43.5</v>
      </c>
      <c r="E468" s="114">
        <f t="shared" si="24"/>
        <v>21.5</v>
      </c>
      <c r="G468">
        <f t="shared" si="20"/>
        <v>4</v>
      </c>
      <c r="H468">
        <f t="shared" si="21"/>
        <v>5</v>
      </c>
      <c r="I468">
        <f t="shared" si="22"/>
        <v>2018</v>
      </c>
    </row>
    <row r="469" spans="1:9" x14ac:dyDescent="0.25">
      <c r="A469" s="108">
        <v>43196</v>
      </c>
      <c r="B469" s="6">
        <v>62</v>
      </c>
      <c r="C469" s="6">
        <v>33</v>
      </c>
      <c r="D469" s="110">
        <f t="shared" si="23"/>
        <v>47.5</v>
      </c>
      <c r="E469" s="114">
        <f t="shared" si="24"/>
        <v>17.5</v>
      </c>
      <c r="G469">
        <f t="shared" si="20"/>
        <v>4</v>
      </c>
      <c r="H469">
        <f t="shared" si="21"/>
        <v>6</v>
      </c>
      <c r="I469">
        <f t="shared" si="22"/>
        <v>2018</v>
      </c>
    </row>
    <row r="470" spans="1:9" x14ac:dyDescent="0.25">
      <c r="A470" s="108">
        <v>43197</v>
      </c>
      <c r="B470" s="6">
        <v>45</v>
      </c>
      <c r="C470" s="6">
        <v>27</v>
      </c>
      <c r="D470" s="110">
        <f t="shared" si="23"/>
        <v>36</v>
      </c>
      <c r="E470" s="114">
        <f t="shared" si="24"/>
        <v>29</v>
      </c>
      <c r="G470">
        <f t="shared" si="20"/>
        <v>4</v>
      </c>
      <c r="H470">
        <f t="shared" si="21"/>
        <v>7</v>
      </c>
      <c r="I470">
        <f t="shared" si="22"/>
        <v>2018</v>
      </c>
    </row>
    <row r="471" spans="1:9" x14ac:dyDescent="0.25">
      <c r="A471" s="108">
        <v>43198</v>
      </c>
      <c r="B471" s="6">
        <v>43</v>
      </c>
      <c r="C471" s="6">
        <v>27</v>
      </c>
      <c r="D471" s="110">
        <f t="shared" si="23"/>
        <v>35</v>
      </c>
      <c r="E471" s="114">
        <f t="shared" si="24"/>
        <v>30</v>
      </c>
      <c r="G471">
        <f t="shared" si="20"/>
        <v>4</v>
      </c>
      <c r="H471">
        <f t="shared" si="21"/>
        <v>8</v>
      </c>
      <c r="I471">
        <f t="shared" si="22"/>
        <v>2018</v>
      </c>
    </row>
    <row r="472" spans="1:9" x14ac:dyDescent="0.25">
      <c r="A472" s="108">
        <v>43199</v>
      </c>
      <c r="B472" s="6">
        <v>59</v>
      </c>
      <c r="C472" s="6">
        <v>30</v>
      </c>
      <c r="D472" s="110">
        <f t="shared" si="23"/>
        <v>44.5</v>
      </c>
      <c r="E472" s="114">
        <f t="shared" si="24"/>
        <v>20.5</v>
      </c>
      <c r="G472">
        <f t="shared" si="20"/>
        <v>4</v>
      </c>
      <c r="H472">
        <f t="shared" si="21"/>
        <v>9</v>
      </c>
      <c r="I472">
        <f t="shared" si="22"/>
        <v>2018</v>
      </c>
    </row>
    <row r="473" spans="1:9" x14ac:dyDescent="0.25">
      <c r="A473" s="108">
        <v>43200</v>
      </c>
      <c r="B473" s="6">
        <v>52</v>
      </c>
      <c r="C473" s="6">
        <v>37</v>
      </c>
      <c r="D473" s="110">
        <f t="shared" si="23"/>
        <v>44.5</v>
      </c>
      <c r="E473" s="114">
        <f t="shared" si="24"/>
        <v>20.5</v>
      </c>
      <c r="G473">
        <f t="shared" si="20"/>
        <v>4</v>
      </c>
      <c r="H473">
        <f t="shared" si="21"/>
        <v>10</v>
      </c>
      <c r="I473">
        <f t="shared" si="22"/>
        <v>2018</v>
      </c>
    </row>
    <row r="474" spans="1:9" x14ac:dyDescent="0.25">
      <c r="A474" s="108">
        <v>43201</v>
      </c>
      <c r="B474" s="6">
        <v>67</v>
      </c>
      <c r="C474" s="6">
        <v>37</v>
      </c>
      <c r="D474" s="110">
        <f t="shared" si="23"/>
        <v>52</v>
      </c>
      <c r="E474" s="114">
        <f t="shared" si="24"/>
        <v>13</v>
      </c>
      <c r="G474">
        <f t="shared" si="20"/>
        <v>4</v>
      </c>
      <c r="H474">
        <f t="shared" si="21"/>
        <v>11</v>
      </c>
      <c r="I474">
        <f t="shared" si="22"/>
        <v>2018</v>
      </c>
    </row>
    <row r="475" spans="1:9" x14ac:dyDescent="0.25">
      <c r="A475" s="108">
        <v>43202</v>
      </c>
      <c r="B475" s="6">
        <v>79</v>
      </c>
      <c r="C475" s="6">
        <v>54</v>
      </c>
      <c r="D475" s="110">
        <f t="shared" si="23"/>
        <v>66.5</v>
      </c>
      <c r="E475" s="114">
        <f t="shared" si="24"/>
        <v>0</v>
      </c>
      <c r="G475">
        <f t="shared" si="20"/>
        <v>4</v>
      </c>
      <c r="H475">
        <f t="shared" si="21"/>
        <v>12</v>
      </c>
      <c r="I475">
        <f t="shared" si="22"/>
        <v>2018</v>
      </c>
    </row>
    <row r="476" spans="1:9" x14ac:dyDescent="0.25">
      <c r="A476" s="108">
        <v>43203</v>
      </c>
      <c r="B476" s="6">
        <v>75</v>
      </c>
      <c r="C476" s="6">
        <v>62</v>
      </c>
      <c r="D476" s="110">
        <f t="shared" si="23"/>
        <v>68.5</v>
      </c>
      <c r="E476" s="114">
        <f t="shared" si="24"/>
        <v>0</v>
      </c>
      <c r="G476">
        <f t="shared" si="20"/>
        <v>4</v>
      </c>
      <c r="H476">
        <f t="shared" si="21"/>
        <v>13</v>
      </c>
      <c r="I476">
        <f t="shared" si="22"/>
        <v>2018</v>
      </c>
    </row>
    <row r="477" spans="1:9" x14ac:dyDescent="0.25">
      <c r="A477" s="108">
        <v>43204</v>
      </c>
      <c r="B477" s="6">
        <v>68</v>
      </c>
      <c r="C477" s="6">
        <v>45</v>
      </c>
      <c r="D477" s="110">
        <f t="shared" si="23"/>
        <v>56.5</v>
      </c>
      <c r="E477" s="114">
        <f t="shared" si="24"/>
        <v>8.5</v>
      </c>
      <c r="G477">
        <f t="shared" si="20"/>
        <v>4</v>
      </c>
      <c r="H477">
        <f t="shared" si="21"/>
        <v>14</v>
      </c>
      <c r="I477">
        <f t="shared" si="22"/>
        <v>2018</v>
      </c>
    </row>
    <row r="478" spans="1:9" x14ac:dyDescent="0.25">
      <c r="A478" s="108">
        <v>43205</v>
      </c>
      <c r="B478" s="6">
        <v>47</v>
      </c>
      <c r="C478" s="6">
        <v>36</v>
      </c>
      <c r="D478" s="110">
        <f t="shared" si="23"/>
        <v>41.5</v>
      </c>
      <c r="E478" s="114">
        <f t="shared" si="24"/>
        <v>23.5</v>
      </c>
      <c r="G478">
        <f t="shared" si="20"/>
        <v>4</v>
      </c>
      <c r="H478">
        <f t="shared" si="21"/>
        <v>15</v>
      </c>
      <c r="I478">
        <f t="shared" si="22"/>
        <v>2018</v>
      </c>
    </row>
    <row r="479" spans="1:9" x14ac:dyDescent="0.25">
      <c r="A479" s="108">
        <v>43206</v>
      </c>
      <c r="B479" s="6">
        <v>53</v>
      </c>
      <c r="C479" s="6">
        <v>33</v>
      </c>
      <c r="D479" s="110">
        <f t="shared" si="23"/>
        <v>43</v>
      </c>
      <c r="E479" s="114">
        <f t="shared" si="24"/>
        <v>22</v>
      </c>
      <c r="G479">
        <f t="shared" si="20"/>
        <v>4</v>
      </c>
      <c r="H479">
        <f t="shared" si="21"/>
        <v>16</v>
      </c>
      <c r="I479">
        <f t="shared" si="22"/>
        <v>2018</v>
      </c>
    </row>
    <row r="480" spans="1:9" x14ac:dyDescent="0.25">
      <c r="A480" s="108">
        <v>43207</v>
      </c>
      <c r="B480" s="6">
        <v>68</v>
      </c>
      <c r="C480" s="6">
        <v>30</v>
      </c>
      <c r="D480" s="110">
        <f t="shared" si="23"/>
        <v>49</v>
      </c>
      <c r="E480" s="114">
        <f t="shared" si="24"/>
        <v>16</v>
      </c>
      <c r="G480">
        <f t="shared" si="20"/>
        <v>4</v>
      </c>
      <c r="H480">
        <f t="shared" si="21"/>
        <v>17</v>
      </c>
      <c r="I480">
        <f t="shared" si="22"/>
        <v>2018</v>
      </c>
    </row>
    <row r="481" spans="1:9" x14ac:dyDescent="0.25">
      <c r="A481" s="108">
        <v>43208</v>
      </c>
      <c r="B481" s="6">
        <v>81</v>
      </c>
      <c r="C481" s="6">
        <v>46</v>
      </c>
      <c r="D481" s="110">
        <f t="shared" si="23"/>
        <v>63.5</v>
      </c>
      <c r="E481" s="114">
        <f t="shared" si="24"/>
        <v>1.5</v>
      </c>
      <c r="G481">
        <f t="shared" si="20"/>
        <v>4</v>
      </c>
      <c r="H481">
        <f t="shared" si="21"/>
        <v>18</v>
      </c>
      <c r="I481">
        <f t="shared" si="22"/>
        <v>2018</v>
      </c>
    </row>
    <row r="482" spans="1:9" x14ac:dyDescent="0.25">
      <c r="A482" s="108">
        <v>43209</v>
      </c>
      <c r="B482" s="6">
        <v>54</v>
      </c>
      <c r="C482" s="6">
        <v>37</v>
      </c>
      <c r="D482" s="110">
        <f t="shared" si="23"/>
        <v>45.5</v>
      </c>
      <c r="E482" s="114">
        <f t="shared" si="24"/>
        <v>19.5</v>
      </c>
      <c r="G482">
        <f t="shared" si="20"/>
        <v>4</v>
      </c>
      <c r="H482">
        <f t="shared" si="21"/>
        <v>19</v>
      </c>
      <c r="I482">
        <f t="shared" si="22"/>
        <v>2018</v>
      </c>
    </row>
    <row r="483" spans="1:9" x14ac:dyDescent="0.25">
      <c r="A483" s="108">
        <v>43210</v>
      </c>
      <c r="B483" s="6">
        <v>67</v>
      </c>
      <c r="C483" s="6">
        <v>32</v>
      </c>
      <c r="D483" s="110">
        <f t="shared" si="23"/>
        <v>49.5</v>
      </c>
      <c r="E483" s="114">
        <f t="shared" si="24"/>
        <v>15.5</v>
      </c>
      <c r="G483">
        <f t="shared" si="20"/>
        <v>4</v>
      </c>
      <c r="H483">
        <f t="shared" si="21"/>
        <v>20</v>
      </c>
      <c r="I483">
        <f t="shared" si="22"/>
        <v>2018</v>
      </c>
    </row>
    <row r="484" spans="1:9" x14ac:dyDescent="0.25">
      <c r="A484" s="108">
        <v>43211</v>
      </c>
      <c r="B484" s="6">
        <v>72</v>
      </c>
      <c r="C484" s="6">
        <v>42</v>
      </c>
      <c r="D484" s="110">
        <f t="shared" si="23"/>
        <v>57</v>
      </c>
      <c r="E484" s="114">
        <f t="shared" si="24"/>
        <v>8</v>
      </c>
      <c r="G484">
        <f t="shared" si="20"/>
        <v>4</v>
      </c>
      <c r="H484">
        <f t="shared" si="21"/>
        <v>21</v>
      </c>
      <c r="I484">
        <f t="shared" si="22"/>
        <v>2018</v>
      </c>
    </row>
    <row r="485" spans="1:9" x14ac:dyDescent="0.25">
      <c r="A485" s="108">
        <v>43212</v>
      </c>
      <c r="B485" s="6">
        <v>64</v>
      </c>
      <c r="C485" s="6">
        <v>52</v>
      </c>
      <c r="D485" s="110">
        <f t="shared" si="23"/>
        <v>58</v>
      </c>
      <c r="E485" s="114">
        <f t="shared" si="24"/>
        <v>7</v>
      </c>
      <c r="G485">
        <f t="shared" si="20"/>
        <v>4</v>
      </c>
      <c r="H485">
        <f t="shared" si="21"/>
        <v>22</v>
      </c>
      <c r="I485">
        <f t="shared" si="22"/>
        <v>2018</v>
      </c>
    </row>
    <row r="486" spans="1:9" x14ac:dyDescent="0.25">
      <c r="A486" s="108">
        <v>43213</v>
      </c>
      <c r="B486" s="6">
        <v>67</v>
      </c>
      <c r="C486" s="6">
        <v>53</v>
      </c>
      <c r="D486" s="110">
        <f t="shared" si="23"/>
        <v>60</v>
      </c>
      <c r="E486" s="114">
        <f t="shared" si="24"/>
        <v>5</v>
      </c>
      <c r="G486">
        <f t="shared" si="20"/>
        <v>4</v>
      </c>
      <c r="H486">
        <f t="shared" si="21"/>
        <v>23</v>
      </c>
      <c r="I486">
        <f t="shared" si="22"/>
        <v>2018</v>
      </c>
    </row>
    <row r="487" spans="1:9" x14ac:dyDescent="0.25">
      <c r="A487" s="108">
        <v>43214</v>
      </c>
      <c r="B487" s="6">
        <v>64</v>
      </c>
      <c r="C487" s="6">
        <v>49</v>
      </c>
      <c r="D487" s="110">
        <f t="shared" si="23"/>
        <v>56.5</v>
      </c>
      <c r="E487" s="114">
        <f t="shared" si="24"/>
        <v>8.5</v>
      </c>
      <c r="G487">
        <f t="shared" si="20"/>
        <v>4</v>
      </c>
      <c r="H487">
        <f t="shared" si="21"/>
        <v>24</v>
      </c>
      <c r="I487">
        <f t="shared" si="22"/>
        <v>2018</v>
      </c>
    </row>
    <row r="488" spans="1:9" x14ac:dyDescent="0.25">
      <c r="A488" s="108">
        <v>43215</v>
      </c>
      <c r="B488" s="6">
        <v>71</v>
      </c>
      <c r="C488" s="6">
        <v>43</v>
      </c>
      <c r="D488" s="110">
        <f t="shared" si="23"/>
        <v>57</v>
      </c>
      <c r="E488" s="114">
        <f t="shared" si="24"/>
        <v>8</v>
      </c>
      <c r="G488">
        <f t="shared" si="20"/>
        <v>4</v>
      </c>
      <c r="H488">
        <f t="shared" si="21"/>
        <v>25</v>
      </c>
      <c r="I488">
        <f t="shared" si="22"/>
        <v>2018</v>
      </c>
    </row>
    <row r="489" spans="1:9" x14ac:dyDescent="0.25">
      <c r="A489" s="108">
        <v>43216</v>
      </c>
      <c r="B489" s="6">
        <v>66</v>
      </c>
      <c r="C489" s="6">
        <v>49</v>
      </c>
      <c r="D489" s="110">
        <f t="shared" si="23"/>
        <v>57.5</v>
      </c>
      <c r="E489" s="114">
        <f t="shared" si="24"/>
        <v>7.5</v>
      </c>
      <c r="G489">
        <f t="shared" si="20"/>
        <v>4</v>
      </c>
      <c r="H489">
        <f t="shared" si="21"/>
        <v>26</v>
      </c>
      <c r="I489">
        <f t="shared" si="22"/>
        <v>2018</v>
      </c>
    </row>
    <row r="490" spans="1:9" x14ac:dyDescent="0.25">
      <c r="A490" s="108">
        <v>43217</v>
      </c>
      <c r="B490" s="6">
        <v>73</v>
      </c>
      <c r="C490" s="6">
        <v>42</v>
      </c>
      <c r="D490" s="110">
        <f t="shared" si="23"/>
        <v>57.5</v>
      </c>
      <c r="E490" s="114">
        <f t="shared" si="24"/>
        <v>7.5</v>
      </c>
      <c r="G490">
        <f t="shared" si="20"/>
        <v>4</v>
      </c>
      <c r="H490">
        <f t="shared" si="21"/>
        <v>27</v>
      </c>
      <c r="I490">
        <f t="shared" si="22"/>
        <v>2018</v>
      </c>
    </row>
    <row r="491" spans="1:9" x14ac:dyDescent="0.25">
      <c r="A491" s="108">
        <v>43218</v>
      </c>
      <c r="B491" s="6">
        <v>66</v>
      </c>
      <c r="C491" s="6">
        <v>44</v>
      </c>
      <c r="D491" s="110">
        <f t="shared" si="23"/>
        <v>55</v>
      </c>
      <c r="E491" s="114">
        <f t="shared" si="24"/>
        <v>10</v>
      </c>
      <c r="G491">
        <f t="shared" si="20"/>
        <v>4</v>
      </c>
      <c r="H491">
        <f t="shared" si="21"/>
        <v>28</v>
      </c>
      <c r="I491">
        <f t="shared" si="22"/>
        <v>2018</v>
      </c>
    </row>
    <row r="492" spans="1:9" x14ac:dyDescent="0.25">
      <c r="A492" s="108">
        <v>43219</v>
      </c>
      <c r="B492" s="6">
        <v>67</v>
      </c>
      <c r="C492" s="6">
        <v>39</v>
      </c>
      <c r="D492" s="110">
        <f t="shared" si="23"/>
        <v>53</v>
      </c>
      <c r="E492" s="114">
        <f t="shared" si="24"/>
        <v>12</v>
      </c>
      <c r="G492">
        <f t="shared" si="20"/>
        <v>4</v>
      </c>
      <c r="H492">
        <f t="shared" si="21"/>
        <v>29</v>
      </c>
      <c r="I492">
        <f t="shared" si="22"/>
        <v>2018</v>
      </c>
    </row>
    <row r="493" spans="1:9" x14ac:dyDescent="0.25">
      <c r="A493" s="108">
        <v>43220</v>
      </c>
      <c r="B493" s="6">
        <v>74</v>
      </c>
      <c r="C493" s="6">
        <v>35</v>
      </c>
      <c r="D493" s="110">
        <f t="shared" si="23"/>
        <v>54.5</v>
      </c>
      <c r="E493" s="114">
        <f t="shared" si="24"/>
        <v>10.5</v>
      </c>
      <c r="G493">
        <f t="shared" si="20"/>
        <v>4</v>
      </c>
      <c r="H493">
        <f t="shared" si="21"/>
        <v>30</v>
      </c>
      <c r="I493">
        <f t="shared" si="22"/>
        <v>2018</v>
      </c>
    </row>
    <row r="494" spans="1:9" x14ac:dyDescent="0.25">
      <c r="A494" s="108">
        <v>43221</v>
      </c>
      <c r="B494" s="6">
        <v>81</v>
      </c>
      <c r="C494" s="6">
        <v>47</v>
      </c>
      <c r="D494" s="110">
        <f t="shared" si="23"/>
        <v>64</v>
      </c>
      <c r="E494" s="114">
        <f t="shared" si="24"/>
        <v>1</v>
      </c>
      <c r="G494">
        <f t="shared" si="20"/>
        <v>5</v>
      </c>
      <c r="H494">
        <f t="shared" si="21"/>
        <v>1</v>
      </c>
      <c r="I494">
        <f t="shared" si="22"/>
        <v>2018</v>
      </c>
    </row>
    <row r="495" spans="1:9" x14ac:dyDescent="0.25">
      <c r="A495" s="108">
        <v>43222</v>
      </c>
      <c r="B495" s="6">
        <v>82</v>
      </c>
      <c r="C495" s="6">
        <v>64</v>
      </c>
      <c r="D495" s="110">
        <f t="shared" si="23"/>
        <v>73</v>
      </c>
      <c r="E495" s="114">
        <f t="shared" si="24"/>
        <v>0</v>
      </c>
      <c r="G495">
        <f t="shared" si="20"/>
        <v>5</v>
      </c>
      <c r="H495">
        <f t="shared" si="21"/>
        <v>2</v>
      </c>
      <c r="I495">
        <f t="shared" si="22"/>
        <v>2018</v>
      </c>
    </row>
    <row r="496" spans="1:9" x14ac:dyDescent="0.25">
      <c r="A496" s="108">
        <v>43223</v>
      </c>
      <c r="B496" s="6">
        <v>76</v>
      </c>
      <c r="C496" s="6">
        <v>63</v>
      </c>
      <c r="D496" s="110">
        <f t="shared" si="23"/>
        <v>69.5</v>
      </c>
      <c r="E496" s="114">
        <f t="shared" si="24"/>
        <v>0</v>
      </c>
      <c r="G496">
        <f t="shared" si="20"/>
        <v>5</v>
      </c>
      <c r="H496">
        <f t="shared" si="21"/>
        <v>3</v>
      </c>
      <c r="I496">
        <f t="shared" si="22"/>
        <v>2018</v>
      </c>
    </row>
    <row r="497" spans="1:9" x14ac:dyDescent="0.25">
      <c r="A497" s="108">
        <v>43224</v>
      </c>
      <c r="B497" s="6">
        <v>78</v>
      </c>
      <c r="C497" s="6">
        <v>62</v>
      </c>
      <c r="D497" s="110">
        <f t="shared" si="23"/>
        <v>70</v>
      </c>
      <c r="E497" s="114">
        <f t="shared" si="24"/>
        <v>0</v>
      </c>
      <c r="G497">
        <f t="shared" si="20"/>
        <v>5</v>
      </c>
      <c r="H497">
        <f t="shared" si="21"/>
        <v>4</v>
      </c>
      <c r="I497">
        <f t="shared" si="22"/>
        <v>2018</v>
      </c>
    </row>
    <row r="498" spans="1:9" x14ac:dyDescent="0.25">
      <c r="A498" s="108">
        <v>43225</v>
      </c>
      <c r="B498" s="6">
        <v>81</v>
      </c>
      <c r="C498" s="6">
        <v>61</v>
      </c>
      <c r="D498" s="110">
        <f t="shared" si="23"/>
        <v>71</v>
      </c>
      <c r="E498" s="114">
        <f t="shared" si="24"/>
        <v>0</v>
      </c>
      <c r="G498">
        <f t="shared" si="20"/>
        <v>5</v>
      </c>
      <c r="H498">
        <f t="shared" si="21"/>
        <v>5</v>
      </c>
      <c r="I498">
        <f t="shared" si="22"/>
        <v>2018</v>
      </c>
    </row>
    <row r="499" spans="1:9" x14ac:dyDescent="0.25">
      <c r="A499" s="108">
        <v>43226</v>
      </c>
      <c r="B499" s="6">
        <v>84</v>
      </c>
      <c r="C499" s="6">
        <v>53</v>
      </c>
      <c r="D499" s="110">
        <f t="shared" si="23"/>
        <v>68.5</v>
      </c>
      <c r="E499" s="114">
        <f t="shared" si="24"/>
        <v>0</v>
      </c>
      <c r="G499">
        <f t="shared" si="20"/>
        <v>5</v>
      </c>
      <c r="H499">
        <f t="shared" si="21"/>
        <v>6</v>
      </c>
      <c r="I499">
        <f t="shared" si="22"/>
        <v>2018</v>
      </c>
    </row>
    <row r="500" spans="1:9" x14ac:dyDescent="0.25">
      <c r="A500" s="108">
        <v>43227</v>
      </c>
      <c r="B500" s="6">
        <v>81</v>
      </c>
      <c r="C500" s="6">
        <v>53</v>
      </c>
      <c r="D500" s="110">
        <f t="shared" si="23"/>
        <v>67</v>
      </c>
      <c r="E500" s="114">
        <f t="shared" si="24"/>
        <v>0</v>
      </c>
      <c r="G500">
        <f t="shared" si="20"/>
        <v>5</v>
      </c>
      <c r="H500">
        <f t="shared" si="21"/>
        <v>7</v>
      </c>
      <c r="I500">
        <f t="shared" si="22"/>
        <v>2018</v>
      </c>
    </row>
    <row r="501" spans="1:9" x14ac:dyDescent="0.25">
      <c r="A501" s="108">
        <v>43228</v>
      </c>
      <c r="B501" s="6">
        <v>81</v>
      </c>
      <c r="C501" s="6">
        <v>50</v>
      </c>
      <c r="D501" s="110">
        <f t="shared" si="23"/>
        <v>65.5</v>
      </c>
      <c r="E501" s="114">
        <f t="shared" si="24"/>
        <v>0</v>
      </c>
      <c r="G501">
        <f t="shared" si="20"/>
        <v>5</v>
      </c>
      <c r="H501">
        <f t="shared" si="21"/>
        <v>8</v>
      </c>
      <c r="I501">
        <f t="shared" si="22"/>
        <v>2018</v>
      </c>
    </row>
    <row r="502" spans="1:9" x14ac:dyDescent="0.25">
      <c r="A502" s="108">
        <v>43229</v>
      </c>
      <c r="B502" s="6">
        <v>85</v>
      </c>
      <c r="C502" s="6">
        <v>66</v>
      </c>
      <c r="D502" s="110">
        <f t="shared" si="23"/>
        <v>75.5</v>
      </c>
      <c r="E502" s="114">
        <f t="shared" si="24"/>
        <v>0</v>
      </c>
      <c r="G502">
        <f t="shared" si="20"/>
        <v>5</v>
      </c>
      <c r="H502">
        <f t="shared" si="21"/>
        <v>9</v>
      </c>
      <c r="I502">
        <f t="shared" si="22"/>
        <v>2018</v>
      </c>
    </row>
    <row r="503" spans="1:9" x14ac:dyDescent="0.25">
      <c r="A503" s="108">
        <v>43230</v>
      </c>
      <c r="B503" s="6">
        <v>85</v>
      </c>
      <c r="C503" s="6">
        <v>60</v>
      </c>
      <c r="D503" s="110">
        <f t="shared" si="23"/>
        <v>72.5</v>
      </c>
      <c r="E503" s="114">
        <f t="shared" si="24"/>
        <v>0</v>
      </c>
      <c r="G503">
        <f t="shared" si="20"/>
        <v>5</v>
      </c>
      <c r="H503">
        <f t="shared" si="21"/>
        <v>10</v>
      </c>
      <c r="I503">
        <f t="shared" si="22"/>
        <v>2018</v>
      </c>
    </row>
    <row r="504" spans="1:9" x14ac:dyDescent="0.25">
      <c r="A504" s="108">
        <v>43231</v>
      </c>
      <c r="B504" s="6">
        <v>86</v>
      </c>
      <c r="C504" s="6">
        <v>62</v>
      </c>
      <c r="D504" s="110">
        <f t="shared" si="23"/>
        <v>74</v>
      </c>
      <c r="E504" s="114">
        <f t="shared" si="24"/>
        <v>0</v>
      </c>
      <c r="G504">
        <f t="shared" si="20"/>
        <v>5</v>
      </c>
      <c r="H504">
        <f t="shared" si="21"/>
        <v>11</v>
      </c>
      <c r="I504">
        <f t="shared" si="22"/>
        <v>2018</v>
      </c>
    </row>
    <row r="505" spans="1:9" x14ac:dyDescent="0.25">
      <c r="A505" s="108">
        <v>43232</v>
      </c>
      <c r="B505" s="6">
        <v>86</v>
      </c>
      <c r="C505" s="6">
        <v>66</v>
      </c>
      <c r="D505" s="110">
        <f t="shared" si="23"/>
        <v>76</v>
      </c>
      <c r="E505" s="114">
        <f t="shared" si="24"/>
        <v>0</v>
      </c>
      <c r="G505">
        <f t="shared" si="20"/>
        <v>5</v>
      </c>
      <c r="H505">
        <f t="shared" si="21"/>
        <v>12</v>
      </c>
      <c r="I505">
        <f t="shared" si="22"/>
        <v>2018</v>
      </c>
    </row>
    <row r="506" spans="1:9" x14ac:dyDescent="0.25">
      <c r="A506" s="108">
        <v>43233</v>
      </c>
      <c r="B506" s="6">
        <v>88</v>
      </c>
      <c r="C506" s="6">
        <v>61</v>
      </c>
      <c r="D506" s="110">
        <f t="shared" si="23"/>
        <v>74.5</v>
      </c>
      <c r="E506" s="114">
        <f t="shared" si="24"/>
        <v>0</v>
      </c>
      <c r="G506">
        <f t="shared" ref="G506:G569" si="25">MONTH(A506)</f>
        <v>5</v>
      </c>
      <c r="H506">
        <f t="shared" ref="H506:H569" si="26">DAY(A506)</f>
        <v>13</v>
      </c>
      <c r="I506">
        <f t="shared" ref="I506:I569" si="27">YEAR(A506)</f>
        <v>2018</v>
      </c>
    </row>
    <row r="507" spans="1:9" x14ac:dyDescent="0.25">
      <c r="A507" s="108">
        <v>43234</v>
      </c>
      <c r="B507" s="6">
        <v>90</v>
      </c>
      <c r="C507" s="6">
        <v>64</v>
      </c>
      <c r="D507" s="110">
        <f t="shared" si="23"/>
        <v>77</v>
      </c>
      <c r="E507" s="114">
        <f t="shared" si="24"/>
        <v>0</v>
      </c>
      <c r="G507">
        <f t="shared" si="25"/>
        <v>5</v>
      </c>
      <c r="H507">
        <f t="shared" si="26"/>
        <v>14</v>
      </c>
      <c r="I507">
        <f t="shared" si="27"/>
        <v>2018</v>
      </c>
    </row>
    <row r="508" spans="1:9" x14ac:dyDescent="0.25">
      <c r="A508" s="108">
        <v>43235</v>
      </c>
      <c r="B508" s="6">
        <v>89</v>
      </c>
      <c r="C508" s="6">
        <v>66</v>
      </c>
      <c r="D508" s="110">
        <f t="shared" si="23"/>
        <v>77.5</v>
      </c>
      <c r="E508" s="114">
        <f t="shared" si="24"/>
        <v>0</v>
      </c>
      <c r="G508">
        <f t="shared" si="25"/>
        <v>5</v>
      </c>
      <c r="H508">
        <f t="shared" si="26"/>
        <v>15</v>
      </c>
      <c r="I508">
        <f t="shared" si="27"/>
        <v>2018</v>
      </c>
    </row>
    <row r="509" spans="1:9" x14ac:dyDescent="0.25">
      <c r="A509" s="108">
        <v>43236</v>
      </c>
      <c r="B509" s="6">
        <v>89</v>
      </c>
      <c r="C509" s="6">
        <v>66</v>
      </c>
      <c r="D509" s="110">
        <f t="shared" si="23"/>
        <v>77.5</v>
      </c>
      <c r="E509" s="114">
        <f t="shared" si="24"/>
        <v>0</v>
      </c>
      <c r="G509">
        <f t="shared" si="25"/>
        <v>5</v>
      </c>
      <c r="H509">
        <f t="shared" si="26"/>
        <v>16</v>
      </c>
      <c r="I509">
        <f t="shared" si="27"/>
        <v>2018</v>
      </c>
    </row>
    <row r="510" spans="1:9" x14ac:dyDescent="0.25">
      <c r="A510" s="108">
        <v>43237</v>
      </c>
      <c r="B510" s="6">
        <v>83</v>
      </c>
      <c r="C510" s="6">
        <v>66</v>
      </c>
      <c r="D510" s="110">
        <f t="shared" si="23"/>
        <v>74.5</v>
      </c>
      <c r="E510" s="114">
        <f t="shared" si="24"/>
        <v>0</v>
      </c>
      <c r="G510">
        <f t="shared" si="25"/>
        <v>5</v>
      </c>
      <c r="H510">
        <f t="shared" si="26"/>
        <v>17</v>
      </c>
      <c r="I510">
        <f t="shared" si="27"/>
        <v>2018</v>
      </c>
    </row>
    <row r="511" spans="1:9" x14ac:dyDescent="0.25">
      <c r="A511" s="108">
        <v>43238</v>
      </c>
      <c r="B511" s="6">
        <v>80</v>
      </c>
      <c r="C511" s="6">
        <v>65</v>
      </c>
      <c r="D511" s="110">
        <f t="shared" si="23"/>
        <v>72.5</v>
      </c>
      <c r="E511" s="114">
        <f t="shared" si="24"/>
        <v>0</v>
      </c>
      <c r="G511">
        <f t="shared" si="25"/>
        <v>5</v>
      </c>
      <c r="H511">
        <f t="shared" si="26"/>
        <v>18</v>
      </c>
      <c r="I511">
        <f t="shared" si="27"/>
        <v>2018</v>
      </c>
    </row>
    <row r="512" spans="1:9" x14ac:dyDescent="0.25">
      <c r="A512" s="108">
        <v>43239</v>
      </c>
      <c r="B512" s="6">
        <v>85</v>
      </c>
      <c r="C512" s="6">
        <v>66</v>
      </c>
      <c r="D512" s="110">
        <f t="shared" si="23"/>
        <v>75.5</v>
      </c>
      <c r="E512" s="114">
        <f t="shared" si="24"/>
        <v>0</v>
      </c>
      <c r="G512">
        <f t="shared" si="25"/>
        <v>5</v>
      </c>
      <c r="H512">
        <f t="shared" si="26"/>
        <v>19</v>
      </c>
      <c r="I512">
        <f t="shared" si="27"/>
        <v>2018</v>
      </c>
    </row>
    <row r="513" spans="1:9" x14ac:dyDescent="0.25">
      <c r="A513" s="108">
        <v>43240</v>
      </c>
      <c r="B513" s="6">
        <v>83</v>
      </c>
      <c r="C513" s="6">
        <v>63</v>
      </c>
      <c r="D513" s="110">
        <f t="shared" si="23"/>
        <v>73</v>
      </c>
      <c r="E513" s="114">
        <f t="shared" si="24"/>
        <v>0</v>
      </c>
      <c r="G513">
        <f t="shared" si="25"/>
        <v>5</v>
      </c>
      <c r="H513">
        <f t="shared" si="26"/>
        <v>20</v>
      </c>
      <c r="I513">
        <f t="shared" si="27"/>
        <v>2018</v>
      </c>
    </row>
    <row r="514" spans="1:9" x14ac:dyDescent="0.25">
      <c r="A514" s="108">
        <v>43241</v>
      </c>
      <c r="B514" s="6">
        <v>80</v>
      </c>
      <c r="C514" s="6">
        <v>67</v>
      </c>
      <c r="D514" s="110">
        <f t="shared" si="23"/>
        <v>73.5</v>
      </c>
      <c r="E514" s="114">
        <f t="shared" si="24"/>
        <v>0</v>
      </c>
      <c r="G514">
        <f t="shared" si="25"/>
        <v>5</v>
      </c>
      <c r="H514">
        <f t="shared" si="26"/>
        <v>21</v>
      </c>
      <c r="I514">
        <f t="shared" si="27"/>
        <v>2018</v>
      </c>
    </row>
    <row r="515" spans="1:9" x14ac:dyDescent="0.25">
      <c r="A515" s="108">
        <v>43242</v>
      </c>
      <c r="B515" s="6">
        <v>88</v>
      </c>
      <c r="C515" s="6">
        <v>64</v>
      </c>
      <c r="D515" s="110">
        <f t="shared" si="23"/>
        <v>76</v>
      </c>
      <c r="E515" s="114">
        <f t="shared" si="24"/>
        <v>0</v>
      </c>
      <c r="G515">
        <f t="shared" si="25"/>
        <v>5</v>
      </c>
      <c r="H515">
        <f t="shared" si="26"/>
        <v>22</v>
      </c>
      <c r="I515">
        <f t="shared" si="27"/>
        <v>2018</v>
      </c>
    </row>
    <row r="516" spans="1:9" x14ac:dyDescent="0.25">
      <c r="A516" s="108">
        <v>43243</v>
      </c>
      <c r="B516" s="6">
        <v>88</v>
      </c>
      <c r="C516" s="6">
        <v>66</v>
      </c>
      <c r="D516" s="110">
        <f t="shared" si="23"/>
        <v>77</v>
      </c>
      <c r="E516" s="114">
        <f t="shared" si="24"/>
        <v>0</v>
      </c>
      <c r="G516">
        <f t="shared" si="25"/>
        <v>5</v>
      </c>
      <c r="H516">
        <f t="shared" si="26"/>
        <v>23</v>
      </c>
      <c r="I516">
        <f t="shared" si="27"/>
        <v>2018</v>
      </c>
    </row>
    <row r="517" spans="1:9" x14ac:dyDescent="0.25">
      <c r="A517" s="108">
        <v>43244</v>
      </c>
      <c r="B517" s="6">
        <v>88</v>
      </c>
      <c r="C517" s="6">
        <v>63</v>
      </c>
      <c r="D517" s="110">
        <f t="shared" si="23"/>
        <v>75.5</v>
      </c>
      <c r="E517" s="114">
        <f t="shared" si="24"/>
        <v>0</v>
      </c>
      <c r="G517">
        <f t="shared" si="25"/>
        <v>5</v>
      </c>
      <c r="H517">
        <f t="shared" si="26"/>
        <v>24</v>
      </c>
      <c r="I517">
        <f t="shared" si="27"/>
        <v>2018</v>
      </c>
    </row>
    <row r="518" spans="1:9" x14ac:dyDescent="0.25">
      <c r="A518" s="108">
        <v>43245</v>
      </c>
      <c r="B518" s="6">
        <v>87</v>
      </c>
      <c r="C518" s="6">
        <v>68</v>
      </c>
      <c r="D518" s="110">
        <f t="shared" si="23"/>
        <v>77.5</v>
      </c>
      <c r="E518" s="114">
        <f t="shared" si="24"/>
        <v>0</v>
      </c>
      <c r="G518">
        <f t="shared" si="25"/>
        <v>5</v>
      </c>
      <c r="H518">
        <f t="shared" si="26"/>
        <v>25</v>
      </c>
      <c r="I518">
        <f t="shared" si="27"/>
        <v>2018</v>
      </c>
    </row>
    <row r="519" spans="1:9" x14ac:dyDescent="0.25">
      <c r="A519" s="108">
        <v>43246</v>
      </c>
      <c r="B519" s="6">
        <v>87</v>
      </c>
      <c r="C519" s="6">
        <v>69</v>
      </c>
      <c r="D519" s="110">
        <f t="shared" si="23"/>
        <v>78</v>
      </c>
      <c r="E519" s="114">
        <f t="shared" si="24"/>
        <v>0</v>
      </c>
      <c r="G519">
        <f t="shared" si="25"/>
        <v>5</v>
      </c>
      <c r="H519">
        <f t="shared" si="26"/>
        <v>26</v>
      </c>
      <c r="I519">
        <f t="shared" si="27"/>
        <v>2018</v>
      </c>
    </row>
    <row r="520" spans="1:9" x14ac:dyDescent="0.25">
      <c r="A520" s="108">
        <v>43247</v>
      </c>
      <c r="B520" s="6">
        <v>92</v>
      </c>
      <c r="C520" s="6">
        <v>67</v>
      </c>
      <c r="D520" s="110">
        <f t="shared" si="23"/>
        <v>79.5</v>
      </c>
      <c r="E520" s="114">
        <f t="shared" si="24"/>
        <v>0</v>
      </c>
      <c r="G520">
        <f t="shared" si="25"/>
        <v>5</v>
      </c>
      <c r="H520">
        <f t="shared" si="26"/>
        <v>27</v>
      </c>
      <c r="I520">
        <f t="shared" si="27"/>
        <v>2018</v>
      </c>
    </row>
    <row r="521" spans="1:9" x14ac:dyDescent="0.25">
      <c r="A521" s="108">
        <v>43248</v>
      </c>
      <c r="B521" s="6">
        <v>91</v>
      </c>
      <c r="C521" s="6">
        <v>68</v>
      </c>
      <c r="D521" s="110">
        <f t="shared" si="23"/>
        <v>79.5</v>
      </c>
      <c r="E521" s="114">
        <f t="shared" si="24"/>
        <v>0</v>
      </c>
      <c r="G521">
        <f t="shared" si="25"/>
        <v>5</v>
      </c>
      <c r="H521">
        <f t="shared" si="26"/>
        <v>28</v>
      </c>
      <c r="I521">
        <f t="shared" si="27"/>
        <v>2018</v>
      </c>
    </row>
    <row r="522" spans="1:9" x14ac:dyDescent="0.25">
      <c r="A522" s="108">
        <v>43249</v>
      </c>
      <c r="B522" s="6">
        <v>85</v>
      </c>
      <c r="C522" s="6">
        <v>70</v>
      </c>
      <c r="D522" s="110">
        <f t="shared" ref="D522:D585" si="28">(B522+C522)/2</f>
        <v>77.5</v>
      </c>
      <c r="E522" s="114">
        <f t="shared" ref="E522:E585" si="29">IF(65-D522&gt;0,65-D522,0)</f>
        <v>0</v>
      </c>
      <c r="G522">
        <f t="shared" si="25"/>
        <v>5</v>
      </c>
      <c r="H522">
        <f t="shared" si="26"/>
        <v>29</v>
      </c>
      <c r="I522">
        <f t="shared" si="27"/>
        <v>2018</v>
      </c>
    </row>
    <row r="523" spans="1:9" x14ac:dyDescent="0.25">
      <c r="A523" s="108">
        <v>43250</v>
      </c>
      <c r="B523" s="6">
        <v>89</v>
      </c>
      <c r="C523" s="6">
        <v>71</v>
      </c>
      <c r="D523" s="110">
        <f t="shared" si="28"/>
        <v>80</v>
      </c>
      <c r="E523" s="114">
        <f t="shared" si="29"/>
        <v>0</v>
      </c>
      <c r="G523">
        <f t="shared" si="25"/>
        <v>5</v>
      </c>
      <c r="H523">
        <f t="shared" si="26"/>
        <v>30</v>
      </c>
      <c r="I523">
        <f t="shared" si="27"/>
        <v>2018</v>
      </c>
    </row>
    <row r="524" spans="1:9" x14ac:dyDescent="0.25">
      <c r="A524" s="108">
        <v>43251</v>
      </c>
      <c r="B524" s="6">
        <v>89</v>
      </c>
      <c r="C524" s="6">
        <v>68</v>
      </c>
      <c r="D524" s="110">
        <f t="shared" si="28"/>
        <v>78.5</v>
      </c>
      <c r="E524" s="114">
        <f t="shared" si="29"/>
        <v>0</v>
      </c>
      <c r="G524">
        <f t="shared" si="25"/>
        <v>5</v>
      </c>
      <c r="H524">
        <f t="shared" si="26"/>
        <v>31</v>
      </c>
      <c r="I524">
        <f t="shared" si="27"/>
        <v>2018</v>
      </c>
    </row>
    <row r="525" spans="1:9" x14ac:dyDescent="0.25">
      <c r="A525" s="108">
        <v>43252</v>
      </c>
      <c r="B525" s="6">
        <v>88</v>
      </c>
      <c r="C525" s="6">
        <v>67</v>
      </c>
      <c r="D525" s="110">
        <f t="shared" si="28"/>
        <v>77.5</v>
      </c>
      <c r="E525" s="114">
        <f t="shared" si="29"/>
        <v>0</v>
      </c>
      <c r="G525">
        <f t="shared" si="25"/>
        <v>6</v>
      </c>
      <c r="H525">
        <f t="shared" si="26"/>
        <v>1</v>
      </c>
      <c r="I525">
        <f t="shared" si="27"/>
        <v>2018</v>
      </c>
    </row>
    <row r="526" spans="1:9" x14ac:dyDescent="0.25">
      <c r="A526" s="108">
        <v>43253</v>
      </c>
      <c r="B526" s="6">
        <v>89</v>
      </c>
      <c r="C526" s="6">
        <v>69</v>
      </c>
      <c r="D526" s="110">
        <f t="shared" si="28"/>
        <v>79</v>
      </c>
      <c r="E526" s="114">
        <f t="shared" si="29"/>
        <v>0</v>
      </c>
      <c r="G526">
        <f t="shared" si="25"/>
        <v>6</v>
      </c>
      <c r="H526">
        <f t="shared" si="26"/>
        <v>2</v>
      </c>
      <c r="I526">
        <f t="shared" si="27"/>
        <v>2018</v>
      </c>
    </row>
    <row r="527" spans="1:9" x14ac:dyDescent="0.25">
      <c r="A527" s="108">
        <v>43254</v>
      </c>
      <c r="B527" s="6">
        <v>85</v>
      </c>
      <c r="C527" s="6">
        <v>61</v>
      </c>
      <c r="D527" s="110">
        <f t="shared" si="28"/>
        <v>73</v>
      </c>
      <c r="E527" s="114">
        <f t="shared" si="29"/>
        <v>0</v>
      </c>
      <c r="G527">
        <f t="shared" si="25"/>
        <v>6</v>
      </c>
      <c r="H527">
        <f t="shared" si="26"/>
        <v>3</v>
      </c>
      <c r="I527">
        <f t="shared" si="27"/>
        <v>2018</v>
      </c>
    </row>
    <row r="528" spans="1:9" x14ac:dyDescent="0.25">
      <c r="A528" s="108">
        <v>43255</v>
      </c>
      <c r="B528" s="6">
        <v>83</v>
      </c>
      <c r="C528" s="6">
        <v>56</v>
      </c>
      <c r="D528" s="110">
        <f t="shared" si="28"/>
        <v>69.5</v>
      </c>
      <c r="E528" s="114">
        <f t="shared" si="29"/>
        <v>0</v>
      </c>
      <c r="G528">
        <f t="shared" si="25"/>
        <v>6</v>
      </c>
      <c r="H528">
        <f t="shared" si="26"/>
        <v>4</v>
      </c>
      <c r="I528">
        <f t="shared" si="27"/>
        <v>2018</v>
      </c>
    </row>
    <row r="529" spans="1:9" x14ac:dyDescent="0.25">
      <c r="A529" s="108">
        <v>43256</v>
      </c>
      <c r="B529" s="6">
        <v>87</v>
      </c>
      <c r="C529" s="6">
        <v>59</v>
      </c>
      <c r="D529" s="110">
        <f t="shared" si="28"/>
        <v>73</v>
      </c>
      <c r="E529" s="114">
        <f t="shared" si="29"/>
        <v>0</v>
      </c>
      <c r="G529">
        <f t="shared" si="25"/>
        <v>6</v>
      </c>
      <c r="H529">
        <f t="shared" si="26"/>
        <v>5</v>
      </c>
      <c r="I529">
        <f t="shared" si="27"/>
        <v>2018</v>
      </c>
    </row>
    <row r="530" spans="1:9" x14ac:dyDescent="0.25">
      <c r="A530" s="108">
        <v>43257</v>
      </c>
      <c r="B530" s="6">
        <v>90</v>
      </c>
      <c r="C530" s="6">
        <v>60</v>
      </c>
      <c r="D530" s="110">
        <f t="shared" si="28"/>
        <v>75</v>
      </c>
      <c r="E530" s="114">
        <f t="shared" si="29"/>
        <v>0</v>
      </c>
      <c r="G530">
        <f t="shared" si="25"/>
        <v>6</v>
      </c>
      <c r="H530">
        <f t="shared" si="26"/>
        <v>6</v>
      </c>
      <c r="I530">
        <f t="shared" si="27"/>
        <v>2018</v>
      </c>
    </row>
    <row r="531" spans="1:9" x14ac:dyDescent="0.25">
      <c r="A531" s="108">
        <v>43258</v>
      </c>
      <c r="B531" s="6">
        <v>94</v>
      </c>
      <c r="C531" s="6">
        <v>64</v>
      </c>
      <c r="D531" s="110">
        <f t="shared" si="28"/>
        <v>79</v>
      </c>
      <c r="E531" s="114">
        <f t="shared" si="29"/>
        <v>0</v>
      </c>
      <c r="G531">
        <f t="shared" si="25"/>
        <v>6</v>
      </c>
      <c r="H531">
        <f t="shared" si="26"/>
        <v>7</v>
      </c>
      <c r="I531">
        <f t="shared" si="27"/>
        <v>2018</v>
      </c>
    </row>
    <row r="532" spans="1:9" x14ac:dyDescent="0.25">
      <c r="A532" s="108">
        <v>43259</v>
      </c>
      <c r="B532" s="6">
        <v>94</v>
      </c>
      <c r="C532" s="6">
        <v>65</v>
      </c>
      <c r="D532" s="110">
        <f t="shared" si="28"/>
        <v>79.5</v>
      </c>
      <c r="E532" s="114">
        <f t="shared" si="29"/>
        <v>0</v>
      </c>
      <c r="G532">
        <f t="shared" si="25"/>
        <v>6</v>
      </c>
      <c r="H532">
        <f t="shared" si="26"/>
        <v>8</v>
      </c>
      <c r="I532">
        <f t="shared" si="27"/>
        <v>2018</v>
      </c>
    </row>
    <row r="533" spans="1:9" x14ac:dyDescent="0.25">
      <c r="A533" s="108">
        <v>43260</v>
      </c>
      <c r="B533" s="6">
        <v>90</v>
      </c>
      <c r="C533" s="6">
        <v>68</v>
      </c>
      <c r="D533" s="110">
        <f t="shared" si="28"/>
        <v>79</v>
      </c>
      <c r="E533" s="114">
        <f t="shared" si="29"/>
        <v>0</v>
      </c>
      <c r="G533">
        <f t="shared" si="25"/>
        <v>6</v>
      </c>
      <c r="H533">
        <f t="shared" si="26"/>
        <v>9</v>
      </c>
      <c r="I533">
        <f t="shared" si="27"/>
        <v>2018</v>
      </c>
    </row>
    <row r="534" spans="1:9" x14ac:dyDescent="0.25">
      <c r="A534" s="108">
        <v>43261</v>
      </c>
      <c r="B534" s="6">
        <v>95</v>
      </c>
      <c r="C534" s="6">
        <v>67</v>
      </c>
      <c r="D534" s="110">
        <f t="shared" si="28"/>
        <v>81</v>
      </c>
      <c r="E534" s="114">
        <f t="shared" si="29"/>
        <v>0</v>
      </c>
      <c r="G534">
        <f t="shared" si="25"/>
        <v>6</v>
      </c>
      <c r="H534">
        <f t="shared" si="26"/>
        <v>10</v>
      </c>
      <c r="I534">
        <f t="shared" si="27"/>
        <v>2018</v>
      </c>
    </row>
    <row r="535" spans="1:9" x14ac:dyDescent="0.25">
      <c r="A535" s="108">
        <v>43262</v>
      </c>
      <c r="B535" s="6">
        <v>95</v>
      </c>
      <c r="C535" s="6">
        <v>71</v>
      </c>
      <c r="D535" s="110">
        <f t="shared" si="28"/>
        <v>83</v>
      </c>
      <c r="E535" s="114">
        <f t="shared" si="29"/>
        <v>0</v>
      </c>
      <c r="G535">
        <f t="shared" si="25"/>
        <v>6</v>
      </c>
      <c r="H535">
        <f t="shared" si="26"/>
        <v>11</v>
      </c>
      <c r="I535">
        <f t="shared" si="27"/>
        <v>2018</v>
      </c>
    </row>
    <row r="536" spans="1:9" x14ac:dyDescent="0.25">
      <c r="A536" s="108">
        <v>43263</v>
      </c>
      <c r="B536" s="6">
        <v>93</v>
      </c>
      <c r="C536" s="6">
        <v>71</v>
      </c>
      <c r="D536" s="110">
        <f t="shared" si="28"/>
        <v>82</v>
      </c>
      <c r="E536" s="114">
        <f t="shared" si="29"/>
        <v>0</v>
      </c>
      <c r="G536">
        <f t="shared" si="25"/>
        <v>6</v>
      </c>
      <c r="H536">
        <f t="shared" si="26"/>
        <v>12</v>
      </c>
      <c r="I536">
        <f t="shared" si="27"/>
        <v>2018</v>
      </c>
    </row>
    <row r="537" spans="1:9" x14ac:dyDescent="0.25">
      <c r="A537" s="108">
        <v>43264</v>
      </c>
      <c r="B537" s="6">
        <v>91</v>
      </c>
      <c r="C537" s="6">
        <v>69</v>
      </c>
      <c r="D537" s="110">
        <f t="shared" si="28"/>
        <v>80</v>
      </c>
      <c r="E537" s="114">
        <f t="shared" si="29"/>
        <v>0</v>
      </c>
      <c r="G537">
        <f t="shared" si="25"/>
        <v>6</v>
      </c>
      <c r="H537">
        <f t="shared" si="26"/>
        <v>13</v>
      </c>
      <c r="I537">
        <f t="shared" si="27"/>
        <v>2018</v>
      </c>
    </row>
    <row r="538" spans="1:9" x14ac:dyDescent="0.25">
      <c r="A538" s="108">
        <v>43265</v>
      </c>
      <c r="B538" s="6">
        <v>94</v>
      </c>
      <c r="C538" s="6">
        <v>71</v>
      </c>
      <c r="D538" s="110">
        <f t="shared" si="28"/>
        <v>82.5</v>
      </c>
      <c r="E538" s="114">
        <f t="shared" si="29"/>
        <v>0</v>
      </c>
      <c r="G538">
        <f t="shared" si="25"/>
        <v>6</v>
      </c>
      <c r="H538">
        <f t="shared" si="26"/>
        <v>14</v>
      </c>
      <c r="I538">
        <f t="shared" si="27"/>
        <v>2018</v>
      </c>
    </row>
    <row r="539" spans="1:9" x14ac:dyDescent="0.25">
      <c r="A539" s="108">
        <v>43266</v>
      </c>
      <c r="B539" s="6">
        <v>94</v>
      </c>
      <c r="C539" s="6">
        <v>70</v>
      </c>
      <c r="D539" s="110">
        <f t="shared" si="28"/>
        <v>82</v>
      </c>
      <c r="E539" s="114">
        <f t="shared" si="29"/>
        <v>0</v>
      </c>
      <c r="G539">
        <f t="shared" si="25"/>
        <v>6</v>
      </c>
      <c r="H539">
        <f t="shared" si="26"/>
        <v>15</v>
      </c>
      <c r="I539">
        <f t="shared" si="27"/>
        <v>2018</v>
      </c>
    </row>
    <row r="540" spans="1:9" x14ac:dyDescent="0.25">
      <c r="A540" s="108">
        <v>43267</v>
      </c>
      <c r="B540" s="6">
        <v>95</v>
      </c>
      <c r="C540" s="6">
        <v>71</v>
      </c>
      <c r="D540" s="110">
        <f t="shared" si="28"/>
        <v>83</v>
      </c>
      <c r="E540" s="114">
        <f t="shared" si="29"/>
        <v>0</v>
      </c>
      <c r="G540">
        <f t="shared" si="25"/>
        <v>6</v>
      </c>
      <c r="H540">
        <f t="shared" si="26"/>
        <v>16</v>
      </c>
      <c r="I540">
        <f t="shared" si="27"/>
        <v>2018</v>
      </c>
    </row>
    <row r="541" spans="1:9" x14ac:dyDescent="0.25">
      <c r="A541" s="108">
        <v>43268</v>
      </c>
      <c r="B541" s="6">
        <v>96</v>
      </c>
      <c r="C541" s="6">
        <v>74</v>
      </c>
      <c r="D541" s="110">
        <f t="shared" si="28"/>
        <v>85</v>
      </c>
      <c r="E541" s="114">
        <f t="shared" si="29"/>
        <v>0</v>
      </c>
      <c r="G541">
        <f t="shared" si="25"/>
        <v>6</v>
      </c>
      <c r="H541">
        <f t="shared" si="26"/>
        <v>17</v>
      </c>
      <c r="I541">
        <f t="shared" si="27"/>
        <v>2018</v>
      </c>
    </row>
    <row r="542" spans="1:9" x14ac:dyDescent="0.25">
      <c r="A542" s="108">
        <v>43269</v>
      </c>
      <c r="B542" s="6">
        <v>93</v>
      </c>
      <c r="C542" s="6">
        <v>75</v>
      </c>
      <c r="D542" s="110">
        <f t="shared" si="28"/>
        <v>84</v>
      </c>
      <c r="E542" s="114">
        <f t="shared" si="29"/>
        <v>0</v>
      </c>
      <c r="G542">
        <f t="shared" si="25"/>
        <v>6</v>
      </c>
      <c r="H542">
        <f t="shared" si="26"/>
        <v>18</v>
      </c>
      <c r="I542">
        <f t="shared" si="27"/>
        <v>2018</v>
      </c>
    </row>
    <row r="543" spans="1:9" x14ac:dyDescent="0.25">
      <c r="A543" s="108">
        <v>43270</v>
      </c>
      <c r="B543" s="6">
        <v>93</v>
      </c>
      <c r="C543" s="6">
        <v>72</v>
      </c>
      <c r="D543" s="110">
        <f t="shared" si="28"/>
        <v>82.5</v>
      </c>
      <c r="E543" s="114">
        <f t="shared" si="29"/>
        <v>0</v>
      </c>
      <c r="G543">
        <f t="shared" si="25"/>
        <v>6</v>
      </c>
      <c r="H543">
        <f t="shared" si="26"/>
        <v>19</v>
      </c>
      <c r="I543">
        <f t="shared" si="27"/>
        <v>2018</v>
      </c>
    </row>
    <row r="544" spans="1:9" x14ac:dyDescent="0.25">
      <c r="A544" s="108">
        <v>43271</v>
      </c>
      <c r="B544" s="6">
        <v>90</v>
      </c>
      <c r="C544" s="6">
        <v>72</v>
      </c>
      <c r="D544" s="110">
        <f t="shared" si="28"/>
        <v>81</v>
      </c>
      <c r="E544" s="114">
        <f t="shared" si="29"/>
        <v>0</v>
      </c>
      <c r="G544">
        <f t="shared" si="25"/>
        <v>6</v>
      </c>
      <c r="H544">
        <f t="shared" si="26"/>
        <v>20</v>
      </c>
      <c r="I544">
        <f t="shared" si="27"/>
        <v>2018</v>
      </c>
    </row>
    <row r="545" spans="1:9" x14ac:dyDescent="0.25">
      <c r="A545" s="108">
        <v>43272</v>
      </c>
      <c r="B545" s="6">
        <v>85</v>
      </c>
      <c r="C545" s="6">
        <v>67</v>
      </c>
      <c r="D545" s="110">
        <f t="shared" si="28"/>
        <v>76</v>
      </c>
      <c r="E545" s="114">
        <f t="shared" si="29"/>
        <v>0</v>
      </c>
      <c r="G545">
        <f t="shared" si="25"/>
        <v>6</v>
      </c>
      <c r="H545">
        <f t="shared" si="26"/>
        <v>21</v>
      </c>
      <c r="I545">
        <f t="shared" si="27"/>
        <v>2018</v>
      </c>
    </row>
    <row r="546" spans="1:9" x14ac:dyDescent="0.25">
      <c r="A546" s="108">
        <v>43273</v>
      </c>
      <c r="B546" s="6">
        <v>85</v>
      </c>
      <c r="C546" s="6">
        <v>67</v>
      </c>
      <c r="D546" s="110">
        <f t="shared" si="28"/>
        <v>76</v>
      </c>
      <c r="E546" s="114">
        <f t="shared" si="29"/>
        <v>0</v>
      </c>
      <c r="G546">
        <f t="shared" si="25"/>
        <v>6</v>
      </c>
      <c r="H546">
        <f t="shared" si="26"/>
        <v>22</v>
      </c>
      <c r="I546">
        <f t="shared" si="27"/>
        <v>2018</v>
      </c>
    </row>
    <row r="547" spans="1:9" x14ac:dyDescent="0.25">
      <c r="A547" s="108">
        <v>43274</v>
      </c>
      <c r="B547" s="6">
        <v>87</v>
      </c>
      <c r="C547" s="6">
        <v>65</v>
      </c>
      <c r="D547" s="110">
        <f t="shared" si="28"/>
        <v>76</v>
      </c>
      <c r="E547" s="114">
        <f t="shared" si="29"/>
        <v>0</v>
      </c>
      <c r="G547">
        <f t="shared" si="25"/>
        <v>6</v>
      </c>
      <c r="H547">
        <f t="shared" si="26"/>
        <v>23</v>
      </c>
      <c r="I547">
        <f t="shared" si="27"/>
        <v>2018</v>
      </c>
    </row>
    <row r="548" spans="1:9" x14ac:dyDescent="0.25">
      <c r="A548" s="108">
        <v>43275</v>
      </c>
      <c r="B548" s="6">
        <v>84</v>
      </c>
      <c r="C548" s="6">
        <v>68</v>
      </c>
      <c r="D548" s="110">
        <f t="shared" si="28"/>
        <v>76</v>
      </c>
      <c r="E548" s="114">
        <f t="shared" si="29"/>
        <v>0</v>
      </c>
      <c r="G548">
        <f t="shared" si="25"/>
        <v>6</v>
      </c>
      <c r="H548">
        <f t="shared" si="26"/>
        <v>24</v>
      </c>
      <c r="I548">
        <f t="shared" si="27"/>
        <v>2018</v>
      </c>
    </row>
    <row r="549" spans="1:9" x14ac:dyDescent="0.25">
      <c r="A549" s="108">
        <v>43276</v>
      </c>
      <c r="B549" s="6">
        <v>90</v>
      </c>
      <c r="C549" s="6">
        <v>71</v>
      </c>
      <c r="D549" s="110">
        <f t="shared" si="28"/>
        <v>80.5</v>
      </c>
      <c r="E549" s="114">
        <f t="shared" si="29"/>
        <v>0</v>
      </c>
      <c r="G549">
        <f t="shared" si="25"/>
        <v>6</v>
      </c>
      <c r="H549">
        <f t="shared" si="26"/>
        <v>25</v>
      </c>
      <c r="I549">
        <f t="shared" si="27"/>
        <v>2018</v>
      </c>
    </row>
    <row r="550" spans="1:9" x14ac:dyDescent="0.25">
      <c r="A550" s="108">
        <v>43277</v>
      </c>
      <c r="B550" s="6">
        <v>90</v>
      </c>
      <c r="C550" s="6">
        <v>69</v>
      </c>
      <c r="D550" s="110">
        <f t="shared" si="28"/>
        <v>79.5</v>
      </c>
      <c r="E550" s="114">
        <f t="shared" si="29"/>
        <v>0</v>
      </c>
      <c r="G550">
        <f t="shared" si="25"/>
        <v>6</v>
      </c>
      <c r="H550">
        <f t="shared" si="26"/>
        <v>26</v>
      </c>
      <c r="I550">
        <f t="shared" si="27"/>
        <v>2018</v>
      </c>
    </row>
    <row r="551" spans="1:9" x14ac:dyDescent="0.25">
      <c r="A551" s="108">
        <v>43278</v>
      </c>
      <c r="B551" s="6">
        <v>90</v>
      </c>
      <c r="C551" s="6">
        <v>69</v>
      </c>
      <c r="D551" s="110">
        <f t="shared" si="28"/>
        <v>79.5</v>
      </c>
      <c r="E551" s="114">
        <f t="shared" si="29"/>
        <v>0</v>
      </c>
      <c r="G551">
        <f t="shared" si="25"/>
        <v>6</v>
      </c>
      <c r="H551">
        <f t="shared" si="26"/>
        <v>27</v>
      </c>
      <c r="I551">
        <f t="shared" si="27"/>
        <v>2018</v>
      </c>
    </row>
    <row r="552" spans="1:9" x14ac:dyDescent="0.25">
      <c r="A552" s="108">
        <v>43279</v>
      </c>
      <c r="B552" s="6">
        <v>89</v>
      </c>
      <c r="C552" s="6">
        <v>70</v>
      </c>
      <c r="D552" s="110">
        <f t="shared" si="28"/>
        <v>79.5</v>
      </c>
      <c r="E552" s="114">
        <f t="shared" si="29"/>
        <v>0</v>
      </c>
      <c r="G552">
        <f t="shared" si="25"/>
        <v>6</v>
      </c>
      <c r="H552">
        <f t="shared" si="26"/>
        <v>28</v>
      </c>
      <c r="I552">
        <f t="shared" si="27"/>
        <v>2018</v>
      </c>
    </row>
    <row r="553" spans="1:9" x14ac:dyDescent="0.25">
      <c r="A553" s="108">
        <v>43280</v>
      </c>
      <c r="B553" s="6">
        <v>90</v>
      </c>
      <c r="C553" s="6">
        <v>68</v>
      </c>
      <c r="D553" s="110">
        <f t="shared" si="28"/>
        <v>79</v>
      </c>
      <c r="E553" s="114">
        <f t="shared" si="29"/>
        <v>0</v>
      </c>
      <c r="G553">
        <f t="shared" si="25"/>
        <v>6</v>
      </c>
      <c r="H553">
        <f t="shared" si="26"/>
        <v>29</v>
      </c>
      <c r="I553">
        <f t="shared" si="27"/>
        <v>2018</v>
      </c>
    </row>
    <row r="554" spans="1:9" x14ac:dyDescent="0.25">
      <c r="A554" s="108">
        <v>43281</v>
      </c>
      <c r="B554" s="6">
        <v>93</v>
      </c>
      <c r="C554" s="6">
        <v>75</v>
      </c>
      <c r="D554" s="110">
        <f t="shared" si="28"/>
        <v>84</v>
      </c>
      <c r="E554" s="114">
        <f t="shared" si="29"/>
        <v>0</v>
      </c>
      <c r="G554">
        <f t="shared" si="25"/>
        <v>6</v>
      </c>
      <c r="H554">
        <f t="shared" si="26"/>
        <v>30</v>
      </c>
      <c r="I554">
        <f t="shared" si="27"/>
        <v>2018</v>
      </c>
    </row>
    <row r="555" spans="1:9" x14ac:dyDescent="0.25">
      <c r="A555" s="108">
        <v>43282</v>
      </c>
      <c r="B555" s="6">
        <v>94</v>
      </c>
      <c r="C555" s="6">
        <v>75</v>
      </c>
      <c r="D555" s="110">
        <f t="shared" si="28"/>
        <v>84.5</v>
      </c>
      <c r="E555" s="114">
        <f>IF(65-D555&gt;0,65-D555,0)</f>
        <v>0</v>
      </c>
      <c r="G555">
        <f t="shared" si="25"/>
        <v>7</v>
      </c>
      <c r="H555">
        <f t="shared" si="26"/>
        <v>1</v>
      </c>
      <c r="I555">
        <f t="shared" si="27"/>
        <v>2018</v>
      </c>
    </row>
    <row r="556" spans="1:9" x14ac:dyDescent="0.25">
      <c r="A556" s="108">
        <v>43283</v>
      </c>
      <c r="B556" s="6">
        <v>93</v>
      </c>
      <c r="C556" s="6">
        <v>75</v>
      </c>
      <c r="D556" s="110">
        <f t="shared" si="28"/>
        <v>84</v>
      </c>
      <c r="E556" s="114">
        <f t="shared" si="29"/>
        <v>0</v>
      </c>
      <c r="G556">
        <f t="shared" si="25"/>
        <v>7</v>
      </c>
      <c r="H556">
        <f t="shared" si="26"/>
        <v>2</v>
      </c>
      <c r="I556">
        <f t="shared" si="27"/>
        <v>2018</v>
      </c>
    </row>
    <row r="557" spans="1:9" x14ac:dyDescent="0.25">
      <c r="A557" s="108">
        <v>43284</v>
      </c>
      <c r="B557" s="6">
        <v>92</v>
      </c>
      <c r="C557" s="6">
        <v>75</v>
      </c>
      <c r="D557" s="110">
        <f t="shared" si="28"/>
        <v>83.5</v>
      </c>
      <c r="E557" s="114">
        <f t="shared" si="29"/>
        <v>0</v>
      </c>
      <c r="G557">
        <f t="shared" si="25"/>
        <v>7</v>
      </c>
      <c r="H557">
        <f t="shared" si="26"/>
        <v>3</v>
      </c>
      <c r="I557">
        <f t="shared" si="27"/>
        <v>2018</v>
      </c>
    </row>
    <row r="558" spans="1:9" x14ac:dyDescent="0.25">
      <c r="A558" s="108">
        <v>43285</v>
      </c>
      <c r="B558" s="6">
        <v>95</v>
      </c>
      <c r="C558" s="6">
        <v>75</v>
      </c>
      <c r="D558" s="110">
        <f t="shared" si="28"/>
        <v>85</v>
      </c>
      <c r="E558" s="114">
        <f t="shared" si="29"/>
        <v>0</v>
      </c>
      <c r="G558">
        <f t="shared" si="25"/>
        <v>7</v>
      </c>
      <c r="H558">
        <f t="shared" si="26"/>
        <v>4</v>
      </c>
      <c r="I558">
        <f t="shared" si="27"/>
        <v>2018</v>
      </c>
    </row>
    <row r="559" spans="1:9" x14ac:dyDescent="0.25">
      <c r="A559" s="108">
        <v>43286</v>
      </c>
      <c r="B559" s="6">
        <v>98</v>
      </c>
      <c r="C559" s="6">
        <v>75</v>
      </c>
      <c r="D559" s="110">
        <f t="shared" si="28"/>
        <v>86.5</v>
      </c>
      <c r="E559" s="114">
        <f t="shared" si="29"/>
        <v>0</v>
      </c>
      <c r="G559">
        <f t="shared" si="25"/>
        <v>7</v>
      </c>
      <c r="H559">
        <f t="shared" si="26"/>
        <v>5</v>
      </c>
      <c r="I559">
        <f t="shared" si="27"/>
        <v>2018</v>
      </c>
    </row>
    <row r="560" spans="1:9" x14ac:dyDescent="0.25">
      <c r="A560" s="108">
        <v>43287</v>
      </c>
      <c r="B560" s="6">
        <v>91</v>
      </c>
      <c r="C560" s="6">
        <v>73</v>
      </c>
      <c r="D560" s="110">
        <f t="shared" si="28"/>
        <v>82</v>
      </c>
      <c r="E560" s="114">
        <f t="shared" si="29"/>
        <v>0</v>
      </c>
      <c r="G560">
        <f t="shared" si="25"/>
        <v>7</v>
      </c>
      <c r="H560">
        <f t="shared" si="26"/>
        <v>6</v>
      </c>
      <c r="I560">
        <f t="shared" si="27"/>
        <v>2018</v>
      </c>
    </row>
    <row r="561" spans="1:9" x14ac:dyDescent="0.25">
      <c r="A561" s="108">
        <v>43288</v>
      </c>
      <c r="B561" s="6">
        <v>85</v>
      </c>
      <c r="C561" s="6">
        <v>69</v>
      </c>
      <c r="D561" s="110">
        <f t="shared" si="28"/>
        <v>77</v>
      </c>
      <c r="E561" s="114">
        <f t="shared" si="29"/>
        <v>0</v>
      </c>
      <c r="G561">
        <f t="shared" si="25"/>
        <v>7</v>
      </c>
      <c r="H561">
        <f t="shared" si="26"/>
        <v>7</v>
      </c>
      <c r="I561">
        <f t="shared" si="27"/>
        <v>2018</v>
      </c>
    </row>
    <row r="562" spans="1:9" x14ac:dyDescent="0.25">
      <c r="A562" s="108">
        <v>43289</v>
      </c>
      <c r="B562" s="6">
        <v>90</v>
      </c>
      <c r="C562" s="6">
        <v>68</v>
      </c>
      <c r="D562" s="110">
        <f t="shared" si="28"/>
        <v>79</v>
      </c>
      <c r="E562" s="114">
        <f t="shared" si="29"/>
        <v>0</v>
      </c>
      <c r="G562">
        <f t="shared" si="25"/>
        <v>7</v>
      </c>
      <c r="H562">
        <f t="shared" si="26"/>
        <v>8</v>
      </c>
      <c r="I562">
        <f t="shared" si="27"/>
        <v>2018</v>
      </c>
    </row>
    <row r="563" spans="1:9" x14ac:dyDescent="0.25">
      <c r="A563" s="108">
        <v>43290</v>
      </c>
      <c r="B563" s="6">
        <v>92</v>
      </c>
      <c r="C563" s="6">
        <v>72</v>
      </c>
      <c r="D563" s="110">
        <f t="shared" si="28"/>
        <v>82</v>
      </c>
      <c r="E563" s="114">
        <f t="shared" si="29"/>
        <v>0</v>
      </c>
      <c r="G563">
        <f t="shared" si="25"/>
        <v>7</v>
      </c>
      <c r="H563">
        <f t="shared" si="26"/>
        <v>9</v>
      </c>
      <c r="I563">
        <f t="shared" si="27"/>
        <v>2018</v>
      </c>
    </row>
    <row r="564" spans="1:9" x14ac:dyDescent="0.25">
      <c r="A564" s="108">
        <v>43291</v>
      </c>
      <c r="B564" s="6">
        <v>94</v>
      </c>
      <c r="C564" s="6">
        <v>73</v>
      </c>
      <c r="D564" s="110">
        <f t="shared" si="28"/>
        <v>83.5</v>
      </c>
      <c r="E564" s="114">
        <f t="shared" si="29"/>
        <v>0</v>
      </c>
      <c r="G564">
        <f t="shared" si="25"/>
        <v>7</v>
      </c>
      <c r="H564">
        <f t="shared" si="26"/>
        <v>10</v>
      </c>
      <c r="I564">
        <f t="shared" si="27"/>
        <v>2018</v>
      </c>
    </row>
    <row r="565" spans="1:9" x14ac:dyDescent="0.25">
      <c r="A565" s="108">
        <v>43292</v>
      </c>
      <c r="B565" s="6">
        <v>96</v>
      </c>
      <c r="C565" s="6">
        <v>73</v>
      </c>
      <c r="D565" s="110">
        <f t="shared" si="28"/>
        <v>84.5</v>
      </c>
      <c r="E565" s="114">
        <f t="shared" si="29"/>
        <v>0</v>
      </c>
      <c r="G565">
        <f t="shared" si="25"/>
        <v>7</v>
      </c>
      <c r="H565">
        <f t="shared" si="26"/>
        <v>11</v>
      </c>
      <c r="I565">
        <f t="shared" si="27"/>
        <v>2018</v>
      </c>
    </row>
    <row r="566" spans="1:9" x14ac:dyDescent="0.25">
      <c r="A566" s="108">
        <v>43293</v>
      </c>
      <c r="B566" s="6">
        <v>93</v>
      </c>
      <c r="C566" s="6">
        <v>71</v>
      </c>
      <c r="D566" s="110">
        <f t="shared" si="28"/>
        <v>82</v>
      </c>
      <c r="E566" s="114">
        <f t="shared" si="29"/>
        <v>0</v>
      </c>
      <c r="G566">
        <f t="shared" si="25"/>
        <v>7</v>
      </c>
      <c r="H566">
        <f t="shared" si="26"/>
        <v>12</v>
      </c>
      <c r="I566">
        <f t="shared" si="27"/>
        <v>2018</v>
      </c>
    </row>
    <row r="567" spans="1:9" x14ac:dyDescent="0.25">
      <c r="A567" s="108">
        <v>43294</v>
      </c>
      <c r="B567" s="6">
        <v>94</v>
      </c>
      <c r="C567" s="6">
        <v>72</v>
      </c>
      <c r="D567" s="110">
        <f t="shared" si="28"/>
        <v>83</v>
      </c>
      <c r="E567" s="114">
        <f t="shared" si="29"/>
        <v>0</v>
      </c>
      <c r="G567">
        <f t="shared" si="25"/>
        <v>7</v>
      </c>
      <c r="H567">
        <f t="shared" si="26"/>
        <v>13</v>
      </c>
      <c r="I567">
        <f t="shared" si="27"/>
        <v>2018</v>
      </c>
    </row>
    <row r="568" spans="1:9" x14ac:dyDescent="0.25">
      <c r="A568" s="108">
        <v>43295</v>
      </c>
      <c r="B568" s="6">
        <v>97</v>
      </c>
      <c r="C568" s="6">
        <v>73</v>
      </c>
      <c r="D568" s="110">
        <f t="shared" si="28"/>
        <v>85</v>
      </c>
      <c r="E568" s="114">
        <f t="shared" si="29"/>
        <v>0</v>
      </c>
      <c r="G568">
        <f t="shared" si="25"/>
        <v>7</v>
      </c>
      <c r="H568">
        <f t="shared" si="26"/>
        <v>14</v>
      </c>
      <c r="I568">
        <f t="shared" si="27"/>
        <v>2018</v>
      </c>
    </row>
    <row r="569" spans="1:9" x14ac:dyDescent="0.25">
      <c r="A569" s="108">
        <v>43296</v>
      </c>
      <c r="B569" s="6">
        <v>88</v>
      </c>
      <c r="C569" s="6">
        <v>73</v>
      </c>
      <c r="D569" s="110">
        <f t="shared" si="28"/>
        <v>80.5</v>
      </c>
      <c r="E569" s="114">
        <f t="shared" si="29"/>
        <v>0</v>
      </c>
      <c r="G569">
        <f t="shared" si="25"/>
        <v>7</v>
      </c>
      <c r="H569">
        <f t="shared" si="26"/>
        <v>15</v>
      </c>
      <c r="I569">
        <f t="shared" si="27"/>
        <v>2018</v>
      </c>
    </row>
    <row r="570" spans="1:9" x14ac:dyDescent="0.25">
      <c r="A570" s="108">
        <v>43297</v>
      </c>
      <c r="B570" s="6">
        <v>94</v>
      </c>
      <c r="C570" s="6">
        <v>72</v>
      </c>
      <c r="D570" s="110">
        <f t="shared" si="28"/>
        <v>83</v>
      </c>
      <c r="E570" s="114">
        <f t="shared" si="29"/>
        <v>0</v>
      </c>
      <c r="G570">
        <f t="shared" ref="G570:G633" si="30">MONTH(A570)</f>
        <v>7</v>
      </c>
      <c r="H570">
        <f t="shared" ref="H570:H633" si="31">DAY(A570)</f>
        <v>16</v>
      </c>
      <c r="I570">
        <f t="shared" ref="I570:I633" si="32">YEAR(A570)</f>
        <v>2018</v>
      </c>
    </row>
    <row r="571" spans="1:9" x14ac:dyDescent="0.25">
      <c r="A571" s="108">
        <v>43298</v>
      </c>
      <c r="B571" s="6">
        <v>93</v>
      </c>
      <c r="C571" s="6">
        <v>73</v>
      </c>
      <c r="D571" s="110">
        <f t="shared" si="28"/>
        <v>83</v>
      </c>
      <c r="E571" s="114">
        <f t="shared" si="29"/>
        <v>0</v>
      </c>
      <c r="G571">
        <f t="shared" si="30"/>
        <v>7</v>
      </c>
      <c r="H571">
        <f t="shared" si="31"/>
        <v>17</v>
      </c>
      <c r="I571">
        <f t="shared" si="32"/>
        <v>2018</v>
      </c>
    </row>
    <row r="572" spans="1:9" x14ac:dyDescent="0.25">
      <c r="A572" s="108">
        <v>43299</v>
      </c>
      <c r="B572" s="6">
        <v>88</v>
      </c>
      <c r="C572" s="6">
        <v>73</v>
      </c>
      <c r="D572" s="110">
        <f t="shared" si="28"/>
        <v>80.5</v>
      </c>
      <c r="E572" s="114">
        <f t="shared" si="29"/>
        <v>0</v>
      </c>
      <c r="G572">
        <f t="shared" si="30"/>
        <v>7</v>
      </c>
      <c r="H572">
        <f t="shared" si="31"/>
        <v>18</v>
      </c>
      <c r="I572">
        <f t="shared" si="32"/>
        <v>2018</v>
      </c>
    </row>
    <row r="573" spans="1:9" x14ac:dyDescent="0.25">
      <c r="A573" s="108">
        <v>43300</v>
      </c>
      <c r="B573" s="6">
        <v>90</v>
      </c>
      <c r="C573" s="6">
        <v>70</v>
      </c>
      <c r="D573" s="110">
        <f t="shared" si="28"/>
        <v>80</v>
      </c>
      <c r="E573" s="114">
        <f t="shared" si="29"/>
        <v>0</v>
      </c>
      <c r="G573">
        <f t="shared" si="30"/>
        <v>7</v>
      </c>
      <c r="H573">
        <f t="shared" si="31"/>
        <v>19</v>
      </c>
      <c r="I573">
        <f t="shared" si="32"/>
        <v>2018</v>
      </c>
    </row>
    <row r="574" spans="1:9" x14ac:dyDescent="0.25">
      <c r="A574" s="108">
        <v>43301</v>
      </c>
      <c r="B574" s="6">
        <v>93</v>
      </c>
      <c r="C574" s="6">
        <v>73</v>
      </c>
      <c r="D574" s="110">
        <f t="shared" si="28"/>
        <v>83</v>
      </c>
      <c r="E574" s="114">
        <f t="shared" si="29"/>
        <v>0</v>
      </c>
      <c r="G574">
        <f t="shared" si="30"/>
        <v>7</v>
      </c>
      <c r="H574">
        <f t="shared" si="31"/>
        <v>20</v>
      </c>
      <c r="I574">
        <f t="shared" si="32"/>
        <v>2018</v>
      </c>
    </row>
    <row r="575" spans="1:9" x14ac:dyDescent="0.25">
      <c r="A575" s="108">
        <v>43302</v>
      </c>
      <c r="B575" s="6">
        <v>89</v>
      </c>
      <c r="C575" s="6">
        <v>69</v>
      </c>
      <c r="D575" s="110">
        <f t="shared" si="28"/>
        <v>79</v>
      </c>
      <c r="E575" s="114">
        <f t="shared" si="29"/>
        <v>0</v>
      </c>
      <c r="G575">
        <f t="shared" si="30"/>
        <v>7</v>
      </c>
      <c r="H575">
        <f t="shared" si="31"/>
        <v>21</v>
      </c>
      <c r="I575">
        <f t="shared" si="32"/>
        <v>2018</v>
      </c>
    </row>
    <row r="576" spans="1:9" x14ac:dyDescent="0.25">
      <c r="A576" s="108">
        <v>43303</v>
      </c>
      <c r="B576" s="6">
        <v>84</v>
      </c>
      <c r="C576" s="6">
        <v>67</v>
      </c>
      <c r="D576" s="110">
        <f t="shared" si="28"/>
        <v>75.5</v>
      </c>
      <c r="E576" s="114">
        <f t="shared" si="29"/>
        <v>0</v>
      </c>
      <c r="G576">
        <f t="shared" si="30"/>
        <v>7</v>
      </c>
      <c r="H576">
        <f t="shared" si="31"/>
        <v>22</v>
      </c>
      <c r="I576">
        <f t="shared" si="32"/>
        <v>2018</v>
      </c>
    </row>
    <row r="577" spans="1:9" x14ac:dyDescent="0.25">
      <c r="A577" s="108">
        <v>43304</v>
      </c>
      <c r="B577" s="6">
        <v>85</v>
      </c>
      <c r="C577" s="6">
        <v>65</v>
      </c>
      <c r="D577" s="110">
        <f t="shared" si="28"/>
        <v>75</v>
      </c>
      <c r="E577" s="114">
        <f t="shared" si="29"/>
        <v>0</v>
      </c>
      <c r="G577">
        <f t="shared" si="30"/>
        <v>7</v>
      </c>
      <c r="H577">
        <f t="shared" si="31"/>
        <v>23</v>
      </c>
      <c r="I577">
        <f t="shared" si="32"/>
        <v>2018</v>
      </c>
    </row>
    <row r="578" spans="1:9" x14ac:dyDescent="0.25">
      <c r="A578" s="108">
        <v>43305</v>
      </c>
      <c r="B578" s="6">
        <v>91</v>
      </c>
      <c r="C578" s="6">
        <v>66</v>
      </c>
      <c r="D578" s="110">
        <f t="shared" si="28"/>
        <v>78.5</v>
      </c>
      <c r="E578" s="114">
        <f t="shared" si="29"/>
        <v>0</v>
      </c>
      <c r="G578">
        <f t="shared" si="30"/>
        <v>7</v>
      </c>
      <c r="H578">
        <f t="shared" si="31"/>
        <v>24</v>
      </c>
      <c r="I578">
        <f t="shared" si="32"/>
        <v>2018</v>
      </c>
    </row>
    <row r="579" spans="1:9" x14ac:dyDescent="0.25">
      <c r="A579" s="108">
        <v>43306</v>
      </c>
      <c r="B579" s="6">
        <v>90</v>
      </c>
      <c r="C579" s="6">
        <v>64</v>
      </c>
      <c r="D579" s="110">
        <f t="shared" si="28"/>
        <v>77</v>
      </c>
      <c r="E579" s="114">
        <f t="shared" si="29"/>
        <v>0</v>
      </c>
      <c r="G579">
        <f t="shared" si="30"/>
        <v>7</v>
      </c>
      <c r="H579">
        <f t="shared" si="31"/>
        <v>25</v>
      </c>
      <c r="I579">
        <f t="shared" si="32"/>
        <v>2018</v>
      </c>
    </row>
    <row r="580" spans="1:9" x14ac:dyDescent="0.25">
      <c r="A580" s="108">
        <v>43307</v>
      </c>
      <c r="B580" s="6">
        <v>90</v>
      </c>
      <c r="C580" s="6">
        <v>63</v>
      </c>
      <c r="D580" s="110">
        <f t="shared" si="28"/>
        <v>76.5</v>
      </c>
      <c r="E580" s="114">
        <f t="shared" si="29"/>
        <v>0</v>
      </c>
      <c r="G580">
        <f t="shared" si="30"/>
        <v>7</v>
      </c>
      <c r="H580">
        <f t="shared" si="31"/>
        <v>26</v>
      </c>
      <c r="I580">
        <f t="shared" si="32"/>
        <v>2018</v>
      </c>
    </row>
    <row r="581" spans="1:9" x14ac:dyDescent="0.25">
      <c r="A581" s="108">
        <v>43308</v>
      </c>
      <c r="B581" s="6">
        <v>89</v>
      </c>
      <c r="C581" s="6">
        <v>63</v>
      </c>
      <c r="D581" s="110">
        <f t="shared" si="28"/>
        <v>76</v>
      </c>
      <c r="E581" s="114">
        <f t="shared" si="29"/>
        <v>0</v>
      </c>
      <c r="G581">
        <f t="shared" si="30"/>
        <v>7</v>
      </c>
      <c r="H581">
        <f t="shared" si="31"/>
        <v>27</v>
      </c>
      <c r="I581">
        <f t="shared" si="32"/>
        <v>2018</v>
      </c>
    </row>
    <row r="582" spans="1:9" x14ac:dyDescent="0.25">
      <c r="A582" s="108">
        <v>43309</v>
      </c>
      <c r="B582" s="6">
        <v>86</v>
      </c>
      <c r="C582" s="6">
        <v>66</v>
      </c>
      <c r="D582" s="110">
        <f t="shared" si="28"/>
        <v>76</v>
      </c>
      <c r="E582" s="114">
        <f t="shared" si="29"/>
        <v>0</v>
      </c>
      <c r="G582">
        <f t="shared" si="30"/>
        <v>7</v>
      </c>
      <c r="H582">
        <f t="shared" si="31"/>
        <v>28</v>
      </c>
      <c r="I582">
        <f t="shared" si="32"/>
        <v>2018</v>
      </c>
    </row>
    <row r="583" spans="1:9" x14ac:dyDescent="0.25">
      <c r="A583" s="108">
        <v>43310</v>
      </c>
      <c r="B583" s="6">
        <v>83</v>
      </c>
      <c r="C583" s="6">
        <v>66</v>
      </c>
      <c r="D583" s="110">
        <f t="shared" si="28"/>
        <v>74.5</v>
      </c>
      <c r="E583" s="114">
        <f t="shared" si="29"/>
        <v>0</v>
      </c>
      <c r="G583">
        <f t="shared" si="30"/>
        <v>7</v>
      </c>
      <c r="H583">
        <f t="shared" si="31"/>
        <v>29</v>
      </c>
      <c r="I583">
        <f t="shared" si="32"/>
        <v>2018</v>
      </c>
    </row>
    <row r="584" spans="1:9" x14ac:dyDescent="0.25">
      <c r="A584" s="108">
        <v>43311</v>
      </c>
      <c r="B584" s="6">
        <v>76</v>
      </c>
      <c r="C584" s="6">
        <v>70</v>
      </c>
      <c r="D584" s="110">
        <f t="shared" si="28"/>
        <v>73</v>
      </c>
      <c r="E584" s="114">
        <f t="shared" si="29"/>
        <v>0</v>
      </c>
      <c r="G584">
        <f t="shared" si="30"/>
        <v>7</v>
      </c>
      <c r="H584">
        <f t="shared" si="31"/>
        <v>30</v>
      </c>
      <c r="I584">
        <f t="shared" si="32"/>
        <v>2018</v>
      </c>
    </row>
    <row r="585" spans="1:9" x14ac:dyDescent="0.25">
      <c r="A585" s="108">
        <v>43312</v>
      </c>
      <c r="B585" s="6">
        <v>84</v>
      </c>
      <c r="C585" s="6">
        <v>63</v>
      </c>
      <c r="D585" s="110">
        <f t="shared" si="28"/>
        <v>73.5</v>
      </c>
      <c r="E585" s="114">
        <f t="shared" si="29"/>
        <v>0</v>
      </c>
      <c r="G585">
        <f t="shared" si="30"/>
        <v>7</v>
      </c>
      <c r="H585">
        <f t="shared" si="31"/>
        <v>31</v>
      </c>
      <c r="I585">
        <f t="shared" si="32"/>
        <v>2018</v>
      </c>
    </row>
    <row r="586" spans="1:9" x14ac:dyDescent="0.25">
      <c r="A586" s="155">
        <v>43313</v>
      </c>
      <c r="B586">
        <v>85</v>
      </c>
      <c r="C586">
        <v>62</v>
      </c>
      <c r="D586">
        <v>73.5</v>
      </c>
      <c r="E586" s="114">
        <f t="shared" ref="E586:E649" si="33">IF(65-D586&gt;0,65-D586,0)</f>
        <v>0</v>
      </c>
      <c r="G586">
        <f t="shared" si="30"/>
        <v>8</v>
      </c>
      <c r="H586">
        <f t="shared" si="31"/>
        <v>1</v>
      </c>
      <c r="I586">
        <f t="shared" si="32"/>
        <v>2018</v>
      </c>
    </row>
    <row r="587" spans="1:9" x14ac:dyDescent="0.25">
      <c r="A587" s="155">
        <v>43314</v>
      </c>
      <c r="B587">
        <v>91</v>
      </c>
      <c r="C587">
        <v>60</v>
      </c>
      <c r="D587">
        <v>75.5</v>
      </c>
      <c r="E587" s="114">
        <f t="shared" si="33"/>
        <v>0</v>
      </c>
      <c r="G587">
        <f t="shared" si="30"/>
        <v>8</v>
      </c>
      <c r="H587">
        <f t="shared" si="31"/>
        <v>2</v>
      </c>
      <c r="I587">
        <f t="shared" si="32"/>
        <v>2018</v>
      </c>
    </row>
    <row r="588" spans="1:9" x14ac:dyDescent="0.25">
      <c r="A588" s="155">
        <v>43315</v>
      </c>
      <c r="B588">
        <v>92</v>
      </c>
      <c r="C588">
        <v>63</v>
      </c>
      <c r="D588">
        <v>77.5</v>
      </c>
      <c r="E588" s="114">
        <f t="shared" si="33"/>
        <v>0</v>
      </c>
      <c r="G588">
        <f t="shared" si="30"/>
        <v>8</v>
      </c>
      <c r="H588">
        <f t="shared" si="31"/>
        <v>3</v>
      </c>
      <c r="I588">
        <f t="shared" si="32"/>
        <v>2018</v>
      </c>
    </row>
    <row r="589" spans="1:9" x14ac:dyDescent="0.25">
      <c r="A589" s="155">
        <v>43316</v>
      </c>
      <c r="B589">
        <v>92</v>
      </c>
      <c r="C589">
        <v>65</v>
      </c>
      <c r="D589">
        <v>78.5</v>
      </c>
      <c r="E589" s="114">
        <f t="shared" si="33"/>
        <v>0</v>
      </c>
      <c r="G589">
        <f t="shared" si="30"/>
        <v>8</v>
      </c>
      <c r="H589">
        <f t="shared" si="31"/>
        <v>4</v>
      </c>
      <c r="I589">
        <f t="shared" si="32"/>
        <v>2018</v>
      </c>
    </row>
    <row r="590" spans="1:9" x14ac:dyDescent="0.25">
      <c r="A590" s="155">
        <v>43317</v>
      </c>
      <c r="B590">
        <v>91</v>
      </c>
      <c r="C590">
        <v>71</v>
      </c>
      <c r="D590">
        <v>81</v>
      </c>
      <c r="E590" s="114">
        <f t="shared" si="33"/>
        <v>0</v>
      </c>
      <c r="G590">
        <f t="shared" si="30"/>
        <v>8</v>
      </c>
      <c r="H590">
        <f t="shared" si="31"/>
        <v>5</v>
      </c>
      <c r="I590">
        <f t="shared" si="32"/>
        <v>2018</v>
      </c>
    </row>
    <row r="591" spans="1:9" x14ac:dyDescent="0.25">
      <c r="A591" s="155">
        <v>43318</v>
      </c>
      <c r="B591">
        <v>93</v>
      </c>
      <c r="C591">
        <v>72</v>
      </c>
      <c r="D591">
        <v>82.5</v>
      </c>
      <c r="E591" s="114">
        <f t="shared" si="33"/>
        <v>0</v>
      </c>
      <c r="G591">
        <f t="shared" si="30"/>
        <v>8</v>
      </c>
      <c r="H591">
        <f t="shared" si="31"/>
        <v>6</v>
      </c>
      <c r="I591">
        <f t="shared" si="32"/>
        <v>2018</v>
      </c>
    </row>
    <row r="592" spans="1:9" x14ac:dyDescent="0.25">
      <c r="A592" s="155">
        <v>43319</v>
      </c>
      <c r="B592">
        <v>91</v>
      </c>
      <c r="C592">
        <v>73</v>
      </c>
      <c r="D592">
        <v>82</v>
      </c>
      <c r="E592" s="114">
        <f t="shared" si="33"/>
        <v>0</v>
      </c>
      <c r="G592">
        <f t="shared" si="30"/>
        <v>8</v>
      </c>
      <c r="H592">
        <f t="shared" si="31"/>
        <v>7</v>
      </c>
      <c r="I592">
        <f t="shared" si="32"/>
        <v>2018</v>
      </c>
    </row>
    <row r="593" spans="1:9" x14ac:dyDescent="0.25">
      <c r="A593" s="155">
        <v>43320</v>
      </c>
      <c r="B593">
        <v>87</v>
      </c>
      <c r="C593">
        <v>71</v>
      </c>
      <c r="D593">
        <v>79</v>
      </c>
      <c r="E593" s="114">
        <f t="shared" si="33"/>
        <v>0</v>
      </c>
      <c r="G593">
        <f t="shared" si="30"/>
        <v>8</v>
      </c>
      <c r="H593">
        <f t="shared" si="31"/>
        <v>8</v>
      </c>
      <c r="I593">
        <f t="shared" si="32"/>
        <v>2018</v>
      </c>
    </row>
    <row r="594" spans="1:9" x14ac:dyDescent="0.25">
      <c r="A594" s="155">
        <v>43321</v>
      </c>
      <c r="B594">
        <v>80</v>
      </c>
      <c r="C594">
        <v>71</v>
      </c>
      <c r="D594">
        <v>75.5</v>
      </c>
      <c r="E594" s="114">
        <f t="shared" si="33"/>
        <v>0</v>
      </c>
      <c r="G594">
        <f t="shared" si="30"/>
        <v>8</v>
      </c>
      <c r="H594">
        <f t="shared" si="31"/>
        <v>9</v>
      </c>
      <c r="I594">
        <f t="shared" si="32"/>
        <v>2018</v>
      </c>
    </row>
    <row r="595" spans="1:9" x14ac:dyDescent="0.25">
      <c r="A595" s="155">
        <v>43322</v>
      </c>
      <c r="B595">
        <v>90</v>
      </c>
      <c r="C595">
        <v>71</v>
      </c>
      <c r="D595">
        <v>80.5</v>
      </c>
      <c r="E595" s="114">
        <f t="shared" si="33"/>
        <v>0</v>
      </c>
      <c r="G595">
        <f t="shared" si="30"/>
        <v>8</v>
      </c>
      <c r="H595">
        <f t="shared" si="31"/>
        <v>10</v>
      </c>
      <c r="I595">
        <f t="shared" si="32"/>
        <v>2018</v>
      </c>
    </row>
    <row r="596" spans="1:9" x14ac:dyDescent="0.25">
      <c r="A596" s="155">
        <v>43323</v>
      </c>
      <c r="B596">
        <v>91</v>
      </c>
      <c r="C596">
        <v>68</v>
      </c>
      <c r="D596">
        <v>79.5</v>
      </c>
      <c r="E596" s="114">
        <f t="shared" si="33"/>
        <v>0</v>
      </c>
      <c r="G596">
        <f t="shared" si="30"/>
        <v>8</v>
      </c>
      <c r="H596">
        <f t="shared" si="31"/>
        <v>11</v>
      </c>
      <c r="I596">
        <f t="shared" si="32"/>
        <v>2018</v>
      </c>
    </row>
    <row r="597" spans="1:9" x14ac:dyDescent="0.25">
      <c r="A597" s="155">
        <v>43324</v>
      </c>
      <c r="B597">
        <v>88</v>
      </c>
      <c r="C597">
        <v>65</v>
      </c>
      <c r="D597">
        <v>76.5</v>
      </c>
      <c r="E597" s="114">
        <f t="shared" si="33"/>
        <v>0</v>
      </c>
      <c r="G597">
        <f t="shared" si="30"/>
        <v>8</v>
      </c>
      <c r="H597">
        <f t="shared" si="31"/>
        <v>12</v>
      </c>
      <c r="I597">
        <f t="shared" si="32"/>
        <v>2018</v>
      </c>
    </row>
    <row r="598" spans="1:9" x14ac:dyDescent="0.25">
      <c r="A598" s="155">
        <v>43325</v>
      </c>
      <c r="B598">
        <v>90</v>
      </c>
      <c r="C598">
        <v>64</v>
      </c>
      <c r="D598">
        <v>77</v>
      </c>
      <c r="E598" s="114">
        <f t="shared" si="33"/>
        <v>0</v>
      </c>
      <c r="G598">
        <f t="shared" si="30"/>
        <v>8</v>
      </c>
      <c r="H598">
        <f t="shared" si="31"/>
        <v>13</v>
      </c>
      <c r="I598">
        <f t="shared" si="32"/>
        <v>2018</v>
      </c>
    </row>
    <row r="599" spans="1:9" x14ac:dyDescent="0.25">
      <c r="A599" s="155">
        <v>43326</v>
      </c>
      <c r="B599">
        <v>82</v>
      </c>
      <c r="C599">
        <v>65</v>
      </c>
      <c r="D599">
        <v>73.5</v>
      </c>
      <c r="E599" s="114">
        <f t="shared" si="33"/>
        <v>0</v>
      </c>
      <c r="G599">
        <f t="shared" si="30"/>
        <v>8</v>
      </c>
      <c r="H599">
        <f t="shared" si="31"/>
        <v>14</v>
      </c>
      <c r="I599">
        <f t="shared" si="32"/>
        <v>2018</v>
      </c>
    </row>
    <row r="600" spans="1:9" x14ac:dyDescent="0.25">
      <c r="A600" s="155">
        <v>43327</v>
      </c>
      <c r="B600">
        <v>84</v>
      </c>
      <c r="C600">
        <v>70</v>
      </c>
      <c r="D600">
        <v>77</v>
      </c>
      <c r="E600" s="114">
        <f t="shared" si="33"/>
        <v>0</v>
      </c>
      <c r="G600">
        <f t="shared" si="30"/>
        <v>8</v>
      </c>
      <c r="H600">
        <f t="shared" si="31"/>
        <v>15</v>
      </c>
      <c r="I600">
        <f t="shared" si="32"/>
        <v>2018</v>
      </c>
    </row>
    <row r="601" spans="1:9" x14ac:dyDescent="0.25">
      <c r="A601" s="155">
        <v>43328</v>
      </c>
      <c r="B601">
        <v>88</v>
      </c>
      <c r="C601">
        <v>73</v>
      </c>
      <c r="D601">
        <v>80.5</v>
      </c>
      <c r="E601" s="114">
        <f t="shared" si="33"/>
        <v>0</v>
      </c>
      <c r="G601">
        <f t="shared" si="30"/>
        <v>8</v>
      </c>
      <c r="H601">
        <f t="shared" si="31"/>
        <v>16</v>
      </c>
      <c r="I601">
        <f t="shared" si="32"/>
        <v>2018</v>
      </c>
    </row>
    <row r="602" spans="1:9" x14ac:dyDescent="0.25">
      <c r="A602" s="155">
        <v>43329</v>
      </c>
      <c r="B602">
        <v>84</v>
      </c>
      <c r="C602">
        <v>70</v>
      </c>
      <c r="D602">
        <v>77</v>
      </c>
      <c r="E602" s="114">
        <f t="shared" si="33"/>
        <v>0</v>
      </c>
      <c r="G602">
        <f t="shared" si="30"/>
        <v>8</v>
      </c>
      <c r="H602">
        <f t="shared" si="31"/>
        <v>17</v>
      </c>
      <c r="I602">
        <f t="shared" si="32"/>
        <v>2018</v>
      </c>
    </row>
    <row r="603" spans="1:9" x14ac:dyDescent="0.25">
      <c r="A603" s="155">
        <v>43330</v>
      </c>
      <c r="B603">
        <v>87</v>
      </c>
      <c r="C603">
        <v>70</v>
      </c>
      <c r="D603">
        <v>78.5</v>
      </c>
      <c r="E603" s="114">
        <f t="shared" si="33"/>
        <v>0</v>
      </c>
      <c r="G603">
        <f t="shared" si="30"/>
        <v>8</v>
      </c>
      <c r="H603">
        <f t="shared" si="31"/>
        <v>18</v>
      </c>
      <c r="I603">
        <f t="shared" si="32"/>
        <v>2018</v>
      </c>
    </row>
    <row r="604" spans="1:9" x14ac:dyDescent="0.25">
      <c r="A604" s="155">
        <v>43331</v>
      </c>
      <c r="B604">
        <v>86</v>
      </c>
      <c r="C604">
        <v>69</v>
      </c>
      <c r="D604">
        <v>77.5</v>
      </c>
      <c r="E604" s="114">
        <f t="shared" si="33"/>
        <v>0</v>
      </c>
      <c r="G604">
        <f t="shared" si="30"/>
        <v>8</v>
      </c>
      <c r="H604">
        <f t="shared" si="31"/>
        <v>19</v>
      </c>
      <c r="I604">
        <f t="shared" si="32"/>
        <v>2018</v>
      </c>
    </row>
    <row r="605" spans="1:9" x14ac:dyDescent="0.25">
      <c r="A605" s="155">
        <v>43332</v>
      </c>
      <c r="B605">
        <v>84</v>
      </c>
      <c r="C605">
        <v>67</v>
      </c>
      <c r="D605">
        <v>75.5</v>
      </c>
      <c r="E605" s="114">
        <f t="shared" si="33"/>
        <v>0</v>
      </c>
      <c r="G605">
        <f t="shared" si="30"/>
        <v>8</v>
      </c>
      <c r="H605">
        <f t="shared" si="31"/>
        <v>20</v>
      </c>
      <c r="I605">
        <f t="shared" si="32"/>
        <v>2018</v>
      </c>
    </row>
    <row r="606" spans="1:9" x14ac:dyDescent="0.25">
      <c r="A606" s="155">
        <v>43333</v>
      </c>
      <c r="B606">
        <v>81</v>
      </c>
      <c r="C606">
        <v>65</v>
      </c>
      <c r="D606">
        <v>73</v>
      </c>
      <c r="E606" s="114">
        <f t="shared" si="33"/>
        <v>0</v>
      </c>
      <c r="G606">
        <f t="shared" si="30"/>
        <v>8</v>
      </c>
      <c r="H606">
        <f t="shared" si="31"/>
        <v>21</v>
      </c>
      <c r="I606">
        <f t="shared" si="32"/>
        <v>2018</v>
      </c>
    </row>
    <row r="607" spans="1:9" x14ac:dyDescent="0.25">
      <c r="A607" s="155">
        <v>43334</v>
      </c>
      <c r="B607">
        <v>79</v>
      </c>
      <c r="C607">
        <v>56</v>
      </c>
      <c r="D607">
        <v>67.5</v>
      </c>
      <c r="E607" s="114">
        <f t="shared" si="33"/>
        <v>0</v>
      </c>
      <c r="G607">
        <f t="shared" si="30"/>
        <v>8</v>
      </c>
      <c r="H607">
        <f t="shared" si="31"/>
        <v>22</v>
      </c>
      <c r="I607">
        <f t="shared" si="32"/>
        <v>2018</v>
      </c>
    </row>
    <row r="608" spans="1:9" x14ac:dyDescent="0.25">
      <c r="A608" s="155">
        <v>43335</v>
      </c>
      <c r="B608">
        <v>79</v>
      </c>
      <c r="C608">
        <v>53</v>
      </c>
      <c r="D608">
        <v>66</v>
      </c>
      <c r="E608" s="114">
        <f t="shared" si="33"/>
        <v>0</v>
      </c>
      <c r="G608">
        <f t="shared" si="30"/>
        <v>8</v>
      </c>
      <c r="H608">
        <f t="shared" si="31"/>
        <v>23</v>
      </c>
      <c r="I608">
        <f t="shared" si="32"/>
        <v>2018</v>
      </c>
    </row>
    <row r="609" spans="1:9" x14ac:dyDescent="0.25">
      <c r="A609" s="155">
        <v>43336</v>
      </c>
      <c r="B609">
        <v>74</v>
      </c>
      <c r="C609">
        <v>63</v>
      </c>
      <c r="D609">
        <v>68.5</v>
      </c>
      <c r="E609" s="114">
        <f t="shared" si="33"/>
        <v>0</v>
      </c>
      <c r="G609">
        <f t="shared" si="30"/>
        <v>8</v>
      </c>
      <c r="H609">
        <f t="shared" si="31"/>
        <v>24</v>
      </c>
      <c r="I609">
        <f t="shared" si="32"/>
        <v>2018</v>
      </c>
    </row>
    <row r="610" spans="1:9" x14ac:dyDescent="0.25">
      <c r="A610" s="155">
        <v>43337</v>
      </c>
      <c r="B610">
        <v>89</v>
      </c>
      <c r="C610">
        <v>68</v>
      </c>
      <c r="D610">
        <v>78.5</v>
      </c>
      <c r="E610" s="114">
        <f t="shared" si="33"/>
        <v>0</v>
      </c>
      <c r="G610">
        <f t="shared" si="30"/>
        <v>8</v>
      </c>
      <c r="H610">
        <f t="shared" si="31"/>
        <v>25</v>
      </c>
      <c r="I610">
        <f t="shared" si="32"/>
        <v>2018</v>
      </c>
    </row>
    <row r="611" spans="1:9" x14ac:dyDescent="0.25">
      <c r="A611" s="155">
        <v>43338</v>
      </c>
      <c r="B611">
        <v>90</v>
      </c>
      <c r="C611">
        <v>74</v>
      </c>
      <c r="D611">
        <v>82</v>
      </c>
      <c r="E611" s="114">
        <f t="shared" si="33"/>
        <v>0</v>
      </c>
      <c r="G611">
        <f t="shared" si="30"/>
        <v>8</v>
      </c>
      <c r="H611">
        <f t="shared" si="31"/>
        <v>26</v>
      </c>
      <c r="I611">
        <f t="shared" si="32"/>
        <v>2018</v>
      </c>
    </row>
    <row r="612" spans="1:9" x14ac:dyDescent="0.25">
      <c r="A612" s="155">
        <v>43339</v>
      </c>
      <c r="B612">
        <v>90</v>
      </c>
      <c r="C612">
        <v>75</v>
      </c>
      <c r="D612">
        <v>82.5</v>
      </c>
      <c r="E612" s="114">
        <f t="shared" si="33"/>
        <v>0</v>
      </c>
      <c r="G612">
        <f t="shared" si="30"/>
        <v>8</v>
      </c>
      <c r="H612">
        <f t="shared" si="31"/>
        <v>27</v>
      </c>
      <c r="I612">
        <f t="shared" si="32"/>
        <v>2018</v>
      </c>
    </row>
    <row r="613" spans="1:9" x14ac:dyDescent="0.25">
      <c r="A613" s="155">
        <v>43340</v>
      </c>
      <c r="B613">
        <v>91</v>
      </c>
      <c r="C613">
        <v>75</v>
      </c>
      <c r="D613">
        <v>83</v>
      </c>
      <c r="E613" s="114">
        <f t="shared" si="33"/>
        <v>0</v>
      </c>
      <c r="G613">
        <f t="shared" si="30"/>
        <v>8</v>
      </c>
      <c r="H613">
        <f t="shared" si="31"/>
        <v>28</v>
      </c>
      <c r="I613">
        <f t="shared" si="32"/>
        <v>2018</v>
      </c>
    </row>
    <row r="614" spans="1:9" x14ac:dyDescent="0.25">
      <c r="A614" s="155">
        <v>43341</v>
      </c>
      <c r="B614">
        <v>83</v>
      </c>
      <c r="C614">
        <v>68</v>
      </c>
      <c r="D614">
        <v>75.5</v>
      </c>
      <c r="E614" s="114">
        <f t="shared" si="33"/>
        <v>0</v>
      </c>
      <c r="G614">
        <f t="shared" si="30"/>
        <v>8</v>
      </c>
      <c r="H614">
        <f t="shared" si="31"/>
        <v>29</v>
      </c>
      <c r="I614">
        <f t="shared" si="32"/>
        <v>2018</v>
      </c>
    </row>
    <row r="615" spans="1:9" x14ac:dyDescent="0.25">
      <c r="A615" s="155">
        <v>43342</v>
      </c>
      <c r="B615">
        <v>89</v>
      </c>
      <c r="C615">
        <v>64</v>
      </c>
      <c r="D615">
        <v>76.5</v>
      </c>
      <c r="E615" s="114">
        <f t="shared" si="33"/>
        <v>0</v>
      </c>
      <c r="G615">
        <f t="shared" si="30"/>
        <v>8</v>
      </c>
      <c r="H615">
        <f t="shared" si="31"/>
        <v>30</v>
      </c>
      <c r="I615">
        <f t="shared" si="32"/>
        <v>2018</v>
      </c>
    </row>
    <row r="616" spans="1:9" x14ac:dyDescent="0.25">
      <c r="A616" s="155">
        <v>43343</v>
      </c>
      <c r="B616">
        <v>87</v>
      </c>
      <c r="C616">
        <v>69</v>
      </c>
      <c r="D616">
        <v>78</v>
      </c>
      <c r="E616" s="114">
        <f t="shared" si="33"/>
        <v>0</v>
      </c>
      <c r="G616">
        <f t="shared" si="30"/>
        <v>8</v>
      </c>
      <c r="H616">
        <f t="shared" si="31"/>
        <v>31</v>
      </c>
      <c r="I616">
        <f t="shared" si="32"/>
        <v>2018</v>
      </c>
    </row>
    <row r="617" spans="1:9" x14ac:dyDescent="0.25">
      <c r="A617" s="155">
        <v>43344</v>
      </c>
      <c r="B617">
        <v>88</v>
      </c>
      <c r="C617">
        <v>71</v>
      </c>
      <c r="D617">
        <v>79.5</v>
      </c>
      <c r="E617" s="114">
        <f t="shared" si="33"/>
        <v>0</v>
      </c>
      <c r="G617">
        <f t="shared" si="30"/>
        <v>9</v>
      </c>
      <c r="H617">
        <f t="shared" si="31"/>
        <v>1</v>
      </c>
      <c r="I617">
        <f t="shared" si="32"/>
        <v>2018</v>
      </c>
    </row>
    <row r="618" spans="1:9" x14ac:dyDescent="0.25">
      <c r="A618" s="155">
        <v>43345</v>
      </c>
      <c r="B618">
        <v>91</v>
      </c>
      <c r="C618">
        <v>71</v>
      </c>
      <c r="D618">
        <v>81</v>
      </c>
      <c r="E618" s="114">
        <f t="shared" si="33"/>
        <v>0</v>
      </c>
      <c r="G618">
        <f t="shared" si="30"/>
        <v>9</v>
      </c>
      <c r="H618">
        <f t="shared" si="31"/>
        <v>2</v>
      </c>
      <c r="I618">
        <f t="shared" si="32"/>
        <v>2018</v>
      </c>
    </row>
    <row r="619" spans="1:9" x14ac:dyDescent="0.25">
      <c r="A619" s="155">
        <v>43346</v>
      </c>
      <c r="B619">
        <v>91</v>
      </c>
      <c r="C619">
        <v>72</v>
      </c>
      <c r="D619">
        <v>81.5</v>
      </c>
      <c r="E619" s="114">
        <f t="shared" si="33"/>
        <v>0</v>
      </c>
      <c r="G619">
        <f t="shared" si="30"/>
        <v>9</v>
      </c>
      <c r="H619">
        <f t="shared" si="31"/>
        <v>3</v>
      </c>
      <c r="I619">
        <f t="shared" si="32"/>
        <v>2018</v>
      </c>
    </row>
    <row r="620" spans="1:9" x14ac:dyDescent="0.25">
      <c r="A620" s="155">
        <v>43347</v>
      </c>
      <c r="B620">
        <v>91</v>
      </c>
      <c r="C620">
        <v>71</v>
      </c>
      <c r="D620">
        <v>81</v>
      </c>
      <c r="E620" s="114">
        <f t="shared" si="33"/>
        <v>0</v>
      </c>
      <c r="G620">
        <f t="shared" si="30"/>
        <v>9</v>
      </c>
      <c r="H620">
        <f t="shared" si="31"/>
        <v>4</v>
      </c>
      <c r="I620">
        <f t="shared" si="32"/>
        <v>2018</v>
      </c>
    </row>
    <row r="621" spans="1:9" x14ac:dyDescent="0.25">
      <c r="A621" s="155">
        <v>43348</v>
      </c>
      <c r="B621">
        <v>90</v>
      </c>
      <c r="C621">
        <v>69</v>
      </c>
      <c r="D621">
        <v>79.5</v>
      </c>
      <c r="E621" s="114">
        <f t="shared" si="33"/>
        <v>0</v>
      </c>
      <c r="G621">
        <f t="shared" si="30"/>
        <v>9</v>
      </c>
      <c r="H621">
        <f t="shared" si="31"/>
        <v>5</v>
      </c>
      <c r="I621">
        <f t="shared" si="32"/>
        <v>2018</v>
      </c>
    </row>
    <row r="622" spans="1:9" x14ac:dyDescent="0.25">
      <c r="A622" s="155">
        <v>43349</v>
      </c>
      <c r="B622">
        <v>90</v>
      </c>
      <c r="C622">
        <v>73</v>
      </c>
      <c r="D622">
        <v>81.5</v>
      </c>
      <c r="E622" s="114">
        <f t="shared" si="33"/>
        <v>0</v>
      </c>
      <c r="G622">
        <f t="shared" si="30"/>
        <v>9</v>
      </c>
      <c r="H622">
        <f t="shared" si="31"/>
        <v>6</v>
      </c>
      <c r="I622">
        <f t="shared" si="32"/>
        <v>2018</v>
      </c>
    </row>
    <row r="623" spans="1:9" x14ac:dyDescent="0.25">
      <c r="A623" s="155">
        <v>43350</v>
      </c>
      <c r="B623">
        <v>90</v>
      </c>
      <c r="C623">
        <v>72</v>
      </c>
      <c r="D623">
        <v>81</v>
      </c>
      <c r="E623" s="114">
        <f t="shared" si="33"/>
        <v>0</v>
      </c>
      <c r="G623">
        <f t="shared" si="30"/>
        <v>9</v>
      </c>
      <c r="H623">
        <f t="shared" si="31"/>
        <v>7</v>
      </c>
      <c r="I623">
        <f t="shared" si="32"/>
        <v>2018</v>
      </c>
    </row>
    <row r="624" spans="1:9" x14ac:dyDescent="0.25">
      <c r="A624" s="155">
        <v>43351</v>
      </c>
      <c r="B624">
        <v>79</v>
      </c>
      <c r="C624">
        <v>65</v>
      </c>
      <c r="D624">
        <v>72</v>
      </c>
      <c r="E624" s="114">
        <f t="shared" si="33"/>
        <v>0</v>
      </c>
      <c r="G624">
        <f t="shared" si="30"/>
        <v>9</v>
      </c>
      <c r="H624">
        <f t="shared" si="31"/>
        <v>8</v>
      </c>
      <c r="I624">
        <f t="shared" si="32"/>
        <v>2018</v>
      </c>
    </row>
    <row r="625" spans="1:9" x14ac:dyDescent="0.25">
      <c r="A625" s="155">
        <v>43352</v>
      </c>
      <c r="B625">
        <v>68</v>
      </c>
      <c r="C625">
        <v>62</v>
      </c>
      <c r="D625">
        <v>65</v>
      </c>
      <c r="E625" s="114">
        <f t="shared" si="33"/>
        <v>0</v>
      </c>
      <c r="G625">
        <f t="shared" si="30"/>
        <v>9</v>
      </c>
      <c r="H625">
        <f t="shared" si="31"/>
        <v>9</v>
      </c>
      <c r="I625">
        <f t="shared" si="32"/>
        <v>2018</v>
      </c>
    </row>
    <row r="626" spans="1:9" x14ac:dyDescent="0.25">
      <c r="A626" s="155">
        <v>43353</v>
      </c>
      <c r="B626">
        <v>78</v>
      </c>
      <c r="C626">
        <v>58</v>
      </c>
      <c r="D626">
        <v>68</v>
      </c>
      <c r="E626" s="114">
        <f t="shared" si="33"/>
        <v>0</v>
      </c>
      <c r="G626">
        <f t="shared" si="30"/>
        <v>9</v>
      </c>
      <c r="H626">
        <f t="shared" si="31"/>
        <v>10</v>
      </c>
      <c r="I626">
        <f t="shared" si="32"/>
        <v>2018</v>
      </c>
    </row>
    <row r="627" spans="1:9" x14ac:dyDescent="0.25">
      <c r="A627" s="155">
        <v>43354</v>
      </c>
      <c r="B627">
        <v>80</v>
      </c>
      <c r="C627">
        <v>57</v>
      </c>
      <c r="D627">
        <v>68.5</v>
      </c>
      <c r="E627" s="114">
        <f t="shared" si="33"/>
        <v>0</v>
      </c>
      <c r="G627">
        <f t="shared" si="30"/>
        <v>9</v>
      </c>
      <c r="H627">
        <f t="shared" si="31"/>
        <v>11</v>
      </c>
      <c r="I627">
        <f t="shared" si="32"/>
        <v>2018</v>
      </c>
    </row>
    <row r="628" spans="1:9" x14ac:dyDescent="0.25">
      <c r="A628" s="155">
        <v>43355</v>
      </c>
      <c r="B628">
        <v>75</v>
      </c>
      <c r="C628">
        <v>58</v>
      </c>
      <c r="D628">
        <v>66.5</v>
      </c>
      <c r="E628" s="114">
        <f t="shared" si="33"/>
        <v>0</v>
      </c>
      <c r="G628">
        <f t="shared" si="30"/>
        <v>9</v>
      </c>
      <c r="H628">
        <f t="shared" si="31"/>
        <v>12</v>
      </c>
      <c r="I628">
        <f t="shared" si="32"/>
        <v>2018</v>
      </c>
    </row>
    <row r="629" spans="1:9" x14ac:dyDescent="0.25">
      <c r="A629" s="155">
        <v>43356</v>
      </c>
      <c r="B629">
        <v>87</v>
      </c>
      <c r="C629">
        <v>62</v>
      </c>
      <c r="D629">
        <v>74.5</v>
      </c>
      <c r="E629" s="114">
        <f t="shared" si="33"/>
        <v>0</v>
      </c>
      <c r="G629">
        <f t="shared" si="30"/>
        <v>9</v>
      </c>
      <c r="H629">
        <f t="shared" si="31"/>
        <v>13</v>
      </c>
      <c r="I629">
        <f t="shared" si="32"/>
        <v>2018</v>
      </c>
    </row>
    <row r="630" spans="1:9" x14ac:dyDescent="0.25">
      <c r="A630" s="155">
        <v>43357</v>
      </c>
      <c r="B630">
        <v>90</v>
      </c>
      <c r="C630">
        <v>65</v>
      </c>
      <c r="D630">
        <v>77.5</v>
      </c>
      <c r="E630" s="114">
        <f t="shared" si="33"/>
        <v>0</v>
      </c>
      <c r="G630">
        <f t="shared" si="30"/>
        <v>9</v>
      </c>
      <c r="H630">
        <f t="shared" si="31"/>
        <v>14</v>
      </c>
      <c r="I630">
        <f t="shared" si="32"/>
        <v>2018</v>
      </c>
    </row>
    <row r="631" spans="1:9" x14ac:dyDescent="0.25">
      <c r="A631" s="155">
        <v>43358</v>
      </c>
      <c r="B631">
        <v>90</v>
      </c>
      <c r="C631">
        <v>64</v>
      </c>
      <c r="D631">
        <v>77</v>
      </c>
      <c r="E631" s="114">
        <f t="shared" si="33"/>
        <v>0</v>
      </c>
      <c r="G631">
        <f t="shared" si="30"/>
        <v>9</v>
      </c>
      <c r="H631">
        <f t="shared" si="31"/>
        <v>15</v>
      </c>
      <c r="I631">
        <f t="shared" si="32"/>
        <v>2018</v>
      </c>
    </row>
    <row r="632" spans="1:9" x14ac:dyDescent="0.25">
      <c r="A632" s="155">
        <v>43359</v>
      </c>
      <c r="B632">
        <v>91</v>
      </c>
      <c r="C632">
        <v>65</v>
      </c>
      <c r="D632">
        <v>78</v>
      </c>
      <c r="E632" s="114">
        <f t="shared" si="33"/>
        <v>0</v>
      </c>
      <c r="G632">
        <f t="shared" si="30"/>
        <v>9</v>
      </c>
      <c r="H632">
        <f t="shared" si="31"/>
        <v>16</v>
      </c>
      <c r="I632">
        <f t="shared" si="32"/>
        <v>2018</v>
      </c>
    </row>
    <row r="633" spans="1:9" x14ac:dyDescent="0.25">
      <c r="A633" s="155">
        <v>43360</v>
      </c>
      <c r="B633">
        <v>92</v>
      </c>
      <c r="C633">
        <v>63</v>
      </c>
      <c r="D633">
        <v>77.5</v>
      </c>
      <c r="E633" s="114">
        <f t="shared" si="33"/>
        <v>0</v>
      </c>
      <c r="G633">
        <f t="shared" si="30"/>
        <v>9</v>
      </c>
      <c r="H633">
        <f t="shared" si="31"/>
        <v>17</v>
      </c>
      <c r="I633">
        <f t="shared" si="32"/>
        <v>2018</v>
      </c>
    </row>
    <row r="634" spans="1:9" x14ac:dyDescent="0.25">
      <c r="A634" s="155">
        <v>43361</v>
      </c>
      <c r="B634">
        <v>94</v>
      </c>
      <c r="C634">
        <v>64</v>
      </c>
      <c r="D634">
        <v>79</v>
      </c>
      <c r="E634" s="114">
        <f t="shared" si="33"/>
        <v>0</v>
      </c>
      <c r="G634">
        <f t="shared" ref="G634:G697" si="34">MONTH(A634)</f>
        <v>9</v>
      </c>
      <c r="H634">
        <f t="shared" ref="H634:H697" si="35">DAY(A634)</f>
        <v>18</v>
      </c>
      <c r="I634">
        <f t="shared" ref="I634:I697" si="36">YEAR(A634)</f>
        <v>2018</v>
      </c>
    </row>
    <row r="635" spans="1:9" x14ac:dyDescent="0.25">
      <c r="A635" s="155">
        <v>43362</v>
      </c>
      <c r="B635">
        <v>89</v>
      </c>
      <c r="C635">
        <v>67</v>
      </c>
      <c r="D635">
        <v>78</v>
      </c>
      <c r="E635" s="114">
        <f t="shared" si="33"/>
        <v>0</v>
      </c>
      <c r="G635">
        <f t="shared" si="34"/>
        <v>9</v>
      </c>
      <c r="H635">
        <f t="shared" si="35"/>
        <v>19</v>
      </c>
      <c r="I635">
        <f t="shared" si="36"/>
        <v>2018</v>
      </c>
    </row>
    <row r="636" spans="1:9" x14ac:dyDescent="0.25">
      <c r="A636" s="155">
        <v>43363</v>
      </c>
      <c r="B636">
        <v>94</v>
      </c>
      <c r="C636">
        <v>69</v>
      </c>
      <c r="D636">
        <v>81.5</v>
      </c>
      <c r="E636" s="114">
        <f t="shared" si="33"/>
        <v>0</v>
      </c>
      <c r="G636">
        <f t="shared" si="34"/>
        <v>9</v>
      </c>
      <c r="H636">
        <f t="shared" si="35"/>
        <v>20</v>
      </c>
      <c r="I636">
        <f t="shared" si="36"/>
        <v>2018</v>
      </c>
    </row>
    <row r="637" spans="1:9" x14ac:dyDescent="0.25">
      <c r="A637" s="155">
        <v>43364</v>
      </c>
      <c r="B637">
        <v>89</v>
      </c>
      <c r="C637">
        <v>69</v>
      </c>
      <c r="D637">
        <v>79</v>
      </c>
      <c r="E637" s="114">
        <f t="shared" si="33"/>
        <v>0</v>
      </c>
      <c r="G637">
        <f t="shared" si="34"/>
        <v>9</v>
      </c>
      <c r="H637">
        <f t="shared" si="35"/>
        <v>21</v>
      </c>
      <c r="I637">
        <f t="shared" si="36"/>
        <v>2018</v>
      </c>
    </row>
    <row r="638" spans="1:9" x14ac:dyDescent="0.25">
      <c r="A638" s="155">
        <v>43365</v>
      </c>
      <c r="B638">
        <v>69</v>
      </c>
      <c r="C638">
        <v>61</v>
      </c>
      <c r="D638">
        <v>65</v>
      </c>
      <c r="E638" s="114">
        <f t="shared" si="33"/>
        <v>0</v>
      </c>
      <c r="G638">
        <f t="shared" si="34"/>
        <v>9</v>
      </c>
      <c r="H638">
        <f t="shared" si="35"/>
        <v>22</v>
      </c>
      <c r="I638">
        <f t="shared" si="36"/>
        <v>2018</v>
      </c>
    </row>
    <row r="639" spans="1:9" x14ac:dyDescent="0.25">
      <c r="A639" s="155">
        <v>43366</v>
      </c>
      <c r="B639">
        <v>70</v>
      </c>
      <c r="C639">
        <v>61</v>
      </c>
      <c r="D639">
        <v>65.5</v>
      </c>
      <c r="E639" s="114">
        <f t="shared" si="33"/>
        <v>0</v>
      </c>
      <c r="G639">
        <f t="shared" si="34"/>
        <v>9</v>
      </c>
      <c r="H639">
        <f t="shared" si="35"/>
        <v>23</v>
      </c>
      <c r="I639">
        <f t="shared" si="36"/>
        <v>2018</v>
      </c>
    </row>
    <row r="640" spans="1:9" x14ac:dyDescent="0.25">
      <c r="A640" s="155">
        <v>43367</v>
      </c>
      <c r="B640">
        <v>79</v>
      </c>
      <c r="C640">
        <v>67</v>
      </c>
      <c r="D640">
        <v>73</v>
      </c>
      <c r="E640" s="114">
        <f t="shared" si="33"/>
        <v>0</v>
      </c>
      <c r="G640">
        <f t="shared" si="34"/>
        <v>9</v>
      </c>
      <c r="H640">
        <f t="shared" si="35"/>
        <v>24</v>
      </c>
      <c r="I640">
        <f t="shared" si="36"/>
        <v>2018</v>
      </c>
    </row>
    <row r="641" spans="1:9" x14ac:dyDescent="0.25">
      <c r="A641" s="155">
        <v>43368</v>
      </c>
      <c r="B641">
        <v>85</v>
      </c>
      <c r="C641">
        <v>70</v>
      </c>
      <c r="D641">
        <v>77.5</v>
      </c>
      <c r="E641" s="114">
        <f t="shared" si="33"/>
        <v>0</v>
      </c>
      <c r="G641">
        <f t="shared" si="34"/>
        <v>9</v>
      </c>
      <c r="H641">
        <f t="shared" si="35"/>
        <v>25</v>
      </c>
      <c r="I641">
        <f t="shared" si="36"/>
        <v>2018</v>
      </c>
    </row>
    <row r="642" spans="1:9" x14ac:dyDescent="0.25">
      <c r="A642" s="155">
        <v>43369</v>
      </c>
      <c r="B642">
        <v>73</v>
      </c>
      <c r="C642">
        <v>59</v>
      </c>
      <c r="D642">
        <v>66</v>
      </c>
      <c r="E642" s="114">
        <f t="shared" si="33"/>
        <v>0</v>
      </c>
      <c r="G642">
        <f t="shared" si="34"/>
        <v>9</v>
      </c>
      <c r="H642">
        <f t="shared" si="35"/>
        <v>26</v>
      </c>
      <c r="I642">
        <f t="shared" si="36"/>
        <v>2018</v>
      </c>
    </row>
    <row r="643" spans="1:9" x14ac:dyDescent="0.25">
      <c r="A643" s="155">
        <v>43370</v>
      </c>
      <c r="B643">
        <v>69</v>
      </c>
      <c r="C643">
        <v>49</v>
      </c>
      <c r="D643">
        <v>59</v>
      </c>
      <c r="E643" s="114">
        <f t="shared" si="33"/>
        <v>6</v>
      </c>
      <c r="G643">
        <f t="shared" si="34"/>
        <v>9</v>
      </c>
      <c r="H643">
        <f t="shared" si="35"/>
        <v>27</v>
      </c>
      <c r="I643">
        <f t="shared" si="36"/>
        <v>2018</v>
      </c>
    </row>
    <row r="644" spans="1:9" x14ac:dyDescent="0.25">
      <c r="A644" s="155">
        <v>43371</v>
      </c>
      <c r="B644">
        <v>76</v>
      </c>
      <c r="C644">
        <v>48</v>
      </c>
      <c r="D644">
        <v>62</v>
      </c>
      <c r="E644" s="114">
        <f t="shared" si="33"/>
        <v>3</v>
      </c>
      <c r="G644">
        <f t="shared" si="34"/>
        <v>9</v>
      </c>
      <c r="H644">
        <f t="shared" si="35"/>
        <v>28</v>
      </c>
      <c r="I644">
        <f t="shared" si="36"/>
        <v>2018</v>
      </c>
    </row>
    <row r="645" spans="1:9" x14ac:dyDescent="0.25">
      <c r="A645" s="155">
        <v>43372</v>
      </c>
      <c r="B645">
        <v>78</v>
      </c>
      <c r="C645">
        <v>52</v>
      </c>
      <c r="D645">
        <v>65</v>
      </c>
      <c r="E645" s="114">
        <f t="shared" si="33"/>
        <v>0</v>
      </c>
      <c r="G645">
        <f t="shared" si="34"/>
        <v>9</v>
      </c>
      <c r="H645">
        <f t="shared" si="35"/>
        <v>29</v>
      </c>
      <c r="I645">
        <f t="shared" si="36"/>
        <v>2018</v>
      </c>
    </row>
    <row r="646" spans="1:9" x14ac:dyDescent="0.25">
      <c r="A646" s="155">
        <v>43373</v>
      </c>
      <c r="B646">
        <v>83</v>
      </c>
      <c r="C646">
        <v>53</v>
      </c>
      <c r="D646">
        <v>68</v>
      </c>
      <c r="E646" s="114">
        <f t="shared" si="33"/>
        <v>0</v>
      </c>
      <c r="G646">
        <f t="shared" si="34"/>
        <v>9</v>
      </c>
      <c r="H646">
        <f t="shared" si="35"/>
        <v>30</v>
      </c>
      <c r="I646">
        <f t="shared" si="36"/>
        <v>2018</v>
      </c>
    </row>
    <row r="647" spans="1:9" x14ac:dyDescent="0.25">
      <c r="A647" s="155">
        <v>43374</v>
      </c>
      <c r="B647">
        <v>84</v>
      </c>
      <c r="C647">
        <v>58</v>
      </c>
      <c r="D647">
        <v>71</v>
      </c>
      <c r="E647" s="114">
        <f t="shared" si="33"/>
        <v>0</v>
      </c>
      <c r="G647">
        <f t="shared" si="34"/>
        <v>10</v>
      </c>
      <c r="H647">
        <f t="shared" si="35"/>
        <v>1</v>
      </c>
      <c r="I647">
        <f t="shared" si="36"/>
        <v>2018</v>
      </c>
    </row>
    <row r="648" spans="1:9" x14ac:dyDescent="0.25">
      <c r="A648" s="155">
        <v>43375</v>
      </c>
      <c r="B648">
        <v>87</v>
      </c>
      <c r="C648">
        <v>67</v>
      </c>
      <c r="D648">
        <v>77</v>
      </c>
      <c r="E648" s="114">
        <f t="shared" si="33"/>
        <v>0</v>
      </c>
      <c r="G648">
        <f t="shared" si="34"/>
        <v>10</v>
      </c>
      <c r="H648">
        <f t="shared" si="35"/>
        <v>2</v>
      </c>
      <c r="I648">
        <f t="shared" si="36"/>
        <v>2018</v>
      </c>
    </row>
    <row r="649" spans="1:9" x14ac:dyDescent="0.25">
      <c r="A649" s="155">
        <v>43376</v>
      </c>
      <c r="B649">
        <v>89</v>
      </c>
      <c r="C649">
        <v>69</v>
      </c>
      <c r="D649">
        <v>79</v>
      </c>
      <c r="E649" s="114">
        <f t="shared" si="33"/>
        <v>0</v>
      </c>
      <c r="G649">
        <f t="shared" si="34"/>
        <v>10</v>
      </c>
      <c r="H649">
        <f t="shared" si="35"/>
        <v>3</v>
      </c>
      <c r="I649">
        <f t="shared" si="36"/>
        <v>2018</v>
      </c>
    </row>
    <row r="650" spans="1:9" x14ac:dyDescent="0.25">
      <c r="A650" s="155">
        <v>43377</v>
      </c>
      <c r="B650">
        <v>88</v>
      </c>
      <c r="C650">
        <v>68</v>
      </c>
      <c r="D650">
        <v>78</v>
      </c>
      <c r="E650" s="114">
        <f t="shared" ref="E650:E713" si="37">IF(65-D650&gt;0,65-D650,0)</f>
        <v>0</v>
      </c>
      <c r="G650">
        <f t="shared" si="34"/>
        <v>10</v>
      </c>
      <c r="H650">
        <f t="shared" si="35"/>
        <v>4</v>
      </c>
      <c r="I650">
        <f t="shared" si="36"/>
        <v>2018</v>
      </c>
    </row>
    <row r="651" spans="1:9" x14ac:dyDescent="0.25">
      <c r="A651" s="155">
        <v>43378</v>
      </c>
      <c r="B651">
        <v>90</v>
      </c>
      <c r="C651">
        <v>66</v>
      </c>
      <c r="D651">
        <v>78</v>
      </c>
      <c r="E651" s="114">
        <f t="shared" si="37"/>
        <v>0</v>
      </c>
      <c r="G651">
        <f t="shared" si="34"/>
        <v>10</v>
      </c>
      <c r="H651">
        <f t="shared" si="35"/>
        <v>5</v>
      </c>
      <c r="I651">
        <f t="shared" si="36"/>
        <v>2018</v>
      </c>
    </row>
    <row r="652" spans="1:9" x14ac:dyDescent="0.25">
      <c r="A652" s="155">
        <v>43379</v>
      </c>
      <c r="B652">
        <v>90</v>
      </c>
      <c r="C652">
        <v>72</v>
      </c>
      <c r="D652">
        <v>81</v>
      </c>
      <c r="E652" s="114">
        <f t="shared" si="37"/>
        <v>0</v>
      </c>
      <c r="G652">
        <f t="shared" si="34"/>
        <v>10</v>
      </c>
      <c r="H652">
        <f t="shared" si="35"/>
        <v>6</v>
      </c>
      <c r="I652">
        <f t="shared" si="36"/>
        <v>2018</v>
      </c>
    </row>
    <row r="653" spans="1:9" x14ac:dyDescent="0.25">
      <c r="A653" s="155">
        <v>43380</v>
      </c>
      <c r="B653">
        <v>90</v>
      </c>
      <c r="C653">
        <v>66</v>
      </c>
      <c r="D653">
        <v>78</v>
      </c>
      <c r="E653" s="114">
        <f t="shared" si="37"/>
        <v>0</v>
      </c>
      <c r="G653">
        <f t="shared" si="34"/>
        <v>10</v>
      </c>
      <c r="H653">
        <f t="shared" si="35"/>
        <v>7</v>
      </c>
      <c r="I653">
        <f t="shared" si="36"/>
        <v>2018</v>
      </c>
    </row>
    <row r="654" spans="1:9" x14ac:dyDescent="0.25">
      <c r="A654" s="155">
        <v>43381</v>
      </c>
      <c r="B654">
        <v>89</v>
      </c>
      <c r="C654">
        <v>70</v>
      </c>
      <c r="D654">
        <v>79.5</v>
      </c>
      <c r="E654" s="114">
        <f t="shared" si="37"/>
        <v>0</v>
      </c>
      <c r="G654">
        <f t="shared" si="34"/>
        <v>10</v>
      </c>
      <c r="H654">
        <f t="shared" si="35"/>
        <v>8</v>
      </c>
      <c r="I654">
        <f t="shared" si="36"/>
        <v>2018</v>
      </c>
    </row>
    <row r="655" spans="1:9" x14ac:dyDescent="0.25">
      <c r="A655" s="155">
        <v>43382</v>
      </c>
      <c r="B655">
        <v>88</v>
      </c>
      <c r="C655">
        <v>72</v>
      </c>
      <c r="D655">
        <v>80</v>
      </c>
      <c r="E655" s="114">
        <f t="shared" si="37"/>
        <v>0</v>
      </c>
      <c r="G655">
        <f t="shared" si="34"/>
        <v>10</v>
      </c>
      <c r="H655">
        <f t="shared" si="35"/>
        <v>9</v>
      </c>
      <c r="I655">
        <f t="shared" si="36"/>
        <v>2018</v>
      </c>
    </row>
    <row r="656" spans="1:9" x14ac:dyDescent="0.25">
      <c r="A656" s="155">
        <v>43383</v>
      </c>
      <c r="B656">
        <v>81</v>
      </c>
      <c r="C656">
        <v>56</v>
      </c>
      <c r="D656">
        <v>68.5</v>
      </c>
      <c r="E656" s="114">
        <f t="shared" si="37"/>
        <v>0</v>
      </c>
      <c r="G656">
        <f t="shared" si="34"/>
        <v>10</v>
      </c>
      <c r="H656">
        <f t="shared" si="35"/>
        <v>10</v>
      </c>
      <c r="I656">
        <f t="shared" si="36"/>
        <v>2018</v>
      </c>
    </row>
    <row r="657" spans="1:9" x14ac:dyDescent="0.25">
      <c r="A657" s="155">
        <v>43384</v>
      </c>
      <c r="B657">
        <v>65</v>
      </c>
      <c r="C657">
        <v>43</v>
      </c>
      <c r="D657">
        <v>54</v>
      </c>
      <c r="E657" s="114">
        <f t="shared" si="37"/>
        <v>11</v>
      </c>
      <c r="G657">
        <f t="shared" si="34"/>
        <v>10</v>
      </c>
      <c r="H657">
        <f t="shared" si="35"/>
        <v>11</v>
      </c>
      <c r="I657">
        <f t="shared" si="36"/>
        <v>2018</v>
      </c>
    </row>
    <row r="658" spans="1:9" x14ac:dyDescent="0.25">
      <c r="A658" s="155">
        <v>43385</v>
      </c>
      <c r="B658">
        <v>55</v>
      </c>
      <c r="C658">
        <v>38</v>
      </c>
      <c r="D658">
        <v>46.5</v>
      </c>
      <c r="E658" s="114">
        <f t="shared" si="37"/>
        <v>18.5</v>
      </c>
      <c r="G658">
        <f t="shared" si="34"/>
        <v>10</v>
      </c>
      <c r="H658">
        <f t="shared" si="35"/>
        <v>12</v>
      </c>
      <c r="I658">
        <f t="shared" si="36"/>
        <v>2018</v>
      </c>
    </row>
    <row r="659" spans="1:9" x14ac:dyDescent="0.25">
      <c r="A659" s="155">
        <v>43386</v>
      </c>
      <c r="B659">
        <v>52</v>
      </c>
      <c r="C659">
        <v>47</v>
      </c>
      <c r="D659">
        <v>49.5</v>
      </c>
      <c r="E659" s="114">
        <f t="shared" si="37"/>
        <v>15.5</v>
      </c>
      <c r="G659">
        <f t="shared" si="34"/>
        <v>10</v>
      </c>
      <c r="H659">
        <f t="shared" si="35"/>
        <v>13</v>
      </c>
      <c r="I659">
        <f t="shared" si="36"/>
        <v>2018</v>
      </c>
    </row>
    <row r="660" spans="1:9" x14ac:dyDescent="0.25">
      <c r="A660" s="155">
        <v>43387</v>
      </c>
      <c r="B660">
        <v>58</v>
      </c>
      <c r="C660">
        <v>50</v>
      </c>
      <c r="D660">
        <v>54</v>
      </c>
      <c r="E660" s="114">
        <f t="shared" si="37"/>
        <v>11</v>
      </c>
      <c r="G660">
        <f t="shared" si="34"/>
        <v>10</v>
      </c>
      <c r="H660">
        <f t="shared" si="35"/>
        <v>14</v>
      </c>
      <c r="I660">
        <f t="shared" si="36"/>
        <v>2018</v>
      </c>
    </row>
    <row r="661" spans="1:9" x14ac:dyDescent="0.25">
      <c r="A661" s="155">
        <v>43388</v>
      </c>
      <c r="B661">
        <v>57</v>
      </c>
      <c r="C661">
        <v>42</v>
      </c>
      <c r="D661">
        <v>49.5</v>
      </c>
      <c r="E661" s="114">
        <f t="shared" si="37"/>
        <v>15.5</v>
      </c>
      <c r="G661">
        <f t="shared" si="34"/>
        <v>10</v>
      </c>
      <c r="H661">
        <f t="shared" si="35"/>
        <v>15</v>
      </c>
      <c r="I661">
        <f t="shared" si="36"/>
        <v>2018</v>
      </c>
    </row>
    <row r="662" spans="1:9" x14ac:dyDescent="0.25">
      <c r="A662" s="155">
        <v>43389</v>
      </c>
      <c r="B662">
        <v>51</v>
      </c>
      <c r="C662">
        <v>37</v>
      </c>
      <c r="D662">
        <v>44</v>
      </c>
      <c r="E662" s="114">
        <f t="shared" si="37"/>
        <v>21</v>
      </c>
      <c r="G662">
        <f t="shared" si="34"/>
        <v>10</v>
      </c>
      <c r="H662">
        <f t="shared" si="35"/>
        <v>16</v>
      </c>
      <c r="I662">
        <f t="shared" si="36"/>
        <v>2018</v>
      </c>
    </row>
    <row r="663" spans="1:9" x14ac:dyDescent="0.25">
      <c r="A663" s="155">
        <v>43390</v>
      </c>
      <c r="B663">
        <v>68</v>
      </c>
      <c r="C663">
        <v>34</v>
      </c>
      <c r="D663">
        <v>51</v>
      </c>
      <c r="E663" s="114">
        <f t="shared" si="37"/>
        <v>14</v>
      </c>
      <c r="G663">
        <f t="shared" si="34"/>
        <v>10</v>
      </c>
      <c r="H663">
        <f t="shared" si="35"/>
        <v>17</v>
      </c>
      <c r="I663">
        <f t="shared" si="36"/>
        <v>2018</v>
      </c>
    </row>
    <row r="664" spans="1:9" x14ac:dyDescent="0.25">
      <c r="A664" s="155">
        <v>43391</v>
      </c>
      <c r="B664">
        <v>62</v>
      </c>
      <c r="C664">
        <v>39</v>
      </c>
      <c r="D664">
        <v>50.5</v>
      </c>
      <c r="E664" s="114">
        <f t="shared" si="37"/>
        <v>14.5</v>
      </c>
      <c r="G664">
        <f t="shared" si="34"/>
        <v>10</v>
      </c>
      <c r="H664">
        <f t="shared" si="35"/>
        <v>18</v>
      </c>
      <c r="I664">
        <f t="shared" si="36"/>
        <v>2018</v>
      </c>
    </row>
    <row r="665" spans="1:9" x14ac:dyDescent="0.25">
      <c r="A665" s="155">
        <v>43392</v>
      </c>
      <c r="B665">
        <v>60</v>
      </c>
      <c r="C665">
        <v>36</v>
      </c>
      <c r="D665">
        <v>48</v>
      </c>
      <c r="E665" s="114">
        <f t="shared" si="37"/>
        <v>17</v>
      </c>
      <c r="G665">
        <f t="shared" si="34"/>
        <v>10</v>
      </c>
      <c r="H665">
        <f t="shared" si="35"/>
        <v>19</v>
      </c>
      <c r="I665">
        <f t="shared" si="36"/>
        <v>2018</v>
      </c>
    </row>
    <row r="666" spans="1:9" x14ac:dyDescent="0.25">
      <c r="A666" s="155">
        <v>43393</v>
      </c>
      <c r="B666">
        <v>68</v>
      </c>
      <c r="C666">
        <v>41</v>
      </c>
      <c r="D666">
        <v>54.5</v>
      </c>
      <c r="E666" s="114">
        <f t="shared" si="37"/>
        <v>10.5</v>
      </c>
      <c r="G666">
        <f t="shared" si="34"/>
        <v>10</v>
      </c>
      <c r="H666">
        <f t="shared" si="35"/>
        <v>20</v>
      </c>
      <c r="I666">
        <f t="shared" si="36"/>
        <v>2018</v>
      </c>
    </row>
    <row r="667" spans="1:9" x14ac:dyDescent="0.25">
      <c r="A667" s="155">
        <v>43394</v>
      </c>
      <c r="B667">
        <v>55</v>
      </c>
      <c r="C667">
        <v>27</v>
      </c>
      <c r="D667">
        <v>41</v>
      </c>
      <c r="E667" s="114">
        <f t="shared" si="37"/>
        <v>24</v>
      </c>
      <c r="G667">
        <f t="shared" si="34"/>
        <v>10</v>
      </c>
      <c r="H667">
        <f t="shared" si="35"/>
        <v>21</v>
      </c>
      <c r="I667">
        <f t="shared" si="36"/>
        <v>2018</v>
      </c>
    </row>
    <row r="668" spans="1:9" x14ac:dyDescent="0.25">
      <c r="A668" s="155">
        <v>43395</v>
      </c>
      <c r="B668">
        <v>65</v>
      </c>
      <c r="C668">
        <v>32</v>
      </c>
      <c r="D668">
        <v>48.5</v>
      </c>
      <c r="E668" s="114">
        <f t="shared" si="37"/>
        <v>16.5</v>
      </c>
      <c r="G668">
        <f t="shared" si="34"/>
        <v>10</v>
      </c>
      <c r="H668">
        <f t="shared" si="35"/>
        <v>22</v>
      </c>
      <c r="I668">
        <f t="shared" si="36"/>
        <v>2018</v>
      </c>
    </row>
    <row r="669" spans="1:9" x14ac:dyDescent="0.25">
      <c r="A669" s="155">
        <v>43396</v>
      </c>
      <c r="B669">
        <v>72</v>
      </c>
      <c r="C669">
        <v>37</v>
      </c>
      <c r="D669">
        <v>54.5</v>
      </c>
      <c r="E669" s="114">
        <f t="shared" si="37"/>
        <v>10.5</v>
      </c>
      <c r="G669">
        <f t="shared" si="34"/>
        <v>10</v>
      </c>
      <c r="H669">
        <f t="shared" si="35"/>
        <v>23</v>
      </c>
      <c r="I669">
        <f t="shared" si="36"/>
        <v>2018</v>
      </c>
    </row>
    <row r="670" spans="1:9" x14ac:dyDescent="0.25">
      <c r="A670" s="155">
        <v>43397</v>
      </c>
      <c r="B670">
        <v>62</v>
      </c>
      <c r="C670">
        <v>35</v>
      </c>
      <c r="D670">
        <v>48.5</v>
      </c>
      <c r="E670" s="114">
        <f t="shared" si="37"/>
        <v>16.5</v>
      </c>
      <c r="G670">
        <f t="shared" si="34"/>
        <v>10</v>
      </c>
      <c r="H670">
        <f t="shared" si="35"/>
        <v>24</v>
      </c>
      <c r="I670">
        <f t="shared" si="36"/>
        <v>2018</v>
      </c>
    </row>
    <row r="671" spans="1:9" x14ac:dyDescent="0.25">
      <c r="A671" s="155">
        <v>43398</v>
      </c>
      <c r="B671">
        <v>57</v>
      </c>
      <c r="C671">
        <v>47</v>
      </c>
      <c r="D671">
        <v>52</v>
      </c>
      <c r="E671" s="114">
        <f t="shared" si="37"/>
        <v>13</v>
      </c>
      <c r="G671">
        <f t="shared" si="34"/>
        <v>10</v>
      </c>
      <c r="H671">
        <f t="shared" si="35"/>
        <v>25</v>
      </c>
      <c r="I671">
        <f t="shared" si="36"/>
        <v>2018</v>
      </c>
    </row>
    <row r="672" spans="1:9" x14ac:dyDescent="0.25">
      <c r="A672" s="155">
        <v>43399</v>
      </c>
      <c r="B672">
        <v>57</v>
      </c>
      <c r="C672">
        <v>50</v>
      </c>
      <c r="D672">
        <v>53.5</v>
      </c>
      <c r="E672" s="114">
        <f t="shared" si="37"/>
        <v>11.5</v>
      </c>
      <c r="G672">
        <f t="shared" si="34"/>
        <v>10</v>
      </c>
      <c r="H672">
        <f t="shared" si="35"/>
        <v>26</v>
      </c>
      <c r="I672">
        <f t="shared" si="36"/>
        <v>2018</v>
      </c>
    </row>
    <row r="673" spans="1:9" x14ac:dyDescent="0.25">
      <c r="A673" s="155">
        <v>43400</v>
      </c>
      <c r="B673">
        <v>63</v>
      </c>
      <c r="C673">
        <v>43</v>
      </c>
      <c r="D673">
        <v>53</v>
      </c>
      <c r="E673" s="114">
        <f t="shared" si="37"/>
        <v>12</v>
      </c>
      <c r="G673">
        <f t="shared" si="34"/>
        <v>10</v>
      </c>
      <c r="H673">
        <f t="shared" si="35"/>
        <v>27</v>
      </c>
      <c r="I673">
        <f t="shared" si="36"/>
        <v>2018</v>
      </c>
    </row>
    <row r="674" spans="1:9" x14ac:dyDescent="0.25">
      <c r="A674" s="155">
        <v>43401</v>
      </c>
      <c r="B674">
        <v>71</v>
      </c>
      <c r="C674">
        <v>39</v>
      </c>
      <c r="D674">
        <v>55</v>
      </c>
      <c r="E674" s="114">
        <f t="shared" si="37"/>
        <v>10</v>
      </c>
      <c r="G674">
        <f t="shared" si="34"/>
        <v>10</v>
      </c>
      <c r="H674">
        <f t="shared" si="35"/>
        <v>28</v>
      </c>
      <c r="I674">
        <f t="shared" si="36"/>
        <v>2018</v>
      </c>
    </row>
    <row r="675" spans="1:9" x14ac:dyDescent="0.25">
      <c r="A675" s="155">
        <v>43402</v>
      </c>
      <c r="B675">
        <v>69</v>
      </c>
      <c r="C675">
        <v>33</v>
      </c>
      <c r="D675">
        <v>51</v>
      </c>
      <c r="E675" s="114">
        <f t="shared" si="37"/>
        <v>14</v>
      </c>
      <c r="G675">
        <f t="shared" si="34"/>
        <v>10</v>
      </c>
      <c r="H675">
        <f t="shared" si="35"/>
        <v>29</v>
      </c>
      <c r="I675">
        <f t="shared" si="36"/>
        <v>2018</v>
      </c>
    </row>
    <row r="676" spans="1:9" x14ac:dyDescent="0.25">
      <c r="A676" s="155">
        <v>43403</v>
      </c>
      <c r="B676">
        <v>77</v>
      </c>
      <c r="C676">
        <v>47</v>
      </c>
      <c r="D676">
        <v>62</v>
      </c>
      <c r="E676" s="114">
        <f t="shared" si="37"/>
        <v>3</v>
      </c>
      <c r="G676">
        <f t="shared" si="34"/>
        <v>10</v>
      </c>
      <c r="H676">
        <f t="shared" si="35"/>
        <v>30</v>
      </c>
      <c r="I676">
        <f t="shared" si="36"/>
        <v>2018</v>
      </c>
    </row>
    <row r="677" spans="1:9" x14ac:dyDescent="0.25">
      <c r="A677" s="155">
        <v>43404</v>
      </c>
      <c r="B677">
        <v>68</v>
      </c>
      <c r="C677">
        <v>53</v>
      </c>
      <c r="D677">
        <v>60.5</v>
      </c>
      <c r="E677" s="114">
        <f t="shared" si="37"/>
        <v>4.5</v>
      </c>
      <c r="G677">
        <f t="shared" si="34"/>
        <v>10</v>
      </c>
      <c r="H677">
        <f t="shared" si="35"/>
        <v>31</v>
      </c>
      <c r="I677">
        <f t="shared" si="36"/>
        <v>2018</v>
      </c>
    </row>
    <row r="678" spans="1:9" x14ac:dyDescent="0.25">
      <c r="A678" s="155">
        <v>43405</v>
      </c>
      <c r="B678">
        <v>53</v>
      </c>
      <c r="C678">
        <v>41</v>
      </c>
      <c r="D678">
        <v>47</v>
      </c>
      <c r="E678" s="114">
        <f t="shared" si="37"/>
        <v>18</v>
      </c>
      <c r="G678">
        <f t="shared" si="34"/>
        <v>11</v>
      </c>
      <c r="H678">
        <f t="shared" si="35"/>
        <v>1</v>
      </c>
      <c r="I678">
        <f t="shared" si="36"/>
        <v>2018</v>
      </c>
    </row>
    <row r="679" spans="1:9" x14ac:dyDescent="0.25">
      <c r="A679" s="155">
        <v>43406</v>
      </c>
      <c r="B679">
        <v>57</v>
      </c>
      <c r="C679">
        <v>40</v>
      </c>
      <c r="D679">
        <v>48.5</v>
      </c>
      <c r="E679" s="114">
        <f t="shared" si="37"/>
        <v>16.5</v>
      </c>
      <c r="G679">
        <f t="shared" si="34"/>
        <v>11</v>
      </c>
      <c r="H679">
        <f t="shared" si="35"/>
        <v>2</v>
      </c>
      <c r="I679">
        <f t="shared" si="36"/>
        <v>2018</v>
      </c>
    </row>
    <row r="680" spans="1:9" x14ac:dyDescent="0.25">
      <c r="A680" s="155">
        <v>43407</v>
      </c>
      <c r="B680">
        <v>57</v>
      </c>
      <c r="C680">
        <v>37</v>
      </c>
      <c r="D680">
        <v>47</v>
      </c>
      <c r="E680" s="114">
        <f t="shared" si="37"/>
        <v>18</v>
      </c>
      <c r="G680">
        <f t="shared" si="34"/>
        <v>11</v>
      </c>
      <c r="H680">
        <f t="shared" si="35"/>
        <v>3</v>
      </c>
      <c r="I680">
        <f t="shared" si="36"/>
        <v>2018</v>
      </c>
    </row>
    <row r="681" spans="1:9" x14ac:dyDescent="0.25">
      <c r="A681" s="155">
        <v>43408</v>
      </c>
      <c r="B681">
        <v>57</v>
      </c>
      <c r="C681">
        <v>49</v>
      </c>
      <c r="D681">
        <v>53</v>
      </c>
      <c r="E681" s="114">
        <f t="shared" si="37"/>
        <v>12</v>
      </c>
      <c r="G681">
        <f t="shared" si="34"/>
        <v>11</v>
      </c>
      <c r="H681">
        <f t="shared" si="35"/>
        <v>4</v>
      </c>
      <c r="I681">
        <f t="shared" si="36"/>
        <v>2018</v>
      </c>
    </row>
    <row r="682" spans="1:9" x14ac:dyDescent="0.25">
      <c r="A682" s="155">
        <v>43409</v>
      </c>
      <c r="B682">
        <v>59</v>
      </c>
      <c r="C682">
        <v>39</v>
      </c>
      <c r="D682">
        <v>49</v>
      </c>
      <c r="E682" s="114">
        <f t="shared" si="37"/>
        <v>16</v>
      </c>
      <c r="G682">
        <f t="shared" si="34"/>
        <v>11</v>
      </c>
      <c r="H682">
        <f t="shared" si="35"/>
        <v>5</v>
      </c>
      <c r="I682">
        <f t="shared" si="36"/>
        <v>2018</v>
      </c>
    </row>
    <row r="683" spans="1:9" x14ac:dyDescent="0.25">
      <c r="A683" s="155">
        <v>43410</v>
      </c>
      <c r="B683">
        <v>66</v>
      </c>
      <c r="C683">
        <v>46</v>
      </c>
      <c r="D683">
        <v>56</v>
      </c>
      <c r="E683" s="114">
        <f t="shared" si="37"/>
        <v>9</v>
      </c>
      <c r="G683">
        <f t="shared" si="34"/>
        <v>11</v>
      </c>
      <c r="H683">
        <f t="shared" si="35"/>
        <v>6</v>
      </c>
      <c r="I683">
        <f t="shared" si="36"/>
        <v>2018</v>
      </c>
    </row>
    <row r="684" spans="1:9" x14ac:dyDescent="0.25">
      <c r="A684" s="155">
        <v>43411</v>
      </c>
      <c r="B684">
        <v>59</v>
      </c>
      <c r="C684">
        <v>45</v>
      </c>
      <c r="D684">
        <v>52</v>
      </c>
      <c r="E684" s="114">
        <f t="shared" si="37"/>
        <v>13</v>
      </c>
      <c r="G684">
        <f t="shared" si="34"/>
        <v>11</v>
      </c>
      <c r="H684">
        <f t="shared" si="35"/>
        <v>7</v>
      </c>
      <c r="I684">
        <f t="shared" si="36"/>
        <v>2018</v>
      </c>
    </row>
    <row r="685" spans="1:9" x14ac:dyDescent="0.25">
      <c r="A685" s="155">
        <v>43412</v>
      </c>
      <c r="B685">
        <v>47</v>
      </c>
      <c r="C685">
        <v>40</v>
      </c>
      <c r="D685">
        <v>43.5</v>
      </c>
      <c r="E685" s="114">
        <f t="shared" si="37"/>
        <v>21.5</v>
      </c>
      <c r="G685">
        <f t="shared" si="34"/>
        <v>11</v>
      </c>
      <c r="H685">
        <f t="shared" si="35"/>
        <v>8</v>
      </c>
      <c r="I685">
        <f t="shared" si="36"/>
        <v>2018</v>
      </c>
    </row>
    <row r="686" spans="1:9" x14ac:dyDescent="0.25">
      <c r="A686" s="155">
        <v>43413</v>
      </c>
      <c r="B686">
        <v>42</v>
      </c>
      <c r="C686">
        <v>31</v>
      </c>
      <c r="D686">
        <v>36.5</v>
      </c>
      <c r="E686" s="114">
        <f t="shared" si="37"/>
        <v>28.5</v>
      </c>
      <c r="G686">
        <f t="shared" si="34"/>
        <v>11</v>
      </c>
      <c r="H686">
        <f t="shared" si="35"/>
        <v>9</v>
      </c>
      <c r="I686">
        <f t="shared" si="36"/>
        <v>2018</v>
      </c>
    </row>
    <row r="687" spans="1:9" x14ac:dyDescent="0.25">
      <c r="A687" s="155">
        <v>43414</v>
      </c>
      <c r="B687">
        <v>37</v>
      </c>
      <c r="C687">
        <v>22</v>
      </c>
      <c r="D687">
        <v>29.5</v>
      </c>
      <c r="E687" s="114">
        <f t="shared" si="37"/>
        <v>35.5</v>
      </c>
      <c r="G687">
        <f t="shared" si="34"/>
        <v>11</v>
      </c>
      <c r="H687">
        <f t="shared" si="35"/>
        <v>10</v>
      </c>
      <c r="I687">
        <f t="shared" si="36"/>
        <v>2018</v>
      </c>
    </row>
    <row r="688" spans="1:9" x14ac:dyDescent="0.25">
      <c r="A688" s="155">
        <v>43415</v>
      </c>
      <c r="B688">
        <v>48</v>
      </c>
      <c r="C688">
        <v>23</v>
      </c>
      <c r="D688">
        <v>35.5</v>
      </c>
      <c r="E688" s="114">
        <f t="shared" si="37"/>
        <v>29.5</v>
      </c>
      <c r="G688">
        <f t="shared" si="34"/>
        <v>11</v>
      </c>
      <c r="H688">
        <f t="shared" si="35"/>
        <v>11</v>
      </c>
      <c r="I688">
        <f t="shared" si="36"/>
        <v>2018</v>
      </c>
    </row>
    <row r="689" spans="1:9" x14ac:dyDescent="0.25">
      <c r="A689" s="155">
        <v>43416</v>
      </c>
      <c r="B689">
        <v>44</v>
      </c>
      <c r="C689">
        <v>32</v>
      </c>
      <c r="D689">
        <v>38</v>
      </c>
      <c r="E689" s="114">
        <f t="shared" si="37"/>
        <v>27</v>
      </c>
      <c r="G689">
        <f t="shared" si="34"/>
        <v>11</v>
      </c>
      <c r="H689">
        <f t="shared" si="35"/>
        <v>12</v>
      </c>
      <c r="I689">
        <f t="shared" si="36"/>
        <v>2018</v>
      </c>
    </row>
    <row r="690" spans="1:9" x14ac:dyDescent="0.25">
      <c r="A690" s="155">
        <v>43417</v>
      </c>
      <c r="B690">
        <v>32</v>
      </c>
      <c r="C690">
        <v>25</v>
      </c>
      <c r="D690">
        <v>28.5</v>
      </c>
      <c r="E690" s="114">
        <f t="shared" si="37"/>
        <v>36.5</v>
      </c>
      <c r="G690">
        <f t="shared" si="34"/>
        <v>11</v>
      </c>
      <c r="H690">
        <f t="shared" si="35"/>
        <v>13</v>
      </c>
      <c r="I690">
        <f t="shared" si="36"/>
        <v>2018</v>
      </c>
    </row>
    <row r="691" spans="1:9" x14ac:dyDescent="0.25">
      <c r="A691" s="155">
        <v>43418</v>
      </c>
      <c r="B691">
        <v>34</v>
      </c>
      <c r="C691">
        <v>23</v>
      </c>
      <c r="D691">
        <v>28.5</v>
      </c>
      <c r="E691" s="114">
        <f t="shared" si="37"/>
        <v>36.5</v>
      </c>
      <c r="G691">
        <f t="shared" si="34"/>
        <v>11</v>
      </c>
      <c r="H691">
        <f t="shared" si="35"/>
        <v>14</v>
      </c>
      <c r="I691">
        <f t="shared" si="36"/>
        <v>2018</v>
      </c>
    </row>
    <row r="692" spans="1:9" x14ac:dyDescent="0.25">
      <c r="A692" s="155">
        <v>43419</v>
      </c>
      <c r="B692">
        <v>37</v>
      </c>
      <c r="C692">
        <v>27</v>
      </c>
      <c r="D692">
        <v>32</v>
      </c>
      <c r="E692" s="114">
        <f t="shared" si="37"/>
        <v>33</v>
      </c>
      <c r="G692">
        <f t="shared" si="34"/>
        <v>11</v>
      </c>
      <c r="H692">
        <f t="shared" si="35"/>
        <v>15</v>
      </c>
      <c r="I692">
        <f t="shared" si="36"/>
        <v>2018</v>
      </c>
    </row>
    <row r="693" spans="1:9" x14ac:dyDescent="0.25">
      <c r="A693" s="155">
        <v>43420</v>
      </c>
      <c r="B693">
        <v>55</v>
      </c>
      <c r="C693">
        <v>26</v>
      </c>
      <c r="D693">
        <v>40.5</v>
      </c>
      <c r="E693" s="114">
        <f t="shared" si="37"/>
        <v>24.5</v>
      </c>
      <c r="G693">
        <f t="shared" si="34"/>
        <v>11</v>
      </c>
      <c r="H693">
        <f t="shared" si="35"/>
        <v>16</v>
      </c>
      <c r="I693">
        <f t="shared" si="36"/>
        <v>2018</v>
      </c>
    </row>
    <row r="694" spans="1:9" x14ac:dyDescent="0.25">
      <c r="A694" s="155">
        <v>43421</v>
      </c>
      <c r="B694">
        <v>62</v>
      </c>
      <c r="C694">
        <v>30</v>
      </c>
      <c r="D694">
        <v>46</v>
      </c>
      <c r="E694" s="114">
        <f t="shared" si="37"/>
        <v>19</v>
      </c>
      <c r="G694">
        <f t="shared" si="34"/>
        <v>11</v>
      </c>
      <c r="H694">
        <f t="shared" si="35"/>
        <v>17</v>
      </c>
      <c r="I694">
        <f t="shared" si="36"/>
        <v>2018</v>
      </c>
    </row>
    <row r="695" spans="1:9" x14ac:dyDescent="0.25">
      <c r="A695" s="155">
        <v>43422</v>
      </c>
      <c r="B695">
        <v>45</v>
      </c>
      <c r="C695">
        <v>39</v>
      </c>
      <c r="D695">
        <v>42</v>
      </c>
      <c r="E695" s="114">
        <f t="shared" si="37"/>
        <v>23</v>
      </c>
      <c r="G695">
        <f t="shared" si="34"/>
        <v>11</v>
      </c>
      <c r="H695">
        <f t="shared" si="35"/>
        <v>18</v>
      </c>
      <c r="I695">
        <f t="shared" si="36"/>
        <v>2018</v>
      </c>
    </row>
    <row r="696" spans="1:9" x14ac:dyDescent="0.25">
      <c r="A696" s="155">
        <v>43423</v>
      </c>
      <c r="B696">
        <v>42</v>
      </c>
      <c r="C696">
        <v>32</v>
      </c>
      <c r="D696">
        <v>37</v>
      </c>
      <c r="E696" s="114">
        <f t="shared" si="37"/>
        <v>28</v>
      </c>
      <c r="G696">
        <f t="shared" si="34"/>
        <v>11</v>
      </c>
      <c r="H696">
        <f t="shared" si="35"/>
        <v>19</v>
      </c>
      <c r="I696">
        <f t="shared" si="36"/>
        <v>2018</v>
      </c>
    </row>
    <row r="697" spans="1:9" x14ac:dyDescent="0.25">
      <c r="A697" s="155">
        <v>43424</v>
      </c>
      <c r="B697">
        <v>38</v>
      </c>
      <c r="C697">
        <v>24</v>
      </c>
      <c r="D697">
        <v>31</v>
      </c>
      <c r="E697" s="114">
        <f t="shared" si="37"/>
        <v>34</v>
      </c>
      <c r="G697">
        <f t="shared" si="34"/>
        <v>11</v>
      </c>
      <c r="H697">
        <f t="shared" si="35"/>
        <v>20</v>
      </c>
      <c r="I697">
        <f t="shared" si="36"/>
        <v>2018</v>
      </c>
    </row>
    <row r="698" spans="1:9" x14ac:dyDescent="0.25">
      <c r="A698" s="155">
        <v>43425</v>
      </c>
      <c r="B698">
        <v>56</v>
      </c>
      <c r="C698">
        <v>23</v>
      </c>
      <c r="D698">
        <v>39.5</v>
      </c>
      <c r="E698" s="114">
        <f t="shared" si="37"/>
        <v>25.5</v>
      </c>
      <c r="G698">
        <f t="shared" ref="G698:G761" si="38">MONTH(A698)</f>
        <v>11</v>
      </c>
      <c r="H698">
        <f t="shared" ref="H698:H761" si="39">DAY(A698)</f>
        <v>21</v>
      </c>
      <c r="I698">
        <f t="shared" ref="I698:I761" si="40">YEAR(A698)</f>
        <v>2018</v>
      </c>
    </row>
    <row r="699" spans="1:9" x14ac:dyDescent="0.25">
      <c r="A699" s="155">
        <v>43426</v>
      </c>
      <c r="B699">
        <v>61</v>
      </c>
      <c r="C699">
        <v>27</v>
      </c>
      <c r="D699">
        <v>44</v>
      </c>
      <c r="E699" s="114">
        <f t="shared" si="37"/>
        <v>21</v>
      </c>
      <c r="G699">
        <f t="shared" si="38"/>
        <v>11</v>
      </c>
      <c r="H699">
        <f t="shared" si="39"/>
        <v>22</v>
      </c>
      <c r="I699">
        <f t="shared" si="40"/>
        <v>2018</v>
      </c>
    </row>
    <row r="700" spans="1:9" x14ac:dyDescent="0.25">
      <c r="A700" s="155">
        <v>43427</v>
      </c>
      <c r="B700">
        <v>53</v>
      </c>
      <c r="C700">
        <v>33</v>
      </c>
      <c r="D700">
        <v>43</v>
      </c>
      <c r="E700" s="114">
        <f t="shared" si="37"/>
        <v>22</v>
      </c>
      <c r="G700">
        <f t="shared" si="38"/>
        <v>11</v>
      </c>
      <c r="H700">
        <f t="shared" si="39"/>
        <v>23</v>
      </c>
      <c r="I700">
        <f t="shared" si="40"/>
        <v>2018</v>
      </c>
    </row>
    <row r="701" spans="1:9" x14ac:dyDescent="0.25">
      <c r="A701" s="155">
        <v>43428</v>
      </c>
      <c r="B701">
        <v>60</v>
      </c>
      <c r="C701">
        <v>41</v>
      </c>
      <c r="D701">
        <v>50.5</v>
      </c>
      <c r="E701" s="114">
        <f t="shared" si="37"/>
        <v>14.5</v>
      </c>
      <c r="G701">
        <f t="shared" si="38"/>
        <v>11</v>
      </c>
      <c r="H701">
        <f t="shared" si="39"/>
        <v>24</v>
      </c>
      <c r="I701">
        <f t="shared" si="40"/>
        <v>2018</v>
      </c>
    </row>
    <row r="702" spans="1:9" x14ac:dyDescent="0.25">
      <c r="A702" s="155">
        <v>43429</v>
      </c>
      <c r="B702">
        <v>62</v>
      </c>
      <c r="C702">
        <v>36</v>
      </c>
      <c r="D702">
        <v>49</v>
      </c>
      <c r="E702" s="114">
        <f t="shared" si="37"/>
        <v>16</v>
      </c>
      <c r="G702">
        <f t="shared" si="38"/>
        <v>11</v>
      </c>
      <c r="H702">
        <f t="shared" si="39"/>
        <v>25</v>
      </c>
      <c r="I702">
        <f t="shared" si="40"/>
        <v>2018</v>
      </c>
    </row>
    <row r="703" spans="1:9" x14ac:dyDescent="0.25">
      <c r="A703" s="155">
        <v>43430</v>
      </c>
      <c r="B703">
        <v>36</v>
      </c>
      <c r="C703">
        <v>21</v>
      </c>
      <c r="D703">
        <v>28.5</v>
      </c>
      <c r="E703" s="114">
        <f t="shared" si="37"/>
        <v>36.5</v>
      </c>
      <c r="G703">
        <f t="shared" si="38"/>
        <v>11</v>
      </c>
      <c r="H703">
        <f t="shared" si="39"/>
        <v>26</v>
      </c>
      <c r="I703">
        <f t="shared" si="40"/>
        <v>2018</v>
      </c>
    </row>
    <row r="704" spans="1:9" x14ac:dyDescent="0.25">
      <c r="A704" s="155">
        <v>43431</v>
      </c>
      <c r="B704">
        <v>35</v>
      </c>
      <c r="C704">
        <v>19</v>
      </c>
      <c r="D704">
        <v>27</v>
      </c>
      <c r="E704" s="114">
        <f t="shared" si="37"/>
        <v>38</v>
      </c>
      <c r="G704">
        <f t="shared" si="38"/>
        <v>11</v>
      </c>
      <c r="H704">
        <f t="shared" si="39"/>
        <v>27</v>
      </c>
      <c r="I704">
        <f t="shared" si="40"/>
        <v>2018</v>
      </c>
    </row>
    <row r="705" spans="1:9" x14ac:dyDescent="0.25">
      <c r="A705" s="155">
        <v>43432</v>
      </c>
      <c r="B705">
        <v>37</v>
      </c>
      <c r="C705">
        <v>18</v>
      </c>
      <c r="D705">
        <v>27.5</v>
      </c>
      <c r="E705" s="114">
        <f t="shared" si="37"/>
        <v>37.5</v>
      </c>
      <c r="G705">
        <f t="shared" si="38"/>
        <v>11</v>
      </c>
      <c r="H705">
        <f t="shared" si="39"/>
        <v>28</v>
      </c>
      <c r="I705">
        <f t="shared" si="40"/>
        <v>2018</v>
      </c>
    </row>
    <row r="706" spans="1:9" x14ac:dyDescent="0.25">
      <c r="A706" s="155">
        <v>43433</v>
      </c>
      <c r="B706">
        <v>56</v>
      </c>
      <c r="C706">
        <v>33</v>
      </c>
      <c r="D706">
        <v>44.5</v>
      </c>
      <c r="E706" s="114">
        <f t="shared" si="37"/>
        <v>20.5</v>
      </c>
      <c r="G706">
        <f t="shared" si="38"/>
        <v>11</v>
      </c>
      <c r="H706">
        <f t="shared" si="39"/>
        <v>29</v>
      </c>
      <c r="I706">
        <f t="shared" si="40"/>
        <v>2018</v>
      </c>
    </row>
    <row r="707" spans="1:9" x14ac:dyDescent="0.25">
      <c r="A707" s="155">
        <v>43434</v>
      </c>
      <c r="B707">
        <v>61</v>
      </c>
      <c r="C707">
        <v>48</v>
      </c>
      <c r="D707">
        <v>54.5</v>
      </c>
      <c r="E707" s="114">
        <f t="shared" si="37"/>
        <v>10.5</v>
      </c>
      <c r="G707">
        <f t="shared" si="38"/>
        <v>11</v>
      </c>
      <c r="H707">
        <f t="shared" si="39"/>
        <v>30</v>
      </c>
      <c r="I707">
        <f t="shared" si="40"/>
        <v>2018</v>
      </c>
    </row>
    <row r="708" spans="1:9" x14ac:dyDescent="0.25">
      <c r="A708" s="155">
        <v>43435</v>
      </c>
      <c r="B708">
        <v>69</v>
      </c>
      <c r="C708">
        <v>55</v>
      </c>
      <c r="D708">
        <v>62</v>
      </c>
      <c r="E708" s="114">
        <f t="shared" si="37"/>
        <v>3</v>
      </c>
      <c r="G708">
        <f t="shared" si="38"/>
        <v>12</v>
      </c>
      <c r="H708">
        <f t="shared" si="39"/>
        <v>1</v>
      </c>
      <c r="I708">
        <f t="shared" si="40"/>
        <v>2018</v>
      </c>
    </row>
    <row r="709" spans="1:9" x14ac:dyDescent="0.25">
      <c r="A709" s="155">
        <v>43436</v>
      </c>
      <c r="B709">
        <v>56</v>
      </c>
      <c r="C709">
        <v>43</v>
      </c>
      <c r="D709">
        <v>49.5</v>
      </c>
      <c r="E709" s="114">
        <f t="shared" si="37"/>
        <v>15.5</v>
      </c>
      <c r="G709">
        <f t="shared" si="38"/>
        <v>12</v>
      </c>
      <c r="H709">
        <f t="shared" si="39"/>
        <v>2</v>
      </c>
      <c r="I709">
        <f t="shared" si="40"/>
        <v>2018</v>
      </c>
    </row>
    <row r="710" spans="1:9" x14ac:dyDescent="0.25">
      <c r="A710" s="155">
        <v>43437</v>
      </c>
      <c r="B710">
        <v>43</v>
      </c>
      <c r="C710">
        <v>36</v>
      </c>
      <c r="D710">
        <v>39.5</v>
      </c>
      <c r="E710" s="114">
        <f t="shared" si="37"/>
        <v>25.5</v>
      </c>
      <c r="G710">
        <f t="shared" si="38"/>
        <v>12</v>
      </c>
      <c r="H710">
        <f t="shared" si="39"/>
        <v>3</v>
      </c>
      <c r="I710">
        <f t="shared" si="40"/>
        <v>2018</v>
      </c>
    </row>
    <row r="711" spans="1:9" x14ac:dyDescent="0.25">
      <c r="A711" s="155">
        <v>43438</v>
      </c>
      <c r="B711">
        <v>39</v>
      </c>
      <c r="C711">
        <v>31</v>
      </c>
      <c r="D711">
        <v>35</v>
      </c>
      <c r="E711" s="114">
        <f t="shared" si="37"/>
        <v>30</v>
      </c>
      <c r="G711">
        <f t="shared" si="38"/>
        <v>12</v>
      </c>
      <c r="H711">
        <f t="shared" si="39"/>
        <v>4</v>
      </c>
      <c r="I711">
        <f t="shared" si="40"/>
        <v>2018</v>
      </c>
    </row>
    <row r="712" spans="1:9" x14ac:dyDescent="0.25">
      <c r="A712" s="155">
        <v>43439</v>
      </c>
      <c r="B712">
        <v>44</v>
      </c>
      <c r="C712">
        <v>30</v>
      </c>
      <c r="D712">
        <v>37</v>
      </c>
      <c r="E712" s="114">
        <f t="shared" si="37"/>
        <v>28</v>
      </c>
      <c r="G712">
        <f t="shared" si="38"/>
        <v>12</v>
      </c>
      <c r="H712">
        <f t="shared" si="39"/>
        <v>5</v>
      </c>
      <c r="I712">
        <f t="shared" si="40"/>
        <v>2018</v>
      </c>
    </row>
    <row r="713" spans="1:9" x14ac:dyDescent="0.25">
      <c r="A713" s="155">
        <v>43440</v>
      </c>
      <c r="B713">
        <v>40</v>
      </c>
      <c r="C713">
        <v>30</v>
      </c>
      <c r="D713">
        <v>35</v>
      </c>
      <c r="E713" s="114">
        <f t="shared" si="37"/>
        <v>30</v>
      </c>
      <c r="G713">
        <f t="shared" si="38"/>
        <v>12</v>
      </c>
      <c r="H713">
        <f t="shared" si="39"/>
        <v>6</v>
      </c>
      <c r="I713">
        <f t="shared" si="40"/>
        <v>2018</v>
      </c>
    </row>
    <row r="714" spans="1:9" x14ac:dyDescent="0.25">
      <c r="A714" s="155">
        <v>43441</v>
      </c>
      <c r="B714">
        <v>38</v>
      </c>
      <c r="C714">
        <v>31</v>
      </c>
      <c r="D714">
        <v>34.5</v>
      </c>
      <c r="E714" s="114">
        <f t="shared" ref="E714:E777" si="41">IF(65-D714&gt;0,65-D714,0)</f>
        <v>30.5</v>
      </c>
      <c r="G714">
        <f t="shared" si="38"/>
        <v>12</v>
      </c>
      <c r="H714">
        <f t="shared" si="39"/>
        <v>7</v>
      </c>
      <c r="I714">
        <f t="shared" si="40"/>
        <v>2018</v>
      </c>
    </row>
    <row r="715" spans="1:9" x14ac:dyDescent="0.25">
      <c r="A715" s="155">
        <v>43442</v>
      </c>
      <c r="B715">
        <v>32</v>
      </c>
      <c r="C715">
        <v>28</v>
      </c>
      <c r="D715">
        <v>30</v>
      </c>
      <c r="E715" s="114">
        <f t="shared" si="41"/>
        <v>35</v>
      </c>
      <c r="G715">
        <f t="shared" si="38"/>
        <v>12</v>
      </c>
      <c r="H715">
        <f t="shared" si="39"/>
        <v>8</v>
      </c>
      <c r="I715">
        <f t="shared" si="40"/>
        <v>2018</v>
      </c>
    </row>
    <row r="716" spans="1:9" x14ac:dyDescent="0.25">
      <c r="A716" s="155">
        <v>43443</v>
      </c>
      <c r="B716">
        <v>39</v>
      </c>
      <c r="C716">
        <v>22</v>
      </c>
      <c r="D716">
        <v>30.5</v>
      </c>
      <c r="E716" s="114">
        <f t="shared" si="41"/>
        <v>34.5</v>
      </c>
      <c r="G716">
        <f t="shared" si="38"/>
        <v>12</v>
      </c>
      <c r="H716">
        <f t="shared" si="39"/>
        <v>9</v>
      </c>
      <c r="I716">
        <f t="shared" si="40"/>
        <v>2018</v>
      </c>
    </row>
    <row r="717" spans="1:9" x14ac:dyDescent="0.25">
      <c r="A717" s="155">
        <v>43444</v>
      </c>
      <c r="B717">
        <v>42</v>
      </c>
      <c r="C717">
        <v>20</v>
      </c>
      <c r="D717">
        <v>31</v>
      </c>
      <c r="E717" s="114">
        <f t="shared" si="41"/>
        <v>34</v>
      </c>
      <c r="G717">
        <f t="shared" si="38"/>
        <v>12</v>
      </c>
      <c r="H717">
        <f t="shared" si="39"/>
        <v>10</v>
      </c>
      <c r="I717">
        <f t="shared" si="40"/>
        <v>2018</v>
      </c>
    </row>
    <row r="718" spans="1:9" x14ac:dyDescent="0.25">
      <c r="A718" s="155">
        <v>43445</v>
      </c>
      <c r="B718">
        <v>48</v>
      </c>
      <c r="C718">
        <v>17</v>
      </c>
      <c r="D718">
        <v>32.5</v>
      </c>
      <c r="E718" s="114">
        <f t="shared" si="41"/>
        <v>32.5</v>
      </c>
      <c r="G718">
        <f t="shared" si="38"/>
        <v>12</v>
      </c>
      <c r="H718">
        <f t="shared" si="39"/>
        <v>11</v>
      </c>
      <c r="I718">
        <f t="shared" si="40"/>
        <v>2018</v>
      </c>
    </row>
    <row r="719" spans="1:9" x14ac:dyDescent="0.25">
      <c r="A719" s="155">
        <v>43446</v>
      </c>
      <c r="B719">
        <v>57</v>
      </c>
      <c r="C719">
        <v>39</v>
      </c>
      <c r="D719">
        <v>48</v>
      </c>
      <c r="E719" s="114">
        <f t="shared" si="41"/>
        <v>17</v>
      </c>
      <c r="G719">
        <f t="shared" si="38"/>
        <v>12</v>
      </c>
      <c r="H719">
        <f t="shared" si="39"/>
        <v>12</v>
      </c>
      <c r="I719">
        <f t="shared" si="40"/>
        <v>2018</v>
      </c>
    </row>
    <row r="720" spans="1:9" x14ac:dyDescent="0.25">
      <c r="A720" s="155">
        <v>43447</v>
      </c>
      <c r="B720">
        <v>55</v>
      </c>
      <c r="C720">
        <v>44</v>
      </c>
      <c r="D720">
        <v>49.5</v>
      </c>
      <c r="E720" s="114">
        <f t="shared" si="41"/>
        <v>15.5</v>
      </c>
      <c r="G720">
        <f t="shared" si="38"/>
        <v>12</v>
      </c>
      <c r="H720">
        <f t="shared" si="39"/>
        <v>13</v>
      </c>
      <c r="I720">
        <f t="shared" si="40"/>
        <v>2018</v>
      </c>
    </row>
    <row r="721" spans="1:9" x14ac:dyDescent="0.25">
      <c r="A721" s="155">
        <v>43448</v>
      </c>
      <c r="B721">
        <v>51</v>
      </c>
      <c r="C721">
        <v>49</v>
      </c>
      <c r="D721">
        <v>50</v>
      </c>
      <c r="E721" s="114">
        <f t="shared" si="41"/>
        <v>15</v>
      </c>
      <c r="G721">
        <f t="shared" si="38"/>
        <v>12</v>
      </c>
      <c r="H721">
        <f t="shared" si="39"/>
        <v>14</v>
      </c>
      <c r="I721">
        <f t="shared" si="40"/>
        <v>2018</v>
      </c>
    </row>
    <row r="722" spans="1:9" x14ac:dyDescent="0.25">
      <c r="A722" s="155">
        <v>43449</v>
      </c>
      <c r="B722">
        <v>50</v>
      </c>
      <c r="C722">
        <v>39</v>
      </c>
      <c r="D722">
        <v>44.5</v>
      </c>
      <c r="E722" s="114">
        <f t="shared" si="41"/>
        <v>20.5</v>
      </c>
      <c r="G722">
        <f t="shared" si="38"/>
        <v>12</v>
      </c>
      <c r="H722">
        <f t="shared" si="39"/>
        <v>15</v>
      </c>
      <c r="I722">
        <f t="shared" si="40"/>
        <v>2018</v>
      </c>
    </row>
    <row r="723" spans="1:9" x14ac:dyDescent="0.25">
      <c r="A723" s="155">
        <v>43450</v>
      </c>
      <c r="B723">
        <v>58</v>
      </c>
      <c r="C723">
        <v>35</v>
      </c>
      <c r="D723">
        <v>46.5</v>
      </c>
      <c r="E723" s="114">
        <f t="shared" si="41"/>
        <v>18.5</v>
      </c>
      <c r="G723">
        <f t="shared" si="38"/>
        <v>12</v>
      </c>
      <c r="H723">
        <f t="shared" si="39"/>
        <v>16</v>
      </c>
      <c r="I723">
        <f t="shared" si="40"/>
        <v>2018</v>
      </c>
    </row>
    <row r="724" spans="1:9" x14ac:dyDescent="0.25">
      <c r="A724" s="155">
        <v>43451</v>
      </c>
      <c r="B724">
        <v>56</v>
      </c>
      <c r="C724">
        <v>29</v>
      </c>
      <c r="D724">
        <v>42.5</v>
      </c>
      <c r="E724" s="114">
        <f t="shared" si="41"/>
        <v>22.5</v>
      </c>
      <c r="G724">
        <f t="shared" si="38"/>
        <v>12</v>
      </c>
      <c r="H724">
        <f t="shared" si="39"/>
        <v>17</v>
      </c>
      <c r="I724">
        <f t="shared" si="40"/>
        <v>2018</v>
      </c>
    </row>
    <row r="725" spans="1:9" x14ac:dyDescent="0.25">
      <c r="A725" s="155">
        <v>43452</v>
      </c>
      <c r="B725">
        <v>51</v>
      </c>
      <c r="C725">
        <v>29</v>
      </c>
      <c r="D725">
        <v>40</v>
      </c>
      <c r="E725" s="114">
        <f t="shared" si="41"/>
        <v>25</v>
      </c>
      <c r="G725">
        <f t="shared" si="38"/>
        <v>12</v>
      </c>
      <c r="H725">
        <f t="shared" si="39"/>
        <v>18</v>
      </c>
      <c r="I725">
        <f t="shared" si="40"/>
        <v>2018</v>
      </c>
    </row>
    <row r="726" spans="1:9" x14ac:dyDescent="0.25">
      <c r="A726" s="155">
        <v>43453</v>
      </c>
      <c r="B726">
        <v>54</v>
      </c>
      <c r="C726">
        <v>31</v>
      </c>
      <c r="D726">
        <v>42.5</v>
      </c>
      <c r="E726" s="114">
        <f t="shared" si="41"/>
        <v>22.5</v>
      </c>
      <c r="G726">
        <f t="shared" si="38"/>
        <v>12</v>
      </c>
      <c r="H726">
        <f t="shared" si="39"/>
        <v>19</v>
      </c>
      <c r="I726">
        <f t="shared" si="40"/>
        <v>2018</v>
      </c>
    </row>
    <row r="727" spans="1:9" x14ac:dyDescent="0.25">
      <c r="A727" s="155">
        <v>43454</v>
      </c>
      <c r="B727">
        <v>50</v>
      </c>
      <c r="C727">
        <v>39</v>
      </c>
      <c r="D727">
        <v>44.5</v>
      </c>
      <c r="E727" s="114">
        <f t="shared" si="41"/>
        <v>20.5</v>
      </c>
      <c r="G727">
        <f t="shared" si="38"/>
        <v>12</v>
      </c>
      <c r="H727">
        <f t="shared" si="39"/>
        <v>20</v>
      </c>
      <c r="I727">
        <f t="shared" si="40"/>
        <v>2018</v>
      </c>
    </row>
    <row r="728" spans="1:9" x14ac:dyDescent="0.25">
      <c r="A728" s="155">
        <v>43455</v>
      </c>
      <c r="B728">
        <v>40</v>
      </c>
      <c r="C728">
        <v>28</v>
      </c>
      <c r="D728">
        <v>34</v>
      </c>
      <c r="E728" s="114">
        <f t="shared" si="41"/>
        <v>31</v>
      </c>
      <c r="G728">
        <f t="shared" si="38"/>
        <v>12</v>
      </c>
      <c r="H728">
        <f t="shared" si="39"/>
        <v>21</v>
      </c>
      <c r="I728">
        <f t="shared" si="40"/>
        <v>2018</v>
      </c>
    </row>
    <row r="729" spans="1:9" x14ac:dyDescent="0.25">
      <c r="A729" s="155">
        <v>43456</v>
      </c>
      <c r="B729">
        <v>51</v>
      </c>
      <c r="C729">
        <v>25</v>
      </c>
      <c r="D729">
        <v>38</v>
      </c>
      <c r="E729" s="114">
        <f t="shared" si="41"/>
        <v>27</v>
      </c>
      <c r="G729">
        <f t="shared" si="38"/>
        <v>12</v>
      </c>
      <c r="H729">
        <f t="shared" si="39"/>
        <v>22</v>
      </c>
      <c r="I729">
        <f t="shared" si="40"/>
        <v>2018</v>
      </c>
    </row>
    <row r="730" spans="1:9" x14ac:dyDescent="0.25">
      <c r="A730" s="155">
        <v>43457</v>
      </c>
      <c r="B730">
        <v>45</v>
      </c>
      <c r="C730">
        <v>28</v>
      </c>
      <c r="D730">
        <v>36.5</v>
      </c>
      <c r="E730" s="114">
        <f t="shared" si="41"/>
        <v>28.5</v>
      </c>
      <c r="G730">
        <f t="shared" si="38"/>
        <v>12</v>
      </c>
      <c r="H730">
        <f t="shared" si="39"/>
        <v>23</v>
      </c>
      <c r="I730">
        <f t="shared" si="40"/>
        <v>2018</v>
      </c>
    </row>
    <row r="731" spans="1:9" x14ac:dyDescent="0.25">
      <c r="A731" s="155">
        <v>43458</v>
      </c>
      <c r="B731">
        <v>50</v>
      </c>
      <c r="C731">
        <v>23</v>
      </c>
      <c r="D731">
        <v>36.5</v>
      </c>
      <c r="E731" s="114">
        <f t="shared" si="41"/>
        <v>28.5</v>
      </c>
      <c r="G731">
        <f t="shared" si="38"/>
        <v>12</v>
      </c>
      <c r="H731">
        <f t="shared" si="39"/>
        <v>24</v>
      </c>
      <c r="I731">
        <f t="shared" si="40"/>
        <v>2018</v>
      </c>
    </row>
    <row r="732" spans="1:9" x14ac:dyDescent="0.25">
      <c r="A732" s="155">
        <v>43459</v>
      </c>
      <c r="B732">
        <v>53</v>
      </c>
      <c r="C732">
        <v>34</v>
      </c>
      <c r="D732">
        <v>43.5</v>
      </c>
      <c r="E732" s="114">
        <f t="shared" si="41"/>
        <v>21.5</v>
      </c>
      <c r="G732">
        <f t="shared" si="38"/>
        <v>12</v>
      </c>
      <c r="H732">
        <f t="shared" si="39"/>
        <v>25</v>
      </c>
      <c r="I732">
        <f t="shared" si="40"/>
        <v>2018</v>
      </c>
    </row>
    <row r="733" spans="1:9" x14ac:dyDescent="0.25">
      <c r="A733" s="155">
        <v>43460</v>
      </c>
      <c r="B733">
        <v>52</v>
      </c>
      <c r="C733">
        <v>30</v>
      </c>
      <c r="D733">
        <v>41</v>
      </c>
      <c r="E733" s="114">
        <f t="shared" si="41"/>
        <v>24</v>
      </c>
      <c r="G733">
        <f t="shared" si="38"/>
        <v>12</v>
      </c>
      <c r="H733">
        <f t="shared" si="39"/>
        <v>26</v>
      </c>
      <c r="I733">
        <f t="shared" si="40"/>
        <v>2018</v>
      </c>
    </row>
    <row r="734" spans="1:9" x14ac:dyDescent="0.25">
      <c r="A734" s="155">
        <v>43461</v>
      </c>
      <c r="B734">
        <v>58</v>
      </c>
      <c r="C734">
        <v>49</v>
      </c>
      <c r="D734">
        <v>53.5</v>
      </c>
      <c r="E734" s="114">
        <f t="shared" si="41"/>
        <v>11.5</v>
      </c>
      <c r="G734">
        <f t="shared" si="38"/>
        <v>12</v>
      </c>
      <c r="H734">
        <f t="shared" si="39"/>
        <v>27</v>
      </c>
      <c r="I734">
        <f t="shared" si="40"/>
        <v>2018</v>
      </c>
    </row>
    <row r="735" spans="1:9" x14ac:dyDescent="0.25">
      <c r="A735" s="155">
        <v>43462</v>
      </c>
      <c r="B735">
        <v>55</v>
      </c>
      <c r="C735">
        <v>29</v>
      </c>
      <c r="D735">
        <v>42</v>
      </c>
      <c r="E735" s="114">
        <f t="shared" si="41"/>
        <v>23</v>
      </c>
      <c r="G735">
        <f t="shared" si="38"/>
        <v>12</v>
      </c>
      <c r="H735">
        <f t="shared" si="39"/>
        <v>28</v>
      </c>
      <c r="I735">
        <f t="shared" si="40"/>
        <v>2018</v>
      </c>
    </row>
    <row r="736" spans="1:9" x14ac:dyDescent="0.25">
      <c r="A736" s="155">
        <v>43463</v>
      </c>
      <c r="B736">
        <v>36</v>
      </c>
      <c r="C736">
        <v>29</v>
      </c>
      <c r="D736">
        <v>32.5</v>
      </c>
      <c r="E736" s="114">
        <f t="shared" si="41"/>
        <v>32.5</v>
      </c>
      <c r="G736">
        <f t="shared" si="38"/>
        <v>12</v>
      </c>
      <c r="H736">
        <f t="shared" si="39"/>
        <v>29</v>
      </c>
      <c r="I736">
        <f t="shared" si="40"/>
        <v>2018</v>
      </c>
    </row>
    <row r="737" spans="1:9" x14ac:dyDescent="0.25">
      <c r="A737" s="155">
        <v>43464</v>
      </c>
      <c r="B737">
        <v>48</v>
      </c>
      <c r="C737">
        <v>30</v>
      </c>
      <c r="D737">
        <v>39</v>
      </c>
      <c r="E737" s="114">
        <f t="shared" si="41"/>
        <v>26</v>
      </c>
      <c r="G737">
        <f t="shared" si="38"/>
        <v>12</v>
      </c>
      <c r="H737">
        <f t="shared" si="39"/>
        <v>30</v>
      </c>
      <c r="I737">
        <f t="shared" si="40"/>
        <v>2018</v>
      </c>
    </row>
    <row r="738" spans="1:9" x14ac:dyDescent="0.25">
      <c r="A738" s="155">
        <v>43465</v>
      </c>
      <c r="B738">
        <v>64</v>
      </c>
      <c r="C738">
        <v>41</v>
      </c>
      <c r="D738">
        <v>52.5</v>
      </c>
      <c r="E738" s="114">
        <f t="shared" si="41"/>
        <v>12.5</v>
      </c>
      <c r="G738">
        <f t="shared" si="38"/>
        <v>12</v>
      </c>
      <c r="H738">
        <f t="shared" si="39"/>
        <v>31</v>
      </c>
      <c r="I738">
        <f t="shared" si="40"/>
        <v>2018</v>
      </c>
    </row>
    <row r="739" spans="1:9" x14ac:dyDescent="0.25">
      <c r="A739" s="155">
        <v>43466</v>
      </c>
      <c r="B739">
        <v>46</v>
      </c>
      <c r="C739">
        <v>37</v>
      </c>
      <c r="D739">
        <v>41.5</v>
      </c>
      <c r="E739" s="114">
        <f t="shared" si="41"/>
        <v>23.5</v>
      </c>
      <c r="G739">
        <f t="shared" si="38"/>
        <v>1</v>
      </c>
      <c r="H739">
        <f t="shared" si="39"/>
        <v>1</v>
      </c>
      <c r="I739">
        <f t="shared" si="40"/>
        <v>2019</v>
      </c>
    </row>
    <row r="740" spans="1:9" x14ac:dyDescent="0.25">
      <c r="A740" s="155">
        <v>43467</v>
      </c>
      <c r="B740">
        <v>39</v>
      </c>
      <c r="C740">
        <v>36</v>
      </c>
      <c r="D740">
        <v>37.5</v>
      </c>
      <c r="E740" s="114">
        <f t="shared" si="41"/>
        <v>27.5</v>
      </c>
      <c r="G740">
        <f t="shared" si="38"/>
        <v>1</v>
      </c>
      <c r="H740">
        <f t="shared" si="39"/>
        <v>2</v>
      </c>
      <c r="I740">
        <f t="shared" si="40"/>
        <v>2019</v>
      </c>
    </row>
    <row r="741" spans="1:9" x14ac:dyDescent="0.25">
      <c r="A741" s="155">
        <v>43468</v>
      </c>
      <c r="B741">
        <v>41</v>
      </c>
      <c r="C741">
        <v>32</v>
      </c>
      <c r="D741">
        <v>36.5</v>
      </c>
      <c r="E741" s="114">
        <f t="shared" si="41"/>
        <v>28.5</v>
      </c>
      <c r="G741">
        <f t="shared" si="38"/>
        <v>1</v>
      </c>
      <c r="H741">
        <f t="shared" si="39"/>
        <v>3</v>
      </c>
      <c r="I741">
        <f t="shared" si="40"/>
        <v>2019</v>
      </c>
    </row>
    <row r="742" spans="1:9" x14ac:dyDescent="0.25">
      <c r="A742" s="155">
        <v>43469</v>
      </c>
      <c r="B742">
        <v>40</v>
      </c>
      <c r="C742">
        <v>33</v>
      </c>
      <c r="D742">
        <v>36.5</v>
      </c>
      <c r="E742" s="114">
        <f t="shared" si="41"/>
        <v>28.5</v>
      </c>
      <c r="G742">
        <f t="shared" si="38"/>
        <v>1</v>
      </c>
      <c r="H742">
        <f t="shared" si="39"/>
        <v>4</v>
      </c>
      <c r="I742">
        <f t="shared" si="40"/>
        <v>2019</v>
      </c>
    </row>
    <row r="743" spans="1:9" x14ac:dyDescent="0.25">
      <c r="A743" s="155">
        <v>43470</v>
      </c>
      <c r="B743">
        <v>57</v>
      </c>
      <c r="C743">
        <v>31</v>
      </c>
      <c r="D743">
        <v>44</v>
      </c>
      <c r="E743" s="114">
        <f t="shared" si="41"/>
        <v>21</v>
      </c>
      <c r="G743">
        <f t="shared" si="38"/>
        <v>1</v>
      </c>
      <c r="H743">
        <f t="shared" si="39"/>
        <v>5</v>
      </c>
      <c r="I743">
        <f t="shared" si="40"/>
        <v>2019</v>
      </c>
    </row>
    <row r="744" spans="1:9" x14ac:dyDescent="0.25">
      <c r="A744" s="155">
        <v>43471</v>
      </c>
      <c r="B744">
        <v>59</v>
      </c>
      <c r="C744">
        <v>33</v>
      </c>
      <c r="D744">
        <v>46</v>
      </c>
      <c r="E744" s="114">
        <f t="shared" si="41"/>
        <v>19</v>
      </c>
      <c r="G744">
        <f t="shared" si="38"/>
        <v>1</v>
      </c>
      <c r="H744">
        <f t="shared" si="39"/>
        <v>6</v>
      </c>
      <c r="I744">
        <f t="shared" si="40"/>
        <v>2019</v>
      </c>
    </row>
    <row r="745" spans="1:9" x14ac:dyDescent="0.25">
      <c r="A745" s="155">
        <v>43472</v>
      </c>
      <c r="B745">
        <v>58</v>
      </c>
      <c r="C745">
        <v>53</v>
      </c>
      <c r="D745">
        <v>55.5</v>
      </c>
      <c r="E745" s="114">
        <f t="shared" si="41"/>
        <v>9.5</v>
      </c>
      <c r="G745">
        <f t="shared" si="38"/>
        <v>1</v>
      </c>
      <c r="H745">
        <f t="shared" si="39"/>
        <v>7</v>
      </c>
      <c r="I745">
        <f t="shared" si="40"/>
        <v>2019</v>
      </c>
    </row>
    <row r="746" spans="1:9" x14ac:dyDescent="0.25">
      <c r="A746" s="155">
        <v>43473</v>
      </c>
      <c r="B746">
        <v>60</v>
      </c>
      <c r="C746">
        <v>40</v>
      </c>
      <c r="D746">
        <v>50</v>
      </c>
      <c r="E746" s="114">
        <f t="shared" si="41"/>
        <v>15</v>
      </c>
      <c r="G746">
        <f t="shared" si="38"/>
        <v>1</v>
      </c>
      <c r="H746">
        <f t="shared" si="39"/>
        <v>8</v>
      </c>
      <c r="I746">
        <f t="shared" si="40"/>
        <v>2019</v>
      </c>
    </row>
    <row r="747" spans="1:9" x14ac:dyDescent="0.25">
      <c r="A747" s="155">
        <v>43474</v>
      </c>
      <c r="B747">
        <v>45</v>
      </c>
      <c r="C747">
        <v>30</v>
      </c>
      <c r="D747">
        <v>37.5</v>
      </c>
      <c r="E747" s="114">
        <f t="shared" si="41"/>
        <v>27.5</v>
      </c>
      <c r="G747">
        <f t="shared" si="38"/>
        <v>1</v>
      </c>
      <c r="H747">
        <f t="shared" si="39"/>
        <v>9</v>
      </c>
      <c r="I747">
        <f t="shared" si="40"/>
        <v>2019</v>
      </c>
    </row>
    <row r="748" spans="1:9" x14ac:dyDescent="0.25">
      <c r="A748" s="155">
        <v>43475</v>
      </c>
      <c r="B748">
        <v>38</v>
      </c>
      <c r="C748">
        <v>24</v>
      </c>
      <c r="D748">
        <v>31</v>
      </c>
      <c r="E748" s="114">
        <f t="shared" si="41"/>
        <v>34</v>
      </c>
      <c r="G748">
        <f t="shared" si="38"/>
        <v>1</v>
      </c>
      <c r="H748">
        <f t="shared" si="39"/>
        <v>10</v>
      </c>
      <c r="I748">
        <f t="shared" si="40"/>
        <v>2019</v>
      </c>
    </row>
    <row r="749" spans="1:9" x14ac:dyDescent="0.25">
      <c r="A749" s="155">
        <v>43476</v>
      </c>
      <c r="B749">
        <v>35</v>
      </c>
      <c r="C749">
        <v>25</v>
      </c>
      <c r="D749">
        <v>30</v>
      </c>
      <c r="E749" s="114">
        <f t="shared" si="41"/>
        <v>35</v>
      </c>
      <c r="G749">
        <f t="shared" si="38"/>
        <v>1</v>
      </c>
      <c r="H749">
        <f t="shared" si="39"/>
        <v>11</v>
      </c>
      <c r="I749">
        <f t="shared" si="40"/>
        <v>2019</v>
      </c>
    </row>
    <row r="750" spans="1:9" x14ac:dyDescent="0.25">
      <c r="A750" s="155">
        <v>43477</v>
      </c>
      <c r="B750">
        <v>41</v>
      </c>
      <c r="C750">
        <v>33</v>
      </c>
      <c r="D750">
        <v>37</v>
      </c>
      <c r="E750" s="114">
        <f t="shared" si="41"/>
        <v>28</v>
      </c>
      <c r="G750">
        <f t="shared" si="38"/>
        <v>1</v>
      </c>
      <c r="H750">
        <f t="shared" si="39"/>
        <v>12</v>
      </c>
      <c r="I750">
        <f t="shared" si="40"/>
        <v>2019</v>
      </c>
    </row>
    <row r="751" spans="1:9" x14ac:dyDescent="0.25">
      <c r="A751" s="155">
        <v>43478</v>
      </c>
      <c r="B751">
        <v>38</v>
      </c>
      <c r="C751">
        <v>32</v>
      </c>
      <c r="D751">
        <v>35</v>
      </c>
      <c r="E751" s="114">
        <f t="shared" si="41"/>
        <v>30</v>
      </c>
      <c r="G751">
        <f t="shared" si="38"/>
        <v>1</v>
      </c>
      <c r="H751">
        <f t="shared" si="39"/>
        <v>13</v>
      </c>
      <c r="I751">
        <f t="shared" si="40"/>
        <v>2019</v>
      </c>
    </row>
    <row r="752" spans="1:9" x14ac:dyDescent="0.25">
      <c r="A752" s="155">
        <v>43479</v>
      </c>
      <c r="B752">
        <v>35</v>
      </c>
      <c r="C752">
        <v>31</v>
      </c>
      <c r="D752">
        <v>33</v>
      </c>
      <c r="E752" s="114">
        <f t="shared" si="41"/>
        <v>32</v>
      </c>
      <c r="G752">
        <f t="shared" si="38"/>
        <v>1</v>
      </c>
      <c r="H752">
        <f t="shared" si="39"/>
        <v>14</v>
      </c>
      <c r="I752">
        <f t="shared" si="40"/>
        <v>2019</v>
      </c>
    </row>
    <row r="753" spans="1:9" x14ac:dyDescent="0.25">
      <c r="A753" s="155">
        <v>43480</v>
      </c>
      <c r="B753">
        <v>38</v>
      </c>
      <c r="C753">
        <v>34</v>
      </c>
      <c r="D753">
        <v>36</v>
      </c>
      <c r="E753" s="114">
        <f t="shared" si="41"/>
        <v>29</v>
      </c>
      <c r="G753">
        <f t="shared" si="38"/>
        <v>1</v>
      </c>
      <c r="H753">
        <f t="shared" si="39"/>
        <v>15</v>
      </c>
      <c r="I753">
        <f t="shared" si="40"/>
        <v>2019</v>
      </c>
    </row>
    <row r="754" spans="1:9" x14ac:dyDescent="0.25">
      <c r="A754" s="155">
        <v>43481</v>
      </c>
      <c r="B754">
        <v>43</v>
      </c>
      <c r="C754">
        <v>32</v>
      </c>
      <c r="D754">
        <v>37.5</v>
      </c>
      <c r="E754" s="114">
        <f t="shared" si="41"/>
        <v>27.5</v>
      </c>
      <c r="G754">
        <f t="shared" si="38"/>
        <v>1</v>
      </c>
      <c r="H754">
        <f t="shared" si="39"/>
        <v>16</v>
      </c>
      <c r="I754">
        <f t="shared" si="40"/>
        <v>2019</v>
      </c>
    </row>
    <row r="755" spans="1:9" x14ac:dyDescent="0.25">
      <c r="A755" s="155">
        <v>43482</v>
      </c>
      <c r="B755">
        <v>48</v>
      </c>
      <c r="C755">
        <v>40</v>
      </c>
      <c r="D755">
        <v>44</v>
      </c>
      <c r="E755" s="114">
        <f t="shared" si="41"/>
        <v>21</v>
      </c>
      <c r="G755">
        <f t="shared" si="38"/>
        <v>1</v>
      </c>
      <c r="H755">
        <f t="shared" si="39"/>
        <v>17</v>
      </c>
      <c r="I755">
        <f t="shared" si="40"/>
        <v>2019</v>
      </c>
    </row>
    <row r="756" spans="1:9" x14ac:dyDescent="0.25">
      <c r="A756" s="155">
        <v>43483</v>
      </c>
      <c r="B756">
        <v>46</v>
      </c>
      <c r="C756">
        <v>39</v>
      </c>
      <c r="D756">
        <v>42.5</v>
      </c>
      <c r="E756" s="114">
        <f t="shared" si="41"/>
        <v>22.5</v>
      </c>
      <c r="G756">
        <f t="shared" si="38"/>
        <v>1</v>
      </c>
      <c r="H756">
        <f t="shared" si="39"/>
        <v>18</v>
      </c>
      <c r="I756">
        <f t="shared" si="40"/>
        <v>2019</v>
      </c>
    </row>
    <row r="757" spans="1:9" x14ac:dyDescent="0.25">
      <c r="A757" s="155">
        <v>43484</v>
      </c>
      <c r="B757">
        <v>50</v>
      </c>
      <c r="C757">
        <v>25</v>
      </c>
      <c r="D757">
        <v>37.5</v>
      </c>
      <c r="E757" s="114">
        <f t="shared" si="41"/>
        <v>27.5</v>
      </c>
      <c r="G757">
        <f t="shared" si="38"/>
        <v>1</v>
      </c>
      <c r="H757">
        <f t="shared" si="39"/>
        <v>19</v>
      </c>
      <c r="I757">
        <f t="shared" si="40"/>
        <v>2019</v>
      </c>
    </row>
    <row r="758" spans="1:9" x14ac:dyDescent="0.25">
      <c r="A758" s="155">
        <v>43485</v>
      </c>
      <c r="B758">
        <v>26</v>
      </c>
      <c r="C758">
        <v>17</v>
      </c>
      <c r="D758">
        <v>21.5</v>
      </c>
      <c r="E758" s="114">
        <f t="shared" si="41"/>
        <v>43.5</v>
      </c>
      <c r="G758">
        <f t="shared" si="38"/>
        <v>1</v>
      </c>
      <c r="H758">
        <f t="shared" si="39"/>
        <v>20</v>
      </c>
      <c r="I758">
        <f t="shared" si="40"/>
        <v>2019</v>
      </c>
    </row>
    <row r="759" spans="1:9" x14ac:dyDescent="0.25">
      <c r="A759" s="155">
        <v>43486</v>
      </c>
      <c r="B759">
        <v>28</v>
      </c>
      <c r="C759">
        <v>20</v>
      </c>
      <c r="D759">
        <v>24</v>
      </c>
      <c r="E759" s="114">
        <f t="shared" si="41"/>
        <v>41</v>
      </c>
      <c r="G759">
        <f t="shared" si="38"/>
        <v>1</v>
      </c>
      <c r="H759">
        <f t="shared" si="39"/>
        <v>21</v>
      </c>
      <c r="I759">
        <f t="shared" si="40"/>
        <v>2019</v>
      </c>
    </row>
    <row r="760" spans="1:9" x14ac:dyDescent="0.25">
      <c r="A760" s="155">
        <v>43487</v>
      </c>
      <c r="B760">
        <v>49</v>
      </c>
      <c r="C760">
        <v>27</v>
      </c>
      <c r="D760">
        <v>38</v>
      </c>
      <c r="E760" s="114">
        <f t="shared" si="41"/>
        <v>27</v>
      </c>
      <c r="G760">
        <f t="shared" si="38"/>
        <v>1</v>
      </c>
      <c r="H760">
        <f t="shared" si="39"/>
        <v>22</v>
      </c>
      <c r="I760">
        <f t="shared" si="40"/>
        <v>2019</v>
      </c>
    </row>
    <row r="761" spans="1:9" x14ac:dyDescent="0.25">
      <c r="A761" s="155">
        <v>43488</v>
      </c>
      <c r="B761">
        <v>52</v>
      </c>
      <c r="C761">
        <v>26</v>
      </c>
      <c r="D761">
        <v>39</v>
      </c>
      <c r="E761" s="114">
        <f t="shared" si="41"/>
        <v>26</v>
      </c>
      <c r="G761">
        <f t="shared" si="38"/>
        <v>1</v>
      </c>
      <c r="H761">
        <f t="shared" si="39"/>
        <v>23</v>
      </c>
      <c r="I761">
        <f t="shared" si="40"/>
        <v>2019</v>
      </c>
    </row>
    <row r="762" spans="1:9" x14ac:dyDescent="0.25">
      <c r="A762" s="155">
        <v>43489</v>
      </c>
      <c r="B762">
        <v>40</v>
      </c>
      <c r="C762">
        <v>24</v>
      </c>
      <c r="D762">
        <v>32</v>
      </c>
      <c r="E762" s="114">
        <f t="shared" si="41"/>
        <v>33</v>
      </c>
      <c r="G762">
        <f t="shared" ref="G762:G797" si="42">MONTH(A762)</f>
        <v>1</v>
      </c>
      <c r="H762">
        <f t="shared" ref="H762:H797" si="43">DAY(A762)</f>
        <v>24</v>
      </c>
      <c r="I762">
        <f t="shared" ref="I762:I797" si="44">YEAR(A762)</f>
        <v>2019</v>
      </c>
    </row>
    <row r="763" spans="1:9" x14ac:dyDescent="0.25">
      <c r="A763" s="155">
        <v>43490</v>
      </c>
      <c r="B763">
        <v>30</v>
      </c>
      <c r="C763">
        <v>16</v>
      </c>
      <c r="D763">
        <v>23</v>
      </c>
      <c r="E763" s="114">
        <f t="shared" si="41"/>
        <v>42</v>
      </c>
      <c r="G763">
        <f t="shared" si="42"/>
        <v>1</v>
      </c>
      <c r="H763">
        <f t="shared" si="43"/>
        <v>25</v>
      </c>
      <c r="I763">
        <f t="shared" si="44"/>
        <v>2019</v>
      </c>
    </row>
    <row r="764" spans="1:9" x14ac:dyDescent="0.25">
      <c r="A764" s="155">
        <v>43491</v>
      </c>
      <c r="B764">
        <v>43</v>
      </c>
      <c r="C764">
        <v>24</v>
      </c>
      <c r="D764">
        <v>33.5</v>
      </c>
      <c r="E764" s="114">
        <f t="shared" si="41"/>
        <v>31.5</v>
      </c>
      <c r="G764">
        <f t="shared" si="42"/>
        <v>1</v>
      </c>
      <c r="H764">
        <f t="shared" si="43"/>
        <v>26</v>
      </c>
      <c r="I764">
        <f t="shared" si="44"/>
        <v>2019</v>
      </c>
    </row>
    <row r="765" spans="1:9" x14ac:dyDescent="0.25">
      <c r="A765" s="155">
        <v>43492</v>
      </c>
      <c r="B765">
        <v>45</v>
      </c>
      <c r="C765">
        <v>30</v>
      </c>
      <c r="D765">
        <v>37.5</v>
      </c>
      <c r="E765" s="114">
        <f t="shared" si="41"/>
        <v>27.5</v>
      </c>
      <c r="G765">
        <f t="shared" si="42"/>
        <v>1</v>
      </c>
      <c r="H765">
        <f t="shared" si="43"/>
        <v>27</v>
      </c>
      <c r="I765">
        <f t="shared" si="44"/>
        <v>2019</v>
      </c>
    </row>
    <row r="766" spans="1:9" x14ac:dyDescent="0.25">
      <c r="A766" s="155">
        <v>43493</v>
      </c>
      <c r="B766">
        <v>49</v>
      </c>
      <c r="C766">
        <v>21</v>
      </c>
      <c r="D766">
        <v>35</v>
      </c>
      <c r="E766" s="114">
        <f t="shared" si="41"/>
        <v>30</v>
      </c>
      <c r="G766">
        <f t="shared" si="42"/>
        <v>1</v>
      </c>
      <c r="H766">
        <f t="shared" si="43"/>
        <v>28</v>
      </c>
      <c r="I766">
        <f t="shared" si="44"/>
        <v>2019</v>
      </c>
    </row>
    <row r="767" spans="1:9" x14ac:dyDescent="0.25">
      <c r="A767" s="155">
        <v>43494</v>
      </c>
      <c r="B767">
        <v>33</v>
      </c>
      <c r="C767">
        <v>15</v>
      </c>
      <c r="D767">
        <v>24</v>
      </c>
      <c r="E767" s="114">
        <f t="shared" si="41"/>
        <v>41</v>
      </c>
      <c r="G767">
        <f t="shared" si="42"/>
        <v>1</v>
      </c>
      <c r="H767">
        <f t="shared" si="43"/>
        <v>29</v>
      </c>
      <c r="I767">
        <f t="shared" si="44"/>
        <v>2019</v>
      </c>
    </row>
    <row r="768" spans="1:9" x14ac:dyDescent="0.25">
      <c r="A768" s="155">
        <v>43495</v>
      </c>
      <c r="B768">
        <v>23</v>
      </c>
      <c r="C768">
        <v>10</v>
      </c>
      <c r="D768">
        <v>16.5</v>
      </c>
      <c r="E768" s="114">
        <f t="shared" si="41"/>
        <v>48.5</v>
      </c>
      <c r="G768">
        <f t="shared" si="42"/>
        <v>1</v>
      </c>
      <c r="H768">
        <f t="shared" si="43"/>
        <v>30</v>
      </c>
      <c r="I768">
        <f t="shared" si="44"/>
        <v>2019</v>
      </c>
    </row>
    <row r="769" spans="1:9" x14ac:dyDescent="0.25">
      <c r="A769" s="155">
        <v>43496</v>
      </c>
      <c r="B769">
        <v>33</v>
      </c>
      <c r="C769">
        <v>13</v>
      </c>
      <c r="D769">
        <v>23</v>
      </c>
      <c r="E769" s="114">
        <f t="shared" si="41"/>
        <v>42</v>
      </c>
      <c r="G769">
        <f t="shared" si="42"/>
        <v>1</v>
      </c>
      <c r="H769">
        <f t="shared" si="43"/>
        <v>31</v>
      </c>
      <c r="I769">
        <f t="shared" si="44"/>
        <v>2019</v>
      </c>
    </row>
    <row r="770" spans="1:9" x14ac:dyDescent="0.25">
      <c r="A770" s="155">
        <v>43497</v>
      </c>
      <c r="B770">
        <v>53</v>
      </c>
      <c r="C770">
        <v>30</v>
      </c>
      <c r="D770">
        <v>41.5</v>
      </c>
      <c r="E770" s="114">
        <f t="shared" si="41"/>
        <v>23.5</v>
      </c>
      <c r="G770">
        <f t="shared" si="42"/>
        <v>2</v>
      </c>
      <c r="H770">
        <f t="shared" si="43"/>
        <v>1</v>
      </c>
      <c r="I770">
        <f t="shared" si="44"/>
        <v>2019</v>
      </c>
    </row>
    <row r="771" spans="1:9" x14ac:dyDescent="0.25">
      <c r="A771" s="155">
        <v>43498</v>
      </c>
      <c r="B771">
        <v>59</v>
      </c>
      <c r="C771">
        <v>33</v>
      </c>
      <c r="D771">
        <v>46</v>
      </c>
      <c r="E771" s="114">
        <f t="shared" si="41"/>
        <v>19</v>
      </c>
      <c r="G771">
        <f t="shared" si="42"/>
        <v>2</v>
      </c>
      <c r="H771">
        <f t="shared" si="43"/>
        <v>2</v>
      </c>
      <c r="I771">
        <f t="shared" si="44"/>
        <v>2019</v>
      </c>
    </row>
    <row r="772" spans="1:9" x14ac:dyDescent="0.25">
      <c r="A772" s="155">
        <v>43499</v>
      </c>
      <c r="B772">
        <v>67</v>
      </c>
      <c r="C772">
        <v>32</v>
      </c>
      <c r="D772">
        <v>49.5</v>
      </c>
      <c r="E772" s="114">
        <f t="shared" si="41"/>
        <v>15.5</v>
      </c>
      <c r="G772">
        <f t="shared" si="42"/>
        <v>2</v>
      </c>
      <c r="H772">
        <f t="shared" si="43"/>
        <v>3</v>
      </c>
      <c r="I772">
        <f t="shared" si="44"/>
        <v>2019</v>
      </c>
    </row>
    <row r="773" spans="1:9" x14ac:dyDescent="0.25">
      <c r="A773" s="155">
        <v>43500</v>
      </c>
      <c r="B773">
        <v>65</v>
      </c>
      <c r="C773">
        <v>48</v>
      </c>
      <c r="D773">
        <v>56.5</v>
      </c>
      <c r="E773" s="114">
        <f t="shared" si="41"/>
        <v>8.5</v>
      </c>
      <c r="G773">
        <f t="shared" si="42"/>
        <v>2</v>
      </c>
      <c r="H773">
        <f t="shared" si="43"/>
        <v>4</v>
      </c>
      <c r="I773">
        <f t="shared" si="44"/>
        <v>2019</v>
      </c>
    </row>
    <row r="774" spans="1:9" x14ac:dyDescent="0.25">
      <c r="A774" s="155">
        <v>43501</v>
      </c>
      <c r="B774">
        <v>48</v>
      </c>
      <c r="C774">
        <v>38</v>
      </c>
      <c r="D774">
        <v>43</v>
      </c>
      <c r="E774" s="114">
        <f t="shared" si="41"/>
        <v>22</v>
      </c>
      <c r="G774">
        <f t="shared" si="42"/>
        <v>2</v>
      </c>
      <c r="H774">
        <f t="shared" si="43"/>
        <v>5</v>
      </c>
      <c r="I774">
        <f t="shared" si="44"/>
        <v>2019</v>
      </c>
    </row>
    <row r="775" spans="1:9" x14ac:dyDescent="0.25">
      <c r="A775" s="155">
        <v>43502</v>
      </c>
      <c r="B775">
        <v>59</v>
      </c>
      <c r="C775">
        <v>47</v>
      </c>
      <c r="D775">
        <v>53</v>
      </c>
      <c r="E775" s="114">
        <f t="shared" si="41"/>
        <v>12</v>
      </c>
      <c r="G775">
        <f t="shared" si="42"/>
        <v>2</v>
      </c>
      <c r="H775">
        <f t="shared" si="43"/>
        <v>6</v>
      </c>
      <c r="I775">
        <f t="shared" si="44"/>
        <v>2019</v>
      </c>
    </row>
    <row r="776" spans="1:9" x14ac:dyDescent="0.25">
      <c r="A776" s="155">
        <v>43503</v>
      </c>
      <c r="B776">
        <v>67</v>
      </c>
      <c r="C776">
        <v>23</v>
      </c>
      <c r="D776">
        <v>45</v>
      </c>
      <c r="E776" s="114">
        <f t="shared" si="41"/>
        <v>20</v>
      </c>
      <c r="G776">
        <f t="shared" si="42"/>
        <v>2</v>
      </c>
      <c r="H776">
        <f t="shared" si="43"/>
        <v>7</v>
      </c>
      <c r="I776">
        <f t="shared" si="44"/>
        <v>2019</v>
      </c>
    </row>
    <row r="777" spans="1:9" x14ac:dyDescent="0.25">
      <c r="A777" s="155">
        <v>43504</v>
      </c>
      <c r="B777">
        <v>30</v>
      </c>
      <c r="C777">
        <v>18</v>
      </c>
      <c r="D777">
        <v>24</v>
      </c>
      <c r="E777" s="114">
        <f t="shared" si="41"/>
        <v>41</v>
      </c>
      <c r="G777">
        <f t="shared" si="42"/>
        <v>2</v>
      </c>
      <c r="H777">
        <f t="shared" si="43"/>
        <v>8</v>
      </c>
      <c r="I777">
        <f t="shared" si="44"/>
        <v>2019</v>
      </c>
    </row>
    <row r="778" spans="1:9" x14ac:dyDescent="0.25">
      <c r="A778" s="155">
        <v>43505</v>
      </c>
      <c r="B778">
        <v>36</v>
      </c>
      <c r="C778">
        <v>18</v>
      </c>
      <c r="D778">
        <v>27</v>
      </c>
      <c r="E778" s="114">
        <f t="shared" ref="E778:E797" si="45">IF(65-D778&gt;0,65-D778,0)</f>
        <v>38</v>
      </c>
      <c r="G778">
        <f t="shared" si="42"/>
        <v>2</v>
      </c>
      <c r="H778">
        <f t="shared" si="43"/>
        <v>9</v>
      </c>
      <c r="I778">
        <f t="shared" si="44"/>
        <v>2019</v>
      </c>
    </row>
    <row r="779" spans="1:9" x14ac:dyDescent="0.25">
      <c r="A779" s="155">
        <v>43506</v>
      </c>
      <c r="B779">
        <v>41</v>
      </c>
      <c r="C779">
        <v>31</v>
      </c>
      <c r="D779">
        <v>36</v>
      </c>
      <c r="E779" s="114">
        <f t="shared" si="45"/>
        <v>29</v>
      </c>
      <c r="G779">
        <f t="shared" si="42"/>
        <v>2</v>
      </c>
      <c r="H779">
        <f t="shared" si="43"/>
        <v>10</v>
      </c>
      <c r="I779">
        <f t="shared" si="44"/>
        <v>2019</v>
      </c>
    </row>
    <row r="780" spans="1:9" x14ac:dyDescent="0.25">
      <c r="A780" s="155">
        <v>43507</v>
      </c>
      <c r="B780">
        <v>57</v>
      </c>
      <c r="C780">
        <v>39</v>
      </c>
      <c r="D780">
        <v>48</v>
      </c>
      <c r="E780" s="114">
        <f t="shared" si="45"/>
        <v>17</v>
      </c>
      <c r="G780">
        <f t="shared" si="42"/>
        <v>2</v>
      </c>
      <c r="H780">
        <f t="shared" si="43"/>
        <v>11</v>
      </c>
      <c r="I780">
        <f t="shared" si="44"/>
        <v>2019</v>
      </c>
    </row>
    <row r="781" spans="1:9" x14ac:dyDescent="0.25">
      <c r="A781" s="155">
        <v>43508</v>
      </c>
      <c r="B781">
        <v>53</v>
      </c>
      <c r="C781">
        <v>32</v>
      </c>
      <c r="D781">
        <v>42.5</v>
      </c>
      <c r="E781" s="114">
        <f t="shared" si="45"/>
        <v>22.5</v>
      </c>
      <c r="G781">
        <f t="shared" si="42"/>
        <v>2</v>
      </c>
      <c r="H781">
        <f t="shared" si="43"/>
        <v>12</v>
      </c>
      <c r="I781">
        <f t="shared" si="44"/>
        <v>2019</v>
      </c>
    </row>
    <row r="782" spans="1:9" x14ac:dyDescent="0.25">
      <c r="A782" s="155">
        <v>43509</v>
      </c>
      <c r="B782">
        <v>48</v>
      </c>
      <c r="C782">
        <v>31</v>
      </c>
      <c r="D782">
        <v>39.5</v>
      </c>
      <c r="E782" s="114">
        <f t="shared" si="45"/>
        <v>25.5</v>
      </c>
      <c r="G782">
        <f t="shared" si="42"/>
        <v>2</v>
      </c>
      <c r="H782">
        <f t="shared" si="43"/>
        <v>13</v>
      </c>
      <c r="I782">
        <f t="shared" si="44"/>
        <v>2019</v>
      </c>
    </row>
    <row r="783" spans="1:9" x14ac:dyDescent="0.25">
      <c r="A783" s="155">
        <v>43510</v>
      </c>
      <c r="B783">
        <v>54</v>
      </c>
      <c r="C783">
        <v>43</v>
      </c>
      <c r="D783">
        <v>48.5</v>
      </c>
      <c r="E783" s="114">
        <f t="shared" si="45"/>
        <v>16.5</v>
      </c>
      <c r="G783">
        <f t="shared" si="42"/>
        <v>2</v>
      </c>
      <c r="H783">
        <f t="shared" si="43"/>
        <v>14</v>
      </c>
      <c r="I783">
        <f t="shared" si="44"/>
        <v>2019</v>
      </c>
    </row>
    <row r="784" spans="1:9" x14ac:dyDescent="0.25">
      <c r="A784" s="155">
        <v>43511</v>
      </c>
      <c r="B784">
        <v>48</v>
      </c>
      <c r="C784">
        <v>24</v>
      </c>
      <c r="D784">
        <v>36</v>
      </c>
      <c r="E784" s="114">
        <f t="shared" si="45"/>
        <v>29</v>
      </c>
      <c r="G784">
        <f t="shared" si="42"/>
        <v>2</v>
      </c>
      <c r="H784">
        <f t="shared" si="43"/>
        <v>15</v>
      </c>
      <c r="I784">
        <f t="shared" si="44"/>
        <v>2019</v>
      </c>
    </row>
    <row r="785" spans="1:9" x14ac:dyDescent="0.25">
      <c r="A785" s="155">
        <v>43512</v>
      </c>
      <c r="B785">
        <v>33</v>
      </c>
      <c r="C785">
        <v>24</v>
      </c>
      <c r="D785">
        <v>28.5</v>
      </c>
      <c r="E785" s="114">
        <f t="shared" si="45"/>
        <v>36.5</v>
      </c>
      <c r="G785">
        <f t="shared" si="42"/>
        <v>2</v>
      </c>
      <c r="H785">
        <f t="shared" si="43"/>
        <v>16</v>
      </c>
      <c r="I785">
        <f t="shared" si="44"/>
        <v>2019</v>
      </c>
    </row>
    <row r="786" spans="1:9" x14ac:dyDescent="0.25">
      <c r="A786" s="155">
        <v>43513</v>
      </c>
      <c r="B786">
        <v>42</v>
      </c>
      <c r="C786">
        <v>32</v>
      </c>
      <c r="D786">
        <v>37</v>
      </c>
      <c r="E786" s="114">
        <f t="shared" si="45"/>
        <v>28</v>
      </c>
      <c r="G786">
        <f t="shared" si="42"/>
        <v>2</v>
      </c>
      <c r="H786">
        <f t="shared" si="43"/>
        <v>17</v>
      </c>
      <c r="I786">
        <f t="shared" si="44"/>
        <v>2019</v>
      </c>
    </row>
    <row r="787" spans="1:9" x14ac:dyDescent="0.25">
      <c r="A787" s="155">
        <v>43514</v>
      </c>
      <c r="B787">
        <v>36</v>
      </c>
      <c r="C787">
        <v>26</v>
      </c>
      <c r="D787">
        <v>31</v>
      </c>
      <c r="E787" s="114">
        <f t="shared" si="45"/>
        <v>34</v>
      </c>
      <c r="G787">
        <f t="shared" si="42"/>
        <v>2</v>
      </c>
      <c r="H787">
        <f t="shared" si="43"/>
        <v>18</v>
      </c>
      <c r="I787">
        <f t="shared" si="44"/>
        <v>2019</v>
      </c>
    </row>
    <row r="788" spans="1:9" x14ac:dyDescent="0.25">
      <c r="A788" s="155">
        <v>43515</v>
      </c>
      <c r="B788">
        <v>43</v>
      </c>
      <c r="C788">
        <v>28</v>
      </c>
      <c r="D788">
        <v>35.5</v>
      </c>
      <c r="E788" s="114">
        <f t="shared" si="45"/>
        <v>29.5</v>
      </c>
      <c r="G788">
        <f t="shared" si="42"/>
        <v>2</v>
      </c>
      <c r="H788">
        <f t="shared" si="43"/>
        <v>19</v>
      </c>
      <c r="I788">
        <f t="shared" si="44"/>
        <v>2019</v>
      </c>
    </row>
    <row r="789" spans="1:9" x14ac:dyDescent="0.25">
      <c r="A789" s="155">
        <v>43516</v>
      </c>
      <c r="B789">
        <v>52</v>
      </c>
      <c r="C789">
        <v>35</v>
      </c>
      <c r="D789">
        <v>43.5</v>
      </c>
      <c r="E789" s="114">
        <f t="shared" si="45"/>
        <v>21.5</v>
      </c>
      <c r="G789">
        <f t="shared" si="42"/>
        <v>2</v>
      </c>
      <c r="H789">
        <f t="shared" si="43"/>
        <v>20</v>
      </c>
      <c r="I789">
        <f t="shared" si="44"/>
        <v>2019</v>
      </c>
    </row>
    <row r="790" spans="1:9" x14ac:dyDescent="0.25">
      <c r="A790" s="155">
        <v>43517</v>
      </c>
      <c r="B790">
        <v>46</v>
      </c>
      <c r="C790">
        <v>30</v>
      </c>
      <c r="D790">
        <v>38</v>
      </c>
      <c r="E790" s="114">
        <f t="shared" si="45"/>
        <v>27</v>
      </c>
      <c r="G790">
        <f t="shared" si="42"/>
        <v>2</v>
      </c>
      <c r="H790">
        <f t="shared" si="43"/>
        <v>21</v>
      </c>
      <c r="I790">
        <f t="shared" si="44"/>
        <v>2019</v>
      </c>
    </row>
    <row r="791" spans="1:9" x14ac:dyDescent="0.25">
      <c r="A791" s="155">
        <v>43518</v>
      </c>
      <c r="B791">
        <v>46</v>
      </c>
      <c r="C791">
        <v>40</v>
      </c>
      <c r="D791">
        <v>43</v>
      </c>
      <c r="E791" s="114">
        <f t="shared" si="45"/>
        <v>22</v>
      </c>
      <c r="G791">
        <f t="shared" si="42"/>
        <v>2</v>
      </c>
      <c r="H791">
        <f t="shared" si="43"/>
        <v>22</v>
      </c>
      <c r="I791">
        <f t="shared" si="44"/>
        <v>2019</v>
      </c>
    </row>
    <row r="792" spans="1:9" x14ac:dyDescent="0.25">
      <c r="A792" s="155">
        <v>43519</v>
      </c>
      <c r="B792">
        <v>62</v>
      </c>
      <c r="C792">
        <v>46</v>
      </c>
      <c r="D792">
        <v>54</v>
      </c>
      <c r="E792" s="114">
        <f t="shared" si="45"/>
        <v>11</v>
      </c>
      <c r="G792">
        <f t="shared" si="42"/>
        <v>2</v>
      </c>
      <c r="H792">
        <f t="shared" si="43"/>
        <v>23</v>
      </c>
      <c r="I792">
        <f t="shared" si="44"/>
        <v>2019</v>
      </c>
    </row>
    <row r="793" spans="1:9" x14ac:dyDescent="0.25">
      <c r="A793" s="155">
        <v>43520</v>
      </c>
      <c r="B793">
        <v>56</v>
      </c>
      <c r="C793">
        <v>32</v>
      </c>
      <c r="D793">
        <v>44</v>
      </c>
      <c r="E793" s="114">
        <f t="shared" si="45"/>
        <v>21</v>
      </c>
      <c r="G793">
        <f t="shared" si="42"/>
        <v>2</v>
      </c>
      <c r="H793">
        <f t="shared" si="43"/>
        <v>24</v>
      </c>
      <c r="I793">
        <f t="shared" si="44"/>
        <v>2019</v>
      </c>
    </row>
    <row r="794" spans="1:9" x14ac:dyDescent="0.25">
      <c r="A794" s="155">
        <v>43521</v>
      </c>
      <c r="B794">
        <v>46</v>
      </c>
      <c r="C794">
        <v>27</v>
      </c>
      <c r="D794">
        <v>36.5</v>
      </c>
      <c r="E794" s="114">
        <f t="shared" si="45"/>
        <v>28.5</v>
      </c>
      <c r="G794">
        <f t="shared" si="42"/>
        <v>2</v>
      </c>
      <c r="H794">
        <f t="shared" si="43"/>
        <v>25</v>
      </c>
      <c r="I794">
        <f t="shared" si="44"/>
        <v>2019</v>
      </c>
    </row>
    <row r="795" spans="1:9" x14ac:dyDescent="0.25">
      <c r="A795" s="155">
        <v>43522</v>
      </c>
      <c r="B795">
        <v>59</v>
      </c>
      <c r="C795">
        <v>28</v>
      </c>
      <c r="D795">
        <v>43.5</v>
      </c>
      <c r="E795" s="114">
        <f t="shared" si="45"/>
        <v>21.5</v>
      </c>
      <c r="G795">
        <f t="shared" si="42"/>
        <v>2</v>
      </c>
      <c r="H795">
        <f t="shared" si="43"/>
        <v>26</v>
      </c>
      <c r="I795">
        <f t="shared" si="44"/>
        <v>2019</v>
      </c>
    </row>
    <row r="796" spans="1:9" x14ac:dyDescent="0.25">
      <c r="A796" s="155">
        <v>43523</v>
      </c>
      <c r="B796">
        <v>60</v>
      </c>
      <c r="C796">
        <v>34</v>
      </c>
      <c r="D796">
        <v>47</v>
      </c>
      <c r="E796" s="114">
        <f t="shared" si="45"/>
        <v>18</v>
      </c>
      <c r="G796">
        <f t="shared" si="42"/>
        <v>2</v>
      </c>
      <c r="H796">
        <f t="shared" si="43"/>
        <v>27</v>
      </c>
      <c r="I796">
        <f t="shared" si="44"/>
        <v>2019</v>
      </c>
    </row>
    <row r="797" spans="1:9" x14ac:dyDescent="0.25">
      <c r="A797" s="155">
        <v>43524</v>
      </c>
      <c r="B797">
        <v>35</v>
      </c>
      <c r="C797">
        <v>30</v>
      </c>
      <c r="D797">
        <v>32.5</v>
      </c>
      <c r="E797" s="114">
        <f t="shared" si="45"/>
        <v>32.5</v>
      </c>
      <c r="G797">
        <f t="shared" si="42"/>
        <v>2</v>
      </c>
      <c r="H797">
        <f t="shared" si="43"/>
        <v>28</v>
      </c>
      <c r="I797">
        <f t="shared" si="44"/>
        <v>2019</v>
      </c>
    </row>
    <row r="798" spans="1:9" x14ac:dyDescent="0.25">
      <c r="A798" s="108"/>
      <c r="E798" s="111"/>
    </row>
    <row r="799" spans="1:9" x14ac:dyDescent="0.25">
      <c r="A799" s="108"/>
      <c r="E799" s="111"/>
    </row>
    <row r="800" spans="1:9" x14ac:dyDescent="0.25">
      <c r="A800" s="108"/>
      <c r="E800" s="111"/>
    </row>
    <row r="801" spans="1:5" x14ac:dyDescent="0.25">
      <c r="A801" s="108"/>
      <c r="E801" s="111"/>
    </row>
    <row r="802" spans="1:5" x14ac:dyDescent="0.25">
      <c r="A802" s="108"/>
      <c r="E802" s="111"/>
    </row>
    <row r="803" spans="1:5" x14ac:dyDescent="0.25">
      <c r="A803" s="108"/>
      <c r="E803" s="111"/>
    </row>
    <row r="804" spans="1:5" x14ac:dyDescent="0.25">
      <c r="A804" s="108"/>
      <c r="E804" s="111"/>
    </row>
    <row r="805" spans="1:5" x14ac:dyDescent="0.25">
      <c r="A805" s="108"/>
      <c r="E805" s="111"/>
    </row>
    <row r="806" spans="1:5" x14ac:dyDescent="0.25">
      <c r="A806" s="108"/>
      <c r="E806" s="111"/>
    </row>
    <row r="807" spans="1:5" x14ac:dyDescent="0.25">
      <c r="A807" s="108"/>
      <c r="E807" s="111"/>
    </row>
    <row r="808" spans="1:5" x14ac:dyDescent="0.25">
      <c r="A808" s="108"/>
      <c r="E808" s="111"/>
    </row>
    <row r="809" spans="1:5" x14ac:dyDescent="0.25">
      <c r="A809" s="108"/>
      <c r="E809" s="111"/>
    </row>
    <row r="810" spans="1:5" x14ac:dyDescent="0.25">
      <c r="A810" s="108"/>
      <c r="E810" s="11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Y488"/>
  <sheetViews>
    <sheetView zoomScaleNormal="100" workbookViewId="0"/>
  </sheetViews>
  <sheetFormatPr defaultColWidth="12.7109375" defaultRowHeight="15" x14ac:dyDescent="0.2"/>
  <cols>
    <col min="1" max="1" width="12.7109375" style="37"/>
    <col min="2" max="24" width="12.7109375" style="37" hidden="1" customWidth="1"/>
    <col min="25" max="27" width="12.7109375" style="37" customWidth="1"/>
    <col min="28" max="16384" width="12.7109375" style="37"/>
  </cols>
  <sheetData>
    <row r="1" spans="1:77" s="43" customFormat="1" ht="15" customHeight="1" x14ac:dyDescent="0.3">
      <c r="A1" s="42" t="s">
        <v>60</v>
      </c>
    </row>
    <row r="2" spans="1:77" s="43" customFormat="1" ht="15" customHeight="1" x14ac:dyDescent="0.25">
      <c r="A2" s="44"/>
    </row>
    <row r="3" spans="1:77" s="43" customFormat="1" ht="15" customHeight="1" x14ac:dyDescent="0.25">
      <c r="A3" s="45" t="s">
        <v>61</v>
      </c>
      <c r="D3" s="46"/>
    </row>
    <row r="4" spans="1:77" s="43" customFormat="1" ht="15" customHeight="1" x14ac:dyDescent="0.25">
      <c r="A4" s="45"/>
      <c r="B4" s="43">
        <v>0</v>
      </c>
      <c r="C4" s="46">
        <f t="shared" ref="C4:Y4" si="0">IF(ISERROR(MONTH(DATEVALUE("01/" &amp; C$7 &amp; "/" &amp; C8)))=FALSE,MONTH(DATEVALUE("01/" &amp; C$7 &amp; "/" &amp; C8))&amp;C8,0)</f>
        <v>0</v>
      </c>
      <c r="D4" s="46" t="str">
        <f t="shared" si="0"/>
        <v>12017</v>
      </c>
      <c r="E4" s="46">
        <f t="shared" si="0"/>
        <v>0</v>
      </c>
      <c r="F4" s="46" t="str">
        <f t="shared" si="0"/>
        <v>22017</v>
      </c>
      <c r="G4" s="46">
        <f t="shared" si="0"/>
        <v>0</v>
      </c>
      <c r="H4" s="46" t="str">
        <f t="shared" si="0"/>
        <v>32017</v>
      </c>
      <c r="I4" s="46">
        <f t="shared" si="0"/>
        <v>0</v>
      </c>
      <c r="J4" s="46" t="str">
        <f t="shared" si="0"/>
        <v>42017</v>
      </c>
      <c r="K4" s="46">
        <f t="shared" si="0"/>
        <v>0</v>
      </c>
      <c r="L4" s="46" t="str">
        <f t="shared" si="0"/>
        <v>52017</v>
      </c>
      <c r="M4" s="46">
        <f t="shared" si="0"/>
        <v>0</v>
      </c>
      <c r="N4" s="46" t="str">
        <f t="shared" si="0"/>
        <v>62017</v>
      </c>
      <c r="O4" s="46">
        <f t="shared" si="0"/>
        <v>0</v>
      </c>
      <c r="P4" s="46" t="str">
        <f t="shared" si="0"/>
        <v>72017</v>
      </c>
      <c r="Q4" s="46">
        <f t="shared" si="0"/>
        <v>0</v>
      </c>
      <c r="R4" s="46" t="str">
        <f t="shared" si="0"/>
        <v>82017</v>
      </c>
      <c r="S4" s="46">
        <f t="shared" si="0"/>
        <v>0</v>
      </c>
      <c r="T4" s="46" t="str">
        <f t="shared" si="0"/>
        <v>92017</v>
      </c>
      <c r="U4" s="46">
        <f t="shared" si="0"/>
        <v>0</v>
      </c>
      <c r="V4" s="46" t="str">
        <f t="shared" si="0"/>
        <v>102017</v>
      </c>
      <c r="W4" s="46">
        <f t="shared" si="0"/>
        <v>0</v>
      </c>
      <c r="X4" s="46" t="str">
        <f t="shared" si="0"/>
        <v>112017</v>
      </c>
      <c r="Y4" s="46">
        <f t="shared" si="0"/>
        <v>0</v>
      </c>
      <c r="Z4" s="43">
        <v>0</v>
      </c>
      <c r="AA4" s="46">
        <f t="shared" ref="AA4:BS4" si="1">IF(ISERROR(MONTH(DATEVALUE("01/" &amp; AA$7 &amp; "/" &amp; AA8)))=FALSE,MONTH(DATEVALUE("01/" &amp; AA$7 &amp; "/" &amp; AA8))&amp;AA8,0)</f>
        <v>0</v>
      </c>
      <c r="AB4" s="46" t="str">
        <f t="shared" si="1"/>
        <v>12018</v>
      </c>
      <c r="AC4" s="46">
        <f t="shared" si="1"/>
        <v>0</v>
      </c>
      <c r="AD4" s="46" t="str">
        <f t="shared" si="1"/>
        <v>22018</v>
      </c>
      <c r="AE4" s="46">
        <f t="shared" si="1"/>
        <v>0</v>
      </c>
      <c r="AF4" s="46" t="str">
        <f t="shared" si="1"/>
        <v>32018</v>
      </c>
      <c r="AG4" s="46">
        <f t="shared" si="1"/>
        <v>0</v>
      </c>
      <c r="AH4" s="46" t="str">
        <f t="shared" si="1"/>
        <v>42018</v>
      </c>
      <c r="AI4" s="46">
        <f t="shared" si="1"/>
        <v>0</v>
      </c>
      <c r="AJ4" s="46" t="str">
        <f t="shared" si="1"/>
        <v>52018</v>
      </c>
      <c r="AK4" s="46">
        <f t="shared" si="1"/>
        <v>0</v>
      </c>
      <c r="AL4" s="46" t="str">
        <f t="shared" si="1"/>
        <v>62018</v>
      </c>
      <c r="AM4" s="46">
        <f t="shared" si="1"/>
        <v>0</v>
      </c>
      <c r="AN4" s="46" t="str">
        <f t="shared" si="1"/>
        <v>72018</v>
      </c>
      <c r="AO4" s="46">
        <f t="shared" si="1"/>
        <v>0</v>
      </c>
      <c r="AP4" s="46" t="str">
        <f t="shared" si="1"/>
        <v>82018</v>
      </c>
      <c r="AQ4" s="46">
        <f t="shared" si="1"/>
        <v>0</v>
      </c>
      <c r="AR4" s="46" t="str">
        <f t="shared" si="1"/>
        <v>92018</v>
      </c>
      <c r="AS4" s="46">
        <f t="shared" si="1"/>
        <v>0</v>
      </c>
      <c r="AT4" s="46" t="str">
        <f t="shared" si="1"/>
        <v>102018</v>
      </c>
      <c r="AU4" s="46">
        <f t="shared" si="1"/>
        <v>0</v>
      </c>
      <c r="AV4" s="46" t="str">
        <f t="shared" si="1"/>
        <v>112018</v>
      </c>
      <c r="AW4" s="46">
        <f t="shared" si="1"/>
        <v>0</v>
      </c>
      <c r="AX4" s="46" t="str">
        <f t="shared" si="1"/>
        <v>122018</v>
      </c>
      <c r="AY4" s="46">
        <f t="shared" si="1"/>
        <v>0</v>
      </c>
      <c r="AZ4" s="46" t="str">
        <f>IF(ISERROR(MONTH(DATEVALUE("01/" &amp; AZ$7 &amp; "/" &amp; AZ8)))=FALSE,MONTH(DATEVALUE("01/" &amp; AZ$7 &amp; "/" &amp; AZ8))&amp;AZ8,0)</f>
        <v>12019</v>
      </c>
      <c r="BA4" s="46">
        <f t="shared" si="1"/>
        <v>0</v>
      </c>
      <c r="BB4" s="46" t="str">
        <f t="shared" si="1"/>
        <v>22019</v>
      </c>
      <c r="BC4" s="46">
        <f t="shared" si="1"/>
        <v>0</v>
      </c>
      <c r="BD4" s="46" t="str">
        <f t="shared" si="1"/>
        <v>32019</v>
      </c>
      <c r="BE4" s="46">
        <f t="shared" si="1"/>
        <v>0</v>
      </c>
      <c r="BF4" s="46" t="str">
        <f t="shared" si="1"/>
        <v>42019</v>
      </c>
      <c r="BG4" s="46">
        <f t="shared" si="1"/>
        <v>0</v>
      </c>
      <c r="BH4" s="46" t="str">
        <f t="shared" si="1"/>
        <v>52019</v>
      </c>
      <c r="BI4" s="46">
        <f t="shared" si="1"/>
        <v>0</v>
      </c>
      <c r="BJ4" s="46" t="str">
        <f t="shared" si="1"/>
        <v>62019</v>
      </c>
      <c r="BK4" s="46">
        <f t="shared" si="1"/>
        <v>0</v>
      </c>
      <c r="BL4" s="46" t="str">
        <f t="shared" si="1"/>
        <v>72019</v>
      </c>
      <c r="BM4" s="46">
        <f t="shared" si="1"/>
        <v>0</v>
      </c>
      <c r="BN4" s="46" t="str">
        <f t="shared" si="1"/>
        <v>82019</v>
      </c>
      <c r="BO4" s="46">
        <f t="shared" si="1"/>
        <v>0</v>
      </c>
      <c r="BP4" s="46" t="str">
        <f t="shared" si="1"/>
        <v>92019</v>
      </c>
      <c r="BQ4" s="46">
        <f t="shared" si="1"/>
        <v>0</v>
      </c>
      <c r="BR4" s="46" t="str">
        <f t="shared" si="1"/>
        <v>102019</v>
      </c>
      <c r="BS4" s="46">
        <f t="shared" si="1"/>
        <v>0</v>
      </c>
      <c r="BT4" s="46" t="str">
        <f>IF(ISERROR(MONTH(DATEVALUE("01/" &amp; BT$7 &amp; "/" &amp; BT8)))=FALSE,MONTH(DATEVALUE("01/" &amp; BT$7 &amp; "/" &amp; BT8))&amp;BT8,0)</f>
        <v>112019</v>
      </c>
      <c r="BU4" s="46">
        <f>IF(ISERROR(MONTH(DATEVALUE("01/" &amp; BU$7 &amp; "/" &amp; BU8)))=FALSE,MONTH(DATEVALUE("01/" &amp; BU$7 &amp; "/" &amp; BU8))&amp;BU8,0)</f>
        <v>0</v>
      </c>
      <c r="BV4" s="46">
        <f>IF(ISERROR(MONTH(DATEVALUE("01/" &amp; BV$7 &amp; "/" &amp; BV8)))=FALSE,MONTH(DATEVALUE("01/" &amp; BV$7 &amp; "/" &amp; BV8))&amp;BV8,0)</f>
        <v>0</v>
      </c>
      <c r="BW4" s="46">
        <f>IF(ISERROR(MONTH(DATEVALUE("01/" &amp; BW$7 &amp; "/" &amp; BW8)))=FALSE,MONTH(DATEVALUE("01/" &amp; BW$7 &amp; "/" &amp; BW8))&amp;BW8,0)</f>
        <v>0</v>
      </c>
      <c r="BX4" s="46" t="str">
        <f>IF(ISERROR(MONTH(DATEVALUE("01/" &amp; BX$7 &amp; "/" &amp; BX8)))=FALSE,MONTH(DATEVALUE("01/" &amp; BX$7 &amp; "/" &amp; BX8))&amp;BX8,0)</f>
        <v>12020</v>
      </c>
    </row>
    <row r="5" spans="1:77" s="43" customFormat="1" ht="15" customHeight="1" x14ac:dyDescent="0.25">
      <c r="A5" s="47"/>
      <c r="B5" s="43">
        <f t="shared" ref="B5:X5" si="2">C4</f>
        <v>0</v>
      </c>
      <c r="C5" s="43" t="str">
        <f t="shared" si="2"/>
        <v>12017</v>
      </c>
      <c r="D5" s="43">
        <f t="shared" si="2"/>
        <v>0</v>
      </c>
      <c r="E5" s="43" t="str">
        <f t="shared" si="2"/>
        <v>22017</v>
      </c>
      <c r="F5" s="43">
        <f t="shared" si="2"/>
        <v>0</v>
      </c>
      <c r="G5" s="43" t="str">
        <f t="shared" si="2"/>
        <v>32017</v>
      </c>
      <c r="H5" s="43">
        <f t="shared" si="2"/>
        <v>0</v>
      </c>
      <c r="I5" s="43" t="str">
        <f t="shared" si="2"/>
        <v>42017</v>
      </c>
      <c r="J5" s="43">
        <f t="shared" si="2"/>
        <v>0</v>
      </c>
      <c r="K5" s="43" t="str">
        <f t="shared" si="2"/>
        <v>52017</v>
      </c>
      <c r="L5" s="43">
        <f t="shared" si="2"/>
        <v>0</v>
      </c>
      <c r="M5" s="43" t="str">
        <f t="shared" si="2"/>
        <v>62017</v>
      </c>
      <c r="N5" s="43">
        <f t="shared" si="2"/>
        <v>0</v>
      </c>
      <c r="O5" s="43" t="str">
        <f t="shared" si="2"/>
        <v>72017</v>
      </c>
      <c r="P5" s="43">
        <f t="shared" si="2"/>
        <v>0</v>
      </c>
      <c r="Q5" s="43" t="str">
        <f t="shared" si="2"/>
        <v>82017</v>
      </c>
      <c r="R5" s="43">
        <f t="shared" si="2"/>
        <v>0</v>
      </c>
      <c r="S5" s="43" t="str">
        <f t="shared" si="2"/>
        <v>92017</v>
      </c>
      <c r="T5" s="43">
        <f t="shared" si="2"/>
        <v>0</v>
      </c>
      <c r="U5" s="43" t="str">
        <f t="shared" si="2"/>
        <v>102017</v>
      </c>
      <c r="V5" s="43">
        <f t="shared" si="2"/>
        <v>0</v>
      </c>
      <c r="W5" s="43" t="str">
        <f t="shared" si="2"/>
        <v>112017</v>
      </c>
      <c r="X5" s="43">
        <f t="shared" si="2"/>
        <v>0</v>
      </c>
      <c r="Y5" s="43">
        <v>122017</v>
      </c>
      <c r="Z5" s="43">
        <f t="shared" ref="Z5:AV5" si="3">AA4</f>
        <v>0</v>
      </c>
      <c r="AA5" s="43" t="str">
        <f t="shared" si="3"/>
        <v>12018</v>
      </c>
      <c r="AB5" s="43">
        <f t="shared" si="3"/>
        <v>0</v>
      </c>
      <c r="AC5" s="43" t="str">
        <f t="shared" si="3"/>
        <v>22018</v>
      </c>
      <c r="AD5" s="43">
        <f t="shared" si="3"/>
        <v>0</v>
      </c>
      <c r="AE5" s="43" t="str">
        <f t="shared" si="3"/>
        <v>32018</v>
      </c>
      <c r="AF5" s="43">
        <f t="shared" si="3"/>
        <v>0</v>
      </c>
      <c r="AG5" s="43" t="str">
        <f t="shared" si="3"/>
        <v>42018</v>
      </c>
      <c r="AH5" s="43">
        <f t="shared" si="3"/>
        <v>0</v>
      </c>
      <c r="AI5" s="43" t="str">
        <f t="shared" si="3"/>
        <v>52018</v>
      </c>
      <c r="AJ5" s="43">
        <f t="shared" si="3"/>
        <v>0</v>
      </c>
      <c r="AK5" s="43" t="str">
        <f t="shared" si="3"/>
        <v>62018</v>
      </c>
      <c r="AL5" s="43">
        <f t="shared" si="3"/>
        <v>0</v>
      </c>
      <c r="AM5" s="43" t="str">
        <f t="shared" si="3"/>
        <v>72018</v>
      </c>
      <c r="AN5" s="43">
        <f t="shared" si="3"/>
        <v>0</v>
      </c>
      <c r="AO5" s="43" t="str">
        <f t="shared" si="3"/>
        <v>82018</v>
      </c>
      <c r="AP5" s="43">
        <f t="shared" si="3"/>
        <v>0</v>
      </c>
      <c r="AQ5" s="43" t="str">
        <f t="shared" si="3"/>
        <v>92018</v>
      </c>
      <c r="AR5" s="43">
        <f t="shared" si="3"/>
        <v>0</v>
      </c>
      <c r="AS5" s="43" t="str">
        <f t="shared" si="3"/>
        <v>102018</v>
      </c>
      <c r="AT5" s="43">
        <f t="shared" si="3"/>
        <v>0</v>
      </c>
      <c r="AU5" s="43" t="str">
        <f t="shared" si="3"/>
        <v>112018</v>
      </c>
      <c r="AV5" s="43">
        <f t="shared" si="3"/>
        <v>0</v>
      </c>
      <c r="AW5" s="43">
        <v>122017</v>
      </c>
      <c r="AY5" s="43" t="str">
        <f t="shared" ref="AY5:BX5" si="4">AZ4</f>
        <v>12019</v>
      </c>
      <c r="AZ5" s="43">
        <f t="shared" si="4"/>
        <v>0</v>
      </c>
      <c r="BA5" s="43" t="str">
        <f t="shared" si="4"/>
        <v>22019</v>
      </c>
      <c r="BB5" s="43">
        <f t="shared" si="4"/>
        <v>0</v>
      </c>
      <c r="BC5" s="43" t="str">
        <f t="shared" si="4"/>
        <v>32019</v>
      </c>
      <c r="BD5" s="43">
        <f t="shared" si="4"/>
        <v>0</v>
      </c>
      <c r="BE5" s="43" t="str">
        <f t="shared" si="4"/>
        <v>42019</v>
      </c>
      <c r="BF5" s="43">
        <f t="shared" si="4"/>
        <v>0</v>
      </c>
      <c r="BG5" s="43" t="str">
        <f t="shared" si="4"/>
        <v>52019</v>
      </c>
      <c r="BH5" s="43">
        <f t="shared" si="4"/>
        <v>0</v>
      </c>
      <c r="BI5" s="43" t="str">
        <f t="shared" si="4"/>
        <v>62019</v>
      </c>
      <c r="BJ5" s="43">
        <f t="shared" si="4"/>
        <v>0</v>
      </c>
      <c r="BK5" s="43" t="str">
        <f t="shared" si="4"/>
        <v>72019</v>
      </c>
      <c r="BL5" s="43">
        <f t="shared" si="4"/>
        <v>0</v>
      </c>
      <c r="BM5" s="43" t="str">
        <f t="shared" si="4"/>
        <v>82019</v>
      </c>
      <c r="BN5" s="43">
        <f t="shared" si="4"/>
        <v>0</v>
      </c>
      <c r="BO5" s="43" t="str">
        <f t="shared" si="4"/>
        <v>92019</v>
      </c>
      <c r="BP5" s="43">
        <f t="shared" si="4"/>
        <v>0</v>
      </c>
      <c r="BQ5" s="43" t="str">
        <f t="shared" si="4"/>
        <v>102019</v>
      </c>
      <c r="BR5" s="43">
        <f t="shared" si="4"/>
        <v>0</v>
      </c>
      <c r="BS5" s="43" t="str">
        <f t="shared" si="4"/>
        <v>112019</v>
      </c>
      <c r="BT5" s="43">
        <f t="shared" si="4"/>
        <v>0</v>
      </c>
      <c r="BU5" s="43">
        <f t="shared" si="4"/>
        <v>0</v>
      </c>
      <c r="BV5" s="43">
        <f t="shared" si="4"/>
        <v>0</v>
      </c>
      <c r="BW5" s="43" t="str">
        <f t="shared" si="4"/>
        <v>12020</v>
      </c>
      <c r="BX5" s="43">
        <f t="shared" si="4"/>
        <v>0</v>
      </c>
    </row>
    <row r="6" spans="1:77" s="43" customFormat="1" ht="9.9499999999999993" customHeight="1" x14ac:dyDescent="0.25">
      <c r="A6" s="47"/>
    </row>
    <row r="7" spans="1:77" s="43" customFormat="1" ht="21.95" customHeight="1" x14ac:dyDescent="0.25">
      <c r="A7" s="48" t="s">
        <v>62</v>
      </c>
      <c r="B7" s="49" t="s">
        <v>63</v>
      </c>
      <c r="C7" s="49"/>
      <c r="D7" s="49" t="s">
        <v>64</v>
      </c>
      <c r="E7" s="49"/>
      <c r="F7" s="49" t="s">
        <v>65</v>
      </c>
      <c r="G7" s="49"/>
      <c r="H7" s="49" t="s">
        <v>66</v>
      </c>
      <c r="I7" s="49"/>
      <c r="J7" s="49" t="s">
        <v>67</v>
      </c>
      <c r="K7" s="49"/>
      <c r="L7" s="50" t="s">
        <v>68</v>
      </c>
      <c r="M7" s="50"/>
      <c r="N7" s="50" t="s">
        <v>69</v>
      </c>
      <c r="O7" s="50"/>
      <c r="P7" s="50" t="s">
        <v>70</v>
      </c>
      <c r="Q7" s="50"/>
      <c r="R7" s="50" t="s">
        <v>71</v>
      </c>
      <c r="S7" s="50"/>
      <c r="T7" s="50" t="s">
        <v>72</v>
      </c>
      <c r="U7" s="50"/>
      <c r="V7" s="50" t="s">
        <v>73</v>
      </c>
      <c r="W7" s="50"/>
      <c r="X7" s="50" t="s">
        <v>74</v>
      </c>
      <c r="Y7" s="50"/>
      <c r="Z7" s="50" t="s">
        <v>75</v>
      </c>
      <c r="AA7" s="50"/>
      <c r="AB7" s="51" t="s">
        <v>64</v>
      </c>
      <c r="AC7" s="51"/>
      <c r="AD7" s="51" t="s">
        <v>65</v>
      </c>
      <c r="AE7" s="51"/>
      <c r="AF7" s="51" t="s">
        <v>66</v>
      </c>
      <c r="AG7" s="51"/>
      <c r="AH7" s="51" t="s">
        <v>67</v>
      </c>
      <c r="AI7" s="51"/>
      <c r="AJ7" s="52" t="s">
        <v>68</v>
      </c>
      <c r="AK7" s="52"/>
      <c r="AL7" s="52" t="s">
        <v>69</v>
      </c>
      <c r="AM7" s="52"/>
      <c r="AN7" s="52" t="s">
        <v>70</v>
      </c>
      <c r="AO7" s="52"/>
      <c r="AP7" s="52" t="s">
        <v>71</v>
      </c>
      <c r="AQ7" s="52"/>
      <c r="AR7" s="52" t="s">
        <v>72</v>
      </c>
      <c r="AS7" s="52"/>
      <c r="AT7" s="52" t="s">
        <v>73</v>
      </c>
      <c r="AU7" s="52"/>
      <c r="AV7" s="52" t="s">
        <v>74</v>
      </c>
      <c r="AW7" s="52"/>
      <c r="AX7" s="52" t="s">
        <v>63</v>
      </c>
      <c r="AY7" s="52"/>
      <c r="AZ7" s="139" t="s">
        <v>64</v>
      </c>
      <c r="BA7" s="139"/>
      <c r="BB7" s="139" t="s">
        <v>65</v>
      </c>
      <c r="BC7" s="139"/>
      <c r="BD7" s="139" t="s">
        <v>66</v>
      </c>
      <c r="BE7" s="139"/>
      <c r="BF7" s="139" t="s">
        <v>67</v>
      </c>
      <c r="BG7" s="139"/>
      <c r="BH7" s="132" t="s">
        <v>68</v>
      </c>
      <c r="BI7" s="132"/>
      <c r="BJ7" s="132" t="s">
        <v>69</v>
      </c>
      <c r="BK7" s="132"/>
      <c r="BL7" s="132" t="s">
        <v>70</v>
      </c>
      <c r="BM7" s="132"/>
      <c r="BN7" s="132" t="s">
        <v>71</v>
      </c>
      <c r="BO7" s="132"/>
      <c r="BP7" s="132" t="s">
        <v>72</v>
      </c>
      <c r="BQ7" s="132"/>
      <c r="BR7" s="132" t="s">
        <v>73</v>
      </c>
      <c r="BS7" s="132"/>
      <c r="BT7" s="132" t="s">
        <v>74</v>
      </c>
      <c r="BU7" s="132"/>
      <c r="BV7" s="132" t="s">
        <v>75</v>
      </c>
      <c r="BW7" s="132"/>
      <c r="BX7" s="139" t="s">
        <v>64</v>
      </c>
      <c r="BY7" s="132"/>
    </row>
    <row r="8" spans="1:77" s="43" customFormat="1" ht="21.95" customHeight="1" x14ac:dyDescent="0.25">
      <c r="A8" s="53"/>
      <c r="B8" s="54">
        <v>2016</v>
      </c>
      <c r="C8" s="54"/>
      <c r="D8" s="54">
        <v>2017</v>
      </c>
      <c r="E8" s="54"/>
      <c r="F8" s="54">
        <v>2017</v>
      </c>
      <c r="G8" s="54"/>
      <c r="H8" s="54">
        <v>2017</v>
      </c>
      <c r="I8" s="54" t="s">
        <v>61</v>
      </c>
      <c r="J8" s="54">
        <v>2017</v>
      </c>
      <c r="K8" s="54" t="s">
        <v>61</v>
      </c>
      <c r="L8" s="55">
        <v>2017</v>
      </c>
      <c r="M8" s="55" t="s">
        <v>61</v>
      </c>
      <c r="N8" s="55">
        <v>2017</v>
      </c>
      <c r="O8" s="55" t="s">
        <v>61</v>
      </c>
      <c r="P8" s="55">
        <v>2017</v>
      </c>
      <c r="Q8" s="55" t="s">
        <v>61</v>
      </c>
      <c r="R8" s="55">
        <v>2017</v>
      </c>
      <c r="S8" s="55" t="s">
        <v>61</v>
      </c>
      <c r="T8" s="55">
        <v>2017</v>
      </c>
      <c r="U8" s="55" t="s">
        <v>61</v>
      </c>
      <c r="V8" s="55">
        <v>2017</v>
      </c>
      <c r="W8" s="55" t="s">
        <v>61</v>
      </c>
      <c r="X8" s="55">
        <v>2017</v>
      </c>
      <c r="Y8" s="55" t="s">
        <v>61</v>
      </c>
      <c r="Z8" s="55">
        <v>2017</v>
      </c>
      <c r="AA8" s="55"/>
      <c r="AB8" s="56">
        <v>2018</v>
      </c>
      <c r="AC8" s="56"/>
      <c r="AD8" s="56">
        <v>2018</v>
      </c>
      <c r="AE8" s="56"/>
      <c r="AF8" s="56">
        <v>2018</v>
      </c>
      <c r="AG8" s="56" t="s">
        <v>61</v>
      </c>
      <c r="AH8" s="56">
        <v>2018</v>
      </c>
      <c r="AI8" s="56" t="s">
        <v>61</v>
      </c>
      <c r="AJ8" s="57">
        <v>2018</v>
      </c>
      <c r="AK8" s="57" t="s">
        <v>61</v>
      </c>
      <c r="AL8" s="57">
        <v>2018</v>
      </c>
      <c r="AM8" s="57" t="s">
        <v>61</v>
      </c>
      <c r="AN8" s="57">
        <v>2018</v>
      </c>
      <c r="AO8" s="57" t="s">
        <v>61</v>
      </c>
      <c r="AP8" s="57">
        <v>2018</v>
      </c>
      <c r="AQ8" s="57" t="s">
        <v>61</v>
      </c>
      <c r="AR8" s="57">
        <v>2018</v>
      </c>
      <c r="AS8" s="57" t="s">
        <v>61</v>
      </c>
      <c r="AT8" s="57">
        <v>2018</v>
      </c>
      <c r="AU8" s="57" t="s">
        <v>61</v>
      </c>
      <c r="AV8" s="57">
        <v>2018</v>
      </c>
      <c r="AW8" s="57" t="s">
        <v>61</v>
      </c>
      <c r="AX8" s="57">
        <v>2018</v>
      </c>
      <c r="AY8" s="57"/>
      <c r="AZ8" s="140">
        <v>2019</v>
      </c>
      <c r="BA8" s="140"/>
      <c r="BB8" s="140">
        <v>2019</v>
      </c>
      <c r="BC8" s="140"/>
      <c r="BD8" s="140">
        <v>2019</v>
      </c>
      <c r="BE8" s="140" t="s">
        <v>61</v>
      </c>
      <c r="BF8" s="140">
        <v>2019</v>
      </c>
      <c r="BG8" s="140" t="s">
        <v>61</v>
      </c>
      <c r="BH8" s="133">
        <v>2019</v>
      </c>
      <c r="BI8" s="133" t="s">
        <v>61</v>
      </c>
      <c r="BJ8" s="133">
        <v>2019</v>
      </c>
      <c r="BK8" s="133" t="s">
        <v>61</v>
      </c>
      <c r="BL8" s="133">
        <v>2019</v>
      </c>
      <c r="BM8" s="133" t="s">
        <v>61</v>
      </c>
      <c r="BN8" s="133">
        <v>2019</v>
      </c>
      <c r="BO8" s="133" t="s">
        <v>61</v>
      </c>
      <c r="BP8" s="133">
        <v>2019</v>
      </c>
      <c r="BQ8" s="133" t="s">
        <v>61</v>
      </c>
      <c r="BR8" s="133">
        <v>2019</v>
      </c>
      <c r="BS8" s="133" t="s">
        <v>61</v>
      </c>
      <c r="BT8" s="133">
        <v>2019</v>
      </c>
      <c r="BU8" s="133" t="s">
        <v>61</v>
      </c>
      <c r="BV8" s="133">
        <v>2019</v>
      </c>
      <c r="BW8" s="133"/>
      <c r="BX8" s="140">
        <v>2020</v>
      </c>
      <c r="BY8" s="133"/>
    </row>
    <row r="9" spans="1:77" s="43" customFormat="1" ht="21.95" customHeight="1" x14ac:dyDescent="0.25">
      <c r="A9" s="58" t="s">
        <v>61</v>
      </c>
      <c r="B9" s="59"/>
      <c r="C9" s="59"/>
      <c r="D9" s="59"/>
      <c r="E9" s="59"/>
      <c r="F9" s="59"/>
      <c r="G9" s="60"/>
      <c r="H9" s="59"/>
      <c r="I9" s="59"/>
      <c r="J9" s="59"/>
      <c r="K9" s="59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2"/>
      <c r="AC9" s="62"/>
      <c r="AD9" s="62"/>
      <c r="AE9" s="63"/>
      <c r="AF9" s="62"/>
      <c r="AG9" s="62"/>
      <c r="AH9" s="62"/>
      <c r="AI9" s="62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141"/>
      <c r="BA9" s="141"/>
      <c r="BB9" s="141"/>
      <c r="BC9" s="142"/>
      <c r="BD9" s="141"/>
      <c r="BE9" s="141"/>
      <c r="BF9" s="141"/>
      <c r="BG9" s="141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41"/>
      <c r="BY9" s="134"/>
    </row>
    <row r="10" spans="1:77" s="43" customFormat="1" ht="21.95" customHeight="1" x14ac:dyDescent="0.25">
      <c r="A10" s="37">
        <v>1</v>
      </c>
      <c r="B10" s="65">
        <v>42704</v>
      </c>
      <c r="C10" s="66">
        <f t="shared" ref="C10:C28" si="5">D10-B10</f>
        <v>34</v>
      </c>
      <c r="D10" s="65">
        <v>42738</v>
      </c>
      <c r="E10" s="66">
        <f t="shared" ref="E10:E28" si="6">F10-D10</f>
        <v>28</v>
      </c>
      <c r="F10" s="67">
        <v>42766</v>
      </c>
      <c r="G10" s="66">
        <f t="shared" ref="G10:G28" si="7">H10-F10</f>
        <v>29</v>
      </c>
      <c r="H10" s="67">
        <v>42795</v>
      </c>
      <c r="I10" s="66">
        <f t="shared" ref="I10:I28" si="8">J10-H10</f>
        <v>30</v>
      </c>
      <c r="J10" s="67">
        <v>42825</v>
      </c>
      <c r="K10" s="66">
        <f t="shared" ref="K10:K28" si="9">L10-J10</f>
        <v>32</v>
      </c>
      <c r="L10" s="68">
        <v>42857</v>
      </c>
      <c r="M10" s="69">
        <f t="shared" ref="M10:M28" si="10">N10-L10</f>
        <v>30</v>
      </c>
      <c r="N10" s="70">
        <v>42887</v>
      </c>
      <c r="O10" s="69">
        <f t="shared" ref="O10:O28" si="11">P10-N10</f>
        <v>29</v>
      </c>
      <c r="P10" s="71">
        <v>42916</v>
      </c>
      <c r="Q10" s="72">
        <f t="shared" ref="Q10:Q28" si="12">R10-P10</f>
        <v>32</v>
      </c>
      <c r="R10" s="73">
        <v>42948</v>
      </c>
      <c r="S10" s="72">
        <f t="shared" ref="S10:S28" si="13">T10-R10</f>
        <v>30</v>
      </c>
      <c r="T10" s="74">
        <v>42978</v>
      </c>
      <c r="U10" s="72">
        <f t="shared" ref="U10:U28" si="14">V10-T10</f>
        <v>32</v>
      </c>
      <c r="V10" s="75">
        <v>43010</v>
      </c>
      <c r="W10" s="72">
        <f t="shared" ref="W10:W28" si="15">X10-V10</f>
        <v>29</v>
      </c>
      <c r="X10" s="76">
        <v>43039</v>
      </c>
      <c r="Y10" s="72">
        <f t="shared" ref="Y10:Y28" si="16">Z10-X10</f>
        <v>29</v>
      </c>
      <c r="Z10" s="77">
        <v>43068</v>
      </c>
      <c r="AA10" s="72">
        <f>AB10-Z10</f>
        <v>34</v>
      </c>
      <c r="AB10" s="78">
        <v>43102</v>
      </c>
      <c r="AC10" s="79">
        <f t="shared" ref="AC10:AC28" si="17">AD10-AB10</f>
        <v>29</v>
      </c>
      <c r="AD10" s="80">
        <v>43131</v>
      </c>
      <c r="AE10" s="79">
        <f t="shared" ref="AE10:AE28" si="18">AF10-AD10</f>
        <v>28</v>
      </c>
      <c r="AF10" s="80">
        <v>43159</v>
      </c>
      <c r="AG10" s="79">
        <f t="shared" ref="AG10:AG28" si="19">AH10-AF10</f>
        <v>29</v>
      </c>
      <c r="AH10" s="80">
        <v>43188</v>
      </c>
      <c r="AI10" s="79">
        <f t="shared" ref="AI10:AI28" si="20">AJ10-AH10</f>
        <v>31</v>
      </c>
      <c r="AJ10" s="81">
        <v>43219</v>
      </c>
      <c r="AK10" s="82">
        <f t="shared" ref="AK10:AK28" si="21">AL10-AJ10</f>
        <v>32</v>
      </c>
      <c r="AL10" s="83">
        <v>43251</v>
      </c>
      <c r="AM10" s="82">
        <f t="shared" ref="AM10:AM28" si="22">AN10-AL10</f>
        <v>29</v>
      </c>
      <c r="AN10" s="143">
        <v>43280</v>
      </c>
      <c r="AO10" s="84">
        <f t="shared" ref="AO10:AO28" si="23">AP10-AN10</f>
        <v>32</v>
      </c>
      <c r="AP10" s="144">
        <v>43312</v>
      </c>
      <c r="AQ10" s="84">
        <f t="shared" ref="AQ10:AQ28" si="24">AR10-AP10</f>
        <v>30</v>
      </c>
      <c r="AR10" s="145">
        <v>43342</v>
      </c>
      <c r="AS10" s="84">
        <f t="shared" ref="AS10:AS28" si="25">AT10-AR10</f>
        <v>32</v>
      </c>
      <c r="AT10" s="146">
        <v>43374</v>
      </c>
      <c r="AU10" s="84">
        <f t="shared" ref="AU10:AU28" si="26">AV10-AT10</f>
        <v>28</v>
      </c>
      <c r="AV10" s="147">
        <v>43402</v>
      </c>
      <c r="AW10" s="84">
        <f t="shared" ref="AW10:AW28" si="27">AX10-AV10</f>
        <v>30</v>
      </c>
      <c r="AX10" s="148">
        <v>43432</v>
      </c>
      <c r="AY10" s="84">
        <f>AZ10-AX10</f>
        <v>29</v>
      </c>
      <c r="AZ10" s="149">
        <v>43461</v>
      </c>
      <c r="BA10" s="135">
        <f t="shared" ref="BA10:BA27" si="28">BB10-AZ10</f>
        <v>32</v>
      </c>
      <c r="BB10" s="149">
        <v>43493</v>
      </c>
      <c r="BC10" s="135">
        <f t="shared" ref="BC10:BC28" si="29">BD10-BB10</f>
        <v>28</v>
      </c>
      <c r="BD10" s="149">
        <v>43521</v>
      </c>
      <c r="BE10" s="135">
        <f t="shared" ref="BE10:BE28" si="30">BF10-BD10</f>
        <v>29</v>
      </c>
      <c r="BF10" s="149">
        <v>43550</v>
      </c>
      <c r="BG10" s="135">
        <f t="shared" ref="BG10:BG28" si="31">BH10-BF10</f>
        <v>31</v>
      </c>
      <c r="BH10" s="149">
        <v>43581</v>
      </c>
      <c r="BI10" s="135">
        <f t="shared" ref="BI10:BI28" si="32">BJ10-BH10</f>
        <v>30</v>
      </c>
      <c r="BJ10" s="149">
        <v>43611</v>
      </c>
      <c r="BK10" s="135">
        <f t="shared" ref="BK10:BK28" si="33">BL10-BJ10</f>
        <v>31</v>
      </c>
      <c r="BL10" s="150">
        <v>43642</v>
      </c>
      <c r="BM10" s="135">
        <f t="shared" ref="BM10:BM28" si="34">BN10-BL10</f>
        <v>30</v>
      </c>
      <c r="BN10" s="151">
        <v>43672</v>
      </c>
      <c r="BO10" s="135">
        <f t="shared" ref="BO10:BO28" si="35">BP10-BN10</f>
        <v>31</v>
      </c>
      <c r="BP10" s="152">
        <v>43703</v>
      </c>
      <c r="BQ10" s="135">
        <f t="shared" ref="BQ10:BQ28" si="36">BR10-BP10</f>
        <v>31</v>
      </c>
      <c r="BR10" s="153">
        <v>43734</v>
      </c>
      <c r="BS10" s="135">
        <f t="shared" ref="BS10:BS28" si="37">BT10-BR10</f>
        <v>30</v>
      </c>
      <c r="BT10" s="154">
        <v>43764</v>
      </c>
      <c r="BU10" s="135">
        <f t="shared" ref="BU10:BU28" si="38">BV10-BT10</f>
        <v>31</v>
      </c>
      <c r="BV10" s="149">
        <v>43795</v>
      </c>
      <c r="BW10" s="135">
        <f>BX10-BV10</f>
        <v>30</v>
      </c>
      <c r="BX10" s="149">
        <v>43825</v>
      </c>
      <c r="BY10" s="135"/>
    </row>
    <row r="11" spans="1:77" s="43" customFormat="1" ht="21.95" customHeight="1" x14ac:dyDescent="0.25">
      <c r="A11" s="37">
        <v>2</v>
      </c>
      <c r="B11" s="65">
        <v>42705</v>
      </c>
      <c r="C11" s="66">
        <f t="shared" si="5"/>
        <v>34</v>
      </c>
      <c r="D11" s="65">
        <v>42739</v>
      </c>
      <c r="E11" s="66">
        <f t="shared" si="6"/>
        <v>28</v>
      </c>
      <c r="F11" s="67">
        <v>42767</v>
      </c>
      <c r="G11" s="66">
        <f t="shared" si="7"/>
        <v>29</v>
      </c>
      <c r="H11" s="65">
        <v>42796</v>
      </c>
      <c r="I11" s="66">
        <f t="shared" si="8"/>
        <v>32</v>
      </c>
      <c r="J11" s="65">
        <v>42828</v>
      </c>
      <c r="K11" s="66">
        <f t="shared" si="9"/>
        <v>30</v>
      </c>
      <c r="L11" s="68">
        <v>42858</v>
      </c>
      <c r="M11" s="69">
        <f t="shared" si="10"/>
        <v>30</v>
      </c>
      <c r="N11" s="68">
        <v>42888</v>
      </c>
      <c r="O11" s="69">
        <f t="shared" si="11"/>
        <v>31</v>
      </c>
      <c r="P11" s="71">
        <v>42919</v>
      </c>
      <c r="Q11" s="72">
        <f t="shared" si="12"/>
        <v>30</v>
      </c>
      <c r="R11" s="73">
        <v>42949</v>
      </c>
      <c r="S11" s="72">
        <f t="shared" si="13"/>
        <v>30</v>
      </c>
      <c r="T11" s="74">
        <v>42979</v>
      </c>
      <c r="U11" s="72">
        <f t="shared" si="14"/>
        <v>32</v>
      </c>
      <c r="V11" s="75">
        <v>43011</v>
      </c>
      <c r="W11" s="72">
        <f t="shared" si="15"/>
        <v>29</v>
      </c>
      <c r="X11" s="76">
        <v>43040</v>
      </c>
      <c r="Y11" s="72">
        <f t="shared" si="16"/>
        <v>29</v>
      </c>
      <c r="Z11" s="77">
        <v>43069</v>
      </c>
      <c r="AA11" s="72">
        <f t="shared" ref="AA11:AA28" si="39">AB11-Z11</f>
        <v>34</v>
      </c>
      <c r="AB11" s="78">
        <v>43103</v>
      </c>
      <c r="AC11" s="79">
        <f t="shared" si="17"/>
        <v>29</v>
      </c>
      <c r="AD11" s="80">
        <v>43132</v>
      </c>
      <c r="AE11" s="79">
        <f t="shared" si="18"/>
        <v>29</v>
      </c>
      <c r="AF11" s="78">
        <v>43161</v>
      </c>
      <c r="AG11" s="79">
        <f t="shared" si="19"/>
        <v>31</v>
      </c>
      <c r="AH11" s="78">
        <v>43192</v>
      </c>
      <c r="AI11" s="79">
        <f t="shared" si="20"/>
        <v>30</v>
      </c>
      <c r="AJ11" s="81">
        <v>43222</v>
      </c>
      <c r="AK11" s="82">
        <f t="shared" si="21"/>
        <v>30</v>
      </c>
      <c r="AL11" s="81">
        <v>43252</v>
      </c>
      <c r="AM11" s="82">
        <f t="shared" si="22"/>
        <v>31</v>
      </c>
      <c r="AN11" s="143">
        <v>43283</v>
      </c>
      <c r="AO11" s="84">
        <f t="shared" si="23"/>
        <v>30</v>
      </c>
      <c r="AP11" s="144">
        <v>43313</v>
      </c>
      <c r="AQ11" s="84">
        <f t="shared" si="24"/>
        <v>30</v>
      </c>
      <c r="AR11" s="145">
        <v>43343</v>
      </c>
      <c r="AS11" s="84">
        <f t="shared" si="25"/>
        <v>32</v>
      </c>
      <c r="AT11" s="146">
        <v>43375</v>
      </c>
      <c r="AU11" s="84">
        <f t="shared" si="26"/>
        <v>28</v>
      </c>
      <c r="AV11" s="147">
        <v>43403</v>
      </c>
      <c r="AW11" s="84">
        <f t="shared" si="27"/>
        <v>30</v>
      </c>
      <c r="AX11" s="148">
        <v>43433</v>
      </c>
      <c r="AY11" s="84">
        <f t="shared" ref="AY11:AY28" si="40">AZ11-AX11</f>
        <v>29</v>
      </c>
      <c r="AZ11" s="149">
        <v>43462</v>
      </c>
      <c r="BA11" s="135">
        <f t="shared" si="28"/>
        <v>31</v>
      </c>
      <c r="BB11" s="149">
        <v>43493</v>
      </c>
      <c r="BC11" s="135">
        <f t="shared" si="29"/>
        <v>28</v>
      </c>
      <c r="BD11" s="149">
        <v>43521</v>
      </c>
      <c r="BE11" s="135">
        <f t="shared" si="30"/>
        <v>29</v>
      </c>
      <c r="BF11" s="149">
        <v>43550</v>
      </c>
      <c r="BG11" s="135">
        <f t="shared" si="31"/>
        <v>31</v>
      </c>
      <c r="BH11" s="149">
        <v>43581</v>
      </c>
      <c r="BI11" s="135">
        <f t="shared" si="32"/>
        <v>30</v>
      </c>
      <c r="BJ11" s="149">
        <v>43611</v>
      </c>
      <c r="BK11" s="135">
        <f t="shared" si="33"/>
        <v>31</v>
      </c>
      <c r="BL11" s="150">
        <v>43642</v>
      </c>
      <c r="BM11" s="135">
        <f t="shared" si="34"/>
        <v>30</v>
      </c>
      <c r="BN11" s="151">
        <v>43672</v>
      </c>
      <c r="BO11" s="135">
        <f t="shared" si="35"/>
        <v>31</v>
      </c>
      <c r="BP11" s="152">
        <v>43703</v>
      </c>
      <c r="BQ11" s="135">
        <f t="shared" si="36"/>
        <v>31</v>
      </c>
      <c r="BR11" s="153">
        <v>43734</v>
      </c>
      <c r="BS11" s="135">
        <f t="shared" si="37"/>
        <v>30</v>
      </c>
      <c r="BT11" s="154">
        <v>43764</v>
      </c>
      <c r="BU11" s="135">
        <f t="shared" si="38"/>
        <v>31</v>
      </c>
      <c r="BV11" s="149">
        <v>43795</v>
      </c>
      <c r="BW11" s="135">
        <f t="shared" ref="BW11:BW28" si="41">BX11-BV11</f>
        <v>30</v>
      </c>
      <c r="BX11" s="149">
        <v>43825</v>
      </c>
      <c r="BY11" s="135"/>
    </row>
    <row r="12" spans="1:77" s="43" customFormat="1" ht="21.95" customHeight="1" x14ac:dyDescent="0.25">
      <c r="A12" s="37">
        <v>3</v>
      </c>
      <c r="B12" s="65">
        <v>42706</v>
      </c>
      <c r="C12" s="66">
        <f t="shared" si="5"/>
        <v>34</v>
      </c>
      <c r="D12" s="65">
        <v>42740</v>
      </c>
      <c r="E12" s="66">
        <f t="shared" si="6"/>
        <v>28</v>
      </c>
      <c r="F12" s="67">
        <v>42768</v>
      </c>
      <c r="G12" s="66">
        <f t="shared" si="7"/>
        <v>29</v>
      </c>
      <c r="H12" s="65">
        <v>42797</v>
      </c>
      <c r="I12" s="66">
        <f t="shared" si="8"/>
        <v>32</v>
      </c>
      <c r="J12" s="65">
        <v>42829</v>
      </c>
      <c r="K12" s="66">
        <f t="shared" si="9"/>
        <v>30</v>
      </c>
      <c r="L12" s="68">
        <v>42859</v>
      </c>
      <c r="M12" s="69">
        <f t="shared" si="10"/>
        <v>32</v>
      </c>
      <c r="N12" s="68">
        <v>42891</v>
      </c>
      <c r="O12" s="69">
        <f t="shared" si="11"/>
        <v>30</v>
      </c>
      <c r="P12" s="71">
        <v>42921</v>
      </c>
      <c r="Q12" s="72">
        <f t="shared" si="12"/>
        <v>29</v>
      </c>
      <c r="R12" s="73">
        <v>42950</v>
      </c>
      <c r="S12" s="72">
        <f t="shared" si="13"/>
        <v>33</v>
      </c>
      <c r="T12" s="74">
        <v>42983</v>
      </c>
      <c r="U12" s="72">
        <f t="shared" si="14"/>
        <v>29</v>
      </c>
      <c r="V12" s="75">
        <v>43012</v>
      </c>
      <c r="W12" s="72">
        <f t="shared" si="15"/>
        <v>29</v>
      </c>
      <c r="X12" s="76">
        <v>43041</v>
      </c>
      <c r="Y12" s="72">
        <f t="shared" si="16"/>
        <v>29</v>
      </c>
      <c r="Z12" s="77">
        <v>43070</v>
      </c>
      <c r="AA12" s="72">
        <f t="shared" si="39"/>
        <v>34</v>
      </c>
      <c r="AB12" s="78">
        <v>43104</v>
      </c>
      <c r="AC12" s="79">
        <f t="shared" si="17"/>
        <v>29</v>
      </c>
      <c r="AD12" s="80">
        <v>43133</v>
      </c>
      <c r="AE12" s="79">
        <f t="shared" si="18"/>
        <v>29</v>
      </c>
      <c r="AF12" s="78">
        <v>43162</v>
      </c>
      <c r="AG12" s="79">
        <f t="shared" si="19"/>
        <v>31</v>
      </c>
      <c r="AH12" s="78">
        <v>43193</v>
      </c>
      <c r="AI12" s="79">
        <f t="shared" si="20"/>
        <v>30</v>
      </c>
      <c r="AJ12" s="81">
        <v>43223</v>
      </c>
      <c r="AK12" s="82">
        <f t="shared" si="21"/>
        <v>32</v>
      </c>
      <c r="AL12" s="81">
        <v>43255</v>
      </c>
      <c r="AM12" s="82">
        <f t="shared" si="22"/>
        <v>29</v>
      </c>
      <c r="AN12" s="143">
        <v>43284</v>
      </c>
      <c r="AO12" s="84">
        <f t="shared" si="23"/>
        <v>30</v>
      </c>
      <c r="AP12" s="144">
        <v>43314</v>
      </c>
      <c r="AQ12" s="84">
        <f t="shared" si="24"/>
        <v>33</v>
      </c>
      <c r="AR12" s="145">
        <v>43347</v>
      </c>
      <c r="AS12" s="84">
        <f t="shared" si="25"/>
        <v>29</v>
      </c>
      <c r="AT12" s="146">
        <v>43376</v>
      </c>
      <c r="AU12" s="84">
        <f t="shared" si="26"/>
        <v>28</v>
      </c>
      <c r="AV12" s="147">
        <v>43404</v>
      </c>
      <c r="AW12" s="84">
        <f t="shared" si="27"/>
        <v>30</v>
      </c>
      <c r="AX12" s="148">
        <v>43434</v>
      </c>
      <c r="AY12" s="84">
        <f t="shared" si="40"/>
        <v>31</v>
      </c>
      <c r="AZ12" s="149">
        <v>43465</v>
      </c>
      <c r="BA12" s="135">
        <f t="shared" si="28"/>
        <v>28</v>
      </c>
      <c r="BB12" s="149">
        <v>43493</v>
      </c>
      <c r="BC12" s="135">
        <f t="shared" si="29"/>
        <v>28</v>
      </c>
      <c r="BD12" s="149">
        <v>43521</v>
      </c>
      <c r="BE12" s="135">
        <f t="shared" si="30"/>
        <v>29</v>
      </c>
      <c r="BF12" s="149">
        <v>43550</v>
      </c>
      <c r="BG12" s="135">
        <f t="shared" si="31"/>
        <v>31</v>
      </c>
      <c r="BH12" s="149">
        <v>43581</v>
      </c>
      <c r="BI12" s="135">
        <f t="shared" si="32"/>
        <v>30</v>
      </c>
      <c r="BJ12" s="149">
        <v>43611</v>
      </c>
      <c r="BK12" s="135">
        <f t="shared" si="33"/>
        <v>31</v>
      </c>
      <c r="BL12" s="150">
        <v>43642</v>
      </c>
      <c r="BM12" s="135">
        <f t="shared" si="34"/>
        <v>30</v>
      </c>
      <c r="BN12" s="151">
        <v>43672</v>
      </c>
      <c r="BO12" s="135">
        <f t="shared" si="35"/>
        <v>31</v>
      </c>
      <c r="BP12" s="152">
        <v>43703</v>
      </c>
      <c r="BQ12" s="135">
        <f t="shared" si="36"/>
        <v>31</v>
      </c>
      <c r="BR12" s="153">
        <v>43734</v>
      </c>
      <c r="BS12" s="135">
        <f t="shared" si="37"/>
        <v>30</v>
      </c>
      <c r="BT12" s="154">
        <v>43764</v>
      </c>
      <c r="BU12" s="135">
        <f t="shared" si="38"/>
        <v>31</v>
      </c>
      <c r="BV12" s="149">
        <v>43795</v>
      </c>
      <c r="BW12" s="135">
        <f t="shared" si="41"/>
        <v>30</v>
      </c>
      <c r="BX12" s="149">
        <v>43825</v>
      </c>
      <c r="BY12" s="135"/>
    </row>
    <row r="13" spans="1:77" s="43" customFormat="1" ht="21.95" customHeight="1" x14ac:dyDescent="0.25">
      <c r="A13" s="37">
        <v>4</v>
      </c>
      <c r="B13" s="65">
        <v>42709</v>
      </c>
      <c r="C13" s="66">
        <f t="shared" si="5"/>
        <v>32</v>
      </c>
      <c r="D13" s="65">
        <v>42741</v>
      </c>
      <c r="E13" s="66">
        <f t="shared" si="6"/>
        <v>28</v>
      </c>
      <c r="F13" s="67">
        <v>42769</v>
      </c>
      <c r="G13" s="66">
        <f t="shared" si="7"/>
        <v>31</v>
      </c>
      <c r="H13" s="65">
        <v>42800</v>
      </c>
      <c r="I13" s="66">
        <f t="shared" si="8"/>
        <v>30</v>
      </c>
      <c r="J13" s="65">
        <v>42830</v>
      </c>
      <c r="K13" s="66">
        <f t="shared" si="9"/>
        <v>30</v>
      </c>
      <c r="L13" s="68">
        <v>42860</v>
      </c>
      <c r="M13" s="69">
        <f t="shared" si="10"/>
        <v>32</v>
      </c>
      <c r="N13" s="68">
        <v>42892</v>
      </c>
      <c r="O13" s="69">
        <f t="shared" si="11"/>
        <v>30</v>
      </c>
      <c r="P13" s="71">
        <v>42922</v>
      </c>
      <c r="Q13" s="72">
        <f t="shared" si="12"/>
        <v>29</v>
      </c>
      <c r="R13" s="73">
        <v>42951</v>
      </c>
      <c r="S13" s="72">
        <f t="shared" si="13"/>
        <v>33</v>
      </c>
      <c r="T13" s="74">
        <v>42984</v>
      </c>
      <c r="U13" s="72">
        <f t="shared" si="14"/>
        <v>29</v>
      </c>
      <c r="V13" s="75">
        <v>43013</v>
      </c>
      <c r="W13" s="72">
        <f t="shared" si="15"/>
        <v>29</v>
      </c>
      <c r="X13" s="76">
        <v>43042</v>
      </c>
      <c r="Y13" s="72">
        <f t="shared" si="16"/>
        <v>31</v>
      </c>
      <c r="Z13" s="77">
        <v>43073</v>
      </c>
      <c r="AA13" s="72">
        <f t="shared" si="39"/>
        <v>32</v>
      </c>
      <c r="AB13" s="78">
        <v>43105</v>
      </c>
      <c r="AC13" s="79">
        <f t="shared" si="17"/>
        <v>31</v>
      </c>
      <c r="AD13" s="80">
        <v>43136</v>
      </c>
      <c r="AE13" s="79">
        <f t="shared" si="18"/>
        <v>29</v>
      </c>
      <c r="AF13" s="78">
        <v>43165</v>
      </c>
      <c r="AG13" s="79">
        <f t="shared" si="19"/>
        <v>29</v>
      </c>
      <c r="AH13" s="78">
        <v>43194</v>
      </c>
      <c r="AI13" s="79">
        <f t="shared" si="20"/>
        <v>30</v>
      </c>
      <c r="AJ13" s="81">
        <v>43224</v>
      </c>
      <c r="AK13" s="82">
        <f t="shared" si="21"/>
        <v>32</v>
      </c>
      <c r="AL13" s="81">
        <v>43256</v>
      </c>
      <c r="AM13" s="82">
        <f t="shared" si="22"/>
        <v>30</v>
      </c>
      <c r="AN13" s="143">
        <v>43286</v>
      </c>
      <c r="AO13" s="84">
        <f t="shared" si="23"/>
        <v>29</v>
      </c>
      <c r="AP13" s="144">
        <v>43315</v>
      </c>
      <c r="AQ13" s="84">
        <f t="shared" si="24"/>
        <v>33</v>
      </c>
      <c r="AR13" s="145">
        <v>43348</v>
      </c>
      <c r="AS13" s="84">
        <f t="shared" si="25"/>
        <v>29</v>
      </c>
      <c r="AT13" s="146">
        <v>43377</v>
      </c>
      <c r="AU13" s="84">
        <f t="shared" si="26"/>
        <v>28</v>
      </c>
      <c r="AV13" s="147">
        <v>43405</v>
      </c>
      <c r="AW13" s="84">
        <f t="shared" si="27"/>
        <v>32</v>
      </c>
      <c r="AX13" s="148">
        <v>43437</v>
      </c>
      <c r="AY13" s="84">
        <f t="shared" si="40"/>
        <v>30</v>
      </c>
      <c r="AZ13" s="149">
        <v>43467</v>
      </c>
      <c r="BA13" s="135">
        <f t="shared" si="28"/>
        <v>26</v>
      </c>
      <c r="BB13" s="149">
        <v>43493</v>
      </c>
      <c r="BC13" s="135">
        <f t="shared" si="29"/>
        <v>28</v>
      </c>
      <c r="BD13" s="149">
        <v>43521</v>
      </c>
      <c r="BE13" s="135">
        <f t="shared" si="30"/>
        <v>29</v>
      </c>
      <c r="BF13" s="149">
        <v>43550</v>
      </c>
      <c r="BG13" s="135">
        <f t="shared" si="31"/>
        <v>31</v>
      </c>
      <c r="BH13" s="149">
        <v>43581</v>
      </c>
      <c r="BI13" s="135">
        <f t="shared" si="32"/>
        <v>30</v>
      </c>
      <c r="BJ13" s="149">
        <v>43611</v>
      </c>
      <c r="BK13" s="135">
        <f t="shared" si="33"/>
        <v>31</v>
      </c>
      <c r="BL13" s="150">
        <v>43642</v>
      </c>
      <c r="BM13" s="135">
        <f t="shared" si="34"/>
        <v>30</v>
      </c>
      <c r="BN13" s="151">
        <v>43672</v>
      </c>
      <c r="BO13" s="135">
        <f t="shared" si="35"/>
        <v>31</v>
      </c>
      <c r="BP13" s="152">
        <v>43703</v>
      </c>
      <c r="BQ13" s="135">
        <f t="shared" si="36"/>
        <v>31</v>
      </c>
      <c r="BR13" s="153">
        <v>43734</v>
      </c>
      <c r="BS13" s="135">
        <f t="shared" si="37"/>
        <v>30</v>
      </c>
      <c r="BT13" s="154">
        <v>43764</v>
      </c>
      <c r="BU13" s="135">
        <f t="shared" si="38"/>
        <v>31</v>
      </c>
      <c r="BV13" s="149">
        <v>43795</v>
      </c>
      <c r="BW13" s="135">
        <f t="shared" si="41"/>
        <v>30</v>
      </c>
      <c r="BX13" s="149">
        <v>43825</v>
      </c>
      <c r="BY13" s="135"/>
    </row>
    <row r="14" spans="1:77" s="43" customFormat="1" ht="21.95" customHeight="1" x14ac:dyDescent="0.25">
      <c r="A14" s="37">
        <v>5</v>
      </c>
      <c r="B14" s="65">
        <v>42710</v>
      </c>
      <c r="C14" s="66">
        <f t="shared" si="5"/>
        <v>34</v>
      </c>
      <c r="D14" s="65">
        <v>42744</v>
      </c>
      <c r="E14" s="66">
        <f t="shared" si="6"/>
        <v>28</v>
      </c>
      <c r="F14" s="67">
        <v>42772</v>
      </c>
      <c r="G14" s="66">
        <f t="shared" si="7"/>
        <v>29</v>
      </c>
      <c r="H14" s="65">
        <v>42801</v>
      </c>
      <c r="I14" s="66">
        <f t="shared" si="8"/>
        <v>30</v>
      </c>
      <c r="J14" s="65">
        <v>42831</v>
      </c>
      <c r="K14" s="66">
        <f t="shared" si="9"/>
        <v>32</v>
      </c>
      <c r="L14" s="68">
        <v>42863</v>
      </c>
      <c r="M14" s="69">
        <f t="shared" si="10"/>
        <v>30</v>
      </c>
      <c r="N14" s="68">
        <v>42893</v>
      </c>
      <c r="O14" s="69">
        <f t="shared" si="11"/>
        <v>30</v>
      </c>
      <c r="P14" s="71">
        <v>42923</v>
      </c>
      <c r="Q14" s="72">
        <f t="shared" si="12"/>
        <v>31</v>
      </c>
      <c r="R14" s="73">
        <v>42954</v>
      </c>
      <c r="S14" s="72">
        <f t="shared" si="13"/>
        <v>31</v>
      </c>
      <c r="T14" s="74">
        <v>42985</v>
      </c>
      <c r="U14" s="72">
        <f t="shared" si="14"/>
        <v>29</v>
      </c>
      <c r="V14" s="75">
        <v>43014</v>
      </c>
      <c r="W14" s="72">
        <f t="shared" si="15"/>
        <v>31</v>
      </c>
      <c r="X14" s="76">
        <v>43045</v>
      </c>
      <c r="Y14" s="72">
        <f t="shared" si="16"/>
        <v>29</v>
      </c>
      <c r="Z14" s="77">
        <v>43074</v>
      </c>
      <c r="AA14" s="72">
        <f t="shared" si="39"/>
        <v>34</v>
      </c>
      <c r="AB14" s="78">
        <v>43108</v>
      </c>
      <c r="AC14" s="79">
        <f t="shared" si="17"/>
        <v>29</v>
      </c>
      <c r="AD14" s="80">
        <v>43137</v>
      </c>
      <c r="AE14" s="79">
        <f t="shared" si="18"/>
        <v>29</v>
      </c>
      <c r="AF14" s="78">
        <v>43166</v>
      </c>
      <c r="AG14" s="79">
        <f t="shared" si="19"/>
        <v>29</v>
      </c>
      <c r="AH14" s="78">
        <v>43195</v>
      </c>
      <c r="AI14" s="79">
        <f t="shared" si="20"/>
        <v>30</v>
      </c>
      <c r="AJ14" s="81">
        <v>43225</v>
      </c>
      <c r="AK14" s="82">
        <f t="shared" si="21"/>
        <v>32</v>
      </c>
      <c r="AL14" s="81">
        <v>43257</v>
      </c>
      <c r="AM14" s="82">
        <f t="shared" si="22"/>
        <v>30</v>
      </c>
      <c r="AN14" s="143">
        <v>43287</v>
      </c>
      <c r="AO14" s="84">
        <f t="shared" si="23"/>
        <v>31</v>
      </c>
      <c r="AP14" s="144">
        <v>43318</v>
      </c>
      <c r="AQ14" s="84">
        <f t="shared" si="24"/>
        <v>31</v>
      </c>
      <c r="AR14" s="145">
        <v>43349</v>
      </c>
      <c r="AS14" s="84">
        <f t="shared" si="25"/>
        <v>29</v>
      </c>
      <c r="AT14" s="146">
        <v>43378</v>
      </c>
      <c r="AU14" s="84">
        <f t="shared" si="26"/>
        <v>28</v>
      </c>
      <c r="AV14" s="147">
        <v>43406</v>
      </c>
      <c r="AW14" s="84">
        <f t="shared" si="27"/>
        <v>32</v>
      </c>
      <c r="AX14" s="148">
        <v>43438</v>
      </c>
      <c r="AY14" s="84">
        <f t="shared" si="40"/>
        <v>30</v>
      </c>
      <c r="AZ14" s="149">
        <v>43468</v>
      </c>
      <c r="BA14" s="135">
        <f t="shared" si="28"/>
        <v>25</v>
      </c>
      <c r="BB14" s="149">
        <v>43493</v>
      </c>
      <c r="BC14" s="135">
        <f t="shared" si="29"/>
        <v>28</v>
      </c>
      <c r="BD14" s="149">
        <v>43521</v>
      </c>
      <c r="BE14" s="135">
        <f t="shared" si="30"/>
        <v>29</v>
      </c>
      <c r="BF14" s="149">
        <v>43550</v>
      </c>
      <c r="BG14" s="135">
        <f t="shared" si="31"/>
        <v>31</v>
      </c>
      <c r="BH14" s="149">
        <v>43581</v>
      </c>
      <c r="BI14" s="135">
        <f t="shared" si="32"/>
        <v>30</v>
      </c>
      <c r="BJ14" s="149">
        <v>43611</v>
      </c>
      <c r="BK14" s="135">
        <f t="shared" si="33"/>
        <v>31</v>
      </c>
      <c r="BL14" s="150">
        <v>43642</v>
      </c>
      <c r="BM14" s="135">
        <f t="shared" si="34"/>
        <v>30</v>
      </c>
      <c r="BN14" s="151">
        <v>43672</v>
      </c>
      <c r="BO14" s="135">
        <f t="shared" si="35"/>
        <v>31</v>
      </c>
      <c r="BP14" s="152">
        <v>43703</v>
      </c>
      <c r="BQ14" s="135">
        <f t="shared" si="36"/>
        <v>31</v>
      </c>
      <c r="BR14" s="153">
        <v>43734</v>
      </c>
      <c r="BS14" s="135">
        <f t="shared" si="37"/>
        <v>30</v>
      </c>
      <c r="BT14" s="154">
        <v>43764</v>
      </c>
      <c r="BU14" s="135">
        <f t="shared" si="38"/>
        <v>31</v>
      </c>
      <c r="BV14" s="149">
        <v>43795</v>
      </c>
      <c r="BW14" s="135">
        <f t="shared" si="41"/>
        <v>30</v>
      </c>
      <c r="BX14" s="149">
        <v>43825</v>
      </c>
      <c r="BY14" s="135"/>
    </row>
    <row r="15" spans="1:77" s="43" customFormat="1" ht="21.95" customHeight="1" x14ac:dyDescent="0.25">
      <c r="A15" s="37">
        <v>6</v>
      </c>
      <c r="B15" s="65">
        <v>42711</v>
      </c>
      <c r="C15" s="66">
        <f t="shared" si="5"/>
        <v>34</v>
      </c>
      <c r="D15" s="65">
        <v>42745</v>
      </c>
      <c r="E15" s="66">
        <f t="shared" si="6"/>
        <v>28</v>
      </c>
      <c r="F15" s="67">
        <v>42773</v>
      </c>
      <c r="G15" s="66">
        <f t="shared" si="7"/>
        <v>29</v>
      </c>
      <c r="H15" s="65">
        <v>42802</v>
      </c>
      <c r="I15" s="66">
        <f t="shared" si="8"/>
        <v>30</v>
      </c>
      <c r="J15" s="65">
        <v>42832</v>
      </c>
      <c r="K15" s="66">
        <f t="shared" si="9"/>
        <v>32</v>
      </c>
      <c r="L15" s="68">
        <v>42864</v>
      </c>
      <c r="M15" s="69">
        <f t="shared" si="10"/>
        <v>30</v>
      </c>
      <c r="N15" s="68">
        <v>42894</v>
      </c>
      <c r="O15" s="69">
        <f t="shared" si="11"/>
        <v>32</v>
      </c>
      <c r="P15" s="71">
        <v>42926</v>
      </c>
      <c r="Q15" s="72">
        <f t="shared" si="12"/>
        <v>29</v>
      </c>
      <c r="R15" s="73">
        <v>42955</v>
      </c>
      <c r="S15" s="72">
        <f t="shared" si="13"/>
        <v>31</v>
      </c>
      <c r="T15" s="74">
        <v>42986</v>
      </c>
      <c r="U15" s="72">
        <f t="shared" si="14"/>
        <v>31</v>
      </c>
      <c r="V15" s="75">
        <v>43017</v>
      </c>
      <c r="W15" s="72">
        <f t="shared" si="15"/>
        <v>29</v>
      </c>
      <c r="X15" s="76">
        <v>43046</v>
      </c>
      <c r="Y15" s="72">
        <f t="shared" si="16"/>
        <v>29</v>
      </c>
      <c r="Z15" s="77">
        <v>43075</v>
      </c>
      <c r="AA15" s="72">
        <f t="shared" si="39"/>
        <v>34</v>
      </c>
      <c r="AB15" s="78">
        <v>43109</v>
      </c>
      <c r="AC15" s="79">
        <f t="shared" si="17"/>
        <v>29</v>
      </c>
      <c r="AD15" s="80">
        <v>43138</v>
      </c>
      <c r="AE15" s="79">
        <f t="shared" si="18"/>
        <v>29</v>
      </c>
      <c r="AF15" s="78">
        <v>43167</v>
      </c>
      <c r="AG15" s="79">
        <f t="shared" si="19"/>
        <v>29</v>
      </c>
      <c r="AH15" s="78">
        <v>43196</v>
      </c>
      <c r="AI15" s="79">
        <f t="shared" si="20"/>
        <v>30</v>
      </c>
      <c r="AJ15" s="81">
        <v>43226</v>
      </c>
      <c r="AK15" s="82">
        <f t="shared" si="21"/>
        <v>32</v>
      </c>
      <c r="AL15" s="81">
        <v>43258</v>
      </c>
      <c r="AM15" s="82">
        <f t="shared" si="22"/>
        <v>32</v>
      </c>
      <c r="AN15" s="143">
        <v>43290</v>
      </c>
      <c r="AO15" s="84">
        <f t="shared" si="23"/>
        <v>29</v>
      </c>
      <c r="AP15" s="144">
        <v>43319</v>
      </c>
      <c r="AQ15" s="84">
        <f t="shared" si="24"/>
        <v>31</v>
      </c>
      <c r="AR15" s="145">
        <v>43350</v>
      </c>
      <c r="AS15" s="84">
        <f t="shared" si="25"/>
        <v>31</v>
      </c>
      <c r="AT15" s="146">
        <v>43381</v>
      </c>
      <c r="AU15" s="84">
        <f t="shared" si="26"/>
        <v>28</v>
      </c>
      <c r="AV15" s="147">
        <v>43409</v>
      </c>
      <c r="AW15" s="84">
        <f t="shared" si="27"/>
        <v>30</v>
      </c>
      <c r="AX15" s="148">
        <v>43439</v>
      </c>
      <c r="AY15" s="84">
        <f t="shared" si="40"/>
        <v>30</v>
      </c>
      <c r="AZ15" s="149">
        <v>43469</v>
      </c>
      <c r="BA15" s="135">
        <f t="shared" si="28"/>
        <v>24</v>
      </c>
      <c r="BB15" s="149">
        <v>43493</v>
      </c>
      <c r="BC15" s="135">
        <f t="shared" si="29"/>
        <v>28</v>
      </c>
      <c r="BD15" s="149">
        <v>43521</v>
      </c>
      <c r="BE15" s="135">
        <f t="shared" si="30"/>
        <v>29</v>
      </c>
      <c r="BF15" s="149">
        <v>43550</v>
      </c>
      <c r="BG15" s="135">
        <f t="shared" si="31"/>
        <v>31</v>
      </c>
      <c r="BH15" s="149">
        <v>43581</v>
      </c>
      <c r="BI15" s="135">
        <f t="shared" si="32"/>
        <v>30</v>
      </c>
      <c r="BJ15" s="149">
        <v>43611</v>
      </c>
      <c r="BK15" s="135">
        <f t="shared" si="33"/>
        <v>31</v>
      </c>
      <c r="BL15" s="150">
        <v>43642</v>
      </c>
      <c r="BM15" s="135">
        <f t="shared" si="34"/>
        <v>30</v>
      </c>
      <c r="BN15" s="151">
        <v>43672</v>
      </c>
      <c r="BO15" s="135">
        <f t="shared" si="35"/>
        <v>31</v>
      </c>
      <c r="BP15" s="152">
        <v>43703</v>
      </c>
      <c r="BQ15" s="135">
        <f t="shared" si="36"/>
        <v>31</v>
      </c>
      <c r="BR15" s="153">
        <v>43734</v>
      </c>
      <c r="BS15" s="135">
        <f t="shared" si="37"/>
        <v>30</v>
      </c>
      <c r="BT15" s="154">
        <v>43764</v>
      </c>
      <c r="BU15" s="135">
        <f t="shared" si="38"/>
        <v>31</v>
      </c>
      <c r="BV15" s="149">
        <v>43795</v>
      </c>
      <c r="BW15" s="135">
        <f t="shared" si="41"/>
        <v>30</v>
      </c>
      <c r="BX15" s="149">
        <v>43825</v>
      </c>
      <c r="BY15" s="135"/>
    </row>
    <row r="16" spans="1:77" s="43" customFormat="1" ht="21.95" customHeight="1" x14ac:dyDescent="0.25">
      <c r="A16" s="37">
        <v>7</v>
      </c>
      <c r="B16" s="65">
        <v>42712</v>
      </c>
      <c r="C16" s="66">
        <f t="shared" si="5"/>
        <v>34</v>
      </c>
      <c r="D16" s="65">
        <v>42746</v>
      </c>
      <c r="E16" s="66">
        <f t="shared" si="6"/>
        <v>28</v>
      </c>
      <c r="F16" s="67">
        <v>42774</v>
      </c>
      <c r="G16" s="66">
        <f t="shared" si="7"/>
        <v>29</v>
      </c>
      <c r="H16" s="65">
        <v>42803</v>
      </c>
      <c r="I16" s="66">
        <f t="shared" si="8"/>
        <v>32</v>
      </c>
      <c r="J16" s="65">
        <v>42835</v>
      </c>
      <c r="K16" s="66">
        <f t="shared" si="9"/>
        <v>30</v>
      </c>
      <c r="L16" s="68">
        <v>42865</v>
      </c>
      <c r="M16" s="69">
        <f t="shared" si="10"/>
        <v>30</v>
      </c>
      <c r="N16" s="68">
        <v>42895</v>
      </c>
      <c r="O16" s="69">
        <f t="shared" si="11"/>
        <v>32</v>
      </c>
      <c r="P16" s="71">
        <v>42927</v>
      </c>
      <c r="Q16" s="72">
        <f t="shared" si="12"/>
        <v>29</v>
      </c>
      <c r="R16" s="73">
        <v>42956</v>
      </c>
      <c r="S16" s="72">
        <f t="shared" si="13"/>
        <v>33</v>
      </c>
      <c r="T16" s="74">
        <v>42989</v>
      </c>
      <c r="U16" s="72">
        <f t="shared" si="14"/>
        <v>29</v>
      </c>
      <c r="V16" s="75">
        <v>43018</v>
      </c>
      <c r="W16" s="72">
        <f t="shared" si="15"/>
        <v>29</v>
      </c>
      <c r="X16" s="76">
        <v>43047</v>
      </c>
      <c r="Y16" s="72">
        <f t="shared" si="16"/>
        <v>29</v>
      </c>
      <c r="Z16" s="77">
        <v>43076</v>
      </c>
      <c r="AA16" s="72">
        <f t="shared" si="39"/>
        <v>34</v>
      </c>
      <c r="AB16" s="78">
        <v>43110</v>
      </c>
      <c r="AC16" s="79">
        <f t="shared" si="17"/>
        <v>29</v>
      </c>
      <c r="AD16" s="80">
        <v>43139</v>
      </c>
      <c r="AE16" s="79">
        <f t="shared" si="18"/>
        <v>29</v>
      </c>
      <c r="AF16" s="78">
        <v>43168</v>
      </c>
      <c r="AG16" s="79">
        <f t="shared" si="19"/>
        <v>31</v>
      </c>
      <c r="AH16" s="78">
        <v>43199</v>
      </c>
      <c r="AI16" s="79">
        <f t="shared" si="20"/>
        <v>30</v>
      </c>
      <c r="AJ16" s="81">
        <v>43229</v>
      </c>
      <c r="AK16" s="82">
        <f t="shared" si="21"/>
        <v>30</v>
      </c>
      <c r="AL16" s="81">
        <v>43259</v>
      </c>
      <c r="AM16" s="82">
        <f t="shared" si="22"/>
        <v>32</v>
      </c>
      <c r="AN16" s="143">
        <v>43291</v>
      </c>
      <c r="AO16" s="84">
        <f t="shared" si="23"/>
        <v>29</v>
      </c>
      <c r="AP16" s="144">
        <v>43320</v>
      </c>
      <c r="AQ16" s="84">
        <f t="shared" si="24"/>
        <v>33</v>
      </c>
      <c r="AR16" s="145">
        <v>43353</v>
      </c>
      <c r="AS16" s="84">
        <f t="shared" si="25"/>
        <v>29</v>
      </c>
      <c r="AT16" s="146">
        <v>43382</v>
      </c>
      <c r="AU16" s="84">
        <f t="shared" si="26"/>
        <v>28</v>
      </c>
      <c r="AV16" s="147">
        <v>43410</v>
      </c>
      <c r="AW16" s="84">
        <f t="shared" si="27"/>
        <v>30</v>
      </c>
      <c r="AX16" s="148">
        <v>43440</v>
      </c>
      <c r="AY16" s="84">
        <f t="shared" si="40"/>
        <v>32</v>
      </c>
      <c r="AZ16" s="149">
        <v>43472</v>
      </c>
      <c r="BA16" s="135">
        <f t="shared" si="28"/>
        <v>21</v>
      </c>
      <c r="BB16" s="149">
        <v>43493</v>
      </c>
      <c r="BC16" s="135">
        <f t="shared" si="29"/>
        <v>28</v>
      </c>
      <c r="BD16" s="149">
        <v>43521</v>
      </c>
      <c r="BE16" s="135">
        <f t="shared" si="30"/>
        <v>29</v>
      </c>
      <c r="BF16" s="149">
        <v>43550</v>
      </c>
      <c r="BG16" s="135">
        <f t="shared" si="31"/>
        <v>31</v>
      </c>
      <c r="BH16" s="149">
        <v>43581</v>
      </c>
      <c r="BI16" s="135">
        <f t="shared" si="32"/>
        <v>30</v>
      </c>
      <c r="BJ16" s="149">
        <v>43611</v>
      </c>
      <c r="BK16" s="135">
        <f t="shared" si="33"/>
        <v>31</v>
      </c>
      <c r="BL16" s="150">
        <v>43642</v>
      </c>
      <c r="BM16" s="135">
        <f t="shared" si="34"/>
        <v>30</v>
      </c>
      <c r="BN16" s="151">
        <v>43672</v>
      </c>
      <c r="BO16" s="135">
        <f t="shared" si="35"/>
        <v>31</v>
      </c>
      <c r="BP16" s="152">
        <v>43703</v>
      </c>
      <c r="BQ16" s="135">
        <f t="shared" si="36"/>
        <v>31</v>
      </c>
      <c r="BR16" s="153">
        <v>43734</v>
      </c>
      <c r="BS16" s="135">
        <f t="shared" si="37"/>
        <v>30</v>
      </c>
      <c r="BT16" s="154">
        <v>43764</v>
      </c>
      <c r="BU16" s="135">
        <f t="shared" si="38"/>
        <v>31</v>
      </c>
      <c r="BV16" s="149">
        <v>43795</v>
      </c>
      <c r="BW16" s="135">
        <f t="shared" si="41"/>
        <v>30</v>
      </c>
      <c r="BX16" s="149">
        <v>43825</v>
      </c>
      <c r="BY16" s="135"/>
    </row>
    <row r="17" spans="1:77" s="43" customFormat="1" ht="21.95" customHeight="1" x14ac:dyDescent="0.25">
      <c r="A17" s="37">
        <v>8</v>
      </c>
      <c r="B17" s="65">
        <v>42713</v>
      </c>
      <c r="C17" s="66">
        <f t="shared" si="5"/>
        <v>34</v>
      </c>
      <c r="D17" s="65">
        <v>42747</v>
      </c>
      <c r="E17" s="66">
        <f t="shared" si="6"/>
        <v>28</v>
      </c>
      <c r="F17" s="67">
        <v>42775</v>
      </c>
      <c r="G17" s="66">
        <f t="shared" si="7"/>
        <v>29</v>
      </c>
      <c r="H17" s="65">
        <v>42804</v>
      </c>
      <c r="I17" s="66">
        <f t="shared" si="8"/>
        <v>32</v>
      </c>
      <c r="J17" s="65">
        <v>42836</v>
      </c>
      <c r="K17" s="66">
        <f t="shared" si="9"/>
        <v>30</v>
      </c>
      <c r="L17" s="68">
        <v>42866</v>
      </c>
      <c r="M17" s="69">
        <f t="shared" si="10"/>
        <v>32</v>
      </c>
      <c r="N17" s="68">
        <v>42898</v>
      </c>
      <c r="O17" s="69">
        <f t="shared" si="11"/>
        <v>30</v>
      </c>
      <c r="P17" s="71">
        <v>42928</v>
      </c>
      <c r="Q17" s="72">
        <f t="shared" si="12"/>
        <v>29</v>
      </c>
      <c r="R17" s="73">
        <v>42957</v>
      </c>
      <c r="S17" s="72">
        <f t="shared" si="13"/>
        <v>33</v>
      </c>
      <c r="T17" s="74">
        <v>42990</v>
      </c>
      <c r="U17" s="72">
        <f t="shared" si="14"/>
        <v>29</v>
      </c>
      <c r="V17" s="75">
        <v>43019</v>
      </c>
      <c r="W17" s="72">
        <f t="shared" si="15"/>
        <v>29</v>
      </c>
      <c r="X17" s="76">
        <v>43048</v>
      </c>
      <c r="Y17" s="72">
        <f t="shared" si="16"/>
        <v>29</v>
      </c>
      <c r="Z17" s="77">
        <v>43077</v>
      </c>
      <c r="AA17" s="72">
        <f t="shared" si="39"/>
        <v>34</v>
      </c>
      <c r="AB17" s="78">
        <v>43111</v>
      </c>
      <c r="AC17" s="79">
        <f t="shared" si="17"/>
        <v>29</v>
      </c>
      <c r="AD17" s="80">
        <v>43140</v>
      </c>
      <c r="AE17" s="79">
        <f t="shared" si="18"/>
        <v>29</v>
      </c>
      <c r="AF17" s="78">
        <v>43169</v>
      </c>
      <c r="AG17" s="79">
        <f t="shared" si="19"/>
        <v>31</v>
      </c>
      <c r="AH17" s="78">
        <v>43200</v>
      </c>
      <c r="AI17" s="79">
        <f t="shared" si="20"/>
        <v>30</v>
      </c>
      <c r="AJ17" s="81">
        <v>43230</v>
      </c>
      <c r="AK17" s="82">
        <f t="shared" si="21"/>
        <v>32</v>
      </c>
      <c r="AL17" s="81">
        <v>43262</v>
      </c>
      <c r="AM17" s="82">
        <f t="shared" si="22"/>
        <v>30</v>
      </c>
      <c r="AN17" s="143">
        <v>43292</v>
      </c>
      <c r="AO17" s="84">
        <f t="shared" si="23"/>
        <v>29</v>
      </c>
      <c r="AP17" s="144">
        <v>43321</v>
      </c>
      <c r="AQ17" s="84">
        <f t="shared" si="24"/>
        <v>33</v>
      </c>
      <c r="AR17" s="145">
        <v>43354</v>
      </c>
      <c r="AS17" s="84">
        <f t="shared" si="25"/>
        <v>29</v>
      </c>
      <c r="AT17" s="146">
        <v>43383</v>
      </c>
      <c r="AU17" s="84">
        <f t="shared" si="26"/>
        <v>28</v>
      </c>
      <c r="AV17" s="147">
        <v>43411</v>
      </c>
      <c r="AW17" s="84">
        <f t="shared" si="27"/>
        <v>30</v>
      </c>
      <c r="AX17" s="148">
        <v>43441</v>
      </c>
      <c r="AY17" s="84">
        <f t="shared" si="40"/>
        <v>32</v>
      </c>
      <c r="AZ17" s="149">
        <v>43473</v>
      </c>
      <c r="BA17" s="135">
        <f t="shared" si="28"/>
        <v>20</v>
      </c>
      <c r="BB17" s="149">
        <v>43493</v>
      </c>
      <c r="BC17" s="135">
        <f t="shared" si="29"/>
        <v>28</v>
      </c>
      <c r="BD17" s="149">
        <v>43521</v>
      </c>
      <c r="BE17" s="135">
        <f t="shared" si="30"/>
        <v>29</v>
      </c>
      <c r="BF17" s="149">
        <v>43550</v>
      </c>
      <c r="BG17" s="135">
        <f t="shared" si="31"/>
        <v>31</v>
      </c>
      <c r="BH17" s="149">
        <v>43581</v>
      </c>
      <c r="BI17" s="135">
        <f t="shared" si="32"/>
        <v>30</v>
      </c>
      <c r="BJ17" s="149">
        <v>43611</v>
      </c>
      <c r="BK17" s="135">
        <f t="shared" si="33"/>
        <v>31</v>
      </c>
      <c r="BL17" s="150">
        <v>43642</v>
      </c>
      <c r="BM17" s="135">
        <f t="shared" si="34"/>
        <v>30</v>
      </c>
      <c r="BN17" s="151">
        <v>43672</v>
      </c>
      <c r="BO17" s="135">
        <f t="shared" si="35"/>
        <v>31</v>
      </c>
      <c r="BP17" s="152">
        <v>43703</v>
      </c>
      <c r="BQ17" s="135">
        <f t="shared" si="36"/>
        <v>31</v>
      </c>
      <c r="BR17" s="153">
        <v>43734</v>
      </c>
      <c r="BS17" s="135">
        <f t="shared" si="37"/>
        <v>30</v>
      </c>
      <c r="BT17" s="154">
        <v>43764</v>
      </c>
      <c r="BU17" s="135">
        <f t="shared" si="38"/>
        <v>31</v>
      </c>
      <c r="BV17" s="149">
        <v>43795</v>
      </c>
      <c r="BW17" s="135">
        <f t="shared" si="41"/>
        <v>30</v>
      </c>
      <c r="BX17" s="149">
        <v>43825</v>
      </c>
      <c r="BY17" s="135"/>
    </row>
    <row r="18" spans="1:77" s="43" customFormat="1" ht="21.95" customHeight="1" x14ac:dyDescent="0.25">
      <c r="A18" s="37">
        <v>9</v>
      </c>
      <c r="B18" s="65">
        <v>42716</v>
      </c>
      <c r="C18" s="66">
        <f t="shared" si="5"/>
        <v>32</v>
      </c>
      <c r="D18" s="65">
        <v>42748</v>
      </c>
      <c r="E18" s="66">
        <f t="shared" si="6"/>
        <v>28</v>
      </c>
      <c r="F18" s="67">
        <v>42776</v>
      </c>
      <c r="G18" s="66">
        <f t="shared" si="7"/>
        <v>31</v>
      </c>
      <c r="H18" s="65">
        <v>42807</v>
      </c>
      <c r="I18" s="66">
        <f t="shared" si="8"/>
        <v>30</v>
      </c>
      <c r="J18" s="65">
        <v>42837</v>
      </c>
      <c r="K18" s="66">
        <f t="shared" si="9"/>
        <v>30</v>
      </c>
      <c r="L18" s="68">
        <v>42867</v>
      </c>
      <c r="M18" s="69">
        <f t="shared" si="10"/>
        <v>32</v>
      </c>
      <c r="N18" s="68">
        <v>42899</v>
      </c>
      <c r="O18" s="69">
        <f t="shared" si="11"/>
        <v>30</v>
      </c>
      <c r="P18" s="71">
        <v>42929</v>
      </c>
      <c r="Q18" s="72">
        <f t="shared" si="12"/>
        <v>29</v>
      </c>
      <c r="R18" s="73">
        <v>42958</v>
      </c>
      <c r="S18" s="72">
        <f t="shared" si="13"/>
        <v>33</v>
      </c>
      <c r="T18" s="74">
        <v>42991</v>
      </c>
      <c r="U18" s="72">
        <f t="shared" si="14"/>
        <v>29</v>
      </c>
      <c r="V18" s="75">
        <v>43020</v>
      </c>
      <c r="W18" s="72">
        <f t="shared" si="15"/>
        <v>29</v>
      </c>
      <c r="X18" s="76">
        <v>43049</v>
      </c>
      <c r="Y18" s="72">
        <f t="shared" si="16"/>
        <v>31</v>
      </c>
      <c r="Z18" s="77">
        <v>43080</v>
      </c>
      <c r="AA18" s="72">
        <f t="shared" si="39"/>
        <v>32</v>
      </c>
      <c r="AB18" s="78">
        <v>43112</v>
      </c>
      <c r="AC18" s="79">
        <f t="shared" si="17"/>
        <v>31</v>
      </c>
      <c r="AD18" s="80">
        <v>43143</v>
      </c>
      <c r="AE18" s="79">
        <f t="shared" si="18"/>
        <v>29</v>
      </c>
      <c r="AF18" s="78">
        <v>43172</v>
      </c>
      <c r="AG18" s="79">
        <f t="shared" si="19"/>
        <v>29</v>
      </c>
      <c r="AH18" s="78">
        <v>43201</v>
      </c>
      <c r="AI18" s="79">
        <f t="shared" si="20"/>
        <v>30</v>
      </c>
      <c r="AJ18" s="81">
        <v>43231</v>
      </c>
      <c r="AK18" s="82">
        <f t="shared" si="21"/>
        <v>32</v>
      </c>
      <c r="AL18" s="81">
        <v>43263</v>
      </c>
      <c r="AM18" s="82">
        <f t="shared" si="22"/>
        <v>30</v>
      </c>
      <c r="AN18" s="143">
        <v>43293</v>
      </c>
      <c r="AO18" s="84">
        <f t="shared" si="23"/>
        <v>29</v>
      </c>
      <c r="AP18" s="144">
        <v>43322</v>
      </c>
      <c r="AQ18" s="84">
        <f t="shared" si="24"/>
        <v>33</v>
      </c>
      <c r="AR18" s="145">
        <v>43355</v>
      </c>
      <c r="AS18" s="84">
        <f t="shared" si="25"/>
        <v>29</v>
      </c>
      <c r="AT18" s="146">
        <v>43384</v>
      </c>
      <c r="AU18" s="84">
        <f t="shared" si="26"/>
        <v>28</v>
      </c>
      <c r="AV18" s="147">
        <v>43412</v>
      </c>
      <c r="AW18" s="84">
        <f t="shared" si="27"/>
        <v>32</v>
      </c>
      <c r="AX18" s="148">
        <v>43444</v>
      </c>
      <c r="AY18" s="84">
        <f t="shared" si="40"/>
        <v>30</v>
      </c>
      <c r="AZ18" s="149">
        <v>43474</v>
      </c>
      <c r="BA18" s="135">
        <f t="shared" si="28"/>
        <v>19</v>
      </c>
      <c r="BB18" s="149">
        <v>43493</v>
      </c>
      <c r="BC18" s="135">
        <f t="shared" si="29"/>
        <v>28</v>
      </c>
      <c r="BD18" s="149">
        <v>43521</v>
      </c>
      <c r="BE18" s="135">
        <f t="shared" si="30"/>
        <v>29</v>
      </c>
      <c r="BF18" s="149">
        <v>43550</v>
      </c>
      <c r="BG18" s="135">
        <f t="shared" si="31"/>
        <v>31</v>
      </c>
      <c r="BH18" s="149">
        <v>43581</v>
      </c>
      <c r="BI18" s="135">
        <f t="shared" si="32"/>
        <v>30</v>
      </c>
      <c r="BJ18" s="149">
        <v>43611</v>
      </c>
      <c r="BK18" s="135">
        <f t="shared" si="33"/>
        <v>31</v>
      </c>
      <c r="BL18" s="150">
        <v>43642</v>
      </c>
      <c r="BM18" s="135">
        <f t="shared" si="34"/>
        <v>30</v>
      </c>
      <c r="BN18" s="151">
        <v>43672</v>
      </c>
      <c r="BO18" s="135">
        <f t="shared" si="35"/>
        <v>31</v>
      </c>
      <c r="BP18" s="152">
        <v>43703</v>
      </c>
      <c r="BQ18" s="135">
        <f t="shared" si="36"/>
        <v>31</v>
      </c>
      <c r="BR18" s="153">
        <v>43734</v>
      </c>
      <c r="BS18" s="135">
        <f t="shared" si="37"/>
        <v>30</v>
      </c>
      <c r="BT18" s="154">
        <v>43764</v>
      </c>
      <c r="BU18" s="135">
        <f t="shared" si="38"/>
        <v>31</v>
      </c>
      <c r="BV18" s="149">
        <v>43795</v>
      </c>
      <c r="BW18" s="135">
        <f t="shared" si="41"/>
        <v>30</v>
      </c>
      <c r="BX18" s="149">
        <v>43825</v>
      </c>
      <c r="BY18" s="135"/>
    </row>
    <row r="19" spans="1:77" s="43" customFormat="1" ht="21.95" customHeight="1" x14ac:dyDescent="0.25">
      <c r="A19" s="37">
        <v>10</v>
      </c>
      <c r="B19" s="65">
        <v>42717</v>
      </c>
      <c r="C19" s="66">
        <f t="shared" si="5"/>
        <v>34</v>
      </c>
      <c r="D19" s="65">
        <v>42751</v>
      </c>
      <c r="E19" s="66">
        <f t="shared" si="6"/>
        <v>28</v>
      </c>
      <c r="F19" s="67">
        <v>42779</v>
      </c>
      <c r="G19" s="66">
        <f t="shared" si="7"/>
        <v>29</v>
      </c>
      <c r="H19" s="65">
        <v>42808</v>
      </c>
      <c r="I19" s="66">
        <f t="shared" si="8"/>
        <v>30</v>
      </c>
      <c r="J19" s="65">
        <v>42838</v>
      </c>
      <c r="K19" s="66">
        <f t="shared" si="9"/>
        <v>32</v>
      </c>
      <c r="L19" s="68">
        <v>42870</v>
      </c>
      <c r="M19" s="69">
        <f t="shared" si="10"/>
        <v>30</v>
      </c>
      <c r="N19" s="68">
        <v>42900</v>
      </c>
      <c r="O19" s="69">
        <f t="shared" si="11"/>
        <v>30</v>
      </c>
      <c r="P19" s="71">
        <v>42930</v>
      </c>
      <c r="Q19" s="72">
        <f t="shared" si="12"/>
        <v>31</v>
      </c>
      <c r="R19" s="73">
        <v>42961</v>
      </c>
      <c r="S19" s="72">
        <f t="shared" si="13"/>
        <v>31</v>
      </c>
      <c r="T19" s="74">
        <v>42992</v>
      </c>
      <c r="U19" s="72">
        <f t="shared" si="14"/>
        <v>29</v>
      </c>
      <c r="V19" s="75">
        <v>43021</v>
      </c>
      <c r="W19" s="72">
        <f t="shared" si="15"/>
        <v>31</v>
      </c>
      <c r="X19" s="76">
        <v>43052</v>
      </c>
      <c r="Y19" s="72">
        <f t="shared" si="16"/>
        <v>29</v>
      </c>
      <c r="Z19" s="77">
        <v>43081</v>
      </c>
      <c r="AA19" s="72">
        <f t="shared" si="39"/>
        <v>34</v>
      </c>
      <c r="AB19" s="78">
        <v>43115</v>
      </c>
      <c r="AC19" s="79">
        <f t="shared" si="17"/>
        <v>29</v>
      </c>
      <c r="AD19" s="80">
        <v>43144</v>
      </c>
      <c r="AE19" s="79">
        <f t="shared" si="18"/>
        <v>29</v>
      </c>
      <c r="AF19" s="78">
        <v>43173</v>
      </c>
      <c r="AG19" s="79">
        <f t="shared" si="19"/>
        <v>29</v>
      </c>
      <c r="AH19" s="78">
        <v>43202</v>
      </c>
      <c r="AI19" s="79">
        <f t="shared" si="20"/>
        <v>30</v>
      </c>
      <c r="AJ19" s="81">
        <v>43232</v>
      </c>
      <c r="AK19" s="82">
        <f t="shared" si="21"/>
        <v>32</v>
      </c>
      <c r="AL19" s="81">
        <v>43264</v>
      </c>
      <c r="AM19" s="82">
        <f t="shared" si="22"/>
        <v>30</v>
      </c>
      <c r="AN19" s="143">
        <v>43294</v>
      </c>
      <c r="AO19" s="84">
        <f t="shared" si="23"/>
        <v>31</v>
      </c>
      <c r="AP19" s="144">
        <v>43325</v>
      </c>
      <c r="AQ19" s="84">
        <f t="shared" si="24"/>
        <v>31</v>
      </c>
      <c r="AR19" s="145">
        <v>43356</v>
      </c>
      <c r="AS19" s="84">
        <f t="shared" si="25"/>
        <v>29</v>
      </c>
      <c r="AT19" s="146">
        <v>43385</v>
      </c>
      <c r="AU19" s="84">
        <f t="shared" si="26"/>
        <v>28</v>
      </c>
      <c r="AV19" s="147">
        <v>43413</v>
      </c>
      <c r="AW19" s="84">
        <f t="shared" si="27"/>
        <v>32</v>
      </c>
      <c r="AX19" s="148">
        <v>43445</v>
      </c>
      <c r="AY19" s="84">
        <f t="shared" si="40"/>
        <v>30</v>
      </c>
      <c r="AZ19" s="149">
        <v>43475</v>
      </c>
      <c r="BA19" s="135">
        <f t="shared" si="28"/>
        <v>18</v>
      </c>
      <c r="BB19" s="149">
        <v>43493</v>
      </c>
      <c r="BC19" s="135">
        <f t="shared" si="29"/>
        <v>28</v>
      </c>
      <c r="BD19" s="149">
        <v>43521</v>
      </c>
      <c r="BE19" s="135">
        <f t="shared" si="30"/>
        <v>29</v>
      </c>
      <c r="BF19" s="149">
        <v>43550</v>
      </c>
      <c r="BG19" s="135">
        <f t="shared" si="31"/>
        <v>31</v>
      </c>
      <c r="BH19" s="149">
        <v>43581</v>
      </c>
      <c r="BI19" s="135">
        <f t="shared" si="32"/>
        <v>30</v>
      </c>
      <c r="BJ19" s="149">
        <v>43611</v>
      </c>
      <c r="BK19" s="135">
        <f t="shared" si="33"/>
        <v>31</v>
      </c>
      <c r="BL19" s="150">
        <v>43642</v>
      </c>
      <c r="BM19" s="135">
        <f t="shared" si="34"/>
        <v>30</v>
      </c>
      <c r="BN19" s="151">
        <v>43672</v>
      </c>
      <c r="BO19" s="135">
        <f t="shared" si="35"/>
        <v>31</v>
      </c>
      <c r="BP19" s="152">
        <v>43703</v>
      </c>
      <c r="BQ19" s="135">
        <f t="shared" si="36"/>
        <v>31</v>
      </c>
      <c r="BR19" s="153">
        <v>43734</v>
      </c>
      <c r="BS19" s="135">
        <f t="shared" si="37"/>
        <v>30</v>
      </c>
      <c r="BT19" s="154">
        <v>43764</v>
      </c>
      <c r="BU19" s="135">
        <f t="shared" si="38"/>
        <v>31</v>
      </c>
      <c r="BV19" s="149">
        <v>43795</v>
      </c>
      <c r="BW19" s="135">
        <f t="shared" si="41"/>
        <v>30</v>
      </c>
      <c r="BX19" s="149">
        <v>43825</v>
      </c>
      <c r="BY19" s="135"/>
    </row>
    <row r="20" spans="1:77" s="43" customFormat="1" ht="21.95" customHeight="1" x14ac:dyDescent="0.25">
      <c r="A20" s="37">
        <v>11</v>
      </c>
      <c r="B20" s="65">
        <v>42718</v>
      </c>
      <c r="C20" s="66">
        <f t="shared" si="5"/>
        <v>34</v>
      </c>
      <c r="D20" s="65">
        <v>42752</v>
      </c>
      <c r="E20" s="66">
        <f t="shared" si="6"/>
        <v>28</v>
      </c>
      <c r="F20" s="67">
        <v>42780</v>
      </c>
      <c r="G20" s="66">
        <f t="shared" si="7"/>
        <v>29</v>
      </c>
      <c r="H20" s="65">
        <v>42809</v>
      </c>
      <c r="I20" s="66">
        <f t="shared" si="8"/>
        <v>33</v>
      </c>
      <c r="J20" s="65">
        <v>42842</v>
      </c>
      <c r="K20" s="66">
        <f t="shared" si="9"/>
        <v>29</v>
      </c>
      <c r="L20" s="68">
        <v>42871</v>
      </c>
      <c r="M20" s="69">
        <f t="shared" si="10"/>
        <v>30</v>
      </c>
      <c r="N20" s="68">
        <v>42901</v>
      </c>
      <c r="O20" s="69">
        <f t="shared" si="11"/>
        <v>32</v>
      </c>
      <c r="P20" s="71">
        <v>42933</v>
      </c>
      <c r="Q20" s="72">
        <f t="shared" si="12"/>
        <v>29</v>
      </c>
      <c r="R20" s="73">
        <v>42962</v>
      </c>
      <c r="S20" s="72">
        <f t="shared" si="13"/>
        <v>31</v>
      </c>
      <c r="T20" s="74">
        <v>42993</v>
      </c>
      <c r="U20" s="72">
        <f t="shared" si="14"/>
        <v>31</v>
      </c>
      <c r="V20" s="75">
        <v>43024</v>
      </c>
      <c r="W20" s="72">
        <f t="shared" si="15"/>
        <v>29</v>
      </c>
      <c r="X20" s="76">
        <v>43053</v>
      </c>
      <c r="Y20" s="72">
        <f t="shared" si="16"/>
        <v>29</v>
      </c>
      <c r="Z20" s="77">
        <v>43082</v>
      </c>
      <c r="AA20" s="72">
        <f t="shared" si="39"/>
        <v>34</v>
      </c>
      <c r="AB20" s="78">
        <v>43116</v>
      </c>
      <c r="AC20" s="79">
        <f t="shared" si="17"/>
        <v>29</v>
      </c>
      <c r="AD20" s="80">
        <v>43145</v>
      </c>
      <c r="AE20" s="79">
        <f t="shared" si="18"/>
        <v>29</v>
      </c>
      <c r="AF20" s="78">
        <v>43174</v>
      </c>
      <c r="AG20" s="79">
        <f t="shared" si="19"/>
        <v>29</v>
      </c>
      <c r="AH20" s="78">
        <v>43203</v>
      </c>
      <c r="AI20" s="79">
        <f t="shared" si="20"/>
        <v>30</v>
      </c>
      <c r="AJ20" s="81">
        <v>43233</v>
      </c>
      <c r="AK20" s="82">
        <f t="shared" si="21"/>
        <v>32</v>
      </c>
      <c r="AL20" s="81">
        <v>43265</v>
      </c>
      <c r="AM20" s="82">
        <f t="shared" si="22"/>
        <v>32</v>
      </c>
      <c r="AN20" s="143">
        <v>43297</v>
      </c>
      <c r="AO20" s="84">
        <f t="shared" si="23"/>
        <v>29</v>
      </c>
      <c r="AP20" s="144">
        <v>43326</v>
      </c>
      <c r="AQ20" s="84">
        <f t="shared" si="24"/>
        <v>31</v>
      </c>
      <c r="AR20" s="145">
        <v>43357</v>
      </c>
      <c r="AS20" s="84">
        <f t="shared" si="25"/>
        <v>31</v>
      </c>
      <c r="AT20" s="146">
        <v>43388</v>
      </c>
      <c r="AU20" s="84">
        <f t="shared" si="26"/>
        <v>28</v>
      </c>
      <c r="AV20" s="147">
        <v>43416</v>
      </c>
      <c r="AW20" s="84">
        <f t="shared" si="27"/>
        <v>30</v>
      </c>
      <c r="AX20" s="148">
        <v>43446</v>
      </c>
      <c r="AY20" s="84">
        <f t="shared" si="40"/>
        <v>30</v>
      </c>
      <c r="AZ20" s="149">
        <v>43476</v>
      </c>
      <c r="BA20" s="135">
        <f t="shared" si="28"/>
        <v>17</v>
      </c>
      <c r="BB20" s="149">
        <v>43493</v>
      </c>
      <c r="BC20" s="135">
        <f t="shared" si="29"/>
        <v>28</v>
      </c>
      <c r="BD20" s="149">
        <v>43521</v>
      </c>
      <c r="BE20" s="135">
        <f t="shared" si="30"/>
        <v>29</v>
      </c>
      <c r="BF20" s="149">
        <v>43550</v>
      </c>
      <c r="BG20" s="135">
        <f t="shared" si="31"/>
        <v>31</v>
      </c>
      <c r="BH20" s="149">
        <v>43581</v>
      </c>
      <c r="BI20" s="135">
        <f t="shared" si="32"/>
        <v>30</v>
      </c>
      <c r="BJ20" s="149">
        <v>43611</v>
      </c>
      <c r="BK20" s="135">
        <f t="shared" si="33"/>
        <v>31</v>
      </c>
      <c r="BL20" s="150">
        <v>43642</v>
      </c>
      <c r="BM20" s="135">
        <f t="shared" si="34"/>
        <v>30</v>
      </c>
      <c r="BN20" s="151">
        <v>43672</v>
      </c>
      <c r="BO20" s="135">
        <f t="shared" si="35"/>
        <v>31</v>
      </c>
      <c r="BP20" s="152">
        <v>43703</v>
      </c>
      <c r="BQ20" s="135">
        <f t="shared" si="36"/>
        <v>31</v>
      </c>
      <c r="BR20" s="153">
        <v>43734</v>
      </c>
      <c r="BS20" s="135">
        <f t="shared" si="37"/>
        <v>30</v>
      </c>
      <c r="BT20" s="154">
        <v>43764</v>
      </c>
      <c r="BU20" s="135">
        <f t="shared" si="38"/>
        <v>31</v>
      </c>
      <c r="BV20" s="149">
        <v>43795</v>
      </c>
      <c r="BW20" s="135">
        <f t="shared" si="41"/>
        <v>30</v>
      </c>
      <c r="BX20" s="149">
        <v>43825</v>
      </c>
      <c r="BY20" s="135"/>
    </row>
    <row r="21" spans="1:77" s="43" customFormat="1" ht="21.95" customHeight="1" x14ac:dyDescent="0.25">
      <c r="A21" s="37">
        <v>12</v>
      </c>
      <c r="B21" s="65">
        <v>42719</v>
      </c>
      <c r="C21" s="66">
        <f t="shared" si="5"/>
        <v>34</v>
      </c>
      <c r="D21" s="65">
        <v>42753</v>
      </c>
      <c r="E21" s="66">
        <f t="shared" si="6"/>
        <v>28</v>
      </c>
      <c r="F21" s="67">
        <v>42781</v>
      </c>
      <c r="G21" s="66">
        <f t="shared" si="7"/>
        <v>29</v>
      </c>
      <c r="H21" s="65">
        <v>42810</v>
      </c>
      <c r="I21" s="66">
        <f t="shared" si="8"/>
        <v>33</v>
      </c>
      <c r="J21" s="65">
        <v>42843</v>
      </c>
      <c r="K21" s="66">
        <f t="shared" si="9"/>
        <v>29</v>
      </c>
      <c r="L21" s="68">
        <v>42872</v>
      </c>
      <c r="M21" s="69">
        <f t="shared" si="10"/>
        <v>30</v>
      </c>
      <c r="N21" s="68">
        <v>42902</v>
      </c>
      <c r="O21" s="69">
        <f t="shared" si="11"/>
        <v>32</v>
      </c>
      <c r="P21" s="71">
        <v>42934</v>
      </c>
      <c r="Q21" s="72">
        <f t="shared" si="12"/>
        <v>29</v>
      </c>
      <c r="R21" s="73">
        <v>42963</v>
      </c>
      <c r="S21" s="72">
        <f t="shared" si="13"/>
        <v>33</v>
      </c>
      <c r="T21" s="74">
        <v>42996</v>
      </c>
      <c r="U21" s="72">
        <f t="shared" si="14"/>
        <v>29</v>
      </c>
      <c r="V21" s="75">
        <v>43025</v>
      </c>
      <c r="W21" s="72">
        <f t="shared" si="15"/>
        <v>29</v>
      </c>
      <c r="X21" s="76">
        <v>43054</v>
      </c>
      <c r="Y21" s="72">
        <f t="shared" si="16"/>
        <v>29</v>
      </c>
      <c r="Z21" s="77">
        <v>43083</v>
      </c>
      <c r="AA21" s="72">
        <f t="shared" si="39"/>
        <v>34</v>
      </c>
      <c r="AB21" s="78">
        <v>43117</v>
      </c>
      <c r="AC21" s="79">
        <f t="shared" si="17"/>
        <v>29</v>
      </c>
      <c r="AD21" s="80">
        <v>43146</v>
      </c>
      <c r="AE21" s="79">
        <f t="shared" si="18"/>
        <v>29</v>
      </c>
      <c r="AF21" s="78">
        <v>43175</v>
      </c>
      <c r="AG21" s="79">
        <f t="shared" si="19"/>
        <v>31</v>
      </c>
      <c r="AH21" s="78">
        <v>43206</v>
      </c>
      <c r="AI21" s="79">
        <f t="shared" si="20"/>
        <v>30</v>
      </c>
      <c r="AJ21" s="81">
        <v>43236</v>
      </c>
      <c r="AK21" s="82">
        <f t="shared" si="21"/>
        <v>30</v>
      </c>
      <c r="AL21" s="81">
        <v>43266</v>
      </c>
      <c r="AM21" s="82">
        <f t="shared" si="22"/>
        <v>32</v>
      </c>
      <c r="AN21" s="143">
        <v>43298</v>
      </c>
      <c r="AO21" s="84">
        <f t="shared" si="23"/>
        <v>29</v>
      </c>
      <c r="AP21" s="144">
        <v>43327</v>
      </c>
      <c r="AQ21" s="84">
        <f t="shared" si="24"/>
        <v>33</v>
      </c>
      <c r="AR21" s="145">
        <v>43360</v>
      </c>
      <c r="AS21" s="84">
        <f t="shared" si="25"/>
        <v>29</v>
      </c>
      <c r="AT21" s="146">
        <v>43389</v>
      </c>
      <c r="AU21" s="84">
        <f t="shared" si="26"/>
        <v>28</v>
      </c>
      <c r="AV21" s="147">
        <v>43417</v>
      </c>
      <c r="AW21" s="84">
        <f t="shared" si="27"/>
        <v>30</v>
      </c>
      <c r="AX21" s="148">
        <v>43447</v>
      </c>
      <c r="AY21" s="84">
        <f t="shared" si="40"/>
        <v>32</v>
      </c>
      <c r="AZ21" s="149">
        <v>43479</v>
      </c>
      <c r="BA21" s="135">
        <f t="shared" si="28"/>
        <v>14</v>
      </c>
      <c r="BB21" s="149">
        <v>43493</v>
      </c>
      <c r="BC21" s="135">
        <f t="shared" si="29"/>
        <v>28</v>
      </c>
      <c r="BD21" s="149">
        <v>43521</v>
      </c>
      <c r="BE21" s="135">
        <f t="shared" si="30"/>
        <v>29</v>
      </c>
      <c r="BF21" s="149">
        <v>43550</v>
      </c>
      <c r="BG21" s="135">
        <f t="shared" si="31"/>
        <v>31</v>
      </c>
      <c r="BH21" s="149">
        <v>43581</v>
      </c>
      <c r="BI21" s="135">
        <f t="shared" si="32"/>
        <v>30</v>
      </c>
      <c r="BJ21" s="149">
        <v>43611</v>
      </c>
      <c r="BK21" s="135">
        <f t="shared" si="33"/>
        <v>31</v>
      </c>
      <c r="BL21" s="150">
        <v>43642</v>
      </c>
      <c r="BM21" s="135">
        <f t="shared" si="34"/>
        <v>30</v>
      </c>
      <c r="BN21" s="151">
        <v>43672</v>
      </c>
      <c r="BO21" s="135">
        <f t="shared" si="35"/>
        <v>31</v>
      </c>
      <c r="BP21" s="152">
        <v>43703</v>
      </c>
      <c r="BQ21" s="135">
        <f t="shared" si="36"/>
        <v>31</v>
      </c>
      <c r="BR21" s="153">
        <v>43734</v>
      </c>
      <c r="BS21" s="135">
        <f t="shared" si="37"/>
        <v>30</v>
      </c>
      <c r="BT21" s="154">
        <v>43764</v>
      </c>
      <c r="BU21" s="135">
        <f t="shared" si="38"/>
        <v>31</v>
      </c>
      <c r="BV21" s="149">
        <v>43795</v>
      </c>
      <c r="BW21" s="135">
        <f t="shared" si="41"/>
        <v>30</v>
      </c>
      <c r="BX21" s="149">
        <v>43825</v>
      </c>
      <c r="BY21" s="135"/>
    </row>
    <row r="22" spans="1:77" s="43" customFormat="1" ht="21.95" customHeight="1" x14ac:dyDescent="0.25">
      <c r="A22" s="37">
        <v>13</v>
      </c>
      <c r="B22" s="65">
        <v>42720</v>
      </c>
      <c r="C22" s="66">
        <f t="shared" si="5"/>
        <v>34</v>
      </c>
      <c r="D22" s="65">
        <v>42754</v>
      </c>
      <c r="E22" s="66">
        <f t="shared" si="6"/>
        <v>28</v>
      </c>
      <c r="F22" s="67">
        <v>42782</v>
      </c>
      <c r="G22" s="66">
        <f t="shared" si="7"/>
        <v>29</v>
      </c>
      <c r="H22" s="65">
        <v>42811</v>
      </c>
      <c r="I22" s="66">
        <f t="shared" si="8"/>
        <v>33</v>
      </c>
      <c r="J22" s="65">
        <v>42844</v>
      </c>
      <c r="K22" s="66">
        <f t="shared" si="9"/>
        <v>29</v>
      </c>
      <c r="L22" s="68">
        <v>42873</v>
      </c>
      <c r="M22" s="69">
        <f t="shared" si="10"/>
        <v>32</v>
      </c>
      <c r="N22" s="68">
        <v>42905</v>
      </c>
      <c r="O22" s="69">
        <f t="shared" si="11"/>
        <v>30</v>
      </c>
      <c r="P22" s="71">
        <v>42935</v>
      </c>
      <c r="Q22" s="72">
        <f t="shared" si="12"/>
        <v>29</v>
      </c>
      <c r="R22" s="73">
        <v>42964</v>
      </c>
      <c r="S22" s="72">
        <f t="shared" si="13"/>
        <v>33</v>
      </c>
      <c r="T22" s="74">
        <v>42997</v>
      </c>
      <c r="U22" s="72">
        <f t="shared" si="14"/>
        <v>29</v>
      </c>
      <c r="V22" s="75">
        <v>43026</v>
      </c>
      <c r="W22" s="72">
        <f t="shared" si="15"/>
        <v>29</v>
      </c>
      <c r="X22" s="76">
        <v>43055</v>
      </c>
      <c r="Y22" s="72">
        <f t="shared" si="16"/>
        <v>29</v>
      </c>
      <c r="Z22" s="77">
        <v>43084</v>
      </c>
      <c r="AA22" s="72">
        <f t="shared" si="39"/>
        <v>34</v>
      </c>
      <c r="AB22" s="78">
        <v>43118</v>
      </c>
      <c r="AC22" s="79">
        <f t="shared" si="17"/>
        <v>29</v>
      </c>
      <c r="AD22" s="80">
        <v>43147</v>
      </c>
      <c r="AE22" s="79">
        <f t="shared" si="18"/>
        <v>29</v>
      </c>
      <c r="AF22" s="78">
        <v>43176</v>
      </c>
      <c r="AG22" s="79">
        <f t="shared" si="19"/>
        <v>31</v>
      </c>
      <c r="AH22" s="78">
        <v>43207</v>
      </c>
      <c r="AI22" s="79">
        <f t="shared" si="20"/>
        <v>30</v>
      </c>
      <c r="AJ22" s="81">
        <v>43237</v>
      </c>
      <c r="AK22" s="82">
        <f t="shared" si="21"/>
        <v>32</v>
      </c>
      <c r="AL22" s="81">
        <v>43269</v>
      </c>
      <c r="AM22" s="82">
        <f t="shared" si="22"/>
        <v>30</v>
      </c>
      <c r="AN22" s="143">
        <v>43299</v>
      </c>
      <c r="AO22" s="84">
        <f t="shared" si="23"/>
        <v>29</v>
      </c>
      <c r="AP22" s="144">
        <v>43328</v>
      </c>
      <c r="AQ22" s="84">
        <f t="shared" si="24"/>
        <v>33</v>
      </c>
      <c r="AR22" s="145">
        <v>43361</v>
      </c>
      <c r="AS22" s="84">
        <f t="shared" si="25"/>
        <v>29</v>
      </c>
      <c r="AT22" s="146">
        <v>43390</v>
      </c>
      <c r="AU22" s="84">
        <f t="shared" si="26"/>
        <v>28</v>
      </c>
      <c r="AV22" s="147">
        <v>43418</v>
      </c>
      <c r="AW22" s="84">
        <f t="shared" si="27"/>
        <v>30</v>
      </c>
      <c r="AX22" s="148">
        <v>43448</v>
      </c>
      <c r="AY22" s="84">
        <f t="shared" si="40"/>
        <v>32</v>
      </c>
      <c r="AZ22" s="149">
        <v>43480</v>
      </c>
      <c r="BA22" s="135">
        <f t="shared" si="28"/>
        <v>13</v>
      </c>
      <c r="BB22" s="149">
        <v>43493</v>
      </c>
      <c r="BC22" s="135">
        <f t="shared" si="29"/>
        <v>28</v>
      </c>
      <c r="BD22" s="149">
        <v>43521</v>
      </c>
      <c r="BE22" s="135">
        <f t="shared" si="30"/>
        <v>29</v>
      </c>
      <c r="BF22" s="149">
        <v>43550</v>
      </c>
      <c r="BG22" s="135">
        <f t="shared" si="31"/>
        <v>31</v>
      </c>
      <c r="BH22" s="149">
        <v>43581</v>
      </c>
      <c r="BI22" s="135">
        <f t="shared" si="32"/>
        <v>30</v>
      </c>
      <c r="BJ22" s="149">
        <v>43611</v>
      </c>
      <c r="BK22" s="135">
        <f t="shared" si="33"/>
        <v>31</v>
      </c>
      <c r="BL22" s="150">
        <v>43642</v>
      </c>
      <c r="BM22" s="135">
        <f t="shared" si="34"/>
        <v>30</v>
      </c>
      <c r="BN22" s="151">
        <v>43672</v>
      </c>
      <c r="BO22" s="135">
        <f t="shared" si="35"/>
        <v>31</v>
      </c>
      <c r="BP22" s="152">
        <v>43703</v>
      </c>
      <c r="BQ22" s="135">
        <f t="shared" si="36"/>
        <v>31</v>
      </c>
      <c r="BR22" s="153">
        <v>43734</v>
      </c>
      <c r="BS22" s="135">
        <f t="shared" si="37"/>
        <v>30</v>
      </c>
      <c r="BT22" s="154">
        <v>43764</v>
      </c>
      <c r="BU22" s="135">
        <f t="shared" si="38"/>
        <v>31</v>
      </c>
      <c r="BV22" s="149">
        <v>43795</v>
      </c>
      <c r="BW22" s="135">
        <f t="shared" si="41"/>
        <v>30</v>
      </c>
      <c r="BX22" s="149">
        <v>43825</v>
      </c>
      <c r="BY22" s="135"/>
    </row>
    <row r="23" spans="1:77" s="43" customFormat="1" ht="21.95" customHeight="1" x14ac:dyDescent="0.25">
      <c r="A23" s="37">
        <v>14</v>
      </c>
      <c r="B23" s="65">
        <v>42723</v>
      </c>
      <c r="C23" s="66">
        <f t="shared" si="5"/>
        <v>32</v>
      </c>
      <c r="D23" s="65">
        <v>42755</v>
      </c>
      <c r="E23" s="66">
        <f t="shared" si="6"/>
        <v>28</v>
      </c>
      <c r="F23" s="67">
        <v>42783</v>
      </c>
      <c r="G23" s="66">
        <f t="shared" si="7"/>
        <v>31</v>
      </c>
      <c r="H23" s="65">
        <v>42814</v>
      </c>
      <c r="I23" s="66">
        <f t="shared" si="8"/>
        <v>31</v>
      </c>
      <c r="J23" s="65">
        <v>42845</v>
      </c>
      <c r="K23" s="66">
        <f t="shared" si="9"/>
        <v>29</v>
      </c>
      <c r="L23" s="68">
        <v>42874</v>
      </c>
      <c r="M23" s="69">
        <f t="shared" si="10"/>
        <v>32</v>
      </c>
      <c r="N23" s="68">
        <v>42906</v>
      </c>
      <c r="O23" s="69">
        <f t="shared" si="11"/>
        <v>30</v>
      </c>
      <c r="P23" s="71">
        <v>42936</v>
      </c>
      <c r="Q23" s="72">
        <f t="shared" si="12"/>
        <v>29</v>
      </c>
      <c r="R23" s="73">
        <v>42965</v>
      </c>
      <c r="S23" s="72">
        <f t="shared" si="13"/>
        <v>33</v>
      </c>
      <c r="T23" s="74">
        <v>42998</v>
      </c>
      <c r="U23" s="72">
        <f t="shared" si="14"/>
        <v>29</v>
      </c>
      <c r="V23" s="75">
        <v>43027</v>
      </c>
      <c r="W23" s="72">
        <f t="shared" si="15"/>
        <v>29</v>
      </c>
      <c r="X23" s="76">
        <v>43056</v>
      </c>
      <c r="Y23" s="72">
        <f t="shared" si="16"/>
        <v>31</v>
      </c>
      <c r="Z23" s="77">
        <v>43087</v>
      </c>
      <c r="AA23" s="72">
        <f t="shared" si="39"/>
        <v>32</v>
      </c>
      <c r="AB23" s="78">
        <v>43119</v>
      </c>
      <c r="AC23" s="79">
        <f t="shared" si="17"/>
        <v>31</v>
      </c>
      <c r="AD23" s="80">
        <v>43150</v>
      </c>
      <c r="AE23" s="79">
        <f t="shared" si="18"/>
        <v>29</v>
      </c>
      <c r="AF23" s="78">
        <v>43179</v>
      </c>
      <c r="AG23" s="79">
        <f t="shared" si="19"/>
        <v>29</v>
      </c>
      <c r="AH23" s="78">
        <v>43208</v>
      </c>
      <c r="AI23" s="79">
        <f t="shared" si="20"/>
        <v>30</v>
      </c>
      <c r="AJ23" s="81">
        <v>43238</v>
      </c>
      <c r="AK23" s="82">
        <f t="shared" si="21"/>
        <v>32</v>
      </c>
      <c r="AL23" s="81">
        <v>43270</v>
      </c>
      <c r="AM23" s="82">
        <f t="shared" si="22"/>
        <v>30</v>
      </c>
      <c r="AN23" s="143">
        <v>43300</v>
      </c>
      <c r="AO23" s="84">
        <f t="shared" si="23"/>
        <v>29</v>
      </c>
      <c r="AP23" s="144">
        <v>43329</v>
      </c>
      <c r="AQ23" s="84">
        <f t="shared" si="24"/>
        <v>33</v>
      </c>
      <c r="AR23" s="145">
        <v>43362</v>
      </c>
      <c r="AS23" s="84">
        <f t="shared" si="25"/>
        <v>29</v>
      </c>
      <c r="AT23" s="146">
        <v>43391</v>
      </c>
      <c r="AU23" s="84">
        <f t="shared" si="26"/>
        <v>28</v>
      </c>
      <c r="AV23" s="147">
        <v>43419</v>
      </c>
      <c r="AW23" s="84">
        <f t="shared" si="27"/>
        <v>32</v>
      </c>
      <c r="AX23" s="148">
        <v>43451</v>
      </c>
      <c r="AY23" s="84">
        <f t="shared" si="40"/>
        <v>30</v>
      </c>
      <c r="AZ23" s="149">
        <v>43481</v>
      </c>
      <c r="BA23" s="135">
        <f t="shared" si="28"/>
        <v>12</v>
      </c>
      <c r="BB23" s="149">
        <v>43493</v>
      </c>
      <c r="BC23" s="135">
        <f t="shared" si="29"/>
        <v>28</v>
      </c>
      <c r="BD23" s="149">
        <v>43521</v>
      </c>
      <c r="BE23" s="135">
        <f t="shared" si="30"/>
        <v>29</v>
      </c>
      <c r="BF23" s="149">
        <v>43550</v>
      </c>
      <c r="BG23" s="135">
        <f t="shared" si="31"/>
        <v>31</v>
      </c>
      <c r="BH23" s="149">
        <v>43581</v>
      </c>
      <c r="BI23" s="135">
        <f t="shared" si="32"/>
        <v>30</v>
      </c>
      <c r="BJ23" s="149">
        <v>43611</v>
      </c>
      <c r="BK23" s="135">
        <f t="shared" si="33"/>
        <v>31</v>
      </c>
      <c r="BL23" s="150">
        <v>43642</v>
      </c>
      <c r="BM23" s="135">
        <f t="shared" si="34"/>
        <v>30</v>
      </c>
      <c r="BN23" s="151">
        <v>43672</v>
      </c>
      <c r="BO23" s="135">
        <f t="shared" si="35"/>
        <v>31</v>
      </c>
      <c r="BP23" s="152">
        <v>43703</v>
      </c>
      <c r="BQ23" s="135">
        <f t="shared" si="36"/>
        <v>31</v>
      </c>
      <c r="BR23" s="153">
        <v>43734</v>
      </c>
      <c r="BS23" s="135">
        <f t="shared" si="37"/>
        <v>30</v>
      </c>
      <c r="BT23" s="154">
        <v>43764</v>
      </c>
      <c r="BU23" s="135">
        <f t="shared" si="38"/>
        <v>31</v>
      </c>
      <c r="BV23" s="149">
        <v>43795</v>
      </c>
      <c r="BW23" s="135">
        <f t="shared" si="41"/>
        <v>30</v>
      </c>
      <c r="BX23" s="149">
        <v>43825</v>
      </c>
      <c r="BY23" s="135"/>
    </row>
    <row r="24" spans="1:77" s="43" customFormat="1" ht="21.95" customHeight="1" x14ac:dyDescent="0.25">
      <c r="A24" s="37">
        <v>15</v>
      </c>
      <c r="B24" s="65">
        <v>42724</v>
      </c>
      <c r="C24" s="66">
        <f t="shared" si="5"/>
        <v>34</v>
      </c>
      <c r="D24" s="65">
        <v>42758</v>
      </c>
      <c r="E24" s="66">
        <f t="shared" si="6"/>
        <v>28</v>
      </c>
      <c r="F24" s="67">
        <v>42786</v>
      </c>
      <c r="G24" s="66">
        <f t="shared" si="7"/>
        <v>29</v>
      </c>
      <c r="H24" s="65">
        <v>42815</v>
      </c>
      <c r="I24" s="66">
        <f t="shared" si="8"/>
        <v>31</v>
      </c>
      <c r="J24" s="65">
        <v>42846</v>
      </c>
      <c r="K24" s="66">
        <f t="shared" si="9"/>
        <v>31</v>
      </c>
      <c r="L24" s="68">
        <v>42877</v>
      </c>
      <c r="M24" s="69">
        <f t="shared" si="10"/>
        <v>30</v>
      </c>
      <c r="N24" s="68">
        <v>42907</v>
      </c>
      <c r="O24" s="69">
        <f t="shared" si="11"/>
        <v>30</v>
      </c>
      <c r="P24" s="71">
        <v>42937</v>
      </c>
      <c r="Q24" s="72">
        <f t="shared" si="12"/>
        <v>31</v>
      </c>
      <c r="R24" s="73">
        <v>42968</v>
      </c>
      <c r="S24" s="72">
        <f t="shared" si="13"/>
        <v>31</v>
      </c>
      <c r="T24" s="74">
        <v>42999</v>
      </c>
      <c r="U24" s="72">
        <f t="shared" si="14"/>
        <v>29</v>
      </c>
      <c r="V24" s="75">
        <v>43028</v>
      </c>
      <c r="W24" s="72">
        <f t="shared" si="15"/>
        <v>31</v>
      </c>
      <c r="X24" s="76">
        <v>43059</v>
      </c>
      <c r="Y24" s="72">
        <f t="shared" si="16"/>
        <v>29</v>
      </c>
      <c r="Z24" s="77">
        <v>43088</v>
      </c>
      <c r="AA24" s="72">
        <f t="shared" si="39"/>
        <v>34</v>
      </c>
      <c r="AB24" s="78">
        <v>43122</v>
      </c>
      <c r="AC24" s="79">
        <f t="shared" si="17"/>
        <v>29</v>
      </c>
      <c r="AD24" s="80">
        <v>43151</v>
      </c>
      <c r="AE24" s="79">
        <f t="shared" si="18"/>
        <v>29</v>
      </c>
      <c r="AF24" s="78">
        <v>43180</v>
      </c>
      <c r="AG24" s="79">
        <f t="shared" si="19"/>
        <v>29</v>
      </c>
      <c r="AH24" s="78">
        <v>43209</v>
      </c>
      <c r="AI24" s="79">
        <f t="shared" si="20"/>
        <v>30</v>
      </c>
      <c r="AJ24" s="81">
        <v>43239</v>
      </c>
      <c r="AK24" s="82">
        <f t="shared" si="21"/>
        <v>32</v>
      </c>
      <c r="AL24" s="81">
        <v>43271</v>
      </c>
      <c r="AM24" s="82">
        <f t="shared" si="22"/>
        <v>30</v>
      </c>
      <c r="AN24" s="143">
        <v>43301</v>
      </c>
      <c r="AO24" s="84">
        <f t="shared" si="23"/>
        <v>31</v>
      </c>
      <c r="AP24" s="144">
        <v>43332</v>
      </c>
      <c r="AQ24" s="84">
        <f t="shared" si="24"/>
        <v>31</v>
      </c>
      <c r="AR24" s="145">
        <v>43363</v>
      </c>
      <c r="AS24" s="84">
        <f t="shared" si="25"/>
        <v>29</v>
      </c>
      <c r="AT24" s="146">
        <v>43392</v>
      </c>
      <c r="AU24" s="84">
        <f t="shared" si="26"/>
        <v>28</v>
      </c>
      <c r="AV24" s="147">
        <v>43420</v>
      </c>
      <c r="AW24" s="84">
        <f t="shared" si="27"/>
        <v>32</v>
      </c>
      <c r="AX24" s="148">
        <v>43452</v>
      </c>
      <c r="AY24" s="84">
        <f t="shared" si="40"/>
        <v>30</v>
      </c>
      <c r="AZ24" s="149">
        <v>43482</v>
      </c>
      <c r="BA24" s="135">
        <f t="shared" si="28"/>
        <v>11</v>
      </c>
      <c r="BB24" s="149">
        <v>43493</v>
      </c>
      <c r="BC24" s="135">
        <f t="shared" si="29"/>
        <v>28</v>
      </c>
      <c r="BD24" s="149">
        <v>43521</v>
      </c>
      <c r="BE24" s="135">
        <f t="shared" si="30"/>
        <v>29</v>
      </c>
      <c r="BF24" s="149">
        <v>43550</v>
      </c>
      <c r="BG24" s="135">
        <f t="shared" si="31"/>
        <v>31</v>
      </c>
      <c r="BH24" s="149">
        <v>43581</v>
      </c>
      <c r="BI24" s="135">
        <f t="shared" si="32"/>
        <v>30</v>
      </c>
      <c r="BJ24" s="149">
        <v>43611</v>
      </c>
      <c r="BK24" s="135">
        <f t="shared" si="33"/>
        <v>31</v>
      </c>
      <c r="BL24" s="150">
        <v>43642</v>
      </c>
      <c r="BM24" s="135">
        <f t="shared" si="34"/>
        <v>30</v>
      </c>
      <c r="BN24" s="151">
        <v>43672</v>
      </c>
      <c r="BO24" s="135">
        <f t="shared" si="35"/>
        <v>31</v>
      </c>
      <c r="BP24" s="152">
        <v>43703</v>
      </c>
      <c r="BQ24" s="135">
        <f t="shared" si="36"/>
        <v>31</v>
      </c>
      <c r="BR24" s="153">
        <v>43734</v>
      </c>
      <c r="BS24" s="135">
        <f t="shared" si="37"/>
        <v>30</v>
      </c>
      <c r="BT24" s="154">
        <v>43764</v>
      </c>
      <c r="BU24" s="135">
        <f t="shared" si="38"/>
        <v>31</v>
      </c>
      <c r="BV24" s="149">
        <v>43795</v>
      </c>
      <c r="BW24" s="135">
        <f t="shared" si="41"/>
        <v>30</v>
      </c>
      <c r="BX24" s="149">
        <v>43825</v>
      </c>
      <c r="BY24" s="135"/>
    </row>
    <row r="25" spans="1:77" s="43" customFormat="1" ht="21.95" customHeight="1" x14ac:dyDescent="0.25">
      <c r="A25" s="37">
        <v>16</v>
      </c>
      <c r="B25" s="65">
        <v>42725</v>
      </c>
      <c r="C25" s="66">
        <f t="shared" si="5"/>
        <v>34</v>
      </c>
      <c r="D25" s="65">
        <v>42759</v>
      </c>
      <c r="E25" s="66">
        <f t="shared" si="6"/>
        <v>28</v>
      </c>
      <c r="F25" s="67">
        <v>42787</v>
      </c>
      <c r="G25" s="66">
        <f t="shared" si="7"/>
        <v>29</v>
      </c>
      <c r="H25" s="65">
        <v>42816</v>
      </c>
      <c r="I25" s="66">
        <f t="shared" si="8"/>
        <v>33</v>
      </c>
      <c r="J25" s="65">
        <v>42849</v>
      </c>
      <c r="K25" s="66">
        <f t="shared" si="9"/>
        <v>29</v>
      </c>
      <c r="L25" s="68">
        <v>42878</v>
      </c>
      <c r="M25" s="69">
        <f t="shared" si="10"/>
        <v>30</v>
      </c>
      <c r="N25" s="68">
        <v>42908</v>
      </c>
      <c r="O25" s="69">
        <f t="shared" si="11"/>
        <v>32</v>
      </c>
      <c r="P25" s="71">
        <v>42940</v>
      </c>
      <c r="Q25" s="72">
        <f t="shared" si="12"/>
        <v>29</v>
      </c>
      <c r="R25" s="73">
        <v>42969</v>
      </c>
      <c r="S25" s="72">
        <f t="shared" si="13"/>
        <v>31</v>
      </c>
      <c r="T25" s="74">
        <v>43000</v>
      </c>
      <c r="U25" s="72">
        <f t="shared" si="14"/>
        <v>31</v>
      </c>
      <c r="V25" s="75">
        <v>43031</v>
      </c>
      <c r="W25" s="72">
        <f t="shared" si="15"/>
        <v>29</v>
      </c>
      <c r="X25" s="76">
        <v>43060</v>
      </c>
      <c r="Y25" s="72">
        <f t="shared" si="16"/>
        <v>29</v>
      </c>
      <c r="Z25" s="77">
        <v>43089</v>
      </c>
      <c r="AA25" s="72">
        <f t="shared" si="39"/>
        <v>34</v>
      </c>
      <c r="AB25" s="78">
        <v>43123</v>
      </c>
      <c r="AC25" s="79">
        <f t="shared" si="17"/>
        <v>29</v>
      </c>
      <c r="AD25" s="80">
        <v>43152</v>
      </c>
      <c r="AE25" s="79">
        <f t="shared" si="18"/>
        <v>29</v>
      </c>
      <c r="AF25" s="78">
        <v>43181</v>
      </c>
      <c r="AG25" s="79">
        <f t="shared" si="19"/>
        <v>29</v>
      </c>
      <c r="AH25" s="78">
        <v>43210</v>
      </c>
      <c r="AI25" s="79">
        <f t="shared" si="20"/>
        <v>30</v>
      </c>
      <c r="AJ25" s="81">
        <v>43240</v>
      </c>
      <c r="AK25" s="82">
        <f t="shared" si="21"/>
        <v>32</v>
      </c>
      <c r="AL25" s="81">
        <v>43272</v>
      </c>
      <c r="AM25" s="82">
        <f t="shared" si="22"/>
        <v>32</v>
      </c>
      <c r="AN25" s="143">
        <v>43304</v>
      </c>
      <c r="AO25" s="84">
        <f t="shared" si="23"/>
        <v>29</v>
      </c>
      <c r="AP25" s="144">
        <v>43333</v>
      </c>
      <c r="AQ25" s="84">
        <f t="shared" si="24"/>
        <v>31</v>
      </c>
      <c r="AR25" s="145">
        <v>43364</v>
      </c>
      <c r="AS25" s="84">
        <f t="shared" si="25"/>
        <v>31</v>
      </c>
      <c r="AT25" s="146">
        <v>43395</v>
      </c>
      <c r="AU25" s="84">
        <f t="shared" si="26"/>
        <v>28</v>
      </c>
      <c r="AV25" s="147">
        <v>43423</v>
      </c>
      <c r="AW25" s="84">
        <f t="shared" si="27"/>
        <v>30</v>
      </c>
      <c r="AX25" s="148">
        <v>43453</v>
      </c>
      <c r="AY25" s="84">
        <f t="shared" si="40"/>
        <v>30</v>
      </c>
      <c r="AZ25" s="149">
        <v>43483</v>
      </c>
      <c r="BA25" s="135">
        <f t="shared" si="28"/>
        <v>10</v>
      </c>
      <c r="BB25" s="149">
        <v>43493</v>
      </c>
      <c r="BC25" s="135">
        <f t="shared" si="29"/>
        <v>28</v>
      </c>
      <c r="BD25" s="149">
        <v>43521</v>
      </c>
      <c r="BE25" s="135">
        <f t="shared" si="30"/>
        <v>29</v>
      </c>
      <c r="BF25" s="149">
        <v>43550</v>
      </c>
      <c r="BG25" s="135">
        <f t="shared" si="31"/>
        <v>31</v>
      </c>
      <c r="BH25" s="149">
        <v>43581</v>
      </c>
      <c r="BI25" s="135">
        <f t="shared" si="32"/>
        <v>30</v>
      </c>
      <c r="BJ25" s="149">
        <v>43611</v>
      </c>
      <c r="BK25" s="135">
        <f t="shared" si="33"/>
        <v>31</v>
      </c>
      <c r="BL25" s="150">
        <v>43642</v>
      </c>
      <c r="BM25" s="135">
        <f t="shared" si="34"/>
        <v>30</v>
      </c>
      <c r="BN25" s="151">
        <v>43672</v>
      </c>
      <c r="BO25" s="135">
        <f t="shared" si="35"/>
        <v>31</v>
      </c>
      <c r="BP25" s="152">
        <v>43703</v>
      </c>
      <c r="BQ25" s="135">
        <f t="shared" si="36"/>
        <v>31</v>
      </c>
      <c r="BR25" s="153">
        <v>43734</v>
      </c>
      <c r="BS25" s="135">
        <f t="shared" si="37"/>
        <v>30</v>
      </c>
      <c r="BT25" s="154">
        <v>43764</v>
      </c>
      <c r="BU25" s="135">
        <f t="shared" si="38"/>
        <v>31</v>
      </c>
      <c r="BV25" s="149">
        <v>43795</v>
      </c>
      <c r="BW25" s="135">
        <f t="shared" si="41"/>
        <v>30</v>
      </c>
      <c r="BX25" s="149">
        <v>43825</v>
      </c>
      <c r="BY25" s="135"/>
    </row>
    <row r="26" spans="1:77" s="43" customFormat="1" ht="21.95" customHeight="1" x14ac:dyDescent="0.25">
      <c r="A26" s="37">
        <v>17</v>
      </c>
      <c r="B26" s="65">
        <v>42726</v>
      </c>
      <c r="C26" s="66">
        <f t="shared" si="5"/>
        <v>34</v>
      </c>
      <c r="D26" s="65">
        <v>42760</v>
      </c>
      <c r="E26" s="66">
        <f t="shared" si="6"/>
        <v>28</v>
      </c>
      <c r="F26" s="67">
        <v>42788</v>
      </c>
      <c r="G26" s="66">
        <f t="shared" si="7"/>
        <v>29</v>
      </c>
      <c r="H26" s="65">
        <v>42817</v>
      </c>
      <c r="I26" s="66">
        <f t="shared" si="8"/>
        <v>33</v>
      </c>
      <c r="J26" s="65">
        <v>42850</v>
      </c>
      <c r="K26" s="66">
        <f t="shared" si="9"/>
        <v>29</v>
      </c>
      <c r="L26" s="68">
        <v>42879</v>
      </c>
      <c r="M26" s="69">
        <f t="shared" si="10"/>
        <v>30</v>
      </c>
      <c r="N26" s="68">
        <v>42909</v>
      </c>
      <c r="O26" s="69">
        <f t="shared" si="11"/>
        <v>32</v>
      </c>
      <c r="P26" s="71">
        <v>42941</v>
      </c>
      <c r="Q26" s="72">
        <f t="shared" si="12"/>
        <v>29</v>
      </c>
      <c r="R26" s="73">
        <v>42970</v>
      </c>
      <c r="S26" s="72">
        <f t="shared" si="13"/>
        <v>33</v>
      </c>
      <c r="T26" s="74">
        <v>43003</v>
      </c>
      <c r="U26" s="72">
        <f t="shared" si="14"/>
        <v>29</v>
      </c>
      <c r="V26" s="75">
        <v>43032</v>
      </c>
      <c r="W26" s="72">
        <f t="shared" si="15"/>
        <v>29</v>
      </c>
      <c r="X26" s="76">
        <v>43061</v>
      </c>
      <c r="Y26" s="72">
        <f t="shared" si="16"/>
        <v>29</v>
      </c>
      <c r="Z26" s="77">
        <v>43090</v>
      </c>
      <c r="AA26" s="72">
        <f t="shared" si="39"/>
        <v>34</v>
      </c>
      <c r="AB26" s="78">
        <v>43124</v>
      </c>
      <c r="AC26" s="79">
        <f t="shared" si="17"/>
        <v>29</v>
      </c>
      <c r="AD26" s="80">
        <v>43153</v>
      </c>
      <c r="AE26" s="79">
        <f t="shared" si="18"/>
        <v>29</v>
      </c>
      <c r="AF26" s="78">
        <v>43182</v>
      </c>
      <c r="AG26" s="79">
        <f t="shared" si="19"/>
        <v>31</v>
      </c>
      <c r="AH26" s="78">
        <v>43213</v>
      </c>
      <c r="AI26" s="79">
        <f t="shared" si="20"/>
        <v>30</v>
      </c>
      <c r="AJ26" s="81">
        <v>43243</v>
      </c>
      <c r="AK26" s="82">
        <f t="shared" si="21"/>
        <v>30</v>
      </c>
      <c r="AL26" s="81">
        <v>43273</v>
      </c>
      <c r="AM26" s="82">
        <f t="shared" si="22"/>
        <v>32</v>
      </c>
      <c r="AN26" s="143">
        <v>43305</v>
      </c>
      <c r="AO26" s="84">
        <f t="shared" si="23"/>
        <v>29</v>
      </c>
      <c r="AP26" s="144">
        <v>43334</v>
      </c>
      <c r="AQ26" s="84">
        <f t="shared" si="24"/>
        <v>33</v>
      </c>
      <c r="AR26" s="145">
        <v>43367</v>
      </c>
      <c r="AS26" s="84">
        <f t="shared" si="25"/>
        <v>29</v>
      </c>
      <c r="AT26" s="146">
        <v>43396</v>
      </c>
      <c r="AU26" s="84">
        <f t="shared" si="26"/>
        <v>28</v>
      </c>
      <c r="AV26" s="147">
        <v>43424</v>
      </c>
      <c r="AW26" s="84">
        <f t="shared" si="27"/>
        <v>30</v>
      </c>
      <c r="AX26" s="148">
        <v>43454</v>
      </c>
      <c r="AY26" s="84">
        <f t="shared" si="40"/>
        <v>32</v>
      </c>
      <c r="AZ26" s="149">
        <v>43486</v>
      </c>
      <c r="BA26" s="135">
        <f t="shared" si="28"/>
        <v>7</v>
      </c>
      <c r="BB26" s="149">
        <v>43493</v>
      </c>
      <c r="BC26" s="135">
        <f t="shared" si="29"/>
        <v>28</v>
      </c>
      <c r="BD26" s="149">
        <v>43521</v>
      </c>
      <c r="BE26" s="135">
        <f t="shared" si="30"/>
        <v>29</v>
      </c>
      <c r="BF26" s="149">
        <v>43550</v>
      </c>
      <c r="BG26" s="135">
        <f t="shared" si="31"/>
        <v>31</v>
      </c>
      <c r="BH26" s="149">
        <v>43581</v>
      </c>
      <c r="BI26" s="135">
        <f t="shared" si="32"/>
        <v>30</v>
      </c>
      <c r="BJ26" s="149">
        <v>43611</v>
      </c>
      <c r="BK26" s="135">
        <f t="shared" si="33"/>
        <v>31</v>
      </c>
      <c r="BL26" s="150">
        <v>43642</v>
      </c>
      <c r="BM26" s="135">
        <f t="shared" si="34"/>
        <v>30</v>
      </c>
      <c r="BN26" s="151">
        <v>43672</v>
      </c>
      <c r="BO26" s="135">
        <f t="shared" si="35"/>
        <v>31</v>
      </c>
      <c r="BP26" s="152">
        <v>43703</v>
      </c>
      <c r="BQ26" s="135">
        <f t="shared" si="36"/>
        <v>31</v>
      </c>
      <c r="BR26" s="153">
        <v>43734</v>
      </c>
      <c r="BS26" s="135">
        <f t="shared" si="37"/>
        <v>30</v>
      </c>
      <c r="BT26" s="154">
        <v>43764</v>
      </c>
      <c r="BU26" s="135">
        <f t="shared" si="38"/>
        <v>31</v>
      </c>
      <c r="BV26" s="149">
        <v>43795</v>
      </c>
      <c r="BW26" s="135">
        <f t="shared" si="41"/>
        <v>30</v>
      </c>
      <c r="BX26" s="149">
        <v>43825</v>
      </c>
      <c r="BY26" s="135"/>
    </row>
    <row r="27" spans="1:77" s="43" customFormat="1" ht="21.95" customHeight="1" x14ac:dyDescent="0.25">
      <c r="A27" s="37">
        <v>18</v>
      </c>
      <c r="B27" s="65">
        <v>42731</v>
      </c>
      <c r="C27" s="66">
        <f t="shared" si="5"/>
        <v>30</v>
      </c>
      <c r="D27" s="65">
        <v>42761</v>
      </c>
      <c r="E27" s="66">
        <f t="shared" si="6"/>
        <v>28</v>
      </c>
      <c r="F27" s="67">
        <v>42789</v>
      </c>
      <c r="G27" s="66">
        <f t="shared" si="7"/>
        <v>29</v>
      </c>
      <c r="H27" s="65">
        <v>42818</v>
      </c>
      <c r="I27" s="66">
        <f t="shared" si="8"/>
        <v>33</v>
      </c>
      <c r="J27" s="65">
        <v>42851</v>
      </c>
      <c r="K27" s="66">
        <f t="shared" si="9"/>
        <v>29</v>
      </c>
      <c r="L27" s="68">
        <v>42880</v>
      </c>
      <c r="M27" s="69">
        <f t="shared" si="10"/>
        <v>32</v>
      </c>
      <c r="N27" s="68">
        <v>42912</v>
      </c>
      <c r="O27" s="69">
        <f t="shared" si="11"/>
        <v>30</v>
      </c>
      <c r="P27" s="71">
        <v>42942</v>
      </c>
      <c r="Q27" s="72">
        <f t="shared" si="12"/>
        <v>29</v>
      </c>
      <c r="R27" s="73">
        <v>42971</v>
      </c>
      <c r="S27" s="72">
        <f t="shared" si="13"/>
        <v>33</v>
      </c>
      <c r="T27" s="74">
        <v>43004</v>
      </c>
      <c r="U27" s="72">
        <f t="shared" si="14"/>
        <v>29</v>
      </c>
      <c r="V27" s="75">
        <v>43033</v>
      </c>
      <c r="W27" s="72">
        <f t="shared" si="15"/>
        <v>33</v>
      </c>
      <c r="X27" s="76">
        <v>43066</v>
      </c>
      <c r="Y27" s="72">
        <f t="shared" si="16"/>
        <v>25</v>
      </c>
      <c r="Z27" s="77">
        <v>43091</v>
      </c>
      <c r="AA27" s="72">
        <f t="shared" si="39"/>
        <v>34</v>
      </c>
      <c r="AB27" s="78">
        <v>43125</v>
      </c>
      <c r="AC27" s="79">
        <f t="shared" si="17"/>
        <v>29</v>
      </c>
      <c r="AD27" s="80">
        <v>43154</v>
      </c>
      <c r="AE27" s="79">
        <f t="shared" si="18"/>
        <v>29</v>
      </c>
      <c r="AF27" s="78">
        <v>43183</v>
      </c>
      <c r="AG27" s="79">
        <f t="shared" si="19"/>
        <v>31</v>
      </c>
      <c r="AH27" s="78">
        <v>43214</v>
      </c>
      <c r="AI27" s="79">
        <f t="shared" si="20"/>
        <v>30</v>
      </c>
      <c r="AJ27" s="81">
        <v>43244</v>
      </c>
      <c r="AK27" s="82">
        <f t="shared" si="21"/>
        <v>32</v>
      </c>
      <c r="AL27" s="81">
        <v>43276</v>
      </c>
      <c r="AM27" s="82">
        <f t="shared" si="22"/>
        <v>30</v>
      </c>
      <c r="AN27" s="143">
        <v>43306</v>
      </c>
      <c r="AO27" s="84">
        <f t="shared" si="23"/>
        <v>29</v>
      </c>
      <c r="AP27" s="144">
        <v>43335</v>
      </c>
      <c r="AQ27" s="84">
        <f t="shared" si="24"/>
        <v>33</v>
      </c>
      <c r="AR27" s="145">
        <v>43368</v>
      </c>
      <c r="AS27" s="84">
        <f t="shared" si="25"/>
        <v>29</v>
      </c>
      <c r="AT27" s="146">
        <v>43397</v>
      </c>
      <c r="AU27" s="84">
        <f t="shared" si="26"/>
        <v>28</v>
      </c>
      <c r="AV27" s="147">
        <v>43425</v>
      </c>
      <c r="AW27" s="84">
        <f t="shared" si="27"/>
        <v>30</v>
      </c>
      <c r="AX27" s="148">
        <v>43455</v>
      </c>
      <c r="AY27" s="84">
        <f t="shared" si="40"/>
        <v>32</v>
      </c>
      <c r="AZ27" s="149">
        <v>43487</v>
      </c>
      <c r="BA27" s="135">
        <f t="shared" si="28"/>
        <v>6</v>
      </c>
      <c r="BB27" s="149">
        <v>43493</v>
      </c>
      <c r="BC27" s="135">
        <f t="shared" si="29"/>
        <v>28</v>
      </c>
      <c r="BD27" s="149">
        <v>43521</v>
      </c>
      <c r="BE27" s="135">
        <f t="shared" si="30"/>
        <v>29</v>
      </c>
      <c r="BF27" s="149">
        <v>43550</v>
      </c>
      <c r="BG27" s="135">
        <f t="shared" si="31"/>
        <v>31</v>
      </c>
      <c r="BH27" s="149">
        <v>43581</v>
      </c>
      <c r="BI27" s="135">
        <f t="shared" si="32"/>
        <v>30</v>
      </c>
      <c r="BJ27" s="149">
        <v>43611</v>
      </c>
      <c r="BK27" s="135">
        <f t="shared" si="33"/>
        <v>31</v>
      </c>
      <c r="BL27" s="150">
        <v>43642</v>
      </c>
      <c r="BM27" s="135">
        <f t="shared" si="34"/>
        <v>30</v>
      </c>
      <c r="BN27" s="151">
        <v>43672</v>
      </c>
      <c r="BO27" s="135">
        <f t="shared" si="35"/>
        <v>31</v>
      </c>
      <c r="BP27" s="152">
        <v>43703</v>
      </c>
      <c r="BQ27" s="135">
        <f t="shared" si="36"/>
        <v>31</v>
      </c>
      <c r="BR27" s="153">
        <v>43734</v>
      </c>
      <c r="BS27" s="135">
        <f t="shared" si="37"/>
        <v>30</v>
      </c>
      <c r="BT27" s="154">
        <v>43764</v>
      </c>
      <c r="BU27" s="135">
        <f t="shared" si="38"/>
        <v>31</v>
      </c>
      <c r="BV27" s="149">
        <v>43795</v>
      </c>
      <c r="BW27" s="135">
        <f t="shared" si="41"/>
        <v>30</v>
      </c>
      <c r="BX27" s="149">
        <v>43825</v>
      </c>
      <c r="BY27" s="135"/>
    </row>
    <row r="28" spans="1:77" s="43" customFormat="1" ht="21.95" customHeight="1" x14ac:dyDescent="0.25">
      <c r="A28" s="37">
        <v>19</v>
      </c>
      <c r="B28" s="65">
        <v>42732</v>
      </c>
      <c r="C28" s="66">
        <f t="shared" si="5"/>
        <v>30</v>
      </c>
      <c r="D28" s="65">
        <v>42762</v>
      </c>
      <c r="E28" s="66">
        <f t="shared" si="6"/>
        <v>28</v>
      </c>
      <c r="F28" s="67">
        <v>42790</v>
      </c>
      <c r="G28" s="66">
        <f t="shared" si="7"/>
        <v>31</v>
      </c>
      <c r="H28" s="65">
        <v>42821</v>
      </c>
      <c r="I28" s="66">
        <f t="shared" si="8"/>
        <v>31</v>
      </c>
      <c r="J28" s="65">
        <v>42852</v>
      </c>
      <c r="K28" s="66">
        <f t="shared" si="9"/>
        <v>29</v>
      </c>
      <c r="L28" s="68">
        <v>42881</v>
      </c>
      <c r="M28" s="69">
        <f t="shared" si="10"/>
        <v>32</v>
      </c>
      <c r="N28" s="68">
        <v>42913</v>
      </c>
      <c r="O28" s="69">
        <f t="shared" si="11"/>
        <v>30</v>
      </c>
      <c r="P28" s="71">
        <v>42943</v>
      </c>
      <c r="Q28" s="72">
        <f t="shared" si="12"/>
        <v>29</v>
      </c>
      <c r="R28" s="73">
        <v>42972</v>
      </c>
      <c r="S28" s="72">
        <f t="shared" si="13"/>
        <v>33</v>
      </c>
      <c r="T28" s="74">
        <v>43005</v>
      </c>
      <c r="U28" s="72">
        <f t="shared" si="14"/>
        <v>29</v>
      </c>
      <c r="V28" s="75">
        <v>43034</v>
      </c>
      <c r="W28" s="72">
        <f t="shared" si="15"/>
        <v>33</v>
      </c>
      <c r="X28" s="76">
        <v>43067</v>
      </c>
      <c r="Y28" s="72">
        <f t="shared" si="16"/>
        <v>29</v>
      </c>
      <c r="Z28" s="77">
        <v>43096</v>
      </c>
      <c r="AA28" s="72">
        <f t="shared" si="39"/>
        <v>30</v>
      </c>
      <c r="AB28" s="78">
        <v>43126</v>
      </c>
      <c r="AC28" s="79">
        <f t="shared" si="17"/>
        <v>31</v>
      </c>
      <c r="AD28" s="80">
        <v>43157</v>
      </c>
      <c r="AE28" s="79">
        <f t="shared" si="18"/>
        <v>29</v>
      </c>
      <c r="AF28" s="78">
        <v>43186</v>
      </c>
      <c r="AG28" s="79">
        <f t="shared" si="19"/>
        <v>29</v>
      </c>
      <c r="AH28" s="78">
        <v>43215</v>
      </c>
      <c r="AI28" s="79">
        <f t="shared" si="20"/>
        <v>30</v>
      </c>
      <c r="AJ28" s="81">
        <v>43245</v>
      </c>
      <c r="AK28" s="82">
        <f t="shared" si="21"/>
        <v>32</v>
      </c>
      <c r="AL28" s="81">
        <v>43277</v>
      </c>
      <c r="AM28" s="82">
        <f t="shared" si="22"/>
        <v>30</v>
      </c>
      <c r="AN28" s="143">
        <v>43307</v>
      </c>
      <c r="AO28" s="84">
        <f t="shared" si="23"/>
        <v>29</v>
      </c>
      <c r="AP28" s="144">
        <v>43336</v>
      </c>
      <c r="AQ28" s="84">
        <f t="shared" si="24"/>
        <v>33</v>
      </c>
      <c r="AR28" s="145">
        <v>43369</v>
      </c>
      <c r="AS28" s="84">
        <f t="shared" si="25"/>
        <v>29</v>
      </c>
      <c r="AT28" s="146">
        <v>43398</v>
      </c>
      <c r="AU28" s="84">
        <f t="shared" si="26"/>
        <v>32</v>
      </c>
      <c r="AV28" s="147">
        <v>43430</v>
      </c>
      <c r="AW28" s="84">
        <f t="shared" si="27"/>
        <v>30</v>
      </c>
      <c r="AX28" s="148">
        <v>43460</v>
      </c>
      <c r="AY28" s="84">
        <f t="shared" si="40"/>
        <v>28</v>
      </c>
      <c r="AZ28" s="149">
        <v>43488</v>
      </c>
      <c r="BA28" s="135">
        <f>BB28-AZ28</f>
        <v>5</v>
      </c>
      <c r="BB28" s="149">
        <v>43493</v>
      </c>
      <c r="BC28" s="135">
        <f t="shared" si="29"/>
        <v>28</v>
      </c>
      <c r="BD28" s="149">
        <v>43521</v>
      </c>
      <c r="BE28" s="135">
        <f t="shared" si="30"/>
        <v>29</v>
      </c>
      <c r="BF28" s="149">
        <v>43550</v>
      </c>
      <c r="BG28" s="135">
        <f t="shared" si="31"/>
        <v>31</v>
      </c>
      <c r="BH28" s="149">
        <v>43581</v>
      </c>
      <c r="BI28" s="135">
        <f t="shared" si="32"/>
        <v>30</v>
      </c>
      <c r="BJ28" s="149">
        <v>43611</v>
      </c>
      <c r="BK28" s="135">
        <f t="shared" si="33"/>
        <v>31</v>
      </c>
      <c r="BL28" s="150">
        <v>43642</v>
      </c>
      <c r="BM28" s="135">
        <f t="shared" si="34"/>
        <v>30</v>
      </c>
      <c r="BN28" s="151">
        <v>43672</v>
      </c>
      <c r="BO28" s="135">
        <f t="shared" si="35"/>
        <v>31</v>
      </c>
      <c r="BP28" s="152">
        <v>43703</v>
      </c>
      <c r="BQ28" s="135">
        <f t="shared" si="36"/>
        <v>31</v>
      </c>
      <c r="BR28" s="153">
        <v>43734</v>
      </c>
      <c r="BS28" s="135">
        <f t="shared" si="37"/>
        <v>30</v>
      </c>
      <c r="BT28" s="154">
        <v>43764</v>
      </c>
      <c r="BU28" s="135">
        <f t="shared" si="38"/>
        <v>31</v>
      </c>
      <c r="BV28" s="149">
        <v>43795</v>
      </c>
      <c r="BW28" s="135">
        <f t="shared" si="41"/>
        <v>30</v>
      </c>
      <c r="BX28" s="149">
        <v>43825</v>
      </c>
      <c r="BY28" s="135"/>
    </row>
    <row r="29" spans="1:77" s="43" customFormat="1" ht="21.9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</row>
    <row r="30" spans="1:77" ht="21.95" customHeight="1" x14ac:dyDescent="0.2"/>
    <row r="31" spans="1:77" ht="15" customHeight="1" x14ac:dyDescent="0.2">
      <c r="AD31" s="101"/>
      <c r="AE31" s="101" t="s">
        <v>76</v>
      </c>
      <c r="AF31" s="101" t="s">
        <v>41</v>
      </c>
      <c r="AG31" s="101" t="s">
        <v>41</v>
      </c>
      <c r="AH31" s="101" t="s">
        <v>76</v>
      </c>
    </row>
    <row r="32" spans="1:77" ht="15" customHeight="1" x14ac:dyDescent="0.2">
      <c r="AD32" s="102" t="s">
        <v>46</v>
      </c>
      <c r="AE32" s="102" t="s">
        <v>45</v>
      </c>
      <c r="AF32" s="102" t="s">
        <v>47</v>
      </c>
      <c r="AG32" s="102" t="s">
        <v>48</v>
      </c>
      <c r="AH32" s="102" t="s">
        <v>77</v>
      </c>
    </row>
    <row r="33" spans="30:36" ht="15" customHeight="1" x14ac:dyDescent="0.2">
      <c r="AD33" s="85">
        <v>1</v>
      </c>
      <c r="AE33" s="85">
        <v>1</v>
      </c>
      <c r="AF33" s="86">
        <f>INDEX($Y$10:$AX$28,MATCH(AE33,$A$10:$A$28,0),AD33*2)</f>
        <v>43068</v>
      </c>
      <c r="AG33" s="86">
        <f>INDEX($AA$10:$AX$28,MATCH(AE33,$A$10:$A$28,0),AD33*2)</f>
        <v>43102</v>
      </c>
      <c r="AH33" s="37">
        <f>AG33-AF33</f>
        <v>34</v>
      </c>
      <c r="AJ33" s="86"/>
    </row>
    <row r="34" spans="30:36" ht="15" customHeight="1" x14ac:dyDescent="0.2">
      <c r="AD34" s="85">
        <v>1</v>
      </c>
      <c r="AE34" s="85">
        <v>2</v>
      </c>
      <c r="AF34" s="86">
        <f t="shared" ref="AF34:AF97" si="42">INDEX($Y$10:$AX$28,MATCH(AE34,$A$10:$A$28,0),AD34*2)</f>
        <v>43069</v>
      </c>
      <c r="AG34" s="86">
        <f t="shared" ref="AG34:AG97" si="43">INDEX($AA$10:$AX$28,MATCH(AE34,$A$10:$A$28,0),AD34*2)</f>
        <v>43103</v>
      </c>
      <c r="AH34" s="37">
        <f t="shared" ref="AH34:AH97" si="44">AG34-AF34</f>
        <v>34</v>
      </c>
      <c r="AJ34" s="164"/>
    </row>
    <row r="35" spans="30:36" ht="15" customHeight="1" x14ac:dyDescent="0.2">
      <c r="AD35" s="85">
        <v>1</v>
      </c>
      <c r="AE35" s="85">
        <v>3</v>
      </c>
      <c r="AF35" s="86">
        <f t="shared" si="42"/>
        <v>43070</v>
      </c>
      <c r="AG35" s="86">
        <f t="shared" si="43"/>
        <v>43104</v>
      </c>
      <c r="AH35" s="37">
        <f t="shared" si="44"/>
        <v>34</v>
      </c>
      <c r="AJ35" s="164"/>
    </row>
    <row r="36" spans="30:36" ht="15" customHeight="1" x14ac:dyDescent="0.2">
      <c r="AD36" s="85">
        <v>1</v>
      </c>
      <c r="AE36" s="85">
        <v>4</v>
      </c>
      <c r="AF36" s="86">
        <f t="shared" si="42"/>
        <v>43073</v>
      </c>
      <c r="AG36" s="86">
        <f t="shared" si="43"/>
        <v>43105</v>
      </c>
      <c r="AH36" s="37">
        <f t="shared" si="44"/>
        <v>32</v>
      </c>
      <c r="AJ36" s="164"/>
    </row>
    <row r="37" spans="30:36" ht="15" customHeight="1" x14ac:dyDescent="0.2">
      <c r="AD37" s="85">
        <v>1</v>
      </c>
      <c r="AE37" s="85">
        <v>5</v>
      </c>
      <c r="AF37" s="86">
        <f t="shared" si="42"/>
        <v>43074</v>
      </c>
      <c r="AG37" s="86">
        <f t="shared" si="43"/>
        <v>43108</v>
      </c>
      <c r="AH37" s="37">
        <f t="shared" si="44"/>
        <v>34</v>
      </c>
      <c r="AJ37" s="164"/>
    </row>
    <row r="38" spans="30:36" ht="15" customHeight="1" x14ac:dyDescent="0.2">
      <c r="AD38" s="85">
        <v>1</v>
      </c>
      <c r="AE38" s="85">
        <v>6</v>
      </c>
      <c r="AF38" s="86">
        <f t="shared" si="42"/>
        <v>43075</v>
      </c>
      <c r="AG38" s="86">
        <f t="shared" si="43"/>
        <v>43109</v>
      </c>
      <c r="AH38" s="37">
        <f t="shared" si="44"/>
        <v>34</v>
      </c>
      <c r="AJ38" s="164"/>
    </row>
    <row r="39" spans="30:36" ht="15" customHeight="1" x14ac:dyDescent="0.2">
      <c r="AD39" s="85">
        <v>1</v>
      </c>
      <c r="AE39" s="85">
        <v>7</v>
      </c>
      <c r="AF39" s="86">
        <f t="shared" si="42"/>
        <v>43076</v>
      </c>
      <c r="AG39" s="86">
        <f t="shared" si="43"/>
        <v>43110</v>
      </c>
      <c r="AH39" s="37">
        <f t="shared" si="44"/>
        <v>34</v>
      </c>
      <c r="AJ39" s="164"/>
    </row>
    <row r="40" spans="30:36" x14ac:dyDescent="0.2">
      <c r="AD40" s="85">
        <v>1</v>
      </c>
      <c r="AE40" s="85">
        <v>8</v>
      </c>
      <c r="AF40" s="86">
        <f t="shared" si="42"/>
        <v>43077</v>
      </c>
      <c r="AG40" s="86">
        <f t="shared" si="43"/>
        <v>43111</v>
      </c>
      <c r="AH40" s="37">
        <f t="shared" si="44"/>
        <v>34</v>
      </c>
      <c r="AJ40" s="164"/>
    </row>
    <row r="41" spans="30:36" x14ac:dyDescent="0.2">
      <c r="AD41" s="85">
        <v>1</v>
      </c>
      <c r="AE41" s="85">
        <v>9</v>
      </c>
      <c r="AF41" s="86">
        <f t="shared" si="42"/>
        <v>43080</v>
      </c>
      <c r="AG41" s="86">
        <f t="shared" si="43"/>
        <v>43112</v>
      </c>
      <c r="AH41" s="37">
        <f t="shared" si="44"/>
        <v>32</v>
      </c>
      <c r="AJ41" s="164"/>
    </row>
    <row r="42" spans="30:36" x14ac:dyDescent="0.2">
      <c r="AD42" s="85">
        <v>1</v>
      </c>
      <c r="AE42" s="85">
        <v>10</v>
      </c>
      <c r="AF42" s="86">
        <f t="shared" si="42"/>
        <v>43081</v>
      </c>
      <c r="AG42" s="86">
        <f t="shared" si="43"/>
        <v>43115</v>
      </c>
      <c r="AH42" s="37">
        <f t="shared" si="44"/>
        <v>34</v>
      </c>
      <c r="AJ42" s="164"/>
    </row>
    <row r="43" spans="30:36" x14ac:dyDescent="0.2">
      <c r="AD43" s="85">
        <v>1</v>
      </c>
      <c r="AE43" s="85">
        <v>11</v>
      </c>
      <c r="AF43" s="86">
        <f t="shared" si="42"/>
        <v>43082</v>
      </c>
      <c r="AG43" s="86">
        <f t="shared" si="43"/>
        <v>43116</v>
      </c>
      <c r="AH43" s="37">
        <f t="shared" si="44"/>
        <v>34</v>
      </c>
      <c r="AJ43" s="164"/>
    </row>
    <row r="44" spans="30:36" x14ac:dyDescent="0.2">
      <c r="AD44" s="85">
        <v>1</v>
      </c>
      <c r="AE44" s="85">
        <v>12</v>
      </c>
      <c r="AF44" s="86">
        <f t="shared" si="42"/>
        <v>43083</v>
      </c>
      <c r="AG44" s="86">
        <f t="shared" si="43"/>
        <v>43117</v>
      </c>
      <c r="AH44" s="37">
        <f t="shared" si="44"/>
        <v>34</v>
      </c>
      <c r="AJ44" s="164"/>
    </row>
    <row r="45" spans="30:36" x14ac:dyDescent="0.2">
      <c r="AD45" s="85">
        <v>1</v>
      </c>
      <c r="AE45" s="85">
        <v>13</v>
      </c>
      <c r="AF45" s="86">
        <f t="shared" si="42"/>
        <v>43084</v>
      </c>
      <c r="AG45" s="86">
        <f t="shared" si="43"/>
        <v>43118</v>
      </c>
      <c r="AH45" s="37">
        <f t="shared" si="44"/>
        <v>34</v>
      </c>
      <c r="AJ45" s="164"/>
    </row>
    <row r="46" spans="30:36" x14ac:dyDescent="0.2">
      <c r="AD46" s="85">
        <v>1</v>
      </c>
      <c r="AE46" s="85">
        <v>14</v>
      </c>
      <c r="AF46" s="86">
        <f t="shared" si="42"/>
        <v>43087</v>
      </c>
      <c r="AG46" s="86">
        <f t="shared" si="43"/>
        <v>43119</v>
      </c>
      <c r="AH46" s="37">
        <f t="shared" si="44"/>
        <v>32</v>
      </c>
      <c r="AJ46" s="164"/>
    </row>
    <row r="47" spans="30:36" x14ac:dyDescent="0.2">
      <c r="AD47" s="85">
        <v>1</v>
      </c>
      <c r="AE47" s="85">
        <v>15</v>
      </c>
      <c r="AF47" s="86">
        <f t="shared" si="42"/>
        <v>43088</v>
      </c>
      <c r="AG47" s="86">
        <f t="shared" si="43"/>
        <v>43122</v>
      </c>
      <c r="AH47" s="37">
        <f t="shared" si="44"/>
        <v>34</v>
      </c>
      <c r="AJ47" s="164"/>
    </row>
    <row r="48" spans="30:36" x14ac:dyDescent="0.2">
      <c r="AD48" s="85">
        <v>1</v>
      </c>
      <c r="AE48" s="85">
        <v>16</v>
      </c>
      <c r="AF48" s="86">
        <f t="shared" si="42"/>
        <v>43089</v>
      </c>
      <c r="AG48" s="86">
        <f t="shared" si="43"/>
        <v>43123</v>
      </c>
      <c r="AH48" s="37">
        <f t="shared" si="44"/>
        <v>34</v>
      </c>
      <c r="AJ48" s="164"/>
    </row>
    <row r="49" spans="30:36" x14ac:dyDescent="0.2">
      <c r="AD49" s="85">
        <v>1</v>
      </c>
      <c r="AE49" s="85">
        <v>17</v>
      </c>
      <c r="AF49" s="86">
        <f t="shared" si="42"/>
        <v>43090</v>
      </c>
      <c r="AG49" s="86">
        <f t="shared" si="43"/>
        <v>43124</v>
      </c>
      <c r="AH49" s="37">
        <f t="shared" si="44"/>
        <v>34</v>
      </c>
      <c r="AJ49" s="164"/>
    </row>
    <row r="50" spans="30:36" x14ac:dyDescent="0.2">
      <c r="AD50" s="85">
        <v>1</v>
      </c>
      <c r="AE50" s="85">
        <v>18</v>
      </c>
      <c r="AF50" s="86">
        <f t="shared" si="42"/>
        <v>43091</v>
      </c>
      <c r="AG50" s="86">
        <f t="shared" si="43"/>
        <v>43125</v>
      </c>
      <c r="AH50" s="37">
        <f t="shared" si="44"/>
        <v>34</v>
      </c>
      <c r="AJ50" s="164"/>
    </row>
    <row r="51" spans="30:36" x14ac:dyDescent="0.2">
      <c r="AD51" s="85">
        <v>1</v>
      </c>
      <c r="AE51" s="85">
        <v>19</v>
      </c>
      <c r="AF51" s="86">
        <f t="shared" si="42"/>
        <v>43096</v>
      </c>
      <c r="AG51" s="86">
        <f t="shared" si="43"/>
        <v>43126</v>
      </c>
      <c r="AH51" s="37">
        <f t="shared" si="44"/>
        <v>30</v>
      </c>
      <c r="AJ51" s="164"/>
    </row>
    <row r="52" spans="30:36" x14ac:dyDescent="0.2">
      <c r="AD52" s="85">
        <v>2</v>
      </c>
      <c r="AE52" s="85">
        <v>1</v>
      </c>
      <c r="AF52" s="86">
        <f t="shared" si="42"/>
        <v>43102</v>
      </c>
      <c r="AG52" s="86">
        <f t="shared" si="43"/>
        <v>43131</v>
      </c>
      <c r="AH52" s="37">
        <f t="shared" si="44"/>
        <v>29</v>
      </c>
      <c r="AJ52" s="164"/>
    </row>
    <row r="53" spans="30:36" x14ac:dyDescent="0.2">
      <c r="AD53" s="85">
        <v>2</v>
      </c>
      <c r="AE53" s="85">
        <v>2</v>
      </c>
      <c r="AF53" s="86">
        <f t="shared" si="42"/>
        <v>43103</v>
      </c>
      <c r="AG53" s="86">
        <f t="shared" si="43"/>
        <v>43132</v>
      </c>
      <c r="AH53" s="37">
        <f t="shared" si="44"/>
        <v>29</v>
      </c>
      <c r="AJ53" s="164"/>
    </row>
    <row r="54" spans="30:36" x14ac:dyDescent="0.2">
      <c r="AD54" s="85">
        <v>2</v>
      </c>
      <c r="AE54" s="85">
        <v>3</v>
      </c>
      <c r="AF54" s="86">
        <f t="shared" si="42"/>
        <v>43104</v>
      </c>
      <c r="AG54" s="86">
        <f t="shared" si="43"/>
        <v>43133</v>
      </c>
      <c r="AH54" s="37">
        <f t="shared" si="44"/>
        <v>29</v>
      </c>
      <c r="AJ54" s="164"/>
    </row>
    <row r="55" spans="30:36" x14ac:dyDescent="0.2">
      <c r="AD55" s="85">
        <v>2</v>
      </c>
      <c r="AE55" s="85">
        <v>4</v>
      </c>
      <c r="AF55" s="86">
        <f t="shared" si="42"/>
        <v>43105</v>
      </c>
      <c r="AG55" s="86">
        <f t="shared" si="43"/>
        <v>43136</v>
      </c>
      <c r="AH55" s="37">
        <f t="shared" si="44"/>
        <v>31</v>
      </c>
      <c r="AJ55" s="164"/>
    </row>
    <row r="56" spans="30:36" x14ac:dyDescent="0.2">
      <c r="AD56" s="85">
        <v>2</v>
      </c>
      <c r="AE56" s="85">
        <v>5</v>
      </c>
      <c r="AF56" s="86">
        <f t="shared" si="42"/>
        <v>43108</v>
      </c>
      <c r="AG56" s="86">
        <f t="shared" si="43"/>
        <v>43137</v>
      </c>
      <c r="AH56" s="37">
        <f t="shared" si="44"/>
        <v>29</v>
      </c>
      <c r="AJ56" s="164"/>
    </row>
    <row r="57" spans="30:36" x14ac:dyDescent="0.2">
      <c r="AD57" s="85">
        <v>2</v>
      </c>
      <c r="AE57" s="85">
        <v>6</v>
      </c>
      <c r="AF57" s="86">
        <f t="shared" si="42"/>
        <v>43109</v>
      </c>
      <c r="AG57" s="86">
        <f t="shared" si="43"/>
        <v>43138</v>
      </c>
      <c r="AH57" s="37">
        <f t="shared" si="44"/>
        <v>29</v>
      </c>
      <c r="AJ57" s="164"/>
    </row>
    <row r="58" spans="30:36" x14ac:dyDescent="0.2">
      <c r="AD58" s="85">
        <v>2</v>
      </c>
      <c r="AE58" s="85">
        <v>7</v>
      </c>
      <c r="AF58" s="86">
        <f t="shared" si="42"/>
        <v>43110</v>
      </c>
      <c r="AG58" s="86">
        <f t="shared" si="43"/>
        <v>43139</v>
      </c>
      <c r="AH58" s="37">
        <f t="shared" si="44"/>
        <v>29</v>
      </c>
      <c r="AJ58" s="164"/>
    </row>
    <row r="59" spans="30:36" x14ac:dyDescent="0.2">
      <c r="AD59" s="85">
        <v>2</v>
      </c>
      <c r="AE59" s="85">
        <v>8</v>
      </c>
      <c r="AF59" s="86">
        <f t="shared" si="42"/>
        <v>43111</v>
      </c>
      <c r="AG59" s="86">
        <f t="shared" si="43"/>
        <v>43140</v>
      </c>
      <c r="AH59" s="37">
        <f t="shared" si="44"/>
        <v>29</v>
      </c>
      <c r="AJ59" s="164"/>
    </row>
    <row r="60" spans="30:36" x14ac:dyDescent="0.2">
      <c r="AD60" s="85">
        <v>2</v>
      </c>
      <c r="AE60" s="85">
        <v>9</v>
      </c>
      <c r="AF60" s="86">
        <f t="shared" si="42"/>
        <v>43112</v>
      </c>
      <c r="AG60" s="86">
        <f t="shared" si="43"/>
        <v>43143</v>
      </c>
      <c r="AH60" s="37">
        <f t="shared" si="44"/>
        <v>31</v>
      </c>
      <c r="AJ60" s="164"/>
    </row>
    <row r="61" spans="30:36" x14ac:dyDescent="0.2">
      <c r="AD61" s="85">
        <v>2</v>
      </c>
      <c r="AE61" s="85">
        <v>10</v>
      </c>
      <c r="AF61" s="86">
        <f t="shared" si="42"/>
        <v>43115</v>
      </c>
      <c r="AG61" s="86">
        <f t="shared" si="43"/>
        <v>43144</v>
      </c>
      <c r="AH61" s="37">
        <f t="shared" si="44"/>
        <v>29</v>
      </c>
      <c r="AJ61" s="164"/>
    </row>
    <row r="62" spans="30:36" x14ac:dyDescent="0.2">
      <c r="AD62" s="85">
        <v>2</v>
      </c>
      <c r="AE62" s="85">
        <v>11</v>
      </c>
      <c r="AF62" s="86">
        <f t="shared" si="42"/>
        <v>43116</v>
      </c>
      <c r="AG62" s="86">
        <f t="shared" si="43"/>
        <v>43145</v>
      </c>
      <c r="AH62" s="37">
        <f t="shared" si="44"/>
        <v>29</v>
      </c>
      <c r="AJ62" s="164"/>
    </row>
    <row r="63" spans="30:36" x14ac:dyDescent="0.2">
      <c r="AD63" s="85">
        <v>2</v>
      </c>
      <c r="AE63" s="85">
        <v>12</v>
      </c>
      <c r="AF63" s="86">
        <f t="shared" si="42"/>
        <v>43117</v>
      </c>
      <c r="AG63" s="86">
        <f t="shared" si="43"/>
        <v>43146</v>
      </c>
      <c r="AH63" s="37">
        <f t="shared" si="44"/>
        <v>29</v>
      </c>
      <c r="AJ63" s="164"/>
    </row>
    <row r="64" spans="30:36" x14ac:dyDescent="0.2">
      <c r="AD64" s="85">
        <v>2</v>
      </c>
      <c r="AE64" s="85">
        <v>13</v>
      </c>
      <c r="AF64" s="86">
        <f t="shared" si="42"/>
        <v>43118</v>
      </c>
      <c r="AG64" s="86">
        <f t="shared" si="43"/>
        <v>43147</v>
      </c>
      <c r="AH64" s="37">
        <f t="shared" si="44"/>
        <v>29</v>
      </c>
      <c r="AJ64" s="164"/>
    </row>
    <row r="65" spans="30:36" x14ac:dyDescent="0.2">
      <c r="AD65" s="85">
        <v>2</v>
      </c>
      <c r="AE65" s="85">
        <v>14</v>
      </c>
      <c r="AF65" s="86">
        <f t="shared" si="42"/>
        <v>43119</v>
      </c>
      <c r="AG65" s="86">
        <f t="shared" si="43"/>
        <v>43150</v>
      </c>
      <c r="AH65" s="37">
        <f t="shared" si="44"/>
        <v>31</v>
      </c>
      <c r="AJ65" s="164"/>
    </row>
    <row r="66" spans="30:36" x14ac:dyDescent="0.2">
      <c r="AD66" s="85">
        <v>2</v>
      </c>
      <c r="AE66" s="85">
        <v>15</v>
      </c>
      <c r="AF66" s="86">
        <f t="shared" si="42"/>
        <v>43122</v>
      </c>
      <c r="AG66" s="86">
        <f t="shared" si="43"/>
        <v>43151</v>
      </c>
      <c r="AH66" s="37">
        <f t="shared" si="44"/>
        <v>29</v>
      </c>
      <c r="AJ66" s="164"/>
    </row>
    <row r="67" spans="30:36" x14ac:dyDescent="0.2">
      <c r="AD67" s="85">
        <v>2</v>
      </c>
      <c r="AE67" s="85">
        <v>16</v>
      </c>
      <c r="AF67" s="86">
        <f t="shared" si="42"/>
        <v>43123</v>
      </c>
      <c r="AG67" s="86">
        <f t="shared" si="43"/>
        <v>43152</v>
      </c>
      <c r="AH67" s="37">
        <f t="shared" si="44"/>
        <v>29</v>
      </c>
      <c r="AJ67" s="164"/>
    </row>
    <row r="68" spans="30:36" x14ac:dyDescent="0.2">
      <c r="AD68" s="85">
        <v>2</v>
      </c>
      <c r="AE68" s="85">
        <v>17</v>
      </c>
      <c r="AF68" s="86">
        <f t="shared" si="42"/>
        <v>43124</v>
      </c>
      <c r="AG68" s="86">
        <f t="shared" si="43"/>
        <v>43153</v>
      </c>
      <c r="AH68" s="37">
        <f t="shared" si="44"/>
        <v>29</v>
      </c>
      <c r="AJ68" s="164"/>
    </row>
    <row r="69" spans="30:36" x14ac:dyDescent="0.2">
      <c r="AD69" s="85">
        <v>2</v>
      </c>
      <c r="AE69" s="85">
        <v>18</v>
      </c>
      <c r="AF69" s="86">
        <f t="shared" si="42"/>
        <v>43125</v>
      </c>
      <c r="AG69" s="86">
        <f t="shared" si="43"/>
        <v>43154</v>
      </c>
      <c r="AH69" s="37">
        <f t="shared" si="44"/>
        <v>29</v>
      </c>
      <c r="AJ69" s="164"/>
    </row>
    <row r="70" spans="30:36" x14ac:dyDescent="0.2">
      <c r="AD70" s="85">
        <v>2</v>
      </c>
      <c r="AE70" s="85">
        <v>19</v>
      </c>
      <c r="AF70" s="86">
        <f t="shared" si="42"/>
        <v>43126</v>
      </c>
      <c r="AG70" s="86">
        <f t="shared" si="43"/>
        <v>43157</v>
      </c>
      <c r="AH70" s="37">
        <f t="shared" si="44"/>
        <v>31</v>
      </c>
      <c r="AJ70" s="164"/>
    </row>
    <row r="71" spans="30:36" x14ac:dyDescent="0.2">
      <c r="AD71" s="85">
        <v>3</v>
      </c>
      <c r="AE71" s="85">
        <v>1</v>
      </c>
      <c r="AF71" s="86">
        <f t="shared" si="42"/>
        <v>43131</v>
      </c>
      <c r="AG71" s="86">
        <f t="shared" si="43"/>
        <v>43159</v>
      </c>
      <c r="AH71" s="37">
        <f t="shared" si="44"/>
        <v>28</v>
      </c>
      <c r="AJ71" s="164"/>
    </row>
    <row r="72" spans="30:36" x14ac:dyDescent="0.2">
      <c r="AD72" s="85">
        <v>3</v>
      </c>
      <c r="AE72" s="85">
        <v>2</v>
      </c>
      <c r="AF72" s="86">
        <f t="shared" si="42"/>
        <v>43132</v>
      </c>
      <c r="AG72" s="86">
        <f t="shared" si="43"/>
        <v>43161</v>
      </c>
      <c r="AH72" s="37">
        <f t="shared" si="44"/>
        <v>29</v>
      </c>
      <c r="AJ72" s="164"/>
    </row>
    <row r="73" spans="30:36" x14ac:dyDescent="0.2">
      <c r="AD73" s="85">
        <v>3</v>
      </c>
      <c r="AE73" s="85">
        <v>3</v>
      </c>
      <c r="AF73" s="86">
        <f t="shared" si="42"/>
        <v>43133</v>
      </c>
      <c r="AG73" s="86">
        <f t="shared" si="43"/>
        <v>43162</v>
      </c>
      <c r="AH73" s="37">
        <f t="shared" si="44"/>
        <v>29</v>
      </c>
      <c r="AJ73" s="164"/>
    </row>
    <row r="74" spans="30:36" x14ac:dyDescent="0.2">
      <c r="AD74" s="85">
        <v>3</v>
      </c>
      <c r="AE74" s="85">
        <v>4</v>
      </c>
      <c r="AF74" s="86">
        <f t="shared" si="42"/>
        <v>43136</v>
      </c>
      <c r="AG74" s="86">
        <f t="shared" si="43"/>
        <v>43165</v>
      </c>
      <c r="AH74" s="37">
        <f t="shared" si="44"/>
        <v>29</v>
      </c>
      <c r="AJ74" s="164"/>
    </row>
    <row r="75" spans="30:36" x14ac:dyDescent="0.2">
      <c r="AD75" s="85">
        <v>3</v>
      </c>
      <c r="AE75" s="85">
        <v>5</v>
      </c>
      <c r="AF75" s="86">
        <f t="shared" si="42"/>
        <v>43137</v>
      </c>
      <c r="AG75" s="86">
        <f t="shared" si="43"/>
        <v>43166</v>
      </c>
      <c r="AH75" s="37">
        <f t="shared" si="44"/>
        <v>29</v>
      </c>
      <c r="AJ75" s="164"/>
    </row>
    <row r="76" spans="30:36" x14ac:dyDescent="0.2">
      <c r="AD76" s="85">
        <v>3</v>
      </c>
      <c r="AE76" s="85">
        <v>6</v>
      </c>
      <c r="AF76" s="86">
        <f t="shared" si="42"/>
        <v>43138</v>
      </c>
      <c r="AG76" s="86">
        <f t="shared" si="43"/>
        <v>43167</v>
      </c>
      <c r="AH76" s="37">
        <f t="shared" si="44"/>
        <v>29</v>
      </c>
      <c r="AJ76" s="164"/>
    </row>
    <row r="77" spans="30:36" x14ac:dyDescent="0.2">
      <c r="AD77" s="85">
        <v>3</v>
      </c>
      <c r="AE77" s="85">
        <v>7</v>
      </c>
      <c r="AF77" s="86">
        <f t="shared" si="42"/>
        <v>43139</v>
      </c>
      <c r="AG77" s="86">
        <f t="shared" si="43"/>
        <v>43168</v>
      </c>
      <c r="AH77" s="37">
        <f t="shared" si="44"/>
        <v>29</v>
      </c>
      <c r="AJ77" s="164"/>
    </row>
    <row r="78" spans="30:36" x14ac:dyDescent="0.2">
      <c r="AD78" s="85">
        <v>3</v>
      </c>
      <c r="AE78" s="85">
        <v>8</v>
      </c>
      <c r="AF78" s="86">
        <f t="shared" si="42"/>
        <v>43140</v>
      </c>
      <c r="AG78" s="86">
        <f t="shared" si="43"/>
        <v>43169</v>
      </c>
      <c r="AH78" s="37">
        <f t="shared" si="44"/>
        <v>29</v>
      </c>
      <c r="AJ78" s="164"/>
    </row>
    <row r="79" spans="30:36" x14ac:dyDescent="0.2">
      <c r="AD79" s="85">
        <v>3</v>
      </c>
      <c r="AE79" s="85">
        <v>9</v>
      </c>
      <c r="AF79" s="86">
        <f t="shared" si="42"/>
        <v>43143</v>
      </c>
      <c r="AG79" s="86">
        <f t="shared" si="43"/>
        <v>43172</v>
      </c>
      <c r="AH79" s="37">
        <f t="shared" si="44"/>
        <v>29</v>
      </c>
      <c r="AJ79" s="164"/>
    </row>
    <row r="80" spans="30:36" x14ac:dyDescent="0.2">
      <c r="AD80" s="85">
        <v>3</v>
      </c>
      <c r="AE80" s="85">
        <v>10</v>
      </c>
      <c r="AF80" s="86">
        <f t="shared" si="42"/>
        <v>43144</v>
      </c>
      <c r="AG80" s="86">
        <f t="shared" si="43"/>
        <v>43173</v>
      </c>
      <c r="AH80" s="37">
        <f t="shared" si="44"/>
        <v>29</v>
      </c>
      <c r="AJ80" s="164"/>
    </row>
    <row r="81" spans="30:36" x14ac:dyDescent="0.2">
      <c r="AD81" s="85">
        <v>3</v>
      </c>
      <c r="AE81" s="85">
        <v>11</v>
      </c>
      <c r="AF81" s="86">
        <f t="shared" si="42"/>
        <v>43145</v>
      </c>
      <c r="AG81" s="86">
        <f t="shared" si="43"/>
        <v>43174</v>
      </c>
      <c r="AH81" s="37">
        <f t="shared" si="44"/>
        <v>29</v>
      </c>
      <c r="AJ81" s="164"/>
    </row>
    <row r="82" spans="30:36" x14ac:dyDescent="0.2">
      <c r="AD82" s="85">
        <v>3</v>
      </c>
      <c r="AE82" s="85">
        <v>12</v>
      </c>
      <c r="AF82" s="86">
        <f t="shared" si="42"/>
        <v>43146</v>
      </c>
      <c r="AG82" s="86">
        <f t="shared" si="43"/>
        <v>43175</v>
      </c>
      <c r="AH82" s="37">
        <f t="shared" si="44"/>
        <v>29</v>
      </c>
      <c r="AJ82" s="164"/>
    </row>
    <row r="83" spans="30:36" x14ac:dyDescent="0.2">
      <c r="AD83" s="85">
        <v>3</v>
      </c>
      <c r="AE83" s="85">
        <v>13</v>
      </c>
      <c r="AF83" s="86">
        <f t="shared" si="42"/>
        <v>43147</v>
      </c>
      <c r="AG83" s="86">
        <f t="shared" si="43"/>
        <v>43176</v>
      </c>
      <c r="AH83" s="37">
        <f t="shared" si="44"/>
        <v>29</v>
      </c>
      <c r="AJ83" s="164"/>
    </row>
    <row r="84" spans="30:36" x14ac:dyDescent="0.2">
      <c r="AD84" s="85">
        <v>3</v>
      </c>
      <c r="AE84" s="85">
        <v>14</v>
      </c>
      <c r="AF84" s="86">
        <f t="shared" si="42"/>
        <v>43150</v>
      </c>
      <c r="AG84" s="86">
        <f t="shared" si="43"/>
        <v>43179</v>
      </c>
      <c r="AH84" s="37">
        <f t="shared" si="44"/>
        <v>29</v>
      </c>
      <c r="AJ84" s="164"/>
    </row>
    <row r="85" spans="30:36" x14ac:dyDescent="0.2">
      <c r="AD85" s="85">
        <v>3</v>
      </c>
      <c r="AE85" s="85">
        <v>15</v>
      </c>
      <c r="AF85" s="86">
        <f t="shared" si="42"/>
        <v>43151</v>
      </c>
      <c r="AG85" s="86">
        <f t="shared" si="43"/>
        <v>43180</v>
      </c>
      <c r="AH85" s="37">
        <f t="shared" si="44"/>
        <v>29</v>
      </c>
      <c r="AJ85" s="164"/>
    </row>
    <row r="86" spans="30:36" x14ac:dyDescent="0.2">
      <c r="AD86" s="85">
        <v>3</v>
      </c>
      <c r="AE86" s="85">
        <v>16</v>
      </c>
      <c r="AF86" s="86">
        <f t="shared" si="42"/>
        <v>43152</v>
      </c>
      <c r="AG86" s="86">
        <f t="shared" si="43"/>
        <v>43181</v>
      </c>
      <c r="AH86" s="37">
        <f t="shared" si="44"/>
        <v>29</v>
      </c>
      <c r="AJ86" s="164"/>
    </row>
    <row r="87" spans="30:36" x14ac:dyDescent="0.2">
      <c r="AD87" s="85">
        <v>3</v>
      </c>
      <c r="AE87" s="85">
        <v>17</v>
      </c>
      <c r="AF87" s="86">
        <f t="shared" si="42"/>
        <v>43153</v>
      </c>
      <c r="AG87" s="86">
        <f t="shared" si="43"/>
        <v>43182</v>
      </c>
      <c r="AH87" s="37">
        <f t="shared" si="44"/>
        <v>29</v>
      </c>
      <c r="AJ87" s="164"/>
    </row>
    <row r="88" spans="30:36" x14ac:dyDescent="0.2">
      <c r="AD88" s="85">
        <v>3</v>
      </c>
      <c r="AE88" s="85">
        <v>18</v>
      </c>
      <c r="AF88" s="86">
        <f t="shared" si="42"/>
        <v>43154</v>
      </c>
      <c r="AG88" s="86">
        <f t="shared" si="43"/>
        <v>43183</v>
      </c>
      <c r="AH88" s="37">
        <f t="shared" si="44"/>
        <v>29</v>
      </c>
      <c r="AJ88" s="164"/>
    </row>
    <row r="89" spans="30:36" x14ac:dyDescent="0.2">
      <c r="AD89" s="85">
        <v>3</v>
      </c>
      <c r="AE89" s="85">
        <v>19</v>
      </c>
      <c r="AF89" s="86">
        <f t="shared" si="42"/>
        <v>43157</v>
      </c>
      <c r="AG89" s="86">
        <f t="shared" si="43"/>
        <v>43186</v>
      </c>
      <c r="AH89" s="37">
        <f t="shared" si="44"/>
        <v>29</v>
      </c>
      <c r="AJ89" s="164"/>
    </row>
    <row r="90" spans="30:36" x14ac:dyDescent="0.2">
      <c r="AD90" s="85">
        <v>4</v>
      </c>
      <c r="AE90" s="85">
        <v>1</v>
      </c>
      <c r="AF90" s="86">
        <f t="shared" si="42"/>
        <v>43159</v>
      </c>
      <c r="AG90" s="86">
        <f t="shared" si="43"/>
        <v>43188</v>
      </c>
      <c r="AH90" s="37">
        <f t="shared" si="44"/>
        <v>29</v>
      </c>
      <c r="AJ90" s="164"/>
    </row>
    <row r="91" spans="30:36" x14ac:dyDescent="0.2">
      <c r="AD91" s="85">
        <v>4</v>
      </c>
      <c r="AE91" s="85">
        <v>2</v>
      </c>
      <c r="AF91" s="86">
        <f t="shared" si="42"/>
        <v>43161</v>
      </c>
      <c r="AG91" s="86">
        <f t="shared" si="43"/>
        <v>43192</v>
      </c>
      <c r="AH91" s="37">
        <f t="shared" si="44"/>
        <v>31</v>
      </c>
      <c r="AJ91" s="164"/>
    </row>
    <row r="92" spans="30:36" x14ac:dyDescent="0.2">
      <c r="AD92" s="85">
        <v>4</v>
      </c>
      <c r="AE92" s="85">
        <v>3</v>
      </c>
      <c r="AF92" s="86">
        <f t="shared" si="42"/>
        <v>43162</v>
      </c>
      <c r="AG92" s="86">
        <f t="shared" si="43"/>
        <v>43193</v>
      </c>
      <c r="AH92" s="37">
        <f t="shared" si="44"/>
        <v>31</v>
      </c>
      <c r="AJ92" s="164"/>
    </row>
    <row r="93" spans="30:36" x14ac:dyDescent="0.2">
      <c r="AD93" s="85">
        <v>4</v>
      </c>
      <c r="AE93" s="85">
        <v>4</v>
      </c>
      <c r="AF93" s="86">
        <f t="shared" si="42"/>
        <v>43165</v>
      </c>
      <c r="AG93" s="86">
        <f t="shared" si="43"/>
        <v>43194</v>
      </c>
      <c r="AH93" s="37">
        <f t="shared" si="44"/>
        <v>29</v>
      </c>
      <c r="AJ93" s="164"/>
    </row>
    <row r="94" spans="30:36" x14ac:dyDescent="0.2">
      <c r="AD94" s="85">
        <v>4</v>
      </c>
      <c r="AE94" s="85">
        <v>5</v>
      </c>
      <c r="AF94" s="86">
        <f t="shared" si="42"/>
        <v>43166</v>
      </c>
      <c r="AG94" s="86">
        <f t="shared" si="43"/>
        <v>43195</v>
      </c>
      <c r="AH94" s="37">
        <f t="shared" si="44"/>
        <v>29</v>
      </c>
      <c r="AJ94" s="164"/>
    </row>
    <row r="95" spans="30:36" x14ac:dyDescent="0.2">
      <c r="AD95" s="85">
        <v>4</v>
      </c>
      <c r="AE95" s="85">
        <v>6</v>
      </c>
      <c r="AF95" s="86">
        <f t="shared" si="42"/>
        <v>43167</v>
      </c>
      <c r="AG95" s="86">
        <f t="shared" si="43"/>
        <v>43196</v>
      </c>
      <c r="AH95" s="37">
        <f t="shared" si="44"/>
        <v>29</v>
      </c>
      <c r="AJ95" s="164"/>
    </row>
    <row r="96" spans="30:36" x14ac:dyDescent="0.2">
      <c r="AD96" s="85">
        <v>4</v>
      </c>
      <c r="AE96" s="85">
        <v>7</v>
      </c>
      <c r="AF96" s="86">
        <f t="shared" si="42"/>
        <v>43168</v>
      </c>
      <c r="AG96" s="86">
        <f t="shared" si="43"/>
        <v>43199</v>
      </c>
      <c r="AH96" s="37">
        <f t="shared" si="44"/>
        <v>31</v>
      </c>
      <c r="AJ96" s="164"/>
    </row>
    <row r="97" spans="30:36" x14ac:dyDescent="0.2">
      <c r="AD97" s="85">
        <v>4</v>
      </c>
      <c r="AE97" s="85">
        <v>8</v>
      </c>
      <c r="AF97" s="86">
        <f t="shared" si="42"/>
        <v>43169</v>
      </c>
      <c r="AG97" s="86">
        <f t="shared" si="43"/>
        <v>43200</v>
      </c>
      <c r="AH97" s="37">
        <f t="shared" si="44"/>
        <v>31</v>
      </c>
      <c r="AJ97" s="164"/>
    </row>
    <row r="98" spans="30:36" x14ac:dyDescent="0.2">
      <c r="AD98" s="85">
        <v>4</v>
      </c>
      <c r="AE98" s="85">
        <v>9</v>
      </c>
      <c r="AF98" s="86">
        <f t="shared" ref="AF98:AF161" si="45">INDEX($Y$10:$AX$28,MATCH(AE98,$A$10:$A$28,0),AD98*2)</f>
        <v>43172</v>
      </c>
      <c r="AG98" s="86">
        <f t="shared" ref="AG98:AG161" si="46">INDEX($AA$10:$AX$28,MATCH(AE98,$A$10:$A$28,0),AD98*2)</f>
        <v>43201</v>
      </c>
      <c r="AH98" s="37">
        <f t="shared" ref="AH98:AH161" si="47">AG98-AF98</f>
        <v>29</v>
      </c>
      <c r="AJ98" s="164"/>
    </row>
    <row r="99" spans="30:36" x14ac:dyDescent="0.2">
      <c r="AD99" s="85">
        <v>4</v>
      </c>
      <c r="AE99" s="85">
        <v>10</v>
      </c>
      <c r="AF99" s="86">
        <f t="shared" si="45"/>
        <v>43173</v>
      </c>
      <c r="AG99" s="86">
        <f t="shared" si="46"/>
        <v>43202</v>
      </c>
      <c r="AH99" s="37">
        <f t="shared" si="47"/>
        <v>29</v>
      </c>
      <c r="AJ99" s="164"/>
    </row>
    <row r="100" spans="30:36" x14ac:dyDescent="0.2">
      <c r="AD100" s="85">
        <v>4</v>
      </c>
      <c r="AE100" s="85">
        <v>11</v>
      </c>
      <c r="AF100" s="86">
        <f t="shared" si="45"/>
        <v>43174</v>
      </c>
      <c r="AG100" s="86">
        <f t="shared" si="46"/>
        <v>43203</v>
      </c>
      <c r="AH100" s="37">
        <f t="shared" si="47"/>
        <v>29</v>
      </c>
      <c r="AJ100" s="164"/>
    </row>
    <row r="101" spans="30:36" x14ac:dyDescent="0.2">
      <c r="AD101" s="85">
        <v>4</v>
      </c>
      <c r="AE101" s="85">
        <v>12</v>
      </c>
      <c r="AF101" s="86">
        <f t="shared" si="45"/>
        <v>43175</v>
      </c>
      <c r="AG101" s="86">
        <f t="shared" si="46"/>
        <v>43206</v>
      </c>
      <c r="AH101" s="37">
        <f t="shared" si="47"/>
        <v>31</v>
      </c>
      <c r="AJ101" s="164"/>
    </row>
    <row r="102" spans="30:36" x14ac:dyDescent="0.2">
      <c r="AD102" s="85">
        <v>4</v>
      </c>
      <c r="AE102" s="85">
        <v>13</v>
      </c>
      <c r="AF102" s="86">
        <f t="shared" si="45"/>
        <v>43176</v>
      </c>
      <c r="AG102" s="86">
        <f t="shared" si="46"/>
        <v>43207</v>
      </c>
      <c r="AH102" s="37">
        <f t="shared" si="47"/>
        <v>31</v>
      </c>
      <c r="AJ102" s="164"/>
    </row>
    <row r="103" spans="30:36" x14ac:dyDescent="0.2">
      <c r="AD103" s="85">
        <v>4</v>
      </c>
      <c r="AE103" s="85">
        <v>14</v>
      </c>
      <c r="AF103" s="86">
        <f t="shared" si="45"/>
        <v>43179</v>
      </c>
      <c r="AG103" s="86">
        <f t="shared" si="46"/>
        <v>43208</v>
      </c>
      <c r="AH103" s="37">
        <f t="shared" si="47"/>
        <v>29</v>
      </c>
      <c r="AJ103" s="164"/>
    </row>
    <row r="104" spans="30:36" x14ac:dyDescent="0.2">
      <c r="AD104" s="85">
        <v>4</v>
      </c>
      <c r="AE104" s="85">
        <v>15</v>
      </c>
      <c r="AF104" s="86">
        <f t="shared" si="45"/>
        <v>43180</v>
      </c>
      <c r="AG104" s="86">
        <f t="shared" si="46"/>
        <v>43209</v>
      </c>
      <c r="AH104" s="37">
        <f t="shared" si="47"/>
        <v>29</v>
      </c>
      <c r="AJ104" s="164"/>
    </row>
    <row r="105" spans="30:36" x14ac:dyDescent="0.2">
      <c r="AD105" s="85">
        <v>4</v>
      </c>
      <c r="AE105" s="85">
        <v>16</v>
      </c>
      <c r="AF105" s="86">
        <f t="shared" si="45"/>
        <v>43181</v>
      </c>
      <c r="AG105" s="86">
        <f t="shared" si="46"/>
        <v>43210</v>
      </c>
      <c r="AH105" s="37">
        <f t="shared" si="47"/>
        <v>29</v>
      </c>
      <c r="AJ105" s="164"/>
    </row>
    <row r="106" spans="30:36" x14ac:dyDescent="0.2">
      <c r="AD106" s="85">
        <v>4</v>
      </c>
      <c r="AE106" s="85">
        <v>17</v>
      </c>
      <c r="AF106" s="86">
        <f t="shared" si="45"/>
        <v>43182</v>
      </c>
      <c r="AG106" s="86">
        <f t="shared" si="46"/>
        <v>43213</v>
      </c>
      <c r="AH106" s="37">
        <f t="shared" si="47"/>
        <v>31</v>
      </c>
      <c r="AJ106" s="164"/>
    </row>
    <row r="107" spans="30:36" x14ac:dyDescent="0.2">
      <c r="AD107" s="85">
        <v>4</v>
      </c>
      <c r="AE107" s="85">
        <v>18</v>
      </c>
      <c r="AF107" s="86">
        <f t="shared" si="45"/>
        <v>43183</v>
      </c>
      <c r="AG107" s="86">
        <f t="shared" si="46"/>
        <v>43214</v>
      </c>
      <c r="AH107" s="37">
        <f t="shared" si="47"/>
        <v>31</v>
      </c>
      <c r="AJ107" s="164"/>
    </row>
    <row r="108" spans="30:36" x14ac:dyDescent="0.2">
      <c r="AD108" s="85">
        <v>4</v>
      </c>
      <c r="AE108" s="85">
        <v>19</v>
      </c>
      <c r="AF108" s="86">
        <f t="shared" si="45"/>
        <v>43186</v>
      </c>
      <c r="AG108" s="86">
        <f t="shared" si="46"/>
        <v>43215</v>
      </c>
      <c r="AH108" s="37">
        <f t="shared" si="47"/>
        <v>29</v>
      </c>
      <c r="AJ108" s="164"/>
    </row>
    <row r="109" spans="30:36" x14ac:dyDescent="0.2">
      <c r="AD109" s="85">
        <v>5</v>
      </c>
      <c r="AE109" s="85">
        <v>1</v>
      </c>
      <c r="AF109" s="86">
        <f t="shared" si="45"/>
        <v>43188</v>
      </c>
      <c r="AG109" s="86">
        <f t="shared" si="46"/>
        <v>43219</v>
      </c>
      <c r="AH109" s="37">
        <f t="shared" si="47"/>
        <v>31</v>
      </c>
      <c r="AJ109" s="164"/>
    </row>
    <row r="110" spans="30:36" x14ac:dyDescent="0.2">
      <c r="AD110" s="85">
        <v>5</v>
      </c>
      <c r="AE110" s="85">
        <v>2</v>
      </c>
      <c r="AF110" s="86">
        <f t="shared" si="45"/>
        <v>43192</v>
      </c>
      <c r="AG110" s="86">
        <f t="shared" si="46"/>
        <v>43222</v>
      </c>
      <c r="AH110" s="37">
        <f t="shared" si="47"/>
        <v>30</v>
      </c>
      <c r="AJ110" s="164"/>
    </row>
    <row r="111" spans="30:36" x14ac:dyDescent="0.2">
      <c r="AD111" s="85">
        <v>5</v>
      </c>
      <c r="AE111" s="85">
        <v>3</v>
      </c>
      <c r="AF111" s="86">
        <f t="shared" si="45"/>
        <v>43193</v>
      </c>
      <c r="AG111" s="86">
        <f t="shared" si="46"/>
        <v>43223</v>
      </c>
      <c r="AH111" s="37">
        <f t="shared" si="47"/>
        <v>30</v>
      </c>
      <c r="AJ111" s="164"/>
    </row>
    <row r="112" spans="30:36" x14ac:dyDescent="0.2">
      <c r="AD112" s="85">
        <v>5</v>
      </c>
      <c r="AE112" s="85">
        <v>4</v>
      </c>
      <c r="AF112" s="86">
        <f t="shared" si="45"/>
        <v>43194</v>
      </c>
      <c r="AG112" s="86">
        <f t="shared" si="46"/>
        <v>43224</v>
      </c>
      <c r="AH112" s="37">
        <f t="shared" si="47"/>
        <v>30</v>
      </c>
      <c r="AJ112" s="164"/>
    </row>
    <row r="113" spans="30:36" x14ac:dyDescent="0.2">
      <c r="AD113" s="85">
        <v>5</v>
      </c>
      <c r="AE113" s="85">
        <v>5</v>
      </c>
      <c r="AF113" s="86">
        <f t="shared" si="45"/>
        <v>43195</v>
      </c>
      <c r="AG113" s="86">
        <f t="shared" si="46"/>
        <v>43225</v>
      </c>
      <c r="AH113" s="37">
        <f t="shared" si="47"/>
        <v>30</v>
      </c>
      <c r="AJ113" s="164"/>
    </row>
    <row r="114" spans="30:36" x14ac:dyDescent="0.2">
      <c r="AD114" s="85">
        <v>5</v>
      </c>
      <c r="AE114" s="85">
        <v>6</v>
      </c>
      <c r="AF114" s="86">
        <f t="shared" si="45"/>
        <v>43196</v>
      </c>
      <c r="AG114" s="86">
        <f t="shared" si="46"/>
        <v>43226</v>
      </c>
      <c r="AH114" s="37">
        <f t="shared" si="47"/>
        <v>30</v>
      </c>
      <c r="AJ114" s="164"/>
    </row>
    <row r="115" spans="30:36" x14ac:dyDescent="0.2">
      <c r="AD115" s="85">
        <v>5</v>
      </c>
      <c r="AE115" s="85">
        <v>7</v>
      </c>
      <c r="AF115" s="86">
        <f t="shared" si="45"/>
        <v>43199</v>
      </c>
      <c r="AG115" s="86">
        <f t="shared" si="46"/>
        <v>43229</v>
      </c>
      <c r="AH115" s="37">
        <f t="shared" si="47"/>
        <v>30</v>
      </c>
      <c r="AJ115" s="164"/>
    </row>
    <row r="116" spans="30:36" x14ac:dyDescent="0.2">
      <c r="AD116" s="85">
        <v>5</v>
      </c>
      <c r="AE116" s="85">
        <v>8</v>
      </c>
      <c r="AF116" s="86">
        <f t="shared" si="45"/>
        <v>43200</v>
      </c>
      <c r="AG116" s="86">
        <f t="shared" si="46"/>
        <v>43230</v>
      </c>
      <c r="AH116" s="37">
        <f t="shared" si="47"/>
        <v>30</v>
      </c>
      <c r="AJ116" s="164"/>
    </row>
    <row r="117" spans="30:36" x14ac:dyDescent="0.2">
      <c r="AD117" s="85">
        <v>5</v>
      </c>
      <c r="AE117" s="85">
        <v>9</v>
      </c>
      <c r="AF117" s="86">
        <f t="shared" si="45"/>
        <v>43201</v>
      </c>
      <c r="AG117" s="86">
        <f t="shared" si="46"/>
        <v>43231</v>
      </c>
      <c r="AH117" s="37">
        <f t="shared" si="47"/>
        <v>30</v>
      </c>
      <c r="AJ117" s="164"/>
    </row>
    <row r="118" spans="30:36" x14ac:dyDescent="0.2">
      <c r="AD118" s="85">
        <v>5</v>
      </c>
      <c r="AE118" s="85">
        <v>10</v>
      </c>
      <c r="AF118" s="86">
        <f t="shared" si="45"/>
        <v>43202</v>
      </c>
      <c r="AG118" s="86">
        <f t="shared" si="46"/>
        <v>43232</v>
      </c>
      <c r="AH118" s="37">
        <f t="shared" si="47"/>
        <v>30</v>
      </c>
      <c r="AJ118" s="164"/>
    </row>
    <row r="119" spans="30:36" x14ac:dyDescent="0.2">
      <c r="AD119" s="85">
        <v>5</v>
      </c>
      <c r="AE119" s="85">
        <v>11</v>
      </c>
      <c r="AF119" s="86">
        <f t="shared" si="45"/>
        <v>43203</v>
      </c>
      <c r="AG119" s="86">
        <f t="shared" si="46"/>
        <v>43233</v>
      </c>
      <c r="AH119" s="37">
        <f t="shared" si="47"/>
        <v>30</v>
      </c>
      <c r="AJ119" s="164"/>
    </row>
    <row r="120" spans="30:36" x14ac:dyDescent="0.2">
      <c r="AD120" s="85">
        <v>5</v>
      </c>
      <c r="AE120" s="85">
        <v>12</v>
      </c>
      <c r="AF120" s="86">
        <f t="shared" si="45"/>
        <v>43206</v>
      </c>
      <c r="AG120" s="86">
        <f t="shared" si="46"/>
        <v>43236</v>
      </c>
      <c r="AH120" s="37">
        <f t="shared" si="47"/>
        <v>30</v>
      </c>
      <c r="AJ120" s="164"/>
    </row>
    <row r="121" spans="30:36" x14ac:dyDescent="0.2">
      <c r="AD121" s="85">
        <v>5</v>
      </c>
      <c r="AE121" s="85">
        <v>13</v>
      </c>
      <c r="AF121" s="86">
        <f t="shared" si="45"/>
        <v>43207</v>
      </c>
      <c r="AG121" s="86">
        <f t="shared" si="46"/>
        <v>43237</v>
      </c>
      <c r="AH121" s="37">
        <f t="shared" si="47"/>
        <v>30</v>
      </c>
      <c r="AJ121" s="164"/>
    </row>
    <row r="122" spans="30:36" x14ac:dyDescent="0.2">
      <c r="AD122" s="85">
        <v>5</v>
      </c>
      <c r="AE122" s="85">
        <v>14</v>
      </c>
      <c r="AF122" s="86">
        <f t="shared" si="45"/>
        <v>43208</v>
      </c>
      <c r="AG122" s="86">
        <f t="shared" si="46"/>
        <v>43238</v>
      </c>
      <c r="AH122" s="37">
        <f t="shared" si="47"/>
        <v>30</v>
      </c>
      <c r="AJ122" s="164"/>
    </row>
    <row r="123" spans="30:36" x14ac:dyDescent="0.2">
      <c r="AD123" s="85">
        <v>5</v>
      </c>
      <c r="AE123" s="85">
        <v>15</v>
      </c>
      <c r="AF123" s="86">
        <f t="shared" si="45"/>
        <v>43209</v>
      </c>
      <c r="AG123" s="86">
        <f t="shared" si="46"/>
        <v>43239</v>
      </c>
      <c r="AH123" s="37">
        <f t="shared" si="47"/>
        <v>30</v>
      </c>
      <c r="AJ123" s="164"/>
    </row>
    <row r="124" spans="30:36" x14ac:dyDescent="0.2">
      <c r="AD124" s="85">
        <v>5</v>
      </c>
      <c r="AE124" s="85">
        <v>16</v>
      </c>
      <c r="AF124" s="86">
        <f t="shared" si="45"/>
        <v>43210</v>
      </c>
      <c r="AG124" s="86">
        <f t="shared" si="46"/>
        <v>43240</v>
      </c>
      <c r="AH124" s="37">
        <f t="shared" si="47"/>
        <v>30</v>
      </c>
      <c r="AJ124" s="164"/>
    </row>
    <row r="125" spans="30:36" x14ac:dyDescent="0.2">
      <c r="AD125" s="85">
        <v>5</v>
      </c>
      <c r="AE125" s="85">
        <v>17</v>
      </c>
      <c r="AF125" s="86">
        <f t="shared" si="45"/>
        <v>43213</v>
      </c>
      <c r="AG125" s="86">
        <f t="shared" si="46"/>
        <v>43243</v>
      </c>
      <c r="AH125" s="37">
        <f t="shared" si="47"/>
        <v>30</v>
      </c>
      <c r="AJ125" s="164"/>
    </row>
    <row r="126" spans="30:36" x14ac:dyDescent="0.2">
      <c r="AD126" s="85">
        <v>5</v>
      </c>
      <c r="AE126" s="85">
        <v>18</v>
      </c>
      <c r="AF126" s="86">
        <f t="shared" si="45"/>
        <v>43214</v>
      </c>
      <c r="AG126" s="86">
        <f t="shared" si="46"/>
        <v>43244</v>
      </c>
      <c r="AH126" s="37">
        <f t="shared" si="47"/>
        <v>30</v>
      </c>
      <c r="AJ126" s="164"/>
    </row>
    <row r="127" spans="30:36" x14ac:dyDescent="0.2">
      <c r="AD127" s="85">
        <v>5</v>
      </c>
      <c r="AE127" s="85">
        <v>19</v>
      </c>
      <c r="AF127" s="86">
        <f t="shared" si="45"/>
        <v>43215</v>
      </c>
      <c r="AG127" s="86">
        <f t="shared" si="46"/>
        <v>43245</v>
      </c>
      <c r="AH127" s="37">
        <f t="shared" si="47"/>
        <v>30</v>
      </c>
      <c r="AJ127" s="164"/>
    </row>
    <row r="128" spans="30:36" x14ac:dyDescent="0.2">
      <c r="AD128" s="85">
        <v>6</v>
      </c>
      <c r="AE128" s="85">
        <v>1</v>
      </c>
      <c r="AF128" s="86">
        <f t="shared" si="45"/>
        <v>43219</v>
      </c>
      <c r="AG128" s="86">
        <f t="shared" si="46"/>
        <v>43251</v>
      </c>
      <c r="AH128" s="37">
        <f t="shared" si="47"/>
        <v>32</v>
      </c>
      <c r="AJ128" s="164"/>
    </row>
    <row r="129" spans="30:36" x14ac:dyDescent="0.2">
      <c r="AD129" s="85">
        <v>6</v>
      </c>
      <c r="AE129" s="85">
        <v>2</v>
      </c>
      <c r="AF129" s="86">
        <f t="shared" si="45"/>
        <v>43222</v>
      </c>
      <c r="AG129" s="86">
        <f t="shared" si="46"/>
        <v>43252</v>
      </c>
      <c r="AH129" s="37">
        <f t="shared" si="47"/>
        <v>30</v>
      </c>
      <c r="AJ129" s="164"/>
    </row>
    <row r="130" spans="30:36" x14ac:dyDescent="0.2">
      <c r="AD130" s="85">
        <v>6</v>
      </c>
      <c r="AE130" s="85">
        <v>3</v>
      </c>
      <c r="AF130" s="86">
        <f t="shared" si="45"/>
        <v>43223</v>
      </c>
      <c r="AG130" s="86">
        <f t="shared" si="46"/>
        <v>43255</v>
      </c>
      <c r="AH130" s="37">
        <f t="shared" si="47"/>
        <v>32</v>
      </c>
      <c r="AJ130" s="164"/>
    </row>
    <row r="131" spans="30:36" x14ac:dyDescent="0.2">
      <c r="AD131" s="85">
        <v>6</v>
      </c>
      <c r="AE131" s="85">
        <v>4</v>
      </c>
      <c r="AF131" s="86">
        <f t="shared" si="45"/>
        <v>43224</v>
      </c>
      <c r="AG131" s="86">
        <f t="shared" si="46"/>
        <v>43256</v>
      </c>
      <c r="AH131" s="37">
        <f t="shared" si="47"/>
        <v>32</v>
      </c>
      <c r="AJ131" s="164"/>
    </row>
    <row r="132" spans="30:36" x14ac:dyDescent="0.2">
      <c r="AD132" s="85">
        <v>6</v>
      </c>
      <c r="AE132" s="85">
        <v>5</v>
      </c>
      <c r="AF132" s="86">
        <f t="shared" si="45"/>
        <v>43225</v>
      </c>
      <c r="AG132" s="86">
        <f t="shared" si="46"/>
        <v>43257</v>
      </c>
      <c r="AH132" s="37">
        <f t="shared" si="47"/>
        <v>32</v>
      </c>
      <c r="AJ132" s="164"/>
    </row>
    <row r="133" spans="30:36" x14ac:dyDescent="0.2">
      <c r="AD133" s="85">
        <v>6</v>
      </c>
      <c r="AE133" s="85">
        <v>6</v>
      </c>
      <c r="AF133" s="86">
        <f t="shared" si="45"/>
        <v>43226</v>
      </c>
      <c r="AG133" s="86">
        <f t="shared" si="46"/>
        <v>43258</v>
      </c>
      <c r="AH133" s="37">
        <f t="shared" si="47"/>
        <v>32</v>
      </c>
      <c r="AJ133" s="164"/>
    </row>
    <row r="134" spans="30:36" x14ac:dyDescent="0.2">
      <c r="AD134" s="85">
        <v>6</v>
      </c>
      <c r="AE134" s="85">
        <v>7</v>
      </c>
      <c r="AF134" s="86">
        <f t="shared" si="45"/>
        <v>43229</v>
      </c>
      <c r="AG134" s="86">
        <f t="shared" si="46"/>
        <v>43259</v>
      </c>
      <c r="AH134" s="37">
        <f t="shared" si="47"/>
        <v>30</v>
      </c>
      <c r="AJ134" s="164"/>
    </row>
    <row r="135" spans="30:36" x14ac:dyDescent="0.2">
      <c r="AD135" s="85">
        <v>6</v>
      </c>
      <c r="AE135" s="85">
        <v>8</v>
      </c>
      <c r="AF135" s="86">
        <f t="shared" si="45"/>
        <v>43230</v>
      </c>
      <c r="AG135" s="86">
        <f t="shared" si="46"/>
        <v>43262</v>
      </c>
      <c r="AH135" s="37">
        <f t="shared" si="47"/>
        <v>32</v>
      </c>
      <c r="AJ135" s="164"/>
    </row>
    <row r="136" spans="30:36" x14ac:dyDescent="0.2">
      <c r="AD136" s="85">
        <v>6</v>
      </c>
      <c r="AE136" s="85">
        <v>9</v>
      </c>
      <c r="AF136" s="86">
        <f t="shared" si="45"/>
        <v>43231</v>
      </c>
      <c r="AG136" s="86">
        <f t="shared" si="46"/>
        <v>43263</v>
      </c>
      <c r="AH136" s="37">
        <f t="shared" si="47"/>
        <v>32</v>
      </c>
      <c r="AJ136" s="164"/>
    </row>
    <row r="137" spans="30:36" x14ac:dyDescent="0.2">
      <c r="AD137" s="85">
        <v>6</v>
      </c>
      <c r="AE137" s="85">
        <v>10</v>
      </c>
      <c r="AF137" s="86">
        <f t="shared" si="45"/>
        <v>43232</v>
      </c>
      <c r="AG137" s="86">
        <f t="shared" si="46"/>
        <v>43264</v>
      </c>
      <c r="AH137" s="37">
        <f t="shared" si="47"/>
        <v>32</v>
      </c>
      <c r="AJ137" s="164"/>
    </row>
    <row r="138" spans="30:36" x14ac:dyDescent="0.2">
      <c r="AD138" s="85">
        <v>6</v>
      </c>
      <c r="AE138" s="85">
        <v>11</v>
      </c>
      <c r="AF138" s="86">
        <f t="shared" si="45"/>
        <v>43233</v>
      </c>
      <c r="AG138" s="86">
        <f t="shared" si="46"/>
        <v>43265</v>
      </c>
      <c r="AH138" s="37">
        <f t="shared" si="47"/>
        <v>32</v>
      </c>
      <c r="AJ138" s="164"/>
    </row>
    <row r="139" spans="30:36" x14ac:dyDescent="0.2">
      <c r="AD139" s="85">
        <v>6</v>
      </c>
      <c r="AE139" s="85">
        <v>12</v>
      </c>
      <c r="AF139" s="86">
        <f t="shared" si="45"/>
        <v>43236</v>
      </c>
      <c r="AG139" s="86">
        <f t="shared" si="46"/>
        <v>43266</v>
      </c>
      <c r="AH139" s="37">
        <f t="shared" si="47"/>
        <v>30</v>
      </c>
      <c r="AJ139" s="164"/>
    </row>
    <row r="140" spans="30:36" x14ac:dyDescent="0.2">
      <c r="AD140" s="85">
        <v>6</v>
      </c>
      <c r="AE140" s="85">
        <v>13</v>
      </c>
      <c r="AF140" s="86">
        <f t="shared" si="45"/>
        <v>43237</v>
      </c>
      <c r="AG140" s="86">
        <f t="shared" si="46"/>
        <v>43269</v>
      </c>
      <c r="AH140" s="37">
        <f t="shared" si="47"/>
        <v>32</v>
      </c>
      <c r="AJ140" s="164"/>
    </row>
    <row r="141" spans="30:36" x14ac:dyDescent="0.2">
      <c r="AD141" s="85">
        <v>6</v>
      </c>
      <c r="AE141" s="85">
        <v>14</v>
      </c>
      <c r="AF141" s="86">
        <f t="shared" si="45"/>
        <v>43238</v>
      </c>
      <c r="AG141" s="86">
        <f t="shared" si="46"/>
        <v>43270</v>
      </c>
      <c r="AH141" s="37">
        <f t="shared" si="47"/>
        <v>32</v>
      </c>
      <c r="AJ141" s="164"/>
    </row>
    <row r="142" spans="30:36" x14ac:dyDescent="0.2">
      <c r="AD142" s="85">
        <v>6</v>
      </c>
      <c r="AE142" s="85">
        <v>15</v>
      </c>
      <c r="AF142" s="86">
        <f t="shared" si="45"/>
        <v>43239</v>
      </c>
      <c r="AG142" s="86">
        <f t="shared" si="46"/>
        <v>43271</v>
      </c>
      <c r="AH142" s="37">
        <f t="shared" si="47"/>
        <v>32</v>
      </c>
      <c r="AJ142" s="164"/>
    </row>
    <row r="143" spans="30:36" x14ac:dyDescent="0.2">
      <c r="AD143" s="85">
        <v>6</v>
      </c>
      <c r="AE143" s="85">
        <v>16</v>
      </c>
      <c r="AF143" s="86">
        <f t="shared" si="45"/>
        <v>43240</v>
      </c>
      <c r="AG143" s="86">
        <f t="shared" si="46"/>
        <v>43272</v>
      </c>
      <c r="AH143" s="37">
        <f t="shared" si="47"/>
        <v>32</v>
      </c>
      <c r="AJ143" s="164"/>
    </row>
    <row r="144" spans="30:36" x14ac:dyDescent="0.2">
      <c r="AD144" s="85">
        <v>6</v>
      </c>
      <c r="AE144" s="85">
        <v>17</v>
      </c>
      <c r="AF144" s="86">
        <f t="shared" si="45"/>
        <v>43243</v>
      </c>
      <c r="AG144" s="86">
        <f t="shared" si="46"/>
        <v>43273</v>
      </c>
      <c r="AH144" s="37">
        <f t="shared" si="47"/>
        <v>30</v>
      </c>
      <c r="AJ144" s="164"/>
    </row>
    <row r="145" spans="30:36" x14ac:dyDescent="0.2">
      <c r="AD145" s="85">
        <v>6</v>
      </c>
      <c r="AE145" s="85">
        <v>18</v>
      </c>
      <c r="AF145" s="86">
        <f t="shared" si="45"/>
        <v>43244</v>
      </c>
      <c r="AG145" s="86">
        <f t="shared" si="46"/>
        <v>43276</v>
      </c>
      <c r="AH145" s="37">
        <f t="shared" si="47"/>
        <v>32</v>
      </c>
      <c r="AJ145" s="164"/>
    </row>
    <row r="146" spans="30:36" x14ac:dyDescent="0.2">
      <c r="AD146" s="85">
        <v>6</v>
      </c>
      <c r="AE146" s="85">
        <v>19</v>
      </c>
      <c r="AF146" s="86">
        <f t="shared" si="45"/>
        <v>43245</v>
      </c>
      <c r="AG146" s="86">
        <f t="shared" si="46"/>
        <v>43277</v>
      </c>
      <c r="AH146" s="37">
        <f t="shared" si="47"/>
        <v>32</v>
      </c>
      <c r="AJ146" s="164"/>
    </row>
    <row r="147" spans="30:36" x14ac:dyDescent="0.2">
      <c r="AD147" s="85">
        <v>7</v>
      </c>
      <c r="AE147" s="85">
        <v>1</v>
      </c>
      <c r="AF147" s="86">
        <f t="shared" si="45"/>
        <v>43251</v>
      </c>
      <c r="AG147" s="86">
        <f t="shared" si="46"/>
        <v>43280</v>
      </c>
      <c r="AH147" s="37">
        <f t="shared" si="47"/>
        <v>29</v>
      </c>
      <c r="AJ147" s="164"/>
    </row>
    <row r="148" spans="30:36" x14ac:dyDescent="0.2">
      <c r="AD148" s="85">
        <v>7</v>
      </c>
      <c r="AE148" s="85">
        <v>2</v>
      </c>
      <c r="AF148" s="86">
        <f t="shared" si="45"/>
        <v>43252</v>
      </c>
      <c r="AG148" s="86">
        <f t="shared" si="46"/>
        <v>43283</v>
      </c>
      <c r="AH148" s="37">
        <f t="shared" si="47"/>
        <v>31</v>
      </c>
      <c r="AJ148" s="164"/>
    </row>
    <row r="149" spans="30:36" x14ac:dyDescent="0.2">
      <c r="AD149" s="85">
        <v>7</v>
      </c>
      <c r="AE149" s="85">
        <v>3</v>
      </c>
      <c r="AF149" s="86">
        <f t="shared" si="45"/>
        <v>43255</v>
      </c>
      <c r="AG149" s="86">
        <f t="shared" si="46"/>
        <v>43284</v>
      </c>
      <c r="AH149" s="37">
        <f t="shared" si="47"/>
        <v>29</v>
      </c>
      <c r="AJ149" s="164"/>
    </row>
    <row r="150" spans="30:36" x14ac:dyDescent="0.2">
      <c r="AD150" s="85">
        <v>7</v>
      </c>
      <c r="AE150" s="85">
        <v>4</v>
      </c>
      <c r="AF150" s="86">
        <f t="shared" si="45"/>
        <v>43256</v>
      </c>
      <c r="AG150" s="86">
        <f t="shared" si="46"/>
        <v>43286</v>
      </c>
      <c r="AH150" s="37">
        <f t="shared" si="47"/>
        <v>30</v>
      </c>
      <c r="AJ150" s="164"/>
    </row>
    <row r="151" spans="30:36" x14ac:dyDescent="0.2">
      <c r="AD151" s="85">
        <v>7</v>
      </c>
      <c r="AE151" s="85">
        <v>5</v>
      </c>
      <c r="AF151" s="86">
        <f t="shared" si="45"/>
        <v>43257</v>
      </c>
      <c r="AG151" s="86">
        <f t="shared" si="46"/>
        <v>43287</v>
      </c>
      <c r="AH151" s="37">
        <f t="shared" si="47"/>
        <v>30</v>
      </c>
      <c r="AJ151" s="164"/>
    </row>
    <row r="152" spans="30:36" x14ac:dyDescent="0.2">
      <c r="AD152" s="85">
        <v>7</v>
      </c>
      <c r="AE152" s="85">
        <v>6</v>
      </c>
      <c r="AF152" s="86">
        <f t="shared" si="45"/>
        <v>43258</v>
      </c>
      <c r="AG152" s="86">
        <f t="shared" si="46"/>
        <v>43290</v>
      </c>
      <c r="AH152" s="37">
        <f t="shared" si="47"/>
        <v>32</v>
      </c>
      <c r="AJ152" s="164"/>
    </row>
    <row r="153" spans="30:36" x14ac:dyDescent="0.2">
      <c r="AD153" s="85">
        <v>7</v>
      </c>
      <c r="AE153" s="85">
        <v>7</v>
      </c>
      <c r="AF153" s="86">
        <f t="shared" si="45"/>
        <v>43259</v>
      </c>
      <c r="AG153" s="86">
        <f t="shared" si="46"/>
        <v>43291</v>
      </c>
      <c r="AH153" s="37">
        <f t="shared" si="47"/>
        <v>32</v>
      </c>
      <c r="AJ153" s="164"/>
    </row>
    <row r="154" spans="30:36" x14ac:dyDescent="0.2">
      <c r="AD154" s="85">
        <v>7</v>
      </c>
      <c r="AE154" s="85">
        <v>8</v>
      </c>
      <c r="AF154" s="86">
        <f t="shared" si="45"/>
        <v>43262</v>
      </c>
      <c r="AG154" s="86">
        <f t="shared" si="46"/>
        <v>43292</v>
      </c>
      <c r="AH154" s="37">
        <f t="shared" si="47"/>
        <v>30</v>
      </c>
      <c r="AJ154" s="164"/>
    </row>
    <row r="155" spans="30:36" x14ac:dyDescent="0.2">
      <c r="AD155" s="85">
        <v>7</v>
      </c>
      <c r="AE155" s="85">
        <v>9</v>
      </c>
      <c r="AF155" s="86">
        <f t="shared" si="45"/>
        <v>43263</v>
      </c>
      <c r="AG155" s="86">
        <f t="shared" si="46"/>
        <v>43293</v>
      </c>
      <c r="AH155" s="37">
        <f t="shared" si="47"/>
        <v>30</v>
      </c>
      <c r="AJ155" s="164"/>
    </row>
    <row r="156" spans="30:36" x14ac:dyDescent="0.2">
      <c r="AD156" s="85">
        <v>7</v>
      </c>
      <c r="AE156" s="85">
        <v>10</v>
      </c>
      <c r="AF156" s="86">
        <f t="shared" si="45"/>
        <v>43264</v>
      </c>
      <c r="AG156" s="86">
        <f t="shared" si="46"/>
        <v>43294</v>
      </c>
      <c r="AH156" s="37">
        <f t="shared" si="47"/>
        <v>30</v>
      </c>
      <c r="AJ156" s="164"/>
    </row>
    <row r="157" spans="30:36" x14ac:dyDescent="0.2">
      <c r="AD157" s="85">
        <v>7</v>
      </c>
      <c r="AE157" s="85">
        <v>11</v>
      </c>
      <c r="AF157" s="86">
        <f t="shared" si="45"/>
        <v>43265</v>
      </c>
      <c r="AG157" s="86">
        <f t="shared" si="46"/>
        <v>43297</v>
      </c>
      <c r="AH157" s="37">
        <f t="shared" si="47"/>
        <v>32</v>
      </c>
      <c r="AJ157" s="164"/>
    </row>
    <row r="158" spans="30:36" x14ac:dyDescent="0.2">
      <c r="AD158" s="85">
        <v>7</v>
      </c>
      <c r="AE158" s="85">
        <v>12</v>
      </c>
      <c r="AF158" s="86">
        <f t="shared" si="45"/>
        <v>43266</v>
      </c>
      <c r="AG158" s="86">
        <f t="shared" si="46"/>
        <v>43298</v>
      </c>
      <c r="AH158" s="37">
        <f t="shared" si="47"/>
        <v>32</v>
      </c>
      <c r="AJ158" s="164"/>
    </row>
    <row r="159" spans="30:36" x14ac:dyDescent="0.2">
      <c r="AD159" s="85">
        <v>7</v>
      </c>
      <c r="AE159" s="85">
        <v>13</v>
      </c>
      <c r="AF159" s="86">
        <f t="shared" si="45"/>
        <v>43269</v>
      </c>
      <c r="AG159" s="86">
        <f t="shared" si="46"/>
        <v>43299</v>
      </c>
      <c r="AH159" s="37">
        <f t="shared" si="47"/>
        <v>30</v>
      </c>
      <c r="AJ159" s="164"/>
    </row>
    <row r="160" spans="30:36" x14ac:dyDescent="0.2">
      <c r="AD160" s="85">
        <v>7</v>
      </c>
      <c r="AE160" s="85">
        <v>14</v>
      </c>
      <c r="AF160" s="86">
        <f t="shared" si="45"/>
        <v>43270</v>
      </c>
      <c r="AG160" s="86">
        <f t="shared" si="46"/>
        <v>43300</v>
      </c>
      <c r="AH160" s="37">
        <f t="shared" si="47"/>
        <v>30</v>
      </c>
      <c r="AJ160" s="164"/>
    </row>
    <row r="161" spans="30:36" x14ac:dyDescent="0.2">
      <c r="AD161" s="85">
        <v>7</v>
      </c>
      <c r="AE161" s="85">
        <v>15</v>
      </c>
      <c r="AF161" s="86">
        <f t="shared" si="45"/>
        <v>43271</v>
      </c>
      <c r="AG161" s="86">
        <f t="shared" si="46"/>
        <v>43301</v>
      </c>
      <c r="AH161" s="37">
        <f t="shared" si="47"/>
        <v>30</v>
      </c>
      <c r="AJ161" s="164"/>
    </row>
    <row r="162" spans="30:36" x14ac:dyDescent="0.2">
      <c r="AD162" s="85">
        <v>7</v>
      </c>
      <c r="AE162" s="85">
        <v>16</v>
      </c>
      <c r="AF162" s="86">
        <f t="shared" ref="AF162:AF225" si="48">INDEX($Y$10:$AX$28,MATCH(AE162,$A$10:$A$28,0),AD162*2)</f>
        <v>43272</v>
      </c>
      <c r="AG162" s="86">
        <f t="shared" ref="AG162:AG225" si="49">INDEX($AA$10:$AX$28,MATCH(AE162,$A$10:$A$28,0),AD162*2)</f>
        <v>43304</v>
      </c>
      <c r="AH162" s="37">
        <f t="shared" ref="AH162:AH225" si="50">AG162-AF162</f>
        <v>32</v>
      </c>
      <c r="AJ162" s="164"/>
    </row>
    <row r="163" spans="30:36" x14ac:dyDescent="0.2">
      <c r="AD163" s="85">
        <v>7</v>
      </c>
      <c r="AE163" s="85">
        <v>17</v>
      </c>
      <c r="AF163" s="86">
        <f t="shared" si="48"/>
        <v>43273</v>
      </c>
      <c r="AG163" s="86">
        <f t="shared" si="49"/>
        <v>43305</v>
      </c>
      <c r="AH163" s="37">
        <f t="shared" si="50"/>
        <v>32</v>
      </c>
      <c r="AJ163" s="164"/>
    </row>
    <row r="164" spans="30:36" x14ac:dyDescent="0.2">
      <c r="AD164" s="85">
        <v>7</v>
      </c>
      <c r="AE164" s="85">
        <v>18</v>
      </c>
      <c r="AF164" s="86">
        <f t="shared" si="48"/>
        <v>43276</v>
      </c>
      <c r="AG164" s="86">
        <f t="shared" si="49"/>
        <v>43306</v>
      </c>
      <c r="AH164" s="37">
        <f t="shared" si="50"/>
        <v>30</v>
      </c>
      <c r="AJ164" s="164"/>
    </row>
    <row r="165" spans="30:36" x14ac:dyDescent="0.2">
      <c r="AD165" s="136">
        <v>7</v>
      </c>
      <c r="AE165" s="136">
        <v>19</v>
      </c>
      <c r="AF165" s="137">
        <f t="shared" si="48"/>
        <v>43277</v>
      </c>
      <c r="AG165" s="137">
        <f t="shared" si="49"/>
        <v>43307</v>
      </c>
      <c r="AH165" s="138">
        <f t="shared" si="50"/>
        <v>30</v>
      </c>
      <c r="AJ165" s="164"/>
    </row>
    <row r="166" spans="30:36" x14ac:dyDescent="0.2">
      <c r="AD166" s="85">
        <v>8</v>
      </c>
      <c r="AE166" s="85">
        <v>1</v>
      </c>
      <c r="AF166" s="86">
        <f t="shared" si="48"/>
        <v>43280</v>
      </c>
      <c r="AG166" s="86">
        <f t="shared" si="49"/>
        <v>43312</v>
      </c>
      <c r="AH166" s="37">
        <f t="shared" si="50"/>
        <v>32</v>
      </c>
      <c r="AJ166" s="164"/>
    </row>
    <row r="167" spans="30:36" x14ac:dyDescent="0.2">
      <c r="AD167" s="85">
        <v>8</v>
      </c>
      <c r="AE167" s="85">
        <v>2</v>
      </c>
      <c r="AF167" s="86">
        <f t="shared" si="48"/>
        <v>43283</v>
      </c>
      <c r="AG167" s="86">
        <f t="shared" si="49"/>
        <v>43313</v>
      </c>
      <c r="AH167" s="37">
        <f t="shared" si="50"/>
        <v>30</v>
      </c>
      <c r="AJ167" s="164"/>
    </row>
    <row r="168" spans="30:36" x14ac:dyDescent="0.2">
      <c r="AD168" s="85">
        <v>8</v>
      </c>
      <c r="AE168" s="85">
        <v>3</v>
      </c>
      <c r="AF168" s="86">
        <f t="shared" si="48"/>
        <v>43284</v>
      </c>
      <c r="AG168" s="86">
        <f t="shared" si="49"/>
        <v>43314</v>
      </c>
      <c r="AH168" s="37">
        <f t="shared" si="50"/>
        <v>30</v>
      </c>
      <c r="AJ168" s="164"/>
    </row>
    <row r="169" spans="30:36" x14ac:dyDescent="0.2">
      <c r="AD169" s="85">
        <v>8</v>
      </c>
      <c r="AE169" s="85">
        <v>4</v>
      </c>
      <c r="AF169" s="86">
        <f t="shared" si="48"/>
        <v>43286</v>
      </c>
      <c r="AG169" s="86">
        <f t="shared" si="49"/>
        <v>43315</v>
      </c>
      <c r="AH169" s="37">
        <f t="shared" si="50"/>
        <v>29</v>
      </c>
      <c r="AJ169" s="164"/>
    </row>
    <row r="170" spans="30:36" x14ac:dyDescent="0.2">
      <c r="AD170" s="85">
        <v>8</v>
      </c>
      <c r="AE170" s="85">
        <v>5</v>
      </c>
      <c r="AF170" s="86">
        <f t="shared" si="48"/>
        <v>43287</v>
      </c>
      <c r="AG170" s="86">
        <f t="shared" si="49"/>
        <v>43318</v>
      </c>
      <c r="AH170" s="37">
        <f t="shared" si="50"/>
        <v>31</v>
      </c>
      <c r="AJ170" s="164"/>
    </row>
    <row r="171" spans="30:36" x14ac:dyDescent="0.2">
      <c r="AD171" s="85">
        <v>8</v>
      </c>
      <c r="AE171" s="85">
        <v>6</v>
      </c>
      <c r="AF171" s="86">
        <f t="shared" si="48"/>
        <v>43290</v>
      </c>
      <c r="AG171" s="86">
        <f t="shared" si="49"/>
        <v>43319</v>
      </c>
      <c r="AH171" s="37">
        <f t="shared" si="50"/>
        <v>29</v>
      </c>
      <c r="AJ171" s="164"/>
    </row>
    <row r="172" spans="30:36" x14ac:dyDescent="0.2">
      <c r="AD172" s="85">
        <v>8</v>
      </c>
      <c r="AE172" s="85">
        <v>7</v>
      </c>
      <c r="AF172" s="86">
        <f t="shared" si="48"/>
        <v>43291</v>
      </c>
      <c r="AG172" s="86">
        <f t="shared" si="49"/>
        <v>43320</v>
      </c>
      <c r="AH172" s="37">
        <f t="shared" si="50"/>
        <v>29</v>
      </c>
      <c r="AJ172" s="164"/>
    </row>
    <row r="173" spans="30:36" x14ac:dyDescent="0.2">
      <c r="AD173" s="85">
        <v>8</v>
      </c>
      <c r="AE173" s="85">
        <v>8</v>
      </c>
      <c r="AF173" s="86">
        <f t="shared" si="48"/>
        <v>43292</v>
      </c>
      <c r="AG173" s="86">
        <f t="shared" si="49"/>
        <v>43321</v>
      </c>
      <c r="AH173" s="37">
        <f t="shared" si="50"/>
        <v>29</v>
      </c>
      <c r="AJ173" s="164"/>
    </row>
    <row r="174" spans="30:36" x14ac:dyDescent="0.2">
      <c r="AD174" s="85">
        <v>8</v>
      </c>
      <c r="AE174" s="85">
        <v>9</v>
      </c>
      <c r="AF174" s="86">
        <f t="shared" si="48"/>
        <v>43293</v>
      </c>
      <c r="AG174" s="86">
        <f t="shared" si="49"/>
        <v>43322</v>
      </c>
      <c r="AH174" s="37">
        <f t="shared" si="50"/>
        <v>29</v>
      </c>
      <c r="AJ174" s="164"/>
    </row>
    <row r="175" spans="30:36" x14ac:dyDescent="0.2">
      <c r="AD175" s="85">
        <v>8</v>
      </c>
      <c r="AE175" s="85">
        <v>10</v>
      </c>
      <c r="AF175" s="86">
        <f t="shared" si="48"/>
        <v>43294</v>
      </c>
      <c r="AG175" s="86">
        <f t="shared" si="49"/>
        <v>43325</v>
      </c>
      <c r="AH175" s="37">
        <f t="shared" si="50"/>
        <v>31</v>
      </c>
      <c r="AJ175" s="164"/>
    </row>
    <row r="176" spans="30:36" x14ac:dyDescent="0.2">
      <c r="AD176" s="85">
        <v>8</v>
      </c>
      <c r="AE176" s="85">
        <v>11</v>
      </c>
      <c r="AF176" s="86">
        <f t="shared" si="48"/>
        <v>43297</v>
      </c>
      <c r="AG176" s="86">
        <f t="shared" si="49"/>
        <v>43326</v>
      </c>
      <c r="AH176" s="37">
        <f t="shared" si="50"/>
        <v>29</v>
      </c>
      <c r="AJ176" s="164"/>
    </row>
    <row r="177" spans="30:36" x14ac:dyDescent="0.2">
      <c r="AD177" s="85">
        <v>8</v>
      </c>
      <c r="AE177" s="85">
        <v>12</v>
      </c>
      <c r="AF177" s="86">
        <f t="shared" si="48"/>
        <v>43298</v>
      </c>
      <c r="AG177" s="86">
        <f t="shared" si="49"/>
        <v>43327</v>
      </c>
      <c r="AH177" s="37">
        <f t="shared" si="50"/>
        <v>29</v>
      </c>
      <c r="AJ177" s="164"/>
    </row>
    <row r="178" spans="30:36" x14ac:dyDescent="0.2">
      <c r="AD178" s="85">
        <v>8</v>
      </c>
      <c r="AE178" s="85">
        <v>13</v>
      </c>
      <c r="AF178" s="86">
        <f t="shared" si="48"/>
        <v>43299</v>
      </c>
      <c r="AG178" s="86">
        <f t="shared" si="49"/>
        <v>43328</v>
      </c>
      <c r="AH178" s="37">
        <f t="shared" si="50"/>
        <v>29</v>
      </c>
      <c r="AJ178" s="164"/>
    </row>
    <row r="179" spans="30:36" x14ac:dyDescent="0.2">
      <c r="AD179" s="85">
        <v>8</v>
      </c>
      <c r="AE179" s="85">
        <v>14</v>
      </c>
      <c r="AF179" s="86">
        <f t="shared" si="48"/>
        <v>43300</v>
      </c>
      <c r="AG179" s="86">
        <f t="shared" si="49"/>
        <v>43329</v>
      </c>
      <c r="AH179" s="37">
        <f t="shared" si="50"/>
        <v>29</v>
      </c>
      <c r="AJ179" s="164"/>
    </row>
    <row r="180" spans="30:36" x14ac:dyDescent="0.2">
      <c r="AD180" s="85">
        <v>8</v>
      </c>
      <c r="AE180" s="85">
        <v>15</v>
      </c>
      <c r="AF180" s="86">
        <f t="shared" si="48"/>
        <v>43301</v>
      </c>
      <c r="AG180" s="86">
        <f t="shared" si="49"/>
        <v>43332</v>
      </c>
      <c r="AH180" s="37">
        <f t="shared" si="50"/>
        <v>31</v>
      </c>
      <c r="AJ180" s="164"/>
    </row>
    <row r="181" spans="30:36" x14ac:dyDescent="0.2">
      <c r="AD181" s="85">
        <v>8</v>
      </c>
      <c r="AE181" s="85">
        <v>16</v>
      </c>
      <c r="AF181" s="86">
        <f t="shared" si="48"/>
        <v>43304</v>
      </c>
      <c r="AG181" s="86">
        <f t="shared" si="49"/>
        <v>43333</v>
      </c>
      <c r="AH181" s="37">
        <f t="shared" si="50"/>
        <v>29</v>
      </c>
      <c r="AJ181" s="164"/>
    </row>
    <row r="182" spans="30:36" x14ac:dyDescent="0.2">
      <c r="AD182" s="85">
        <v>8</v>
      </c>
      <c r="AE182" s="85">
        <v>17</v>
      </c>
      <c r="AF182" s="86">
        <f t="shared" si="48"/>
        <v>43305</v>
      </c>
      <c r="AG182" s="86">
        <f t="shared" si="49"/>
        <v>43334</v>
      </c>
      <c r="AH182" s="37">
        <f t="shared" si="50"/>
        <v>29</v>
      </c>
      <c r="AJ182" s="164"/>
    </row>
    <row r="183" spans="30:36" x14ac:dyDescent="0.2">
      <c r="AD183" s="85">
        <v>8</v>
      </c>
      <c r="AE183" s="85">
        <v>18</v>
      </c>
      <c r="AF183" s="86">
        <f t="shared" si="48"/>
        <v>43306</v>
      </c>
      <c r="AG183" s="86">
        <f t="shared" si="49"/>
        <v>43335</v>
      </c>
      <c r="AH183" s="37">
        <f t="shared" si="50"/>
        <v>29</v>
      </c>
      <c r="AJ183" s="164"/>
    </row>
    <row r="184" spans="30:36" x14ac:dyDescent="0.2">
      <c r="AD184" s="85">
        <v>8</v>
      </c>
      <c r="AE184" s="85">
        <v>19</v>
      </c>
      <c r="AF184" s="86">
        <f t="shared" si="48"/>
        <v>43307</v>
      </c>
      <c r="AG184" s="86">
        <f t="shared" si="49"/>
        <v>43336</v>
      </c>
      <c r="AH184" s="37">
        <f t="shared" si="50"/>
        <v>29</v>
      </c>
      <c r="AJ184" s="164"/>
    </row>
    <row r="185" spans="30:36" x14ac:dyDescent="0.2">
      <c r="AD185" s="85">
        <v>9</v>
      </c>
      <c r="AE185" s="85">
        <v>1</v>
      </c>
      <c r="AF185" s="86">
        <f t="shared" si="48"/>
        <v>43312</v>
      </c>
      <c r="AG185" s="86">
        <f t="shared" si="49"/>
        <v>43342</v>
      </c>
      <c r="AH185" s="37">
        <f t="shared" si="50"/>
        <v>30</v>
      </c>
      <c r="AJ185" s="164"/>
    </row>
    <row r="186" spans="30:36" x14ac:dyDescent="0.2">
      <c r="AD186" s="85">
        <v>9</v>
      </c>
      <c r="AE186" s="85">
        <v>2</v>
      </c>
      <c r="AF186" s="86">
        <f t="shared" si="48"/>
        <v>43313</v>
      </c>
      <c r="AG186" s="86">
        <f t="shared" si="49"/>
        <v>43343</v>
      </c>
      <c r="AH186" s="37">
        <f t="shared" si="50"/>
        <v>30</v>
      </c>
      <c r="AJ186" s="164"/>
    </row>
    <row r="187" spans="30:36" x14ac:dyDescent="0.2">
      <c r="AD187" s="85">
        <v>9</v>
      </c>
      <c r="AE187" s="85">
        <v>3</v>
      </c>
      <c r="AF187" s="86">
        <f t="shared" si="48"/>
        <v>43314</v>
      </c>
      <c r="AG187" s="86">
        <f t="shared" si="49"/>
        <v>43347</v>
      </c>
      <c r="AH187" s="37">
        <f t="shared" si="50"/>
        <v>33</v>
      </c>
      <c r="AJ187" s="164"/>
    </row>
    <row r="188" spans="30:36" x14ac:dyDescent="0.2">
      <c r="AD188" s="85">
        <v>9</v>
      </c>
      <c r="AE188" s="85">
        <v>4</v>
      </c>
      <c r="AF188" s="86">
        <f t="shared" si="48"/>
        <v>43315</v>
      </c>
      <c r="AG188" s="86">
        <f t="shared" si="49"/>
        <v>43348</v>
      </c>
      <c r="AH188" s="37">
        <f t="shared" si="50"/>
        <v>33</v>
      </c>
      <c r="AJ188" s="164"/>
    </row>
    <row r="189" spans="30:36" x14ac:dyDescent="0.2">
      <c r="AD189" s="85">
        <v>9</v>
      </c>
      <c r="AE189" s="85">
        <v>5</v>
      </c>
      <c r="AF189" s="86">
        <f t="shared" si="48"/>
        <v>43318</v>
      </c>
      <c r="AG189" s="86">
        <f t="shared" si="49"/>
        <v>43349</v>
      </c>
      <c r="AH189" s="37">
        <f t="shared" si="50"/>
        <v>31</v>
      </c>
      <c r="AJ189" s="164"/>
    </row>
    <row r="190" spans="30:36" x14ac:dyDescent="0.2">
      <c r="AD190" s="85">
        <v>9</v>
      </c>
      <c r="AE190" s="85">
        <v>6</v>
      </c>
      <c r="AF190" s="86">
        <f t="shared" si="48"/>
        <v>43319</v>
      </c>
      <c r="AG190" s="86">
        <f t="shared" si="49"/>
        <v>43350</v>
      </c>
      <c r="AH190" s="37">
        <f t="shared" si="50"/>
        <v>31</v>
      </c>
      <c r="AJ190" s="164"/>
    </row>
    <row r="191" spans="30:36" x14ac:dyDescent="0.2">
      <c r="AD191" s="85">
        <v>9</v>
      </c>
      <c r="AE191" s="85">
        <v>7</v>
      </c>
      <c r="AF191" s="86">
        <f t="shared" si="48"/>
        <v>43320</v>
      </c>
      <c r="AG191" s="86">
        <f t="shared" si="49"/>
        <v>43353</v>
      </c>
      <c r="AH191" s="37">
        <f t="shared" si="50"/>
        <v>33</v>
      </c>
      <c r="AJ191" s="164"/>
    </row>
    <row r="192" spans="30:36" x14ac:dyDescent="0.2">
      <c r="AD192" s="85">
        <v>9</v>
      </c>
      <c r="AE192" s="85">
        <v>8</v>
      </c>
      <c r="AF192" s="86">
        <f t="shared" si="48"/>
        <v>43321</v>
      </c>
      <c r="AG192" s="86">
        <f t="shared" si="49"/>
        <v>43354</v>
      </c>
      <c r="AH192" s="37">
        <f t="shared" si="50"/>
        <v>33</v>
      </c>
      <c r="AJ192" s="164"/>
    </row>
    <row r="193" spans="30:36" x14ac:dyDescent="0.2">
      <c r="AD193" s="85">
        <v>9</v>
      </c>
      <c r="AE193" s="85">
        <v>9</v>
      </c>
      <c r="AF193" s="86">
        <f t="shared" si="48"/>
        <v>43322</v>
      </c>
      <c r="AG193" s="86">
        <f t="shared" si="49"/>
        <v>43355</v>
      </c>
      <c r="AH193" s="37">
        <f t="shared" si="50"/>
        <v>33</v>
      </c>
      <c r="AJ193" s="164"/>
    </row>
    <row r="194" spans="30:36" x14ac:dyDescent="0.2">
      <c r="AD194" s="85">
        <v>9</v>
      </c>
      <c r="AE194" s="85">
        <v>10</v>
      </c>
      <c r="AF194" s="86">
        <f t="shared" si="48"/>
        <v>43325</v>
      </c>
      <c r="AG194" s="86">
        <f t="shared" si="49"/>
        <v>43356</v>
      </c>
      <c r="AH194" s="37">
        <f t="shared" si="50"/>
        <v>31</v>
      </c>
      <c r="AJ194" s="164"/>
    </row>
    <row r="195" spans="30:36" x14ac:dyDescent="0.2">
      <c r="AD195" s="85">
        <v>9</v>
      </c>
      <c r="AE195" s="85">
        <v>11</v>
      </c>
      <c r="AF195" s="86">
        <f t="shared" si="48"/>
        <v>43326</v>
      </c>
      <c r="AG195" s="86">
        <f t="shared" si="49"/>
        <v>43357</v>
      </c>
      <c r="AH195" s="37">
        <f t="shared" si="50"/>
        <v>31</v>
      </c>
      <c r="AJ195" s="164"/>
    </row>
    <row r="196" spans="30:36" x14ac:dyDescent="0.2">
      <c r="AD196" s="85">
        <v>9</v>
      </c>
      <c r="AE196" s="85">
        <v>12</v>
      </c>
      <c r="AF196" s="86">
        <f t="shared" si="48"/>
        <v>43327</v>
      </c>
      <c r="AG196" s="86">
        <f t="shared" si="49"/>
        <v>43360</v>
      </c>
      <c r="AH196" s="37">
        <f t="shared" si="50"/>
        <v>33</v>
      </c>
      <c r="AJ196" s="164"/>
    </row>
    <row r="197" spans="30:36" x14ac:dyDescent="0.2">
      <c r="AD197" s="85">
        <v>9</v>
      </c>
      <c r="AE197" s="85">
        <v>13</v>
      </c>
      <c r="AF197" s="86">
        <f t="shared" si="48"/>
        <v>43328</v>
      </c>
      <c r="AG197" s="86">
        <f t="shared" si="49"/>
        <v>43361</v>
      </c>
      <c r="AH197" s="37">
        <f t="shared" si="50"/>
        <v>33</v>
      </c>
      <c r="AJ197" s="164"/>
    </row>
    <row r="198" spans="30:36" x14ac:dyDescent="0.2">
      <c r="AD198" s="85">
        <v>9</v>
      </c>
      <c r="AE198" s="85">
        <v>14</v>
      </c>
      <c r="AF198" s="86">
        <f t="shared" si="48"/>
        <v>43329</v>
      </c>
      <c r="AG198" s="86">
        <f t="shared" si="49"/>
        <v>43362</v>
      </c>
      <c r="AH198" s="37">
        <f t="shared" si="50"/>
        <v>33</v>
      </c>
      <c r="AJ198" s="164"/>
    </row>
    <row r="199" spans="30:36" x14ac:dyDescent="0.2">
      <c r="AD199" s="85">
        <v>9</v>
      </c>
      <c r="AE199" s="85">
        <v>15</v>
      </c>
      <c r="AF199" s="86">
        <f t="shared" si="48"/>
        <v>43332</v>
      </c>
      <c r="AG199" s="86">
        <f t="shared" si="49"/>
        <v>43363</v>
      </c>
      <c r="AH199" s="37">
        <f t="shared" si="50"/>
        <v>31</v>
      </c>
      <c r="AJ199" s="164"/>
    </row>
    <row r="200" spans="30:36" x14ac:dyDescent="0.2">
      <c r="AD200" s="85">
        <v>9</v>
      </c>
      <c r="AE200" s="85">
        <v>16</v>
      </c>
      <c r="AF200" s="86">
        <f t="shared" si="48"/>
        <v>43333</v>
      </c>
      <c r="AG200" s="86">
        <f t="shared" si="49"/>
        <v>43364</v>
      </c>
      <c r="AH200" s="37">
        <f t="shared" si="50"/>
        <v>31</v>
      </c>
      <c r="AJ200" s="164"/>
    </row>
    <row r="201" spans="30:36" x14ac:dyDescent="0.2">
      <c r="AD201" s="85">
        <v>9</v>
      </c>
      <c r="AE201" s="85">
        <v>17</v>
      </c>
      <c r="AF201" s="86">
        <f t="shared" si="48"/>
        <v>43334</v>
      </c>
      <c r="AG201" s="86">
        <f t="shared" si="49"/>
        <v>43367</v>
      </c>
      <c r="AH201" s="37">
        <f t="shared" si="50"/>
        <v>33</v>
      </c>
      <c r="AJ201" s="164"/>
    </row>
    <row r="202" spans="30:36" x14ac:dyDescent="0.2">
      <c r="AD202" s="85">
        <v>9</v>
      </c>
      <c r="AE202" s="85">
        <v>18</v>
      </c>
      <c r="AF202" s="86">
        <f t="shared" si="48"/>
        <v>43335</v>
      </c>
      <c r="AG202" s="86">
        <f t="shared" si="49"/>
        <v>43368</v>
      </c>
      <c r="AH202" s="37">
        <f t="shared" si="50"/>
        <v>33</v>
      </c>
      <c r="AJ202" s="164"/>
    </row>
    <row r="203" spans="30:36" x14ac:dyDescent="0.2">
      <c r="AD203" s="85">
        <v>9</v>
      </c>
      <c r="AE203" s="85">
        <v>19</v>
      </c>
      <c r="AF203" s="86">
        <f t="shared" si="48"/>
        <v>43336</v>
      </c>
      <c r="AG203" s="86">
        <f t="shared" si="49"/>
        <v>43369</v>
      </c>
      <c r="AH203" s="37">
        <f t="shared" si="50"/>
        <v>33</v>
      </c>
      <c r="AJ203" s="164"/>
    </row>
    <row r="204" spans="30:36" x14ac:dyDescent="0.2">
      <c r="AD204" s="85">
        <v>10</v>
      </c>
      <c r="AE204" s="85">
        <v>1</v>
      </c>
      <c r="AF204" s="86">
        <f t="shared" si="48"/>
        <v>43342</v>
      </c>
      <c r="AG204" s="86">
        <f t="shared" si="49"/>
        <v>43374</v>
      </c>
      <c r="AH204" s="37">
        <f t="shared" si="50"/>
        <v>32</v>
      </c>
      <c r="AJ204" s="164"/>
    </row>
    <row r="205" spans="30:36" x14ac:dyDescent="0.2">
      <c r="AD205" s="85">
        <v>10</v>
      </c>
      <c r="AE205" s="85">
        <v>2</v>
      </c>
      <c r="AF205" s="86">
        <f t="shared" si="48"/>
        <v>43343</v>
      </c>
      <c r="AG205" s="86">
        <f t="shared" si="49"/>
        <v>43375</v>
      </c>
      <c r="AH205" s="37">
        <f t="shared" si="50"/>
        <v>32</v>
      </c>
      <c r="AJ205" s="164"/>
    </row>
    <row r="206" spans="30:36" x14ac:dyDescent="0.2">
      <c r="AD206" s="85">
        <v>10</v>
      </c>
      <c r="AE206" s="85">
        <v>3</v>
      </c>
      <c r="AF206" s="86">
        <f t="shared" si="48"/>
        <v>43347</v>
      </c>
      <c r="AG206" s="86">
        <f t="shared" si="49"/>
        <v>43376</v>
      </c>
      <c r="AH206" s="37">
        <f t="shared" si="50"/>
        <v>29</v>
      </c>
      <c r="AJ206" s="164"/>
    </row>
    <row r="207" spans="30:36" x14ac:dyDescent="0.2">
      <c r="AD207" s="85">
        <v>10</v>
      </c>
      <c r="AE207" s="85">
        <v>4</v>
      </c>
      <c r="AF207" s="86">
        <f t="shared" si="48"/>
        <v>43348</v>
      </c>
      <c r="AG207" s="86">
        <f t="shared" si="49"/>
        <v>43377</v>
      </c>
      <c r="AH207" s="37">
        <f t="shared" si="50"/>
        <v>29</v>
      </c>
      <c r="AJ207" s="164"/>
    </row>
    <row r="208" spans="30:36" x14ac:dyDescent="0.2">
      <c r="AD208" s="85">
        <v>10</v>
      </c>
      <c r="AE208" s="85">
        <v>5</v>
      </c>
      <c r="AF208" s="86">
        <f t="shared" si="48"/>
        <v>43349</v>
      </c>
      <c r="AG208" s="86">
        <f t="shared" si="49"/>
        <v>43378</v>
      </c>
      <c r="AH208" s="37">
        <f t="shared" si="50"/>
        <v>29</v>
      </c>
      <c r="AJ208" s="164"/>
    </row>
    <row r="209" spans="30:36" x14ac:dyDescent="0.2">
      <c r="AD209" s="85">
        <v>10</v>
      </c>
      <c r="AE209" s="85">
        <v>6</v>
      </c>
      <c r="AF209" s="86">
        <f t="shared" si="48"/>
        <v>43350</v>
      </c>
      <c r="AG209" s="86">
        <f t="shared" si="49"/>
        <v>43381</v>
      </c>
      <c r="AH209" s="37">
        <f t="shared" si="50"/>
        <v>31</v>
      </c>
      <c r="AJ209" s="164"/>
    </row>
    <row r="210" spans="30:36" x14ac:dyDescent="0.2">
      <c r="AD210" s="85">
        <v>10</v>
      </c>
      <c r="AE210" s="85">
        <v>7</v>
      </c>
      <c r="AF210" s="86">
        <f t="shared" si="48"/>
        <v>43353</v>
      </c>
      <c r="AG210" s="86">
        <f t="shared" si="49"/>
        <v>43382</v>
      </c>
      <c r="AH210" s="37">
        <f t="shared" si="50"/>
        <v>29</v>
      </c>
      <c r="AJ210" s="164"/>
    </row>
    <row r="211" spans="30:36" x14ac:dyDescent="0.2">
      <c r="AD211" s="85">
        <v>10</v>
      </c>
      <c r="AE211" s="85">
        <v>8</v>
      </c>
      <c r="AF211" s="86">
        <f t="shared" si="48"/>
        <v>43354</v>
      </c>
      <c r="AG211" s="86">
        <f t="shared" si="49"/>
        <v>43383</v>
      </c>
      <c r="AH211" s="37">
        <f t="shared" si="50"/>
        <v>29</v>
      </c>
      <c r="AJ211" s="164"/>
    </row>
    <row r="212" spans="30:36" x14ac:dyDescent="0.2">
      <c r="AD212" s="85">
        <v>10</v>
      </c>
      <c r="AE212" s="85">
        <v>9</v>
      </c>
      <c r="AF212" s="86">
        <f t="shared" si="48"/>
        <v>43355</v>
      </c>
      <c r="AG212" s="86">
        <f t="shared" si="49"/>
        <v>43384</v>
      </c>
      <c r="AH212" s="37">
        <f t="shared" si="50"/>
        <v>29</v>
      </c>
      <c r="AJ212" s="164"/>
    </row>
    <row r="213" spans="30:36" x14ac:dyDescent="0.2">
      <c r="AD213" s="85">
        <v>10</v>
      </c>
      <c r="AE213" s="85">
        <v>10</v>
      </c>
      <c r="AF213" s="86">
        <f t="shared" si="48"/>
        <v>43356</v>
      </c>
      <c r="AG213" s="86">
        <f t="shared" si="49"/>
        <v>43385</v>
      </c>
      <c r="AH213" s="37">
        <f t="shared" si="50"/>
        <v>29</v>
      </c>
      <c r="AJ213" s="164"/>
    </row>
    <row r="214" spans="30:36" x14ac:dyDescent="0.2">
      <c r="AD214" s="85">
        <v>10</v>
      </c>
      <c r="AE214" s="85">
        <v>11</v>
      </c>
      <c r="AF214" s="86">
        <f t="shared" si="48"/>
        <v>43357</v>
      </c>
      <c r="AG214" s="86">
        <f t="shared" si="49"/>
        <v>43388</v>
      </c>
      <c r="AH214" s="37">
        <f t="shared" si="50"/>
        <v>31</v>
      </c>
      <c r="AJ214" s="164"/>
    </row>
    <row r="215" spans="30:36" x14ac:dyDescent="0.2">
      <c r="AD215" s="85">
        <v>10</v>
      </c>
      <c r="AE215" s="85">
        <v>12</v>
      </c>
      <c r="AF215" s="86">
        <f t="shared" si="48"/>
        <v>43360</v>
      </c>
      <c r="AG215" s="86">
        <f t="shared" si="49"/>
        <v>43389</v>
      </c>
      <c r="AH215" s="37">
        <f t="shared" si="50"/>
        <v>29</v>
      </c>
      <c r="AJ215" s="164"/>
    </row>
    <row r="216" spans="30:36" x14ac:dyDescent="0.2">
      <c r="AD216" s="85">
        <v>10</v>
      </c>
      <c r="AE216" s="85">
        <v>13</v>
      </c>
      <c r="AF216" s="86">
        <f t="shared" si="48"/>
        <v>43361</v>
      </c>
      <c r="AG216" s="86">
        <f t="shared" si="49"/>
        <v>43390</v>
      </c>
      <c r="AH216" s="37">
        <f t="shared" si="50"/>
        <v>29</v>
      </c>
      <c r="AJ216" s="164"/>
    </row>
    <row r="217" spans="30:36" x14ac:dyDescent="0.2">
      <c r="AD217" s="85">
        <v>10</v>
      </c>
      <c r="AE217" s="85">
        <v>14</v>
      </c>
      <c r="AF217" s="86">
        <f t="shared" si="48"/>
        <v>43362</v>
      </c>
      <c r="AG217" s="86">
        <f t="shared" si="49"/>
        <v>43391</v>
      </c>
      <c r="AH217" s="37">
        <f t="shared" si="50"/>
        <v>29</v>
      </c>
      <c r="AJ217" s="164"/>
    </row>
    <row r="218" spans="30:36" x14ac:dyDescent="0.2">
      <c r="AD218" s="85">
        <v>10</v>
      </c>
      <c r="AE218" s="85">
        <v>15</v>
      </c>
      <c r="AF218" s="86">
        <f t="shared" si="48"/>
        <v>43363</v>
      </c>
      <c r="AG218" s="86">
        <f t="shared" si="49"/>
        <v>43392</v>
      </c>
      <c r="AH218" s="37">
        <f t="shared" si="50"/>
        <v>29</v>
      </c>
      <c r="AJ218" s="164"/>
    </row>
    <row r="219" spans="30:36" x14ac:dyDescent="0.2">
      <c r="AD219" s="85">
        <v>10</v>
      </c>
      <c r="AE219" s="85">
        <v>16</v>
      </c>
      <c r="AF219" s="86">
        <f t="shared" si="48"/>
        <v>43364</v>
      </c>
      <c r="AG219" s="86">
        <f t="shared" si="49"/>
        <v>43395</v>
      </c>
      <c r="AH219" s="37">
        <f t="shared" si="50"/>
        <v>31</v>
      </c>
      <c r="AJ219" s="164"/>
    </row>
    <row r="220" spans="30:36" x14ac:dyDescent="0.2">
      <c r="AD220" s="85">
        <v>10</v>
      </c>
      <c r="AE220" s="85">
        <v>17</v>
      </c>
      <c r="AF220" s="86">
        <f t="shared" si="48"/>
        <v>43367</v>
      </c>
      <c r="AG220" s="86">
        <f t="shared" si="49"/>
        <v>43396</v>
      </c>
      <c r="AH220" s="37">
        <f t="shared" si="50"/>
        <v>29</v>
      </c>
      <c r="AJ220" s="164"/>
    </row>
    <row r="221" spans="30:36" x14ac:dyDescent="0.2">
      <c r="AD221" s="85">
        <v>10</v>
      </c>
      <c r="AE221" s="85">
        <v>18</v>
      </c>
      <c r="AF221" s="86">
        <f t="shared" si="48"/>
        <v>43368</v>
      </c>
      <c r="AG221" s="86">
        <f t="shared" si="49"/>
        <v>43397</v>
      </c>
      <c r="AH221" s="37">
        <f t="shared" si="50"/>
        <v>29</v>
      </c>
      <c r="AJ221" s="164"/>
    </row>
    <row r="222" spans="30:36" x14ac:dyDescent="0.2">
      <c r="AD222" s="85">
        <v>10</v>
      </c>
      <c r="AE222" s="85">
        <v>19</v>
      </c>
      <c r="AF222" s="86">
        <f t="shared" si="48"/>
        <v>43369</v>
      </c>
      <c r="AG222" s="86">
        <f t="shared" si="49"/>
        <v>43398</v>
      </c>
      <c r="AH222" s="37">
        <f t="shared" si="50"/>
        <v>29</v>
      </c>
      <c r="AJ222" s="164"/>
    </row>
    <row r="223" spans="30:36" x14ac:dyDescent="0.2">
      <c r="AD223" s="85">
        <v>11</v>
      </c>
      <c r="AE223" s="85">
        <v>1</v>
      </c>
      <c r="AF223" s="86">
        <f t="shared" si="48"/>
        <v>43374</v>
      </c>
      <c r="AG223" s="86">
        <f t="shared" si="49"/>
        <v>43402</v>
      </c>
      <c r="AH223" s="37">
        <f t="shared" si="50"/>
        <v>28</v>
      </c>
      <c r="AJ223" s="164"/>
    </row>
    <row r="224" spans="30:36" x14ac:dyDescent="0.2">
      <c r="AD224" s="85">
        <v>11</v>
      </c>
      <c r="AE224" s="85">
        <v>2</v>
      </c>
      <c r="AF224" s="86">
        <f t="shared" si="48"/>
        <v>43375</v>
      </c>
      <c r="AG224" s="86">
        <f t="shared" si="49"/>
        <v>43403</v>
      </c>
      <c r="AH224" s="37">
        <f t="shared" si="50"/>
        <v>28</v>
      </c>
      <c r="AJ224" s="164"/>
    </row>
    <row r="225" spans="30:36" x14ac:dyDescent="0.2">
      <c r="AD225" s="85">
        <v>11</v>
      </c>
      <c r="AE225" s="85">
        <v>3</v>
      </c>
      <c r="AF225" s="86">
        <f t="shared" si="48"/>
        <v>43376</v>
      </c>
      <c r="AG225" s="86">
        <f t="shared" si="49"/>
        <v>43404</v>
      </c>
      <c r="AH225" s="37">
        <f t="shared" si="50"/>
        <v>28</v>
      </c>
      <c r="AJ225" s="164"/>
    </row>
    <row r="226" spans="30:36" x14ac:dyDescent="0.2">
      <c r="AD226" s="85">
        <v>11</v>
      </c>
      <c r="AE226" s="85">
        <v>4</v>
      </c>
      <c r="AF226" s="86">
        <f t="shared" ref="AF226:AF260" si="51">INDEX($Y$10:$AX$28,MATCH(AE226,$A$10:$A$28,0),AD226*2)</f>
        <v>43377</v>
      </c>
      <c r="AG226" s="86">
        <f t="shared" ref="AG226:AG260" si="52">INDEX($AA$10:$AX$28,MATCH(AE226,$A$10:$A$28,0),AD226*2)</f>
        <v>43405</v>
      </c>
      <c r="AH226" s="37">
        <f t="shared" ref="AH226:AH260" si="53">AG226-AF226</f>
        <v>28</v>
      </c>
      <c r="AJ226" s="164"/>
    </row>
    <row r="227" spans="30:36" x14ac:dyDescent="0.2">
      <c r="AD227" s="85">
        <v>11</v>
      </c>
      <c r="AE227" s="85">
        <v>5</v>
      </c>
      <c r="AF227" s="86">
        <f t="shared" si="51"/>
        <v>43378</v>
      </c>
      <c r="AG227" s="86">
        <f t="shared" si="52"/>
        <v>43406</v>
      </c>
      <c r="AH227" s="37">
        <f t="shared" si="53"/>
        <v>28</v>
      </c>
      <c r="AJ227" s="164"/>
    </row>
    <row r="228" spans="30:36" x14ac:dyDescent="0.2">
      <c r="AD228" s="85">
        <v>11</v>
      </c>
      <c r="AE228" s="85">
        <v>6</v>
      </c>
      <c r="AF228" s="86">
        <f t="shared" si="51"/>
        <v>43381</v>
      </c>
      <c r="AG228" s="86">
        <f t="shared" si="52"/>
        <v>43409</v>
      </c>
      <c r="AH228" s="37">
        <f t="shared" si="53"/>
        <v>28</v>
      </c>
      <c r="AJ228" s="164"/>
    </row>
    <row r="229" spans="30:36" x14ac:dyDescent="0.2">
      <c r="AD229" s="85">
        <v>11</v>
      </c>
      <c r="AE229" s="85">
        <v>7</v>
      </c>
      <c r="AF229" s="86">
        <f t="shared" si="51"/>
        <v>43382</v>
      </c>
      <c r="AG229" s="86">
        <f t="shared" si="52"/>
        <v>43410</v>
      </c>
      <c r="AH229" s="37">
        <f t="shared" si="53"/>
        <v>28</v>
      </c>
      <c r="AJ229" s="164"/>
    </row>
    <row r="230" spans="30:36" x14ac:dyDescent="0.2">
      <c r="AD230" s="85">
        <v>11</v>
      </c>
      <c r="AE230" s="85">
        <v>8</v>
      </c>
      <c r="AF230" s="86">
        <f t="shared" si="51"/>
        <v>43383</v>
      </c>
      <c r="AG230" s="86">
        <f t="shared" si="52"/>
        <v>43411</v>
      </c>
      <c r="AH230" s="37">
        <f t="shared" si="53"/>
        <v>28</v>
      </c>
      <c r="AJ230" s="164"/>
    </row>
    <row r="231" spans="30:36" x14ac:dyDescent="0.2">
      <c r="AD231" s="85">
        <v>11</v>
      </c>
      <c r="AE231" s="85">
        <v>9</v>
      </c>
      <c r="AF231" s="86">
        <f t="shared" si="51"/>
        <v>43384</v>
      </c>
      <c r="AG231" s="86">
        <f t="shared" si="52"/>
        <v>43412</v>
      </c>
      <c r="AH231" s="37">
        <f t="shared" si="53"/>
        <v>28</v>
      </c>
      <c r="AJ231" s="164"/>
    </row>
    <row r="232" spans="30:36" x14ac:dyDescent="0.2">
      <c r="AD232" s="85">
        <v>11</v>
      </c>
      <c r="AE232" s="85">
        <v>10</v>
      </c>
      <c r="AF232" s="86">
        <f t="shared" si="51"/>
        <v>43385</v>
      </c>
      <c r="AG232" s="86">
        <f t="shared" si="52"/>
        <v>43413</v>
      </c>
      <c r="AH232" s="37">
        <f t="shared" si="53"/>
        <v>28</v>
      </c>
      <c r="AJ232" s="164"/>
    </row>
    <row r="233" spans="30:36" x14ac:dyDescent="0.2">
      <c r="AD233" s="85">
        <v>11</v>
      </c>
      <c r="AE233" s="85">
        <v>11</v>
      </c>
      <c r="AF233" s="86">
        <f t="shared" si="51"/>
        <v>43388</v>
      </c>
      <c r="AG233" s="86">
        <f t="shared" si="52"/>
        <v>43416</v>
      </c>
      <c r="AH233" s="37">
        <f t="shared" si="53"/>
        <v>28</v>
      </c>
      <c r="AJ233" s="164"/>
    </row>
    <row r="234" spans="30:36" x14ac:dyDescent="0.2">
      <c r="AD234" s="85">
        <v>11</v>
      </c>
      <c r="AE234" s="85">
        <v>12</v>
      </c>
      <c r="AF234" s="86">
        <f t="shared" si="51"/>
        <v>43389</v>
      </c>
      <c r="AG234" s="86">
        <f t="shared" si="52"/>
        <v>43417</v>
      </c>
      <c r="AH234" s="37">
        <f t="shared" si="53"/>
        <v>28</v>
      </c>
      <c r="AJ234" s="164"/>
    </row>
    <row r="235" spans="30:36" x14ac:dyDescent="0.2">
      <c r="AD235" s="85">
        <v>11</v>
      </c>
      <c r="AE235" s="85">
        <v>13</v>
      </c>
      <c r="AF235" s="86">
        <f t="shared" si="51"/>
        <v>43390</v>
      </c>
      <c r="AG235" s="86">
        <f t="shared" si="52"/>
        <v>43418</v>
      </c>
      <c r="AH235" s="37">
        <f t="shared" si="53"/>
        <v>28</v>
      </c>
      <c r="AJ235" s="164"/>
    </row>
    <row r="236" spans="30:36" x14ac:dyDescent="0.2">
      <c r="AD236" s="85">
        <v>11</v>
      </c>
      <c r="AE236" s="85">
        <v>14</v>
      </c>
      <c r="AF236" s="86">
        <f t="shared" si="51"/>
        <v>43391</v>
      </c>
      <c r="AG236" s="86">
        <f t="shared" si="52"/>
        <v>43419</v>
      </c>
      <c r="AH236" s="37">
        <f t="shared" si="53"/>
        <v>28</v>
      </c>
      <c r="AJ236" s="164"/>
    </row>
    <row r="237" spans="30:36" x14ac:dyDescent="0.2">
      <c r="AD237" s="85">
        <v>11</v>
      </c>
      <c r="AE237" s="85">
        <v>15</v>
      </c>
      <c r="AF237" s="86">
        <f t="shared" si="51"/>
        <v>43392</v>
      </c>
      <c r="AG237" s="86">
        <f t="shared" si="52"/>
        <v>43420</v>
      </c>
      <c r="AH237" s="37">
        <f t="shared" si="53"/>
        <v>28</v>
      </c>
      <c r="AJ237" s="164"/>
    </row>
    <row r="238" spans="30:36" x14ac:dyDescent="0.2">
      <c r="AD238" s="85">
        <v>11</v>
      </c>
      <c r="AE238" s="85">
        <v>16</v>
      </c>
      <c r="AF238" s="86">
        <f t="shared" si="51"/>
        <v>43395</v>
      </c>
      <c r="AG238" s="86">
        <f t="shared" si="52"/>
        <v>43423</v>
      </c>
      <c r="AH238" s="37">
        <f t="shared" si="53"/>
        <v>28</v>
      </c>
      <c r="AJ238" s="164"/>
    </row>
    <row r="239" spans="30:36" x14ac:dyDescent="0.2">
      <c r="AD239" s="85">
        <v>11</v>
      </c>
      <c r="AE239" s="85">
        <v>17</v>
      </c>
      <c r="AF239" s="86">
        <f t="shared" si="51"/>
        <v>43396</v>
      </c>
      <c r="AG239" s="86">
        <f t="shared" si="52"/>
        <v>43424</v>
      </c>
      <c r="AH239" s="37">
        <f t="shared" si="53"/>
        <v>28</v>
      </c>
      <c r="AJ239" s="164"/>
    </row>
    <row r="240" spans="30:36" x14ac:dyDescent="0.2">
      <c r="AD240" s="85">
        <v>11</v>
      </c>
      <c r="AE240" s="85">
        <v>18</v>
      </c>
      <c r="AF240" s="86">
        <f t="shared" si="51"/>
        <v>43397</v>
      </c>
      <c r="AG240" s="86">
        <f t="shared" si="52"/>
        <v>43425</v>
      </c>
      <c r="AH240" s="37">
        <f t="shared" si="53"/>
        <v>28</v>
      </c>
      <c r="AJ240" s="164"/>
    </row>
    <row r="241" spans="30:36" x14ac:dyDescent="0.2">
      <c r="AD241" s="85">
        <v>11</v>
      </c>
      <c r="AE241" s="85">
        <v>19</v>
      </c>
      <c r="AF241" s="86">
        <f t="shared" si="51"/>
        <v>43398</v>
      </c>
      <c r="AG241" s="86">
        <f t="shared" si="52"/>
        <v>43430</v>
      </c>
      <c r="AH241" s="37">
        <f t="shared" si="53"/>
        <v>32</v>
      </c>
      <c r="AJ241" s="164"/>
    </row>
    <row r="242" spans="30:36" x14ac:dyDescent="0.2">
      <c r="AD242" s="85">
        <v>12</v>
      </c>
      <c r="AE242" s="85">
        <v>1</v>
      </c>
      <c r="AF242" s="86">
        <f t="shared" si="51"/>
        <v>43402</v>
      </c>
      <c r="AG242" s="86">
        <f t="shared" si="52"/>
        <v>43432</v>
      </c>
      <c r="AH242" s="37">
        <f t="shared" si="53"/>
        <v>30</v>
      </c>
      <c r="AJ242" s="164"/>
    </row>
    <row r="243" spans="30:36" x14ac:dyDescent="0.2">
      <c r="AD243" s="85">
        <v>12</v>
      </c>
      <c r="AE243" s="85">
        <v>2</v>
      </c>
      <c r="AF243" s="86">
        <f t="shared" si="51"/>
        <v>43403</v>
      </c>
      <c r="AG243" s="86">
        <f t="shared" si="52"/>
        <v>43433</v>
      </c>
      <c r="AH243" s="37">
        <f t="shared" si="53"/>
        <v>30</v>
      </c>
      <c r="AJ243" s="164"/>
    </row>
    <row r="244" spans="30:36" x14ac:dyDescent="0.2">
      <c r="AD244" s="85">
        <v>12</v>
      </c>
      <c r="AE244" s="85">
        <v>3</v>
      </c>
      <c r="AF244" s="86">
        <f t="shared" si="51"/>
        <v>43404</v>
      </c>
      <c r="AG244" s="86">
        <f t="shared" si="52"/>
        <v>43434</v>
      </c>
      <c r="AH244" s="37">
        <f t="shared" si="53"/>
        <v>30</v>
      </c>
      <c r="AJ244" s="164"/>
    </row>
    <row r="245" spans="30:36" x14ac:dyDescent="0.2">
      <c r="AD245" s="85">
        <v>12</v>
      </c>
      <c r="AE245" s="85">
        <v>4</v>
      </c>
      <c r="AF245" s="86">
        <f t="shared" si="51"/>
        <v>43405</v>
      </c>
      <c r="AG245" s="86">
        <f t="shared" si="52"/>
        <v>43437</v>
      </c>
      <c r="AH245" s="37">
        <f t="shared" si="53"/>
        <v>32</v>
      </c>
      <c r="AJ245" s="164"/>
    </row>
    <row r="246" spans="30:36" x14ac:dyDescent="0.2">
      <c r="AD246" s="85">
        <v>12</v>
      </c>
      <c r="AE246" s="85">
        <v>5</v>
      </c>
      <c r="AF246" s="86">
        <f t="shared" si="51"/>
        <v>43406</v>
      </c>
      <c r="AG246" s="86">
        <f t="shared" si="52"/>
        <v>43438</v>
      </c>
      <c r="AH246" s="37">
        <f t="shared" si="53"/>
        <v>32</v>
      </c>
      <c r="AJ246" s="164"/>
    </row>
    <row r="247" spans="30:36" x14ac:dyDescent="0.2">
      <c r="AD247" s="85">
        <v>12</v>
      </c>
      <c r="AE247" s="85">
        <v>6</v>
      </c>
      <c r="AF247" s="86">
        <f t="shared" si="51"/>
        <v>43409</v>
      </c>
      <c r="AG247" s="86">
        <f t="shared" si="52"/>
        <v>43439</v>
      </c>
      <c r="AH247" s="37">
        <f t="shared" si="53"/>
        <v>30</v>
      </c>
      <c r="AJ247" s="164"/>
    </row>
    <row r="248" spans="30:36" x14ac:dyDescent="0.2">
      <c r="AD248" s="85">
        <v>12</v>
      </c>
      <c r="AE248" s="85">
        <v>7</v>
      </c>
      <c r="AF248" s="86">
        <f t="shared" si="51"/>
        <v>43410</v>
      </c>
      <c r="AG248" s="86">
        <f t="shared" si="52"/>
        <v>43440</v>
      </c>
      <c r="AH248" s="37">
        <f t="shared" si="53"/>
        <v>30</v>
      </c>
      <c r="AJ248" s="164"/>
    </row>
    <row r="249" spans="30:36" x14ac:dyDescent="0.2">
      <c r="AD249" s="85">
        <v>12</v>
      </c>
      <c r="AE249" s="85">
        <v>8</v>
      </c>
      <c r="AF249" s="86">
        <f t="shared" si="51"/>
        <v>43411</v>
      </c>
      <c r="AG249" s="86">
        <f t="shared" si="52"/>
        <v>43441</v>
      </c>
      <c r="AH249" s="37">
        <f t="shared" si="53"/>
        <v>30</v>
      </c>
      <c r="AJ249" s="164"/>
    </row>
    <row r="250" spans="30:36" x14ac:dyDescent="0.2">
      <c r="AD250" s="85">
        <v>12</v>
      </c>
      <c r="AE250" s="85">
        <v>9</v>
      </c>
      <c r="AF250" s="86">
        <f t="shared" si="51"/>
        <v>43412</v>
      </c>
      <c r="AG250" s="86">
        <f t="shared" si="52"/>
        <v>43444</v>
      </c>
      <c r="AH250" s="37">
        <f t="shared" si="53"/>
        <v>32</v>
      </c>
      <c r="AJ250" s="164"/>
    </row>
    <row r="251" spans="30:36" x14ac:dyDescent="0.2">
      <c r="AD251" s="85">
        <v>12</v>
      </c>
      <c r="AE251" s="85">
        <v>10</v>
      </c>
      <c r="AF251" s="86">
        <f t="shared" si="51"/>
        <v>43413</v>
      </c>
      <c r="AG251" s="86">
        <f t="shared" si="52"/>
        <v>43445</v>
      </c>
      <c r="AH251" s="37">
        <f t="shared" si="53"/>
        <v>32</v>
      </c>
      <c r="AJ251" s="164"/>
    </row>
    <row r="252" spans="30:36" x14ac:dyDescent="0.2">
      <c r="AD252" s="85">
        <v>12</v>
      </c>
      <c r="AE252" s="85">
        <v>11</v>
      </c>
      <c r="AF252" s="86">
        <f t="shared" si="51"/>
        <v>43416</v>
      </c>
      <c r="AG252" s="86">
        <f t="shared" si="52"/>
        <v>43446</v>
      </c>
      <c r="AH252" s="37">
        <f t="shared" si="53"/>
        <v>30</v>
      </c>
      <c r="AJ252" s="164"/>
    </row>
    <row r="253" spans="30:36" x14ac:dyDescent="0.2">
      <c r="AD253" s="85">
        <v>12</v>
      </c>
      <c r="AE253" s="85">
        <v>12</v>
      </c>
      <c r="AF253" s="86">
        <f t="shared" si="51"/>
        <v>43417</v>
      </c>
      <c r="AG253" s="86">
        <f t="shared" si="52"/>
        <v>43447</v>
      </c>
      <c r="AH253" s="37">
        <f t="shared" si="53"/>
        <v>30</v>
      </c>
      <c r="AJ253" s="164"/>
    </row>
    <row r="254" spans="30:36" x14ac:dyDescent="0.2">
      <c r="AD254" s="85">
        <v>12</v>
      </c>
      <c r="AE254" s="85">
        <v>13</v>
      </c>
      <c r="AF254" s="86">
        <f t="shared" si="51"/>
        <v>43418</v>
      </c>
      <c r="AG254" s="86">
        <f t="shared" si="52"/>
        <v>43448</v>
      </c>
      <c r="AH254" s="37">
        <f t="shared" si="53"/>
        <v>30</v>
      </c>
      <c r="AJ254" s="164"/>
    </row>
    <row r="255" spans="30:36" x14ac:dyDescent="0.2">
      <c r="AD255" s="85">
        <v>12</v>
      </c>
      <c r="AE255" s="85">
        <v>14</v>
      </c>
      <c r="AF255" s="86">
        <f t="shared" si="51"/>
        <v>43419</v>
      </c>
      <c r="AG255" s="86">
        <f t="shared" si="52"/>
        <v>43451</v>
      </c>
      <c r="AH255" s="37">
        <f t="shared" si="53"/>
        <v>32</v>
      </c>
      <c r="AJ255" s="164"/>
    </row>
    <row r="256" spans="30:36" x14ac:dyDescent="0.2">
      <c r="AD256" s="85">
        <v>12</v>
      </c>
      <c r="AE256" s="85">
        <v>15</v>
      </c>
      <c r="AF256" s="86">
        <f t="shared" si="51"/>
        <v>43420</v>
      </c>
      <c r="AG256" s="86">
        <f t="shared" si="52"/>
        <v>43452</v>
      </c>
      <c r="AH256" s="37">
        <f t="shared" si="53"/>
        <v>32</v>
      </c>
      <c r="AJ256" s="164"/>
    </row>
    <row r="257" spans="30:36" x14ac:dyDescent="0.2">
      <c r="AD257" s="85">
        <v>12</v>
      </c>
      <c r="AE257" s="85">
        <v>16</v>
      </c>
      <c r="AF257" s="86">
        <f t="shared" si="51"/>
        <v>43423</v>
      </c>
      <c r="AG257" s="86">
        <f t="shared" si="52"/>
        <v>43453</v>
      </c>
      <c r="AH257" s="37">
        <f t="shared" si="53"/>
        <v>30</v>
      </c>
      <c r="AJ257" s="164"/>
    </row>
    <row r="258" spans="30:36" x14ac:dyDescent="0.2">
      <c r="AD258" s="85">
        <v>12</v>
      </c>
      <c r="AE258" s="85">
        <v>17</v>
      </c>
      <c r="AF258" s="86">
        <f t="shared" si="51"/>
        <v>43424</v>
      </c>
      <c r="AG258" s="86">
        <f t="shared" si="52"/>
        <v>43454</v>
      </c>
      <c r="AH258" s="37">
        <f t="shared" si="53"/>
        <v>30</v>
      </c>
      <c r="AJ258" s="164"/>
    </row>
    <row r="259" spans="30:36" x14ac:dyDescent="0.2">
      <c r="AD259" s="85">
        <v>12</v>
      </c>
      <c r="AE259" s="85">
        <v>18</v>
      </c>
      <c r="AF259" s="86">
        <f t="shared" si="51"/>
        <v>43425</v>
      </c>
      <c r="AG259" s="86">
        <f t="shared" si="52"/>
        <v>43455</v>
      </c>
      <c r="AH259" s="37">
        <f t="shared" si="53"/>
        <v>30</v>
      </c>
      <c r="AJ259" s="164"/>
    </row>
    <row r="260" spans="30:36" x14ac:dyDescent="0.2">
      <c r="AD260" s="136">
        <v>12</v>
      </c>
      <c r="AE260" s="136">
        <v>19</v>
      </c>
      <c r="AF260" s="137">
        <f t="shared" si="51"/>
        <v>43430</v>
      </c>
      <c r="AG260" s="137">
        <f t="shared" si="52"/>
        <v>43460</v>
      </c>
      <c r="AH260" s="138">
        <f t="shared" si="53"/>
        <v>30</v>
      </c>
      <c r="AJ260" s="164"/>
    </row>
    <row r="261" spans="30:36" x14ac:dyDescent="0.2">
      <c r="AD261" s="85">
        <v>1</v>
      </c>
      <c r="AE261" s="85">
        <v>1</v>
      </c>
      <c r="AF261" s="86">
        <f>INDEX($AW$10:$BX$28,MATCH(AE261,$A$10:$A$28,0),AD261*2)</f>
        <v>43432</v>
      </c>
      <c r="AG261" s="86">
        <f>INDEX($AY$10:$BX$28,MATCH(AE261,$A$10:$A$28,0),AD261*2)</f>
        <v>43461</v>
      </c>
      <c r="AH261" s="37">
        <f>AG261-AF261</f>
        <v>29</v>
      </c>
      <c r="AJ261" s="164"/>
    </row>
    <row r="262" spans="30:36" x14ac:dyDescent="0.2">
      <c r="AD262" s="85">
        <v>1</v>
      </c>
      <c r="AE262" s="85">
        <v>2</v>
      </c>
      <c r="AF262" s="86">
        <f t="shared" ref="AF262:AF279" si="54">INDEX($AW$10:$BX$28,MATCH(AE262,$A$10:$A$28,0),AD262*2)</f>
        <v>43433</v>
      </c>
      <c r="AG262" s="86">
        <f t="shared" ref="AG262:AG279" si="55">INDEX($AY$10:$BX$28,MATCH(AE262,$A$10:$A$28,0),AD262*2)</f>
        <v>43462</v>
      </c>
      <c r="AH262" s="37">
        <f t="shared" ref="AH262:AH273" si="56">AG262-AF262</f>
        <v>29</v>
      </c>
      <c r="AJ262" s="164"/>
    </row>
    <row r="263" spans="30:36" x14ac:dyDescent="0.2">
      <c r="AD263" s="85">
        <v>1</v>
      </c>
      <c r="AE263" s="85">
        <v>3</v>
      </c>
      <c r="AF263" s="86">
        <f t="shared" si="54"/>
        <v>43434</v>
      </c>
      <c r="AG263" s="86">
        <f t="shared" si="55"/>
        <v>43465</v>
      </c>
      <c r="AH263" s="37">
        <f t="shared" si="56"/>
        <v>31</v>
      </c>
      <c r="AJ263" s="164"/>
    </row>
    <row r="264" spans="30:36" x14ac:dyDescent="0.2">
      <c r="AD264" s="85">
        <v>1</v>
      </c>
      <c r="AE264" s="85">
        <v>4</v>
      </c>
      <c r="AF264" s="86">
        <f t="shared" si="54"/>
        <v>43437</v>
      </c>
      <c r="AG264" s="86">
        <f t="shared" si="55"/>
        <v>43467</v>
      </c>
      <c r="AH264" s="37">
        <f t="shared" si="56"/>
        <v>30</v>
      </c>
      <c r="AJ264" s="164"/>
    </row>
    <row r="265" spans="30:36" x14ac:dyDescent="0.2">
      <c r="AD265" s="85">
        <v>1</v>
      </c>
      <c r="AE265" s="85">
        <v>5</v>
      </c>
      <c r="AF265" s="86">
        <f t="shared" si="54"/>
        <v>43438</v>
      </c>
      <c r="AG265" s="86">
        <f t="shared" si="55"/>
        <v>43468</v>
      </c>
      <c r="AH265" s="37">
        <f t="shared" si="56"/>
        <v>30</v>
      </c>
      <c r="AJ265" s="164"/>
    </row>
    <row r="266" spans="30:36" x14ac:dyDescent="0.2">
      <c r="AD266" s="85">
        <v>1</v>
      </c>
      <c r="AE266" s="85">
        <v>6</v>
      </c>
      <c r="AF266" s="86">
        <f t="shared" si="54"/>
        <v>43439</v>
      </c>
      <c r="AG266" s="86">
        <f t="shared" si="55"/>
        <v>43469</v>
      </c>
      <c r="AH266" s="37">
        <f t="shared" si="56"/>
        <v>30</v>
      </c>
      <c r="AJ266" s="164"/>
    </row>
    <row r="267" spans="30:36" x14ac:dyDescent="0.2">
      <c r="AD267" s="85">
        <v>1</v>
      </c>
      <c r="AE267" s="85">
        <v>7</v>
      </c>
      <c r="AF267" s="86">
        <f t="shared" si="54"/>
        <v>43440</v>
      </c>
      <c r="AG267" s="86">
        <f t="shared" si="55"/>
        <v>43472</v>
      </c>
      <c r="AH267" s="37">
        <f t="shared" si="56"/>
        <v>32</v>
      </c>
      <c r="AJ267" s="164"/>
    </row>
    <row r="268" spans="30:36" x14ac:dyDescent="0.2">
      <c r="AD268" s="85">
        <v>1</v>
      </c>
      <c r="AE268" s="85">
        <v>8</v>
      </c>
      <c r="AF268" s="86">
        <f t="shared" si="54"/>
        <v>43441</v>
      </c>
      <c r="AG268" s="86">
        <f t="shared" si="55"/>
        <v>43473</v>
      </c>
      <c r="AH268" s="37">
        <f t="shared" si="56"/>
        <v>32</v>
      </c>
      <c r="AJ268" s="164"/>
    </row>
    <row r="269" spans="30:36" x14ac:dyDescent="0.2">
      <c r="AD269" s="85">
        <v>1</v>
      </c>
      <c r="AE269" s="85">
        <v>9</v>
      </c>
      <c r="AF269" s="86">
        <f t="shared" si="54"/>
        <v>43444</v>
      </c>
      <c r="AG269" s="86">
        <f t="shared" si="55"/>
        <v>43474</v>
      </c>
      <c r="AH269" s="37">
        <f t="shared" si="56"/>
        <v>30</v>
      </c>
      <c r="AJ269" s="164"/>
    </row>
    <row r="270" spans="30:36" x14ac:dyDescent="0.2">
      <c r="AD270" s="85">
        <v>1</v>
      </c>
      <c r="AE270" s="85">
        <v>10</v>
      </c>
      <c r="AF270" s="86">
        <f t="shared" si="54"/>
        <v>43445</v>
      </c>
      <c r="AG270" s="86">
        <f t="shared" si="55"/>
        <v>43475</v>
      </c>
      <c r="AH270" s="37">
        <f t="shared" si="56"/>
        <v>30</v>
      </c>
      <c r="AJ270" s="164"/>
    </row>
    <row r="271" spans="30:36" x14ac:dyDescent="0.2">
      <c r="AD271" s="85">
        <v>1</v>
      </c>
      <c r="AE271" s="85">
        <v>11</v>
      </c>
      <c r="AF271" s="86">
        <f t="shared" si="54"/>
        <v>43446</v>
      </c>
      <c r="AG271" s="86">
        <f t="shared" si="55"/>
        <v>43476</v>
      </c>
      <c r="AH271" s="37">
        <f t="shared" si="56"/>
        <v>30</v>
      </c>
      <c r="AJ271" s="164"/>
    </row>
    <row r="272" spans="30:36" x14ac:dyDescent="0.2">
      <c r="AD272" s="85">
        <v>1</v>
      </c>
      <c r="AE272" s="85">
        <v>12</v>
      </c>
      <c r="AF272" s="86">
        <f t="shared" si="54"/>
        <v>43447</v>
      </c>
      <c r="AG272" s="86">
        <f t="shared" si="55"/>
        <v>43479</v>
      </c>
      <c r="AH272" s="37">
        <f t="shared" si="56"/>
        <v>32</v>
      </c>
      <c r="AJ272" s="164"/>
    </row>
    <row r="273" spans="30:36" x14ac:dyDescent="0.2">
      <c r="AD273" s="85">
        <v>1</v>
      </c>
      <c r="AE273" s="85">
        <v>13</v>
      </c>
      <c r="AF273" s="86">
        <f t="shared" si="54"/>
        <v>43448</v>
      </c>
      <c r="AG273" s="86">
        <f t="shared" si="55"/>
        <v>43480</v>
      </c>
      <c r="AH273" s="37">
        <f t="shared" si="56"/>
        <v>32</v>
      </c>
      <c r="AJ273" s="164"/>
    </row>
    <row r="274" spans="30:36" x14ac:dyDescent="0.2">
      <c r="AD274" s="85">
        <v>1</v>
      </c>
      <c r="AE274" s="85">
        <v>14</v>
      </c>
      <c r="AF274" s="86">
        <f t="shared" si="54"/>
        <v>43451</v>
      </c>
      <c r="AG274" s="86">
        <f t="shared" si="55"/>
        <v>43481</v>
      </c>
      <c r="AH274" s="37">
        <f t="shared" ref="AH274:AH279" si="57">AG274-AF274</f>
        <v>30</v>
      </c>
      <c r="AJ274" s="164"/>
    </row>
    <row r="275" spans="30:36" x14ac:dyDescent="0.2">
      <c r="AD275" s="85">
        <v>1</v>
      </c>
      <c r="AE275" s="85">
        <v>15</v>
      </c>
      <c r="AF275" s="86">
        <f t="shared" si="54"/>
        <v>43452</v>
      </c>
      <c r="AG275" s="86">
        <f t="shared" si="55"/>
        <v>43482</v>
      </c>
      <c r="AH275" s="37">
        <f t="shared" si="57"/>
        <v>30</v>
      </c>
      <c r="AJ275" s="164"/>
    </row>
    <row r="276" spans="30:36" x14ac:dyDescent="0.2">
      <c r="AD276" s="85">
        <v>1</v>
      </c>
      <c r="AE276" s="85">
        <v>16</v>
      </c>
      <c r="AF276" s="86">
        <f t="shared" si="54"/>
        <v>43453</v>
      </c>
      <c r="AG276" s="86">
        <f t="shared" si="55"/>
        <v>43483</v>
      </c>
      <c r="AH276" s="37">
        <f t="shared" si="57"/>
        <v>30</v>
      </c>
      <c r="AJ276" s="164"/>
    </row>
    <row r="277" spans="30:36" x14ac:dyDescent="0.2">
      <c r="AD277" s="85">
        <v>1</v>
      </c>
      <c r="AE277" s="85">
        <v>17</v>
      </c>
      <c r="AF277" s="86">
        <f t="shared" si="54"/>
        <v>43454</v>
      </c>
      <c r="AG277" s="86">
        <f t="shared" si="55"/>
        <v>43486</v>
      </c>
      <c r="AH277" s="37">
        <f t="shared" si="57"/>
        <v>32</v>
      </c>
      <c r="AJ277" s="164"/>
    </row>
    <row r="278" spans="30:36" x14ac:dyDescent="0.2">
      <c r="AD278" s="85">
        <v>1</v>
      </c>
      <c r="AE278" s="85">
        <v>18</v>
      </c>
      <c r="AF278" s="86">
        <f t="shared" si="54"/>
        <v>43455</v>
      </c>
      <c r="AG278" s="86">
        <f t="shared" si="55"/>
        <v>43487</v>
      </c>
      <c r="AH278" s="37">
        <f t="shared" si="57"/>
        <v>32</v>
      </c>
      <c r="AJ278" s="164"/>
    </row>
    <row r="279" spans="30:36" x14ac:dyDescent="0.2">
      <c r="AD279" s="136">
        <v>1</v>
      </c>
      <c r="AE279" s="136">
        <v>19</v>
      </c>
      <c r="AF279" s="137">
        <f t="shared" si="54"/>
        <v>43460</v>
      </c>
      <c r="AG279" s="137">
        <f t="shared" si="55"/>
        <v>43488</v>
      </c>
      <c r="AH279" s="138">
        <f t="shared" si="57"/>
        <v>28</v>
      </c>
      <c r="AJ279" s="164"/>
    </row>
    <row r="280" spans="30:36" x14ac:dyDescent="0.2">
      <c r="AD280" s="85"/>
      <c r="AE280" s="85"/>
      <c r="AF280" s="86"/>
      <c r="AG280" s="86"/>
      <c r="AJ280" s="164"/>
    </row>
    <row r="281" spans="30:36" x14ac:dyDescent="0.2">
      <c r="AD281" s="85"/>
      <c r="AE281" s="85"/>
      <c r="AF281" s="86"/>
      <c r="AG281" s="86"/>
      <c r="AJ281" s="164"/>
    </row>
    <row r="282" spans="30:36" x14ac:dyDescent="0.2">
      <c r="AD282" s="85"/>
      <c r="AE282" s="85"/>
      <c r="AF282" s="86"/>
      <c r="AG282" s="86"/>
      <c r="AJ282" s="164"/>
    </row>
    <row r="283" spans="30:36" x14ac:dyDescent="0.2">
      <c r="AD283" s="85"/>
      <c r="AE283" s="85"/>
      <c r="AF283" s="86"/>
      <c r="AG283" s="86"/>
      <c r="AJ283" s="164"/>
    </row>
    <row r="284" spans="30:36" x14ac:dyDescent="0.2">
      <c r="AD284" s="85"/>
      <c r="AE284" s="85"/>
      <c r="AF284" s="86"/>
      <c r="AG284" s="86"/>
      <c r="AJ284" s="164"/>
    </row>
    <row r="285" spans="30:36" x14ac:dyDescent="0.2">
      <c r="AD285" s="85"/>
      <c r="AE285" s="85"/>
      <c r="AF285" s="86"/>
      <c r="AG285" s="86"/>
      <c r="AJ285" s="164"/>
    </row>
    <row r="286" spans="30:36" x14ac:dyDescent="0.2">
      <c r="AD286" s="85"/>
      <c r="AE286" s="85"/>
      <c r="AF286" s="86"/>
      <c r="AG286" s="86"/>
      <c r="AJ286" s="164"/>
    </row>
    <row r="287" spans="30:36" x14ac:dyDescent="0.2">
      <c r="AD287" s="85"/>
      <c r="AE287" s="85"/>
      <c r="AF287" s="86"/>
      <c r="AG287" s="86"/>
      <c r="AJ287" s="164"/>
    </row>
    <row r="288" spans="30:36" x14ac:dyDescent="0.2">
      <c r="AD288" s="85"/>
      <c r="AE288" s="85"/>
      <c r="AF288" s="86"/>
      <c r="AG288" s="86"/>
      <c r="AJ288" s="164"/>
    </row>
    <row r="289" spans="30:36" x14ac:dyDescent="0.2">
      <c r="AD289" s="85"/>
      <c r="AE289" s="85"/>
      <c r="AF289" s="86"/>
      <c r="AG289" s="86"/>
      <c r="AJ289" s="164"/>
    </row>
    <row r="290" spans="30:36" x14ac:dyDescent="0.2">
      <c r="AD290" s="85"/>
      <c r="AE290" s="85"/>
      <c r="AF290" s="86"/>
      <c r="AG290" s="86"/>
      <c r="AJ290" s="164"/>
    </row>
    <row r="291" spans="30:36" x14ac:dyDescent="0.2">
      <c r="AD291" s="85"/>
      <c r="AE291" s="85"/>
      <c r="AF291" s="86"/>
      <c r="AG291" s="86"/>
      <c r="AJ291" s="164"/>
    </row>
    <row r="292" spans="30:36" x14ac:dyDescent="0.2">
      <c r="AD292" s="85"/>
      <c r="AE292" s="85"/>
      <c r="AF292" s="86"/>
      <c r="AG292" s="86"/>
      <c r="AJ292" s="164"/>
    </row>
    <row r="293" spans="30:36" x14ac:dyDescent="0.2">
      <c r="AD293" s="85"/>
      <c r="AE293" s="85"/>
      <c r="AF293" s="86"/>
      <c r="AG293" s="86"/>
      <c r="AJ293" s="164"/>
    </row>
    <row r="294" spans="30:36" x14ac:dyDescent="0.2">
      <c r="AD294" s="85"/>
      <c r="AE294" s="85"/>
      <c r="AF294" s="86"/>
      <c r="AG294" s="86"/>
      <c r="AJ294" s="164"/>
    </row>
    <row r="295" spans="30:36" x14ac:dyDescent="0.2">
      <c r="AD295" s="85"/>
      <c r="AE295" s="85"/>
      <c r="AF295" s="86"/>
      <c r="AG295" s="86"/>
      <c r="AJ295" s="164"/>
    </row>
    <row r="296" spans="30:36" x14ac:dyDescent="0.2">
      <c r="AD296" s="85"/>
      <c r="AE296" s="85"/>
      <c r="AF296" s="86"/>
      <c r="AG296" s="86"/>
      <c r="AJ296" s="164"/>
    </row>
    <row r="297" spans="30:36" x14ac:dyDescent="0.2">
      <c r="AD297" s="85"/>
      <c r="AE297" s="85"/>
      <c r="AF297" s="86"/>
      <c r="AG297" s="86"/>
      <c r="AJ297" s="164"/>
    </row>
    <row r="298" spans="30:36" x14ac:dyDescent="0.2">
      <c r="AD298" s="85"/>
      <c r="AE298" s="85"/>
      <c r="AF298" s="86"/>
      <c r="AG298" s="86"/>
      <c r="AJ298" s="164"/>
    </row>
    <row r="299" spans="30:36" x14ac:dyDescent="0.2">
      <c r="AD299" s="85"/>
      <c r="AE299" s="85"/>
      <c r="AF299" s="86"/>
      <c r="AG299" s="86"/>
      <c r="AJ299" s="164"/>
    </row>
    <row r="300" spans="30:36" x14ac:dyDescent="0.2">
      <c r="AD300" s="85"/>
      <c r="AE300" s="85"/>
      <c r="AF300" s="86"/>
      <c r="AG300" s="86"/>
      <c r="AJ300" s="164"/>
    </row>
    <row r="301" spans="30:36" x14ac:dyDescent="0.2">
      <c r="AD301" s="85"/>
      <c r="AE301" s="85"/>
      <c r="AF301" s="86"/>
      <c r="AG301" s="86"/>
      <c r="AJ301" s="164"/>
    </row>
    <row r="302" spans="30:36" x14ac:dyDescent="0.2">
      <c r="AD302" s="85"/>
      <c r="AE302" s="85"/>
      <c r="AF302" s="86"/>
      <c r="AG302" s="86"/>
      <c r="AJ302" s="164"/>
    </row>
    <row r="303" spans="30:36" x14ac:dyDescent="0.2">
      <c r="AD303" s="85"/>
      <c r="AE303" s="85"/>
      <c r="AF303" s="86"/>
      <c r="AG303" s="86"/>
      <c r="AJ303" s="164"/>
    </row>
    <row r="304" spans="30:36" x14ac:dyDescent="0.2">
      <c r="AD304" s="85"/>
      <c r="AE304" s="85"/>
      <c r="AF304" s="86"/>
      <c r="AG304" s="86"/>
      <c r="AJ304" s="164"/>
    </row>
    <row r="305" spans="30:36" x14ac:dyDescent="0.2">
      <c r="AD305" s="85"/>
      <c r="AE305" s="85"/>
      <c r="AF305" s="86"/>
      <c r="AG305" s="86"/>
      <c r="AJ305" s="164"/>
    </row>
    <row r="306" spans="30:36" x14ac:dyDescent="0.2">
      <c r="AD306" s="85"/>
      <c r="AE306" s="85"/>
      <c r="AF306" s="86"/>
      <c r="AG306" s="86"/>
      <c r="AJ306" s="164"/>
    </row>
    <row r="307" spans="30:36" x14ac:dyDescent="0.2">
      <c r="AD307" s="85"/>
      <c r="AE307" s="85"/>
      <c r="AF307" s="86"/>
      <c r="AG307" s="86"/>
      <c r="AJ307" s="164"/>
    </row>
    <row r="308" spans="30:36" x14ac:dyDescent="0.2">
      <c r="AD308" s="85"/>
      <c r="AE308" s="85"/>
      <c r="AF308" s="86"/>
      <c r="AG308" s="86"/>
      <c r="AJ308" s="164"/>
    </row>
    <row r="309" spans="30:36" x14ac:dyDescent="0.2">
      <c r="AD309" s="85"/>
      <c r="AE309" s="85"/>
      <c r="AF309" s="86"/>
      <c r="AG309" s="86"/>
      <c r="AJ309" s="164"/>
    </row>
    <row r="310" spans="30:36" x14ac:dyDescent="0.2">
      <c r="AD310" s="85"/>
      <c r="AE310" s="85"/>
      <c r="AF310" s="86"/>
      <c r="AG310" s="86"/>
      <c r="AJ310" s="164"/>
    </row>
    <row r="311" spans="30:36" x14ac:dyDescent="0.2">
      <c r="AD311" s="85"/>
      <c r="AE311" s="85"/>
      <c r="AF311" s="86"/>
      <c r="AG311" s="86"/>
      <c r="AJ311" s="164"/>
    </row>
    <row r="312" spans="30:36" x14ac:dyDescent="0.2">
      <c r="AD312" s="85"/>
      <c r="AE312" s="85"/>
      <c r="AF312" s="86"/>
      <c r="AG312" s="86"/>
      <c r="AJ312" s="164"/>
    </row>
    <row r="313" spans="30:36" x14ac:dyDescent="0.2">
      <c r="AD313" s="85"/>
      <c r="AE313" s="85"/>
      <c r="AF313" s="86"/>
      <c r="AG313" s="86"/>
      <c r="AJ313" s="164"/>
    </row>
    <row r="314" spans="30:36" x14ac:dyDescent="0.2">
      <c r="AD314" s="85"/>
      <c r="AE314" s="85"/>
      <c r="AF314" s="86"/>
      <c r="AG314" s="86"/>
      <c r="AJ314" s="164"/>
    </row>
    <row r="315" spans="30:36" x14ac:dyDescent="0.2">
      <c r="AD315" s="85"/>
      <c r="AE315" s="85"/>
      <c r="AF315" s="86"/>
      <c r="AG315" s="86"/>
      <c r="AJ315" s="164"/>
    </row>
    <row r="316" spans="30:36" x14ac:dyDescent="0.2">
      <c r="AD316" s="85"/>
      <c r="AE316" s="85"/>
      <c r="AF316" s="86"/>
      <c r="AG316" s="86"/>
      <c r="AJ316" s="164"/>
    </row>
    <row r="317" spans="30:36" x14ac:dyDescent="0.2">
      <c r="AD317" s="85"/>
      <c r="AE317" s="85"/>
      <c r="AF317" s="86"/>
      <c r="AG317" s="86"/>
      <c r="AJ317" s="164"/>
    </row>
    <row r="318" spans="30:36" x14ac:dyDescent="0.2">
      <c r="AD318" s="85"/>
      <c r="AE318" s="85"/>
      <c r="AF318" s="86"/>
      <c r="AG318" s="86"/>
      <c r="AJ318" s="164"/>
    </row>
    <row r="319" spans="30:36" x14ac:dyDescent="0.2">
      <c r="AD319" s="85"/>
      <c r="AE319" s="85"/>
      <c r="AF319" s="86"/>
      <c r="AG319" s="86"/>
      <c r="AJ319" s="164"/>
    </row>
    <row r="320" spans="30:36" x14ac:dyDescent="0.2">
      <c r="AD320" s="85"/>
      <c r="AE320" s="85"/>
      <c r="AF320" s="86"/>
      <c r="AG320" s="86"/>
      <c r="AJ320" s="164"/>
    </row>
    <row r="321" spans="30:36" x14ac:dyDescent="0.2">
      <c r="AD321" s="85"/>
      <c r="AE321" s="85"/>
      <c r="AF321" s="86"/>
      <c r="AG321" s="86"/>
      <c r="AJ321" s="164"/>
    </row>
    <row r="322" spans="30:36" x14ac:dyDescent="0.2">
      <c r="AD322" s="85"/>
      <c r="AE322" s="85"/>
      <c r="AF322" s="86"/>
      <c r="AG322" s="86"/>
      <c r="AJ322" s="164"/>
    </row>
    <row r="323" spans="30:36" x14ac:dyDescent="0.2">
      <c r="AD323" s="85"/>
      <c r="AE323" s="85"/>
      <c r="AF323" s="86"/>
      <c r="AG323" s="86"/>
      <c r="AJ323" s="164"/>
    </row>
    <row r="324" spans="30:36" x14ac:dyDescent="0.2">
      <c r="AD324" s="85"/>
      <c r="AE324" s="85"/>
      <c r="AF324" s="86"/>
      <c r="AG324" s="86"/>
      <c r="AJ324" s="164"/>
    </row>
    <row r="325" spans="30:36" x14ac:dyDescent="0.2">
      <c r="AD325" s="85"/>
      <c r="AE325" s="85"/>
      <c r="AF325" s="86"/>
      <c r="AG325" s="86"/>
      <c r="AJ325" s="164"/>
    </row>
    <row r="326" spans="30:36" x14ac:dyDescent="0.2">
      <c r="AD326" s="85"/>
      <c r="AE326" s="85"/>
      <c r="AF326" s="86"/>
      <c r="AG326" s="86"/>
      <c r="AJ326" s="164"/>
    </row>
    <row r="327" spans="30:36" x14ac:dyDescent="0.2">
      <c r="AD327" s="85"/>
      <c r="AE327" s="85"/>
      <c r="AF327" s="86"/>
      <c r="AG327" s="86"/>
      <c r="AJ327" s="164"/>
    </row>
    <row r="328" spans="30:36" x14ac:dyDescent="0.2">
      <c r="AD328" s="85"/>
      <c r="AE328" s="85"/>
      <c r="AF328" s="86"/>
      <c r="AG328" s="86"/>
      <c r="AJ328" s="164"/>
    </row>
    <row r="329" spans="30:36" x14ac:dyDescent="0.2">
      <c r="AD329" s="85"/>
      <c r="AE329" s="85"/>
      <c r="AF329" s="86"/>
      <c r="AG329" s="86"/>
      <c r="AJ329" s="164"/>
    </row>
    <row r="330" spans="30:36" x14ac:dyDescent="0.2">
      <c r="AD330" s="85"/>
      <c r="AE330" s="85"/>
      <c r="AF330" s="86"/>
      <c r="AG330" s="86"/>
      <c r="AJ330" s="164"/>
    </row>
    <row r="331" spans="30:36" x14ac:dyDescent="0.2">
      <c r="AD331" s="85"/>
      <c r="AE331" s="85"/>
      <c r="AF331" s="86"/>
      <c r="AG331" s="86"/>
      <c r="AJ331" s="164"/>
    </row>
    <row r="332" spans="30:36" x14ac:dyDescent="0.2">
      <c r="AD332" s="85"/>
      <c r="AE332" s="85"/>
      <c r="AF332" s="86"/>
      <c r="AG332" s="86"/>
      <c r="AJ332" s="164"/>
    </row>
    <row r="333" spans="30:36" x14ac:dyDescent="0.2">
      <c r="AD333" s="85"/>
      <c r="AE333" s="85"/>
      <c r="AF333" s="86"/>
      <c r="AG333" s="86"/>
      <c r="AJ333" s="164"/>
    </row>
    <row r="334" spans="30:36" x14ac:dyDescent="0.2">
      <c r="AD334" s="85"/>
      <c r="AE334" s="85"/>
      <c r="AF334" s="86"/>
      <c r="AG334" s="86"/>
      <c r="AJ334" s="164"/>
    </row>
    <row r="335" spans="30:36" x14ac:dyDescent="0.2">
      <c r="AD335" s="85"/>
      <c r="AE335" s="85"/>
      <c r="AF335" s="86"/>
      <c r="AG335" s="86"/>
      <c r="AJ335" s="164"/>
    </row>
    <row r="336" spans="30:36" x14ac:dyDescent="0.2">
      <c r="AD336" s="85"/>
      <c r="AE336" s="85"/>
      <c r="AF336" s="86"/>
      <c r="AG336" s="86"/>
      <c r="AJ336" s="164"/>
    </row>
    <row r="337" spans="30:36" x14ac:dyDescent="0.2">
      <c r="AD337" s="85"/>
      <c r="AE337" s="85"/>
      <c r="AF337" s="86"/>
      <c r="AG337" s="86"/>
      <c r="AJ337" s="164"/>
    </row>
    <row r="338" spans="30:36" x14ac:dyDescent="0.2">
      <c r="AD338" s="85"/>
      <c r="AE338" s="85"/>
      <c r="AF338" s="86"/>
      <c r="AG338" s="86"/>
      <c r="AJ338" s="164"/>
    </row>
    <row r="339" spans="30:36" x14ac:dyDescent="0.2">
      <c r="AD339" s="85"/>
      <c r="AE339" s="85"/>
      <c r="AF339" s="86"/>
      <c r="AG339" s="86"/>
      <c r="AJ339" s="164"/>
    </row>
    <row r="340" spans="30:36" x14ac:dyDescent="0.2">
      <c r="AD340" s="85"/>
      <c r="AE340" s="85"/>
      <c r="AF340" s="86"/>
      <c r="AG340" s="86"/>
      <c r="AJ340" s="164"/>
    </row>
    <row r="341" spans="30:36" x14ac:dyDescent="0.2">
      <c r="AD341" s="85"/>
      <c r="AE341" s="85"/>
      <c r="AF341" s="86"/>
      <c r="AG341" s="86"/>
      <c r="AJ341" s="164"/>
    </row>
    <row r="342" spans="30:36" x14ac:dyDescent="0.2">
      <c r="AD342" s="85"/>
      <c r="AE342" s="85"/>
      <c r="AF342" s="86"/>
      <c r="AG342" s="86"/>
      <c r="AJ342" s="164"/>
    </row>
    <row r="343" spans="30:36" x14ac:dyDescent="0.2">
      <c r="AD343" s="85"/>
      <c r="AE343" s="85"/>
      <c r="AF343" s="86"/>
      <c r="AG343" s="86"/>
      <c r="AJ343" s="164"/>
    </row>
    <row r="344" spans="30:36" x14ac:dyDescent="0.2">
      <c r="AD344" s="85"/>
      <c r="AE344" s="85"/>
      <c r="AF344" s="86"/>
      <c r="AG344" s="86"/>
      <c r="AJ344" s="164"/>
    </row>
    <row r="345" spans="30:36" x14ac:dyDescent="0.2">
      <c r="AD345" s="85"/>
      <c r="AE345" s="85"/>
      <c r="AF345" s="86"/>
      <c r="AG345" s="86"/>
      <c r="AJ345" s="164"/>
    </row>
    <row r="346" spans="30:36" x14ac:dyDescent="0.2">
      <c r="AD346" s="85"/>
      <c r="AE346" s="85"/>
      <c r="AF346" s="86"/>
      <c r="AG346" s="86"/>
      <c r="AJ346" s="164"/>
    </row>
    <row r="347" spans="30:36" x14ac:dyDescent="0.2">
      <c r="AD347" s="85"/>
      <c r="AE347" s="85"/>
      <c r="AF347" s="86"/>
      <c r="AG347" s="86"/>
      <c r="AJ347" s="164"/>
    </row>
    <row r="348" spans="30:36" x14ac:dyDescent="0.2">
      <c r="AD348" s="85"/>
      <c r="AE348" s="85"/>
      <c r="AF348" s="86"/>
      <c r="AG348" s="86"/>
      <c r="AJ348" s="164"/>
    </row>
    <row r="349" spans="30:36" x14ac:dyDescent="0.2">
      <c r="AD349" s="85"/>
      <c r="AE349" s="85"/>
      <c r="AF349" s="86"/>
      <c r="AG349" s="86"/>
      <c r="AJ349" s="164"/>
    </row>
    <row r="350" spans="30:36" x14ac:dyDescent="0.2">
      <c r="AD350" s="85"/>
      <c r="AE350" s="85"/>
      <c r="AF350" s="86"/>
      <c r="AG350" s="86"/>
      <c r="AJ350" s="164"/>
    </row>
    <row r="351" spans="30:36" x14ac:dyDescent="0.2">
      <c r="AD351" s="85"/>
      <c r="AE351" s="85"/>
      <c r="AF351" s="86"/>
      <c r="AG351" s="86"/>
    </row>
    <row r="352" spans="30:36" x14ac:dyDescent="0.2">
      <c r="AD352" s="85"/>
      <c r="AE352" s="85"/>
      <c r="AF352" s="86"/>
      <c r="AG352" s="86"/>
    </row>
    <row r="353" spans="30:33" x14ac:dyDescent="0.2">
      <c r="AD353" s="85"/>
      <c r="AE353" s="85"/>
      <c r="AF353" s="86"/>
      <c r="AG353" s="86"/>
    </row>
    <row r="354" spans="30:33" x14ac:dyDescent="0.2">
      <c r="AD354" s="85"/>
      <c r="AE354" s="85"/>
      <c r="AF354" s="86"/>
      <c r="AG354" s="86"/>
    </row>
    <row r="355" spans="30:33" x14ac:dyDescent="0.2">
      <c r="AD355" s="85"/>
      <c r="AE355" s="85"/>
      <c r="AF355" s="86"/>
      <c r="AG355" s="86"/>
    </row>
    <row r="356" spans="30:33" x14ac:dyDescent="0.2">
      <c r="AD356" s="85"/>
      <c r="AE356" s="85"/>
      <c r="AF356" s="86"/>
      <c r="AG356" s="86"/>
    </row>
    <row r="357" spans="30:33" x14ac:dyDescent="0.2">
      <c r="AD357" s="85"/>
      <c r="AE357" s="85"/>
      <c r="AF357" s="86"/>
      <c r="AG357" s="86"/>
    </row>
    <row r="358" spans="30:33" x14ac:dyDescent="0.2">
      <c r="AD358" s="85"/>
      <c r="AE358" s="85"/>
      <c r="AF358" s="86"/>
      <c r="AG358" s="86"/>
    </row>
    <row r="359" spans="30:33" x14ac:dyDescent="0.2">
      <c r="AD359" s="85"/>
      <c r="AE359" s="85"/>
      <c r="AF359" s="86"/>
      <c r="AG359" s="86"/>
    </row>
    <row r="360" spans="30:33" x14ac:dyDescent="0.2">
      <c r="AD360" s="85"/>
      <c r="AE360" s="85"/>
      <c r="AF360" s="86"/>
      <c r="AG360" s="86"/>
    </row>
    <row r="361" spans="30:33" x14ac:dyDescent="0.2">
      <c r="AD361" s="85"/>
      <c r="AE361" s="85"/>
      <c r="AF361" s="86"/>
      <c r="AG361" s="86"/>
    </row>
    <row r="362" spans="30:33" x14ac:dyDescent="0.2">
      <c r="AD362" s="85"/>
      <c r="AE362" s="85"/>
      <c r="AF362" s="86"/>
      <c r="AG362" s="86"/>
    </row>
    <row r="363" spans="30:33" x14ac:dyDescent="0.2">
      <c r="AD363" s="85"/>
      <c r="AE363" s="85"/>
      <c r="AF363" s="86"/>
      <c r="AG363" s="86"/>
    </row>
    <row r="364" spans="30:33" x14ac:dyDescent="0.2">
      <c r="AD364" s="85"/>
      <c r="AE364" s="85"/>
      <c r="AF364" s="86"/>
      <c r="AG364" s="86"/>
    </row>
    <row r="365" spans="30:33" x14ac:dyDescent="0.2">
      <c r="AD365" s="85"/>
      <c r="AE365" s="85"/>
      <c r="AF365" s="86"/>
      <c r="AG365" s="86"/>
    </row>
    <row r="366" spans="30:33" x14ac:dyDescent="0.2">
      <c r="AD366" s="85"/>
      <c r="AE366" s="85"/>
      <c r="AF366" s="86"/>
      <c r="AG366" s="86"/>
    </row>
    <row r="367" spans="30:33" x14ac:dyDescent="0.2">
      <c r="AD367" s="85"/>
      <c r="AE367" s="85"/>
      <c r="AF367" s="86"/>
      <c r="AG367" s="86"/>
    </row>
    <row r="368" spans="30:33" x14ac:dyDescent="0.2">
      <c r="AD368" s="85"/>
      <c r="AE368" s="85"/>
      <c r="AF368" s="86"/>
      <c r="AG368" s="86"/>
    </row>
    <row r="369" spans="30:33" x14ac:dyDescent="0.2">
      <c r="AD369" s="85"/>
      <c r="AE369" s="85"/>
      <c r="AF369" s="86"/>
      <c r="AG369" s="86"/>
    </row>
    <row r="370" spans="30:33" x14ac:dyDescent="0.2">
      <c r="AD370" s="85"/>
      <c r="AE370" s="85"/>
      <c r="AF370" s="86"/>
      <c r="AG370" s="86"/>
    </row>
    <row r="371" spans="30:33" x14ac:dyDescent="0.2">
      <c r="AD371" s="85"/>
      <c r="AE371" s="85"/>
      <c r="AF371" s="86"/>
      <c r="AG371" s="86"/>
    </row>
    <row r="372" spans="30:33" x14ac:dyDescent="0.2">
      <c r="AD372" s="85"/>
      <c r="AE372" s="85"/>
      <c r="AF372" s="86"/>
      <c r="AG372" s="86"/>
    </row>
    <row r="373" spans="30:33" x14ac:dyDescent="0.2">
      <c r="AD373" s="85"/>
      <c r="AE373" s="85"/>
      <c r="AF373" s="86"/>
      <c r="AG373" s="86"/>
    </row>
    <row r="374" spans="30:33" x14ac:dyDescent="0.2">
      <c r="AD374" s="85"/>
      <c r="AE374" s="85"/>
      <c r="AF374" s="86"/>
      <c r="AG374" s="86"/>
    </row>
    <row r="375" spans="30:33" x14ac:dyDescent="0.2">
      <c r="AD375" s="85"/>
      <c r="AE375" s="85"/>
      <c r="AF375" s="86"/>
      <c r="AG375" s="86"/>
    </row>
    <row r="376" spans="30:33" x14ac:dyDescent="0.2">
      <c r="AD376" s="85"/>
      <c r="AE376" s="85"/>
      <c r="AF376" s="86"/>
      <c r="AG376" s="86"/>
    </row>
    <row r="377" spans="30:33" x14ac:dyDescent="0.2">
      <c r="AD377" s="85"/>
      <c r="AE377" s="85"/>
      <c r="AF377" s="86"/>
      <c r="AG377" s="86"/>
    </row>
    <row r="378" spans="30:33" x14ac:dyDescent="0.2">
      <c r="AD378" s="85"/>
      <c r="AE378" s="85"/>
      <c r="AF378" s="86"/>
      <c r="AG378" s="86"/>
    </row>
    <row r="379" spans="30:33" x14ac:dyDescent="0.2">
      <c r="AD379" s="85"/>
      <c r="AE379" s="85"/>
      <c r="AF379" s="86"/>
      <c r="AG379" s="86"/>
    </row>
    <row r="380" spans="30:33" x14ac:dyDescent="0.2">
      <c r="AD380" s="85"/>
      <c r="AE380" s="85"/>
      <c r="AF380" s="86"/>
      <c r="AG380" s="86"/>
    </row>
    <row r="381" spans="30:33" x14ac:dyDescent="0.2">
      <c r="AD381" s="85"/>
      <c r="AE381" s="85"/>
      <c r="AF381" s="86"/>
      <c r="AG381" s="86"/>
    </row>
    <row r="382" spans="30:33" x14ac:dyDescent="0.2">
      <c r="AD382" s="85"/>
      <c r="AE382" s="85"/>
      <c r="AF382" s="86"/>
      <c r="AG382" s="86"/>
    </row>
    <row r="383" spans="30:33" x14ac:dyDescent="0.2">
      <c r="AD383" s="85"/>
      <c r="AE383" s="85"/>
      <c r="AF383" s="86"/>
      <c r="AG383" s="86"/>
    </row>
    <row r="384" spans="30:33" x14ac:dyDescent="0.2">
      <c r="AD384" s="85"/>
      <c r="AE384" s="85"/>
      <c r="AF384" s="86"/>
      <c r="AG384" s="86"/>
    </row>
    <row r="385" spans="30:33" x14ac:dyDescent="0.2">
      <c r="AD385" s="85"/>
      <c r="AE385" s="85"/>
      <c r="AF385" s="86"/>
      <c r="AG385" s="86"/>
    </row>
    <row r="386" spans="30:33" x14ac:dyDescent="0.2">
      <c r="AD386" s="85"/>
      <c r="AE386" s="85"/>
      <c r="AF386" s="86"/>
      <c r="AG386" s="86"/>
    </row>
    <row r="387" spans="30:33" x14ac:dyDescent="0.2">
      <c r="AD387" s="85"/>
      <c r="AE387" s="85"/>
      <c r="AF387" s="86"/>
      <c r="AG387" s="86"/>
    </row>
    <row r="388" spans="30:33" x14ac:dyDescent="0.2">
      <c r="AD388" s="85"/>
      <c r="AE388" s="85"/>
      <c r="AF388" s="86"/>
      <c r="AG388" s="86"/>
    </row>
    <row r="389" spans="30:33" x14ac:dyDescent="0.2">
      <c r="AD389" s="85"/>
      <c r="AE389" s="85"/>
      <c r="AF389" s="86"/>
      <c r="AG389" s="86"/>
    </row>
    <row r="390" spans="30:33" x14ac:dyDescent="0.2">
      <c r="AD390" s="85"/>
      <c r="AE390" s="85"/>
      <c r="AF390" s="86"/>
      <c r="AG390" s="86"/>
    </row>
    <row r="391" spans="30:33" x14ac:dyDescent="0.2">
      <c r="AD391" s="85"/>
      <c r="AE391" s="85"/>
      <c r="AF391" s="86"/>
      <c r="AG391" s="86"/>
    </row>
    <row r="392" spans="30:33" x14ac:dyDescent="0.2">
      <c r="AD392" s="85"/>
      <c r="AE392" s="85"/>
      <c r="AF392" s="86"/>
      <c r="AG392" s="86"/>
    </row>
    <row r="393" spans="30:33" x14ac:dyDescent="0.2">
      <c r="AD393" s="85"/>
      <c r="AE393" s="85"/>
      <c r="AF393" s="86"/>
      <c r="AG393" s="86"/>
    </row>
    <row r="394" spans="30:33" x14ac:dyDescent="0.2">
      <c r="AD394" s="85"/>
      <c r="AE394" s="85"/>
      <c r="AF394" s="86"/>
      <c r="AG394" s="86"/>
    </row>
    <row r="395" spans="30:33" x14ac:dyDescent="0.2">
      <c r="AD395" s="85"/>
      <c r="AE395" s="85"/>
      <c r="AF395" s="86"/>
      <c r="AG395" s="86"/>
    </row>
    <row r="396" spans="30:33" x14ac:dyDescent="0.2">
      <c r="AD396" s="85"/>
      <c r="AE396" s="85"/>
      <c r="AF396" s="86"/>
      <c r="AG396" s="86"/>
    </row>
    <row r="397" spans="30:33" x14ac:dyDescent="0.2">
      <c r="AD397" s="85"/>
      <c r="AE397" s="85"/>
      <c r="AF397" s="86"/>
      <c r="AG397" s="86"/>
    </row>
    <row r="398" spans="30:33" x14ac:dyDescent="0.2">
      <c r="AD398" s="85"/>
      <c r="AE398" s="85"/>
      <c r="AF398" s="86"/>
      <c r="AG398" s="86"/>
    </row>
    <row r="399" spans="30:33" x14ac:dyDescent="0.2">
      <c r="AD399" s="85"/>
      <c r="AE399" s="85"/>
      <c r="AF399" s="86"/>
      <c r="AG399" s="86"/>
    </row>
    <row r="400" spans="30:33" x14ac:dyDescent="0.2">
      <c r="AD400" s="85"/>
      <c r="AE400" s="85"/>
      <c r="AF400" s="86"/>
      <c r="AG400" s="86"/>
    </row>
    <row r="401" spans="30:33" x14ac:dyDescent="0.2">
      <c r="AD401" s="85"/>
      <c r="AE401" s="85"/>
      <c r="AF401" s="86"/>
      <c r="AG401" s="86"/>
    </row>
    <row r="402" spans="30:33" x14ac:dyDescent="0.2">
      <c r="AD402" s="85"/>
      <c r="AE402" s="85"/>
      <c r="AF402" s="86"/>
      <c r="AG402" s="86"/>
    </row>
    <row r="403" spans="30:33" x14ac:dyDescent="0.2">
      <c r="AD403" s="85"/>
      <c r="AE403" s="85"/>
      <c r="AF403" s="86"/>
      <c r="AG403" s="86"/>
    </row>
    <row r="404" spans="30:33" x14ac:dyDescent="0.2">
      <c r="AD404" s="85"/>
      <c r="AE404" s="85"/>
      <c r="AF404" s="86"/>
      <c r="AG404" s="86"/>
    </row>
    <row r="405" spans="30:33" x14ac:dyDescent="0.2">
      <c r="AD405" s="85"/>
      <c r="AE405" s="85"/>
      <c r="AF405" s="86"/>
      <c r="AG405" s="86"/>
    </row>
    <row r="406" spans="30:33" x14ac:dyDescent="0.2">
      <c r="AD406" s="85"/>
      <c r="AE406" s="85"/>
      <c r="AF406" s="86"/>
      <c r="AG406" s="86"/>
    </row>
    <row r="407" spans="30:33" x14ac:dyDescent="0.2">
      <c r="AD407" s="85"/>
      <c r="AE407" s="85"/>
      <c r="AF407" s="86"/>
      <c r="AG407" s="86"/>
    </row>
    <row r="408" spans="30:33" x14ac:dyDescent="0.2">
      <c r="AD408" s="85"/>
      <c r="AE408" s="85"/>
      <c r="AF408" s="86"/>
      <c r="AG408" s="86"/>
    </row>
    <row r="409" spans="30:33" x14ac:dyDescent="0.2">
      <c r="AD409" s="85"/>
      <c r="AE409" s="85"/>
      <c r="AF409" s="86"/>
      <c r="AG409" s="86"/>
    </row>
    <row r="410" spans="30:33" x14ac:dyDescent="0.2">
      <c r="AD410" s="85"/>
      <c r="AE410" s="85"/>
      <c r="AF410" s="86"/>
      <c r="AG410" s="86"/>
    </row>
    <row r="411" spans="30:33" x14ac:dyDescent="0.2">
      <c r="AD411" s="85"/>
      <c r="AE411" s="85"/>
      <c r="AF411" s="86"/>
      <c r="AG411" s="86"/>
    </row>
    <row r="412" spans="30:33" x14ac:dyDescent="0.2">
      <c r="AD412" s="85"/>
      <c r="AE412" s="85"/>
      <c r="AF412" s="86"/>
      <c r="AG412" s="86"/>
    </row>
    <row r="413" spans="30:33" x14ac:dyDescent="0.2">
      <c r="AD413" s="85"/>
      <c r="AE413" s="85"/>
      <c r="AF413" s="86"/>
      <c r="AG413" s="86"/>
    </row>
    <row r="414" spans="30:33" x14ac:dyDescent="0.2">
      <c r="AD414" s="85"/>
      <c r="AE414" s="85"/>
      <c r="AF414" s="86"/>
      <c r="AG414" s="86"/>
    </row>
    <row r="415" spans="30:33" x14ac:dyDescent="0.2">
      <c r="AD415" s="85"/>
      <c r="AE415" s="85"/>
      <c r="AF415" s="86"/>
      <c r="AG415" s="86"/>
    </row>
    <row r="416" spans="30:33" x14ac:dyDescent="0.2">
      <c r="AD416" s="85"/>
      <c r="AE416" s="85"/>
      <c r="AF416" s="86"/>
      <c r="AG416" s="86"/>
    </row>
    <row r="417" spans="30:33" x14ac:dyDescent="0.2">
      <c r="AD417" s="85"/>
      <c r="AE417" s="85"/>
      <c r="AF417" s="86"/>
      <c r="AG417" s="86"/>
    </row>
    <row r="418" spans="30:33" x14ac:dyDescent="0.2">
      <c r="AD418" s="85"/>
      <c r="AE418" s="85"/>
      <c r="AF418" s="86"/>
      <c r="AG418" s="86"/>
    </row>
    <row r="419" spans="30:33" x14ac:dyDescent="0.2">
      <c r="AD419" s="85"/>
      <c r="AE419" s="85"/>
      <c r="AF419" s="86"/>
      <c r="AG419" s="86"/>
    </row>
    <row r="420" spans="30:33" x14ac:dyDescent="0.2">
      <c r="AD420" s="85"/>
      <c r="AE420" s="85"/>
      <c r="AF420" s="86"/>
      <c r="AG420" s="86"/>
    </row>
    <row r="421" spans="30:33" x14ac:dyDescent="0.2">
      <c r="AD421" s="85"/>
      <c r="AE421" s="85"/>
      <c r="AF421" s="86"/>
      <c r="AG421" s="86"/>
    </row>
    <row r="422" spans="30:33" x14ac:dyDescent="0.2">
      <c r="AD422" s="85"/>
      <c r="AE422" s="85"/>
      <c r="AF422" s="86"/>
      <c r="AG422" s="86"/>
    </row>
    <row r="423" spans="30:33" x14ac:dyDescent="0.2">
      <c r="AD423" s="85"/>
      <c r="AE423" s="85"/>
      <c r="AF423" s="86"/>
      <c r="AG423" s="86"/>
    </row>
    <row r="424" spans="30:33" x14ac:dyDescent="0.2">
      <c r="AD424" s="85"/>
      <c r="AE424" s="85"/>
      <c r="AF424" s="86"/>
      <c r="AG424" s="86"/>
    </row>
    <row r="425" spans="30:33" x14ac:dyDescent="0.2">
      <c r="AD425" s="85"/>
      <c r="AE425" s="85"/>
      <c r="AF425" s="86"/>
      <c r="AG425" s="86"/>
    </row>
    <row r="426" spans="30:33" x14ac:dyDescent="0.2">
      <c r="AD426" s="85"/>
      <c r="AE426" s="85"/>
      <c r="AF426" s="86"/>
      <c r="AG426" s="86"/>
    </row>
    <row r="427" spans="30:33" x14ac:dyDescent="0.2">
      <c r="AD427" s="85"/>
      <c r="AE427" s="85"/>
      <c r="AF427" s="86"/>
      <c r="AG427" s="86"/>
    </row>
    <row r="428" spans="30:33" x14ac:dyDescent="0.2">
      <c r="AD428" s="85"/>
      <c r="AE428" s="85"/>
      <c r="AF428" s="86"/>
      <c r="AG428" s="86"/>
    </row>
    <row r="429" spans="30:33" x14ac:dyDescent="0.2">
      <c r="AD429" s="85"/>
      <c r="AE429" s="85"/>
      <c r="AF429" s="86"/>
      <c r="AG429" s="86"/>
    </row>
    <row r="430" spans="30:33" x14ac:dyDescent="0.2">
      <c r="AD430" s="85"/>
      <c r="AE430" s="85"/>
      <c r="AF430" s="86"/>
      <c r="AG430" s="86"/>
    </row>
    <row r="431" spans="30:33" x14ac:dyDescent="0.2">
      <c r="AD431" s="85"/>
      <c r="AE431" s="85"/>
      <c r="AF431" s="86"/>
      <c r="AG431" s="86"/>
    </row>
    <row r="432" spans="30:33" x14ac:dyDescent="0.2">
      <c r="AD432" s="85"/>
      <c r="AE432" s="85"/>
      <c r="AF432" s="86"/>
      <c r="AG432" s="86"/>
    </row>
    <row r="433" spans="30:33" x14ac:dyDescent="0.2">
      <c r="AD433" s="85"/>
      <c r="AE433" s="85"/>
      <c r="AF433" s="86"/>
      <c r="AG433" s="86"/>
    </row>
    <row r="434" spans="30:33" x14ac:dyDescent="0.2">
      <c r="AD434" s="85"/>
      <c r="AE434" s="85"/>
      <c r="AF434" s="86"/>
      <c r="AG434" s="86"/>
    </row>
    <row r="435" spans="30:33" x14ac:dyDescent="0.2">
      <c r="AD435" s="85"/>
      <c r="AE435" s="85"/>
      <c r="AF435" s="86"/>
      <c r="AG435" s="86"/>
    </row>
    <row r="436" spans="30:33" x14ac:dyDescent="0.2">
      <c r="AD436" s="85"/>
      <c r="AE436" s="85"/>
      <c r="AF436" s="86"/>
      <c r="AG436" s="86"/>
    </row>
    <row r="437" spans="30:33" x14ac:dyDescent="0.2">
      <c r="AD437" s="85"/>
      <c r="AE437" s="85"/>
      <c r="AF437" s="86"/>
      <c r="AG437" s="86"/>
    </row>
    <row r="438" spans="30:33" x14ac:dyDescent="0.2">
      <c r="AD438" s="85"/>
      <c r="AE438" s="85"/>
      <c r="AF438" s="86"/>
      <c r="AG438" s="86"/>
    </row>
    <row r="439" spans="30:33" x14ac:dyDescent="0.2">
      <c r="AD439" s="85"/>
      <c r="AE439" s="85"/>
      <c r="AF439" s="86"/>
      <c r="AG439" s="86"/>
    </row>
    <row r="440" spans="30:33" x14ac:dyDescent="0.2">
      <c r="AD440" s="85"/>
      <c r="AE440" s="85"/>
      <c r="AF440" s="86"/>
      <c r="AG440" s="86"/>
    </row>
    <row r="441" spans="30:33" x14ac:dyDescent="0.2">
      <c r="AD441" s="85"/>
      <c r="AE441" s="85"/>
      <c r="AF441" s="86"/>
      <c r="AG441" s="86"/>
    </row>
    <row r="442" spans="30:33" x14ac:dyDescent="0.2">
      <c r="AD442" s="85"/>
      <c r="AE442" s="85"/>
      <c r="AF442" s="86"/>
      <c r="AG442" s="86"/>
    </row>
    <row r="443" spans="30:33" x14ac:dyDescent="0.2">
      <c r="AD443" s="85"/>
      <c r="AE443" s="85"/>
      <c r="AF443" s="86"/>
      <c r="AG443" s="86"/>
    </row>
    <row r="444" spans="30:33" x14ac:dyDescent="0.2">
      <c r="AD444" s="85"/>
      <c r="AE444" s="85"/>
      <c r="AF444" s="86"/>
      <c r="AG444" s="86"/>
    </row>
    <row r="445" spans="30:33" x14ac:dyDescent="0.2">
      <c r="AD445" s="85"/>
      <c r="AE445" s="85"/>
      <c r="AF445" s="86"/>
      <c r="AG445" s="86"/>
    </row>
    <row r="446" spans="30:33" x14ac:dyDescent="0.2">
      <c r="AD446" s="85"/>
      <c r="AE446" s="85"/>
      <c r="AF446" s="86"/>
      <c r="AG446" s="86"/>
    </row>
    <row r="447" spans="30:33" x14ac:dyDescent="0.2">
      <c r="AD447" s="85"/>
      <c r="AE447" s="85"/>
      <c r="AF447" s="86"/>
      <c r="AG447" s="86"/>
    </row>
    <row r="448" spans="30:33" x14ac:dyDescent="0.2">
      <c r="AD448" s="85"/>
      <c r="AE448" s="85"/>
      <c r="AF448" s="86"/>
      <c r="AG448" s="86"/>
    </row>
    <row r="449" spans="30:33" x14ac:dyDescent="0.2">
      <c r="AD449" s="85"/>
      <c r="AE449" s="85"/>
      <c r="AF449" s="86"/>
      <c r="AG449" s="86"/>
    </row>
    <row r="450" spans="30:33" x14ac:dyDescent="0.2">
      <c r="AD450" s="85"/>
      <c r="AE450" s="85"/>
      <c r="AF450" s="86"/>
      <c r="AG450" s="86"/>
    </row>
    <row r="451" spans="30:33" x14ac:dyDescent="0.2">
      <c r="AD451" s="85"/>
      <c r="AE451" s="85"/>
      <c r="AF451" s="86"/>
      <c r="AG451" s="86"/>
    </row>
    <row r="452" spans="30:33" x14ac:dyDescent="0.2">
      <c r="AD452" s="85"/>
      <c r="AE452" s="85"/>
      <c r="AF452" s="86"/>
      <c r="AG452" s="86"/>
    </row>
    <row r="453" spans="30:33" x14ac:dyDescent="0.2">
      <c r="AD453" s="85"/>
      <c r="AE453" s="85"/>
      <c r="AF453" s="86"/>
      <c r="AG453" s="86"/>
    </row>
    <row r="454" spans="30:33" x14ac:dyDescent="0.2">
      <c r="AD454" s="85"/>
      <c r="AE454" s="85"/>
      <c r="AF454" s="86"/>
      <c r="AG454" s="86"/>
    </row>
    <row r="455" spans="30:33" x14ac:dyDescent="0.2">
      <c r="AD455" s="85"/>
      <c r="AE455" s="85"/>
      <c r="AF455" s="86"/>
      <c r="AG455" s="86"/>
    </row>
    <row r="456" spans="30:33" x14ac:dyDescent="0.2">
      <c r="AD456" s="85"/>
      <c r="AE456" s="85"/>
      <c r="AF456" s="86"/>
      <c r="AG456" s="86"/>
    </row>
    <row r="457" spans="30:33" x14ac:dyDescent="0.2">
      <c r="AD457" s="85"/>
      <c r="AE457" s="85"/>
      <c r="AF457" s="86"/>
      <c r="AG457" s="86"/>
    </row>
    <row r="458" spans="30:33" x14ac:dyDescent="0.2">
      <c r="AD458" s="85"/>
      <c r="AE458" s="85"/>
      <c r="AF458" s="86"/>
      <c r="AG458" s="86"/>
    </row>
    <row r="459" spans="30:33" x14ac:dyDescent="0.2">
      <c r="AD459" s="85"/>
      <c r="AE459" s="85"/>
      <c r="AF459" s="86"/>
      <c r="AG459" s="86"/>
    </row>
    <row r="460" spans="30:33" x14ac:dyDescent="0.2">
      <c r="AD460" s="85"/>
      <c r="AE460" s="85"/>
      <c r="AF460" s="86"/>
      <c r="AG460" s="86"/>
    </row>
    <row r="461" spans="30:33" x14ac:dyDescent="0.2">
      <c r="AD461" s="85"/>
      <c r="AE461" s="85"/>
      <c r="AF461" s="86"/>
      <c r="AG461" s="86"/>
    </row>
    <row r="462" spans="30:33" x14ac:dyDescent="0.2">
      <c r="AD462" s="85"/>
      <c r="AE462" s="85"/>
      <c r="AF462" s="86"/>
      <c r="AG462" s="86"/>
    </row>
    <row r="463" spans="30:33" x14ac:dyDescent="0.2">
      <c r="AD463" s="85"/>
      <c r="AE463" s="85"/>
      <c r="AF463" s="86"/>
      <c r="AG463" s="86"/>
    </row>
    <row r="464" spans="30:33" x14ac:dyDescent="0.2">
      <c r="AD464" s="85"/>
      <c r="AE464" s="85"/>
      <c r="AF464" s="86"/>
      <c r="AG464" s="86"/>
    </row>
    <row r="465" spans="30:33" x14ac:dyDescent="0.2">
      <c r="AD465" s="85"/>
      <c r="AE465" s="85"/>
      <c r="AF465" s="86"/>
      <c r="AG465" s="86"/>
    </row>
    <row r="466" spans="30:33" x14ac:dyDescent="0.2">
      <c r="AD466" s="85"/>
      <c r="AE466" s="85"/>
      <c r="AF466" s="86"/>
      <c r="AG466" s="86"/>
    </row>
    <row r="467" spans="30:33" x14ac:dyDescent="0.2">
      <c r="AD467" s="85"/>
      <c r="AE467" s="85"/>
      <c r="AF467" s="86"/>
      <c r="AG467" s="86"/>
    </row>
    <row r="468" spans="30:33" x14ac:dyDescent="0.2">
      <c r="AD468" s="85"/>
      <c r="AE468" s="85"/>
      <c r="AF468" s="86"/>
      <c r="AG468" s="86"/>
    </row>
    <row r="469" spans="30:33" x14ac:dyDescent="0.2">
      <c r="AD469" s="85"/>
      <c r="AE469" s="85"/>
      <c r="AF469" s="86"/>
      <c r="AG469" s="86"/>
    </row>
    <row r="470" spans="30:33" x14ac:dyDescent="0.2">
      <c r="AD470" s="85"/>
      <c r="AE470" s="85"/>
      <c r="AF470" s="86"/>
      <c r="AG470" s="86"/>
    </row>
    <row r="471" spans="30:33" x14ac:dyDescent="0.2">
      <c r="AD471" s="85"/>
      <c r="AE471" s="85"/>
      <c r="AF471" s="86"/>
      <c r="AG471" s="86"/>
    </row>
    <row r="472" spans="30:33" x14ac:dyDescent="0.2">
      <c r="AD472" s="85"/>
      <c r="AE472" s="85"/>
      <c r="AF472" s="86"/>
      <c r="AG472" s="86"/>
    </row>
    <row r="473" spans="30:33" x14ac:dyDescent="0.2">
      <c r="AD473" s="85"/>
      <c r="AE473" s="85"/>
      <c r="AF473" s="86"/>
      <c r="AG473" s="86"/>
    </row>
    <row r="474" spans="30:33" x14ac:dyDescent="0.2">
      <c r="AD474" s="85"/>
      <c r="AE474" s="85"/>
      <c r="AF474" s="86"/>
      <c r="AG474" s="86"/>
    </row>
    <row r="475" spans="30:33" x14ac:dyDescent="0.2">
      <c r="AD475" s="85"/>
      <c r="AE475" s="85"/>
      <c r="AF475" s="86"/>
      <c r="AG475" s="86"/>
    </row>
    <row r="476" spans="30:33" x14ac:dyDescent="0.2">
      <c r="AD476" s="85"/>
      <c r="AE476" s="85"/>
      <c r="AF476" s="86"/>
      <c r="AG476" s="86"/>
    </row>
    <row r="477" spans="30:33" x14ac:dyDescent="0.2">
      <c r="AD477" s="85"/>
      <c r="AE477" s="85"/>
      <c r="AF477" s="86"/>
      <c r="AG477" s="86"/>
    </row>
    <row r="478" spans="30:33" x14ac:dyDescent="0.2">
      <c r="AD478" s="85"/>
      <c r="AE478" s="85"/>
      <c r="AF478" s="86"/>
      <c r="AG478" s="86"/>
    </row>
    <row r="479" spans="30:33" x14ac:dyDescent="0.2">
      <c r="AD479" s="85"/>
      <c r="AE479" s="85"/>
      <c r="AF479" s="86"/>
      <c r="AG479" s="86"/>
    </row>
    <row r="480" spans="30:33" x14ac:dyDescent="0.2">
      <c r="AD480" s="85"/>
      <c r="AE480" s="85"/>
      <c r="AF480" s="86"/>
      <c r="AG480" s="86"/>
    </row>
    <row r="481" spans="30:33" x14ac:dyDescent="0.2">
      <c r="AD481" s="85"/>
      <c r="AE481" s="85"/>
      <c r="AF481" s="86"/>
      <c r="AG481" s="86"/>
    </row>
    <row r="482" spans="30:33" x14ac:dyDescent="0.2">
      <c r="AD482" s="85"/>
      <c r="AE482" s="85"/>
      <c r="AF482" s="86"/>
      <c r="AG482" s="86"/>
    </row>
    <row r="483" spans="30:33" x14ac:dyDescent="0.2">
      <c r="AD483" s="85"/>
      <c r="AE483" s="85"/>
      <c r="AF483" s="86"/>
      <c r="AG483" s="86"/>
    </row>
    <row r="484" spans="30:33" x14ac:dyDescent="0.2">
      <c r="AD484" s="85"/>
      <c r="AE484" s="85"/>
      <c r="AF484" s="86"/>
      <c r="AG484" s="86"/>
    </row>
    <row r="485" spans="30:33" x14ac:dyDescent="0.2">
      <c r="AD485" s="85"/>
      <c r="AE485" s="85"/>
      <c r="AF485" s="86"/>
      <c r="AG485" s="86"/>
    </row>
    <row r="486" spans="30:33" x14ac:dyDescent="0.2">
      <c r="AD486" s="85"/>
      <c r="AE486" s="85"/>
      <c r="AF486" s="86"/>
      <c r="AG486" s="86"/>
    </row>
    <row r="487" spans="30:33" x14ac:dyDescent="0.2">
      <c r="AD487" s="85"/>
      <c r="AE487" s="85"/>
      <c r="AF487" s="86"/>
      <c r="AG487" s="86"/>
    </row>
    <row r="488" spans="30:33" x14ac:dyDescent="0.2">
      <c r="AD488" s="85"/>
      <c r="AE488" s="85"/>
      <c r="AF488" s="86"/>
      <c r="AG488" s="86"/>
    </row>
  </sheetData>
  <conditionalFormatting sqref="AJ34:AJ279">
    <cfRule type="cellIs" dxfId="2" priority="1" operator="greaterThan">
      <formula>4</formula>
    </cfRule>
  </conditionalFormatting>
  <pageMargins left="0.75" right="0.75" top="1" bottom="1" header="0.5" footer="0.5"/>
  <pageSetup paperSize="5" scale="52" orientation="landscape" verticalDpi="597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3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7"/>
      <c r="B1" s="178">
        <f>A1-1</f>
        <v>-1</v>
      </c>
      <c r="C1" s="178">
        <f t="shared" ref="C1:I1" si="0">B1-1</f>
        <v>-2</v>
      </c>
      <c r="D1" s="178">
        <f t="shared" si="0"/>
        <v>-3</v>
      </c>
      <c r="E1" s="178">
        <f t="shared" si="0"/>
        <v>-4</v>
      </c>
      <c r="F1" s="178">
        <f t="shared" si="0"/>
        <v>-5</v>
      </c>
      <c r="G1" s="178">
        <f t="shared" si="0"/>
        <v>-6</v>
      </c>
      <c r="H1" s="178">
        <f t="shared" si="0"/>
        <v>-7</v>
      </c>
      <c r="I1" s="179">
        <f t="shared" si="0"/>
        <v>-8</v>
      </c>
    </row>
    <row r="2" spans="1:9" x14ac:dyDescent="0.25">
      <c r="A2" s="8" t="s">
        <v>10</v>
      </c>
      <c r="B2" s="9" t="s">
        <v>3</v>
      </c>
      <c r="C2" s="9" t="s">
        <v>4</v>
      </c>
      <c r="D2" s="9"/>
      <c r="E2" s="9" t="s">
        <v>6</v>
      </c>
      <c r="F2" s="9"/>
      <c r="G2" s="9"/>
      <c r="H2" s="10"/>
      <c r="I2" s="11" t="s">
        <v>12</v>
      </c>
    </row>
    <row r="3" spans="1:9" x14ac:dyDescent="0.25">
      <c r="A3" s="12" t="s">
        <v>518</v>
      </c>
      <c r="B3" s="13" t="s">
        <v>7</v>
      </c>
      <c r="C3" s="13" t="s">
        <v>7</v>
      </c>
      <c r="D3" s="13" t="s">
        <v>5</v>
      </c>
      <c r="E3" s="13" t="s">
        <v>7</v>
      </c>
      <c r="F3" s="13" t="s">
        <v>8</v>
      </c>
      <c r="G3" s="13" t="s">
        <v>9</v>
      </c>
      <c r="H3" s="13" t="s">
        <v>11</v>
      </c>
      <c r="I3" s="14" t="s">
        <v>13</v>
      </c>
    </row>
    <row r="4" spans="1:9" s="6" customFormat="1" x14ac:dyDescent="0.25">
      <c r="A4" s="15"/>
      <c r="B4" s="16" t="s">
        <v>15</v>
      </c>
      <c r="C4" s="16" t="s">
        <v>15</v>
      </c>
      <c r="D4" s="17" t="s">
        <v>14</v>
      </c>
      <c r="E4" s="16" t="s">
        <v>15</v>
      </c>
      <c r="F4" s="16" t="s">
        <v>16</v>
      </c>
      <c r="G4" s="16" t="s">
        <v>17</v>
      </c>
      <c r="H4" s="16" t="s">
        <v>16</v>
      </c>
      <c r="I4" s="18" t="s">
        <v>18</v>
      </c>
    </row>
    <row r="6" spans="1:9" x14ac:dyDescent="0.25">
      <c r="A6" s="23" t="s">
        <v>21</v>
      </c>
    </row>
    <row r="7" spans="1:9" x14ac:dyDescent="0.25">
      <c r="A7" s="1">
        <v>1</v>
      </c>
      <c r="B7" s="5">
        <f>Input_NEMO!G167</f>
        <v>1.9386200716845867</v>
      </c>
      <c r="C7" s="5">
        <f>Input_NEMO!F167</f>
        <v>2</v>
      </c>
      <c r="D7" s="5">
        <f t="shared" ref="D7:D25" si="1">+B7-C7</f>
        <v>-6.1379928315413279E-2</v>
      </c>
      <c r="E7" s="5">
        <f>Input_NEMO!H167</f>
        <v>890</v>
      </c>
      <c r="F7" s="34">
        <f>+Assumptions!B7</f>
        <v>0.11254740000000001</v>
      </c>
      <c r="G7" s="26">
        <f>+D7*E7*$F$7</f>
        <v>-6.1482546962366689</v>
      </c>
      <c r="H7" s="35">
        <f>Assumptions!B10</f>
        <v>0.33606999999999998</v>
      </c>
      <c r="I7" s="3">
        <f>+G7*$H$7</f>
        <v>-2.0662439557642571</v>
      </c>
    </row>
    <row r="8" spans="1:9" x14ac:dyDescent="0.25">
      <c r="A8" s="1">
        <f t="shared" ref="A8:A25" si="2">+A7+1</f>
        <v>2</v>
      </c>
      <c r="B8" s="5">
        <f>Input_NEMO!G168</f>
        <v>1.9386200716845867</v>
      </c>
      <c r="C8" s="5">
        <f>Input_NEMO!F168</f>
        <v>2</v>
      </c>
      <c r="D8" s="5">
        <f t="shared" si="1"/>
        <v>-6.1379928315413279E-2</v>
      </c>
      <c r="E8" s="5">
        <f>Input_NEMO!H168</f>
        <v>599</v>
      </c>
      <c r="F8" s="19"/>
      <c r="G8" s="26">
        <f t="shared" ref="G8:G25" si="3">+D8*E8*$F$7</f>
        <v>-4.1379826551076011</v>
      </c>
      <c r="I8" s="96">
        <f t="shared" ref="I8:I25" si="4">+G8*$H$7</f>
        <v>-1.3906518309020115</v>
      </c>
    </row>
    <row r="9" spans="1:9" x14ac:dyDescent="0.25">
      <c r="A9" s="1">
        <f t="shared" si="2"/>
        <v>3</v>
      </c>
      <c r="B9" s="5">
        <f>Input_NEMO!G169</f>
        <v>1.9386200716845867</v>
      </c>
      <c r="C9" s="5">
        <f>Input_NEMO!F169</f>
        <v>2</v>
      </c>
      <c r="D9" s="5">
        <f t="shared" si="1"/>
        <v>-6.1379928315413279E-2</v>
      </c>
      <c r="E9" s="5">
        <f>Input_NEMO!H169</f>
        <v>793</v>
      </c>
      <c r="G9" s="26">
        <f t="shared" si="3"/>
        <v>-5.4781640158603135</v>
      </c>
      <c r="I9" s="96">
        <f t="shared" si="4"/>
        <v>-1.8410465808101755</v>
      </c>
    </row>
    <row r="10" spans="1:9" x14ac:dyDescent="0.25">
      <c r="A10" s="1">
        <f t="shared" si="2"/>
        <v>4</v>
      </c>
      <c r="B10" s="5">
        <f>Input_NEMO!G170</f>
        <v>1.9386200716845867</v>
      </c>
      <c r="C10" s="5">
        <f>Input_NEMO!F170</f>
        <v>2</v>
      </c>
      <c r="D10" s="5">
        <f t="shared" si="1"/>
        <v>-6.1379928315413279E-2</v>
      </c>
      <c r="E10" s="5">
        <f>Input_NEMO!H170</f>
        <v>784</v>
      </c>
      <c r="G10" s="26">
        <f t="shared" si="3"/>
        <v>-5.4159906537635383</v>
      </c>
      <c r="I10" s="96">
        <f t="shared" si="4"/>
        <v>-1.8201519790103122</v>
      </c>
    </row>
    <row r="11" spans="1:9" x14ac:dyDescent="0.25">
      <c r="A11" s="1">
        <f t="shared" si="2"/>
        <v>5</v>
      </c>
      <c r="B11" s="5">
        <f>Input_NEMO!G171</f>
        <v>6.8073297491039355</v>
      </c>
      <c r="C11" s="5">
        <f>Input_NEMO!F171</f>
        <v>2</v>
      </c>
      <c r="D11" s="5">
        <f t="shared" si="1"/>
        <v>4.8073297491039355</v>
      </c>
      <c r="E11" s="5">
        <f>Input_NEMO!H171</f>
        <v>945</v>
      </c>
      <c r="G11" s="26">
        <f t="shared" si="3"/>
        <v>511.29457867306382</v>
      </c>
      <c r="I11" s="96">
        <f t="shared" si="4"/>
        <v>171.83076905465654</v>
      </c>
    </row>
    <row r="12" spans="1:9" x14ac:dyDescent="0.25">
      <c r="A12" s="1">
        <f t="shared" si="2"/>
        <v>6</v>
      </c>
      <c r="B12" s="5">
        <f>Input_NEMO!G172</f>
        <v>8.3380286738351153</v>
      </c>
      <c r="C12" s="5">
        <f>Input_NEMO!F172</f>
        <v>2</v>
      </c>
      <c r="D12" s="5">
        <f t="shared" si="1"/>
        <v>6.3380286738351153</v>
      </c>
      <c r="E12" s="5">
        <f>Input_NEMO!H172</f>
        <v>891</v>
      </c>
      <c r="G12" s="26">
        <f t="shared" si="3"/>
        <v>635.57582569374085</v>
      </c>
      <c r="I12" s="96">
        <f t="shared" si="4"/>
        <v>213.59796774089548</v>
      </c>
    </row>
    <row r="13" spans="1:9" x14ac:dyDescent="0.25">
      <c r="A13" s="1">
        <f t="shared" si="2"/>
        <v>7</v>
      </c>
      <c r="B13" s="5">
        <f>Input_NEMO!G173</f>
        <v>8.3380286738351153</v>
      </c>
      <c r="C13" s="5">
        <f>Input_NEMO!F173</f>
        <v>2</v>
      </c>
      <c r="D13" s="5">
        <f t="shared" si="1"/>
        <v>6.3380286738351153</v>
      </c>
      <c r="E13" s="5">
        <f>Input_NEMO!H173</f>
        <v>918</v>
      </c>
      <c r="G13" s="26">
        <f t="shared" si="3"/>
        <v>654.83569919961189</v>
      </c>
      <c r="I13" s="96">
        <f t="shared" si="4"/>
        <v>220.07063343001354</v>
      </c>
    </row>
    <row r="14" spans="1:9" x14ac:dyDescent="0.25">
      <c r="A14" s="1">
        <f t="shared" si="2"/>
        <v>8</v>
      </c>
      <c r="B14" s="5">
        <f>Input_NEMO!G174</f>
        <v>8.3380286738351153</v>
      </c>
      <c r="C14" s="5">
        <f>Input_NEMO!F174</f>
        <v>2</v>
      </c>
      <c r="D14" s="5">
        <f t="shared" si="1"/>
        <v>6.3380286738351153</v>
      </c>
      <c r="E14" s="5">
        <f>Input_NEMO!H174</f>
        <v>849</v>
      </c>
      <c r="G14" s="26">
        <f t="shared" si="3"/>
        <v>605.61602246238613</v>
      </c>
      <c r="I14" s="96">
        <f t="shared" si="4"/>
        <v>203.52937666893411</v>
      </c>
    </row>
    <row r="15" spans="1:9" x14ac:dyDescent="0.25">
      <c r="A15" s="1">
        <f t="shared" si="2"/>
        <v>9</v>
      </c>
      <c r="B15" s="5">
        <f>Input_NEMO!G175</f>
        <v>8.3380286738351153</v>
      </c>
      <c r="C15" s="5">
        <f>Input_NEMO!F175</f>
        <v>2</v>
      </c>
      <c r="D15" s="5">
        <f t="shared" si="1"/>
        <v>6.3380286738351153</v>
      </c>
      <c r="E15" s="5">
        <f>Input_NEMO!H175</f>
        <v>732</v>
      </c>
      <c r="G15" s="26">
        <f t="shared" si="3"/>
        <v>522.15657060361207</v>
      </c>
      <c r="I15" s="96">
        <f t="shared" si="4"/>
        <v>175.4811586827559</v>
      </c>
    </row>
    <row r="16" spans="1:9" x14ac:dyDescent="0.25">
      <c r="A16" s="1">
        <f t="shared" si="2"/>
        <v>10</v>
      </c>
      <c r="B16" s="5">
        <f>Input_NEMO!G176</f>
        <v>8.3380286738351153</v>
      </c>
      <c r="C16" s="5">
        <f>Input_NEMO!F176</f>
        <v>2</v>
      </c>
      <c r="D16" s="5">
        <f t="shared" si="1"/>
        <v>6.3380286738351153</v>
      </c>
      <c r="E16" s="5">
        <f>Input_NEMO!H176</f>
        <v>1049</v>
      </c>
      <c r="G16" s="26">
        <f t="shared" si="3"/>
        <v>748.28175213550423</v>
      </c>
      <c r="I16" s="96">
        <f t="shared" si="4"/>
        <v>251.47504844017888</v>
      </c>
    </row>
    <row r="17" spans="1:9" x14ac:dyDescent="0.25">
      <c r="A17" s="1">
        <f t="shared" si="2"/>
        <v>11</v>
      </c>
      <c r="B17" s="5">
        <f>Input_NEMO!G177</f>
        <v>8.3380286738351153</v>
      </c>
      <c r="C17" s="5">
        <f>Input_NEMO!F177</f>
        <v>2</v>
      </c>
      <c r="D17" s="5">
        <f t="shared" si="1"/>
        <v>6.3380286738351153</v>
      </c>
      <c r="E17" s="5">
        <f>Input_NEMO!H177</f>
        <v>806</v>
      </c>
      <c r="G17" s="26">
        <f t="shared" si="3"/>
        <v>574.94289058266577</v>
      </c>
      <c r="I17" s="96">
        <f t="shared" si="4"/>
        <v>193.22105723811649</v>
      </c>
    </row>
    <row r="18" spans="1:9" x14ac:dyDescent="0.25">
      <c r="A18" s="1">
        <f t="shared" si="2"/>
        <v>12</v>
      </c>
      <c r="B18" s="5">
        <f>Input_NEMO!G178</f>
        <v>8.3380286738351153</v>
      </c>
      <c r="C18" s="5">
        <f>Input_NEMO!F178</f>
        <v>2</v>
      </c>
      <c r="D18" s="5">
        <f t="shared" si="1"/>
        <v>6.3380286738351153</v>
      </c>
      <c r="E18" s="5">
        <f>Input_NEMO!H178</f>
        <v>815</v>
      </c>
      <c r="G18" s="26">
        <f t="shared" si="3"/>
        <v>581.362848417956</v>
      </c>
      <c r="I18" s="96">
        <f t="shared" si="4"/>
        <v>195.37861246782245</v>
      </c>
    </row>
    <row r="19" spans="1:9" x14ac:dyDescent="0.25">
      <c r="A19" s="1">
        <f t="shared" si="2"/>
        <v>13</v>
      </c>
      <c r="B19" s="5">
        <f>Input_NEMO!G179</f>
        <v>8.3380286738351153</v>
      </c>
      <c r="C19" s="5">
        <f>Input_NEMO!F179</f>
        <v>2</v>
      </c>
      <c r="D19" s="5">
        <f t="shared" si="1"/>
        <v>6.3380286738351153</v>
      </c>
      <c r="E19" s="5">
        <f>Input_NEMO!H179</f>
        <v>601</v>
      </c>
      <c r="G19" s="26">
        <f t="shared" si="3"/>
        <v>428.71051766771978</v>
      </c>
      <c r="I19" s="96">
        <f t="shared" si="4"/>
        <v>144.07674367259057</v>
      </c>
    </row>
    <row r="20" spans="1:9" x14ac:dyDescent="0.25">
      <c r="A20" s="1">
        <f t="shared" si="2"/>
        <v>14</v>
      </c>
      <c r="B20" s="5">
        <f>Input_NEMO!G180</f>
        <v>8.3380286738351153</v>
      </c>
      <c r="C20" s="5">
        <f>Input_NEMO!F180</f>
        <v>2</v>
      </c>
      <c r="D20" s="5">
        <f t="shared" si="1"/>
        <v>6.3380286738351153</v>
      </c>
      <c r="E20" s="5">
        <f>Input_NEMO!H180</f>
        <v>1058</v>
      </c>
      <c r="G20" s="26">
        <f t="shared" si="3"/>
        <v>754.70170997079458</v>
      </c>
      <c r="I20" s="96">
        <f t="shared" si="4"/>
        <v>253.63260366988493</v>
      </c>
    </row>
    <row r="21" spans="1:9" x14ac:dyDescent="0.25">
      <c r="A21" s="1">
        <f t="shared" si="2"/>
        <v>15</v>
      </c>
      <c r="B21" s="5">
        <f>Input_NEMO!G181</f>
        <v>8.3380286738351153</v>
      </c>
      <c r="C21" s="5">
        <f>Input_NEMO!F181</f>
        <v>2</v>
      </c>
      <c r="D21" s="5">
        <f t="shared" si="1"/>
        <v>6.3380286738351153</v>
      </c>
      <c r="E21" s="5">
        <f>Input_NEMO!H181</f>
        <v>665</v>
      </c>
      <c r="G21" s="26">
        <f t="shared" si="3"/>
        <v>474.36355116311756</v>
      </c>
      <c r="I21" s="96">
        <f t="shared" si="4"/>
        <v>159.41935863938892</v>
      </c>
    </row>
    <row r="22" spans="1:9" x14ac:dyDescent="0.25">
      <c r="A22" s="1">
        <f t="shared" si="2"/>
        <v>16</v>
      </c>
      <c r="B22" s="5">
        <f>Input_NEMO!G182</f>
        <v>8.3380286738351153</v>
      </c>
      <c r="C22" s="5">
        <f>Input_NEMO!F182</f>
        <v>2</v>
      </c>
      <c r="D22" s="5">
        <f t="shared" si="1"/>
        <v>6.3380286738351153</v>
      </c>
      <c r="E22" s="5">
        <f>Input_NEMO!H182</f>
        <v>593</v>
      </c>
      <c r="G22" s="26">
        <f t="shared" si="3"/>
        <v>423.00388848079501</v>
      </c>
      <c r="I22" s="96">
        <f t="shared" si="4"/>
        <v>142.15891680174076</v>
      </c>
    </row>
    <row r="23" spans="1:9" x14ac:dyDescent="0.25">
      <c r="A23" s="1">
        <f t="shared" si="2"/>
        <v>17</v>
      </c>
      <c r="B23" s="5">
        <f>Input_NEMO!G183</f>
        <v>8.3380286738351153</v>
      </c>
      <c r="C23" s="5">
        <f>Input_NEMO!F183</f>
        <v>2</v>
      </c>
      <c r="D23" s="5">
        <f t="shared" si="1"/>
        <v>6.3380286738351153</v>
      </c>
      <c r="E23" s="5">
        <f>Input_NEMO!H183</f>
        <v>701</v>
      </c>
      <c r="G23" s="26">
        <f t="shared" si="3"/>
        <v>500.04338250427884</v>
      </c>
      <c r="I23" s="96">
        <f t="shared" si="4"/>
        <v>168.04957955821297</v>
      </c>
    </row>
    <row r="24" spans="1:9" x14ac:dyDescent="0.25">
      <c r="A24" s="1">
        <f t="shared" si="2"/>
        <v>18</v>
      </c>
      <c r="B24" s="5">
        <f>Input_NEMO!G184</f>
        <v>8.3380286738351153</v>
      </c>
      <c r="C24" s="5">
        <f>Input_NEMO!F184</f>
        <v>2</v>
      </c>
      <c r="D24" s="5">
        <f t="shared" si="1"/>
        <v>6.3380286738351153</v>
      </c>
      <c r="E24" s="5">
        <f>Input_NEMO!H184</f>
        <v>1210</v>
      </c>
      <c r="G24" s="26">
        <f t="shared" si="3"/>
        <v>863.12766452236417</v>
      </c>
      <c r="I24" s="96">
        <f t="shared" si="4"/>
        <v>290.07131421603088</v>
      </c>
    </row>
    <row r="25" spans="1:9" x14ac:dyDescent="0.25">
      <c r="A25" s="1">
        <f t="shared" si="2"/>
        <v>19</v>
      </c>
      <c r="B25" s="5">
        <f>Input_NEMO!G185</f>
        <v>8.3805017921146838</v>
      </c>
      <c r="C25" s="5">
        <f>Input_NEMO!F185</f>
        <v>2</v>
      </c>
      <c r="D25" s="5">
        <f t="shared" si="1"/>
        <v>6.3805017921146838</v>
      </c>
      <c r="E25" s="5">
        <f>Input_NEMO!H185</f>
        <v>421</v>
      </c>
      <c r="G25" s="26">
        <f t="shared" si="3"/>
        <v>302.32384159449407</v>
      </c>
      <c r="I25" s="96">
        <f t="shared" si="4"/>
        <v>101.60197344466161</v>
      </c>
    </row>
    <row r="26" spans="1:9" x14ac:dyDescent="0.25">
      <c r="A26" s="1"/>
      <c r="B26" s="5"/>
      <c r="C26" s="5"/>
      <c r="D26" s="5"/>
      <c r="E26" s="5"/>
      <c r="G26" s="26"/>
      <c r="I26" s="3"/>
    </row>
    <row r="27" spans="1:9" ht="15.75" thickBot="1" x14ac:dyDescent="0.3">
      <c r="A27" s="1" t="s">
        <v>20</v>
      </c>
      <c r="B27" s="25">
        <f>SUM(B7:B25)</f>
        <v>131.33668458781344</v>
      </c>
      <c r="C27" s="25">
        <f>SUM(C7:C25)</f>
        <v>38</v>
      </c>
      <c r="D27" s="25">
        <f t="shared" ref="D27" si="5">SUM(D7:D25)</f>
        <v>93.336684587813437</v>
      </c>
      <c r="E27" s="25">
        <f>SUM(E7:E25)</f>
        <v>15320</v>
      </c>
      <c r="G27" s="27">
        <f t="shared" ref="G27:I27" si="6">SUM(G7:G25)</f>
        <v>8559.1603516511368</v>
      </c>
      <c r="H27" s="21">
        <f t="shared" si="6"/>
        <v>0.33606999999999998</v>
      </c>
      <c r="I27" s="22">
        <f t="shared" si="6"/>
        <v>2876.4770193793975</v>
      </c>
    </row>
    <row r="28" spans="1:9" ht="15.75" thickTop="1" x14ac:dyDescent="0.25">
      <c r="A28" s="1"/>
    </row>
    <row r="30" spans="1:9" x14ac:dyDescent="0.25">
      <c r="A30" t="s">
        <v>32</v>
      </c>
      <c r="I30" s="20">
        <f>I27</f>
        <v>2876.4770193793975</v>
      </c>
    </row>
    <row r="32" spans="1:9" x14ac:dyDescent="0.25">
      <c r="A32" t="s">
        <v>34</v>
      </c>
      <c r="I32" s="36">
        <f>+Assumptions!$B$20</f>
        <v>11089284.458101537</v>
      </c>
    </row>
    <row r="34" spans="1:9" x14ac:dyDescent="0.25">
      <c r="A34" s="31" t="s">
        <v>35</v>
      </c>
      <c r="B34" s="32"/>
      <c r="C34" s="32"/>
      <c r="D34" s="32"/>
      <c r="E34" s="32"/>
      <c r="F34" s="32"/>
      <c r="G34" s="32"/>
      <c r="H34" s="32"/>
      <c r="I34" s="33">
        <f>ROUND(+I30/I32,5)</f>
        <v>2.5999999999999998E-4</v>
      </c>
    </row>
    <row r="37" spans="1:9" x14ac:dyDescent="0.25">
      <c r="A37" s="23" t="s">
        <v>472</v>
      </c>
    </row>
    <row r="38" spans="1:9" x14ac:dyDescent="0.25">
      <c r="A38" s="1">
        <v>1</v>
      </c>
      <c r="B38" s="5">
        <f>Input_NEMO!G190</f>
        <v>14.961326164874544</v>
      </c>
      <c r="C38" s="5">
        <f>Input_NEMO!F190</f>
        <v>0</v>
      </c>
      <c r="D38" s="5">
        <f t="shared" ref="D38:D56" si="7">+B38-C38</f>
        <v>14.961326164874544</v>
      </c>
      <c r="E38" s="5">
        <f>Input_NEMO!H190</f>
        <v>900</v>
      </c>
      <c r="F38" s="34">
        <f>F7</f>
        <v>0.11254740000000001</v>
      </c>
      <c r="G38" s="26">
        <f>+D38*E38*$F$38</f>
        <v>1515.4725243677412</v>
      </c>
      <c r="H38" s="35">
        <f>H7</f>
        <v>0.33606999999999998</v>
      </c>
      <c r="I38" s="3">
        <f>+G38*$H$38</f>
        <v>509.30485126426674</v>
      </c>
    </row>
    <row r="39" spans="1:9" x14ac:dyDescent="0.25">
      <c r="A39" s="1">
        <f t="shared" ref="A39:A56" si="8">+A38+1</f>
        <v>2</v>
      </c>
      <c r="B39" s="5">
        <f>Input_NEMO!G191</f>
        <v>14.961326164874544</v>
      </c>
      <c r="C39" s="5">
        <f>Input_NEMO!F191</f>
        <v>0</v>
      </c>
      <c r="D39" s="5">
        <f t="shared" si="7"/>
        <v>14.961326164874544</v>
      </c>
      <c r="E39" s="5">
        <f>Input_NEMO!H191</f>
        <v>598</v>
      </c>
      <c r="F39" s="19"/>
      <c r="G39" s="26">
        <f t="shared" ref="G39:G56" si="9">+D39*E39*$F$38</f>
        <v>1006.9472995243436</v>
      </c>
      <c r="I39" s="96">
        <f t="shared" ref="I39:I56" si="10">+G39*$H$38</f>
        <v>338.40477895114617</v>
      </c>
    </row>
    <row r="40" spans="1:9" x14ac:dyDescent="0.25">
      <c r="A40" s="1">
        <f t="shared" si="8"/>
        <v>3</v>
      </c>
      <c r="B40" s="5">
        <f>Input_NEMO!G192</f>
        <v>14.961326164874544</v>
      </c>
      <c r="C40" s="5">
        <f>Input_NEMO!F192</f>
        <v>0</v>
      </c>
      <c r="D40" s="5">
        <f t="shared" si="7"/>
        <v>14.961326164874544</v>
      </c>
      <c r="E40" s="5">
        <f>Input_NEMO!H192</f>
        <v>793</v>
      </c>
      <c r="G40" s="26">
        <f t="shared" si="9"/>
        <v>1335.299679804021</v>
      </c>
      <c r="I40" s="96">
        <f t="shared" si="10"/>
        <v>448.75416339173734</v>
      </c>
    </row>
    <row r="41" spans="1:9" x14ac:dyDescent="0.25">
      <c r="A41" s="1">
        <f t="shared" si="8"/>
        <v>4</v>
      </c>
      <c r="B41" s="5">
        <f>Input_NEMO!G193</f>
        <v>14.961326164874544</v>
      </c>
      <c r="C41" s="5">
        <f>Input_NEMO!F193</f>
        <v>0</v>
      </c>
      <c r="D41" s="5">
        <f t="shared" si="7"/>
        <v>14.961326164874544</v>
      </c>
      <c r="E41" s="5">
        <f>Input_NEMO!H193</f>
        <v>781</v>
      </c>
      <c r="G41" s="26">
        <f t="shared" si="9"/>
        <v>1315.0933794791176</v>
      </c>
      <c r="I41" s="96">
        <f t="shared" si="10"/>
        <v>441.96343204154704</v>
      </c>
    </row>
    <row r="42" spans="1:9" x14ac:dyDescent="0.25">
      <c r="A42" s="1">
        <f t="shared" si="8"/>
        <v>5</v>
      </c>
      <c r="B42" s="5">
        <f>Input_NEMO!G194</f>
        <v>10.092616487455194</v>
      </c>
      <c r="C42" s="5">
        <f>Input_NEMO!F194</f>
        <v>0</v>
      </c>
      <c r="D42" s="5">
        <f t="shared" si="7"/>
        <v>10.092616487455194</v>
      </c>
      <c r="E42" s="5">
        <f>Input_NEMO!H194</f>
        <v>939</v>
      </c>
      <c r="G42" s="26">
        <f t="shared" si="9"/>
        <v>1066.6079824237418</v>
      </c>
      <c r="I42" s="96">
        <f t="shared" si="10"/>
        <v>358.45494465314687</v>
      </c>
    </row>
    <row r="43" spans="1:9" x14ac:dyDescent="0.25">
      <c r="A43" s="1">
        <f t="shared" si="8"/>
        <v>6</v>
      </c>
      <c r="B43" s="5">
        <f>Input_NEMO!G195</f>
        <v>8.5619175627240143</v>
      </c>
      <c r="C43" s="5">
        <f>Input_NEMO!F195</f>
        <v>0</v>
      </c>
      <c r="D43" s="5">
        <f t="shared" si="7"/>
        <v>8.5619175627240143</v>
      </c>
      <c r="E43" s="5">
        <f>Input_NEMO!H195</f>
        <v>882</v>
      </c>
      <c r="G43" s="26">
        <f t="shared" si="9"/>
        <v>849.91421653645159</v>
      </c>
      <c r="I43" s="96">
        <f t="shared" si="10"/>
        <v>285.63067075140526</v>
      </c>
    </row>
    <row r="44" spans="1:9" x14ac:dyDescent="0.25">
      <c r="A44" s="1">
        <f t="shared" si="8"/>
        <v>7</v>
      </c>
      <c r="B44" s="5">
        <f>Input_NEMO!G196</f>
        <v>8.5619175627240143</v>
      </c>
      <c r="C44" s="5">
        <f>Input_NEMO!F196</f>
        <v>0</v>
      </c>
      <c r="D44" s="5">
        <f t="shared" si="7"/>
        <v>8.5619175627240143</v>
      </c>
      <c r="E44" s="5">
        <f>Input_NEMO!H196</f>
        <v>912</v>
      </c>
      <c r="G44" s="26">
        <f t="shared" si="9"/>
        <v>878.82286335741935</v>
      </c>
      <c r="I44" s="96">
        <f t="shared" si="10"/>
        <v>295.34599968852791</v>
      </c>
    </row>
    <row r="45" spans="1:9" x14ac:dyDescent="0.25">
      <c r="A45" s="1">
        <f t="shared" si="8"/>
        <v>8</v>
      </c>
      <c r="B45" s="5">
        <f>Input_NEMO!G197</f>
        <v>8.5619175627240143</v>
      </c>
      <c r="C45" s="5">
        <f>Input_NEMO!F197</f>
        <v>0</v>
      </c>
      <c r="D45" s="5">
        <f t="shared" si="7"/>
        <v>8.5619175627240143</v>
      </c>
      <c r="E45" s="5">
        <f>Input_NEMO!H197</f>
        <v>840</v>
      </c>
      <c r="G45" s="26">
        <f t="shared" si="9"/>
        <v>809.44211098709684</v>
      </c>
      <c r="I45" s="96">
        <f t="shared" si="10"/>
        <v>272.02921023943361</v>
      </c>
    </row>
    <row r="46" spans="1:9" x14ac:dyDescent="0.25">
      <c r="A46" s="1">
        <f t="shared" si="8"/>
        <v>9</v>
      </c>
      <c r="B46" s="5">
        <f>Input_NEMO!G198</f>
        <v>8.5619175627240143</v>
      </c>
      <c r="C46" s="5">
        <f>Input_NEMO!F198</f>
        <v>0</v>
      </c>
      <c r="D46" s="5">
        <f t="shared" si="7"/>
        <v>8.5619175627240143</v>
      </c>
      <c r="E46" s="5">
        <f>Input_NEMO!H198</f>
        <v>718</v>
      </c>
      <c r="G46" s="26">
        <f t="shared" si="9"/>
        <v>691.88028058182795</v>
      </c>
      <c r="I46" s="96">
        <f t="shared" si="10"/>
        <v>232.52020589513489</v>
      </c>
    </row>
    <row r="47" spans="1:9" x14ac:dyDescent="0.25">
      <c r="A47" s="1">
        <f t="shared" si="8"/>
        <v>10</v>
      </c>
      <c r="B47" s="5">
        <f>Input_NEMO!G199</f>
        <v>8.5619175627240143</v>
      </c>
      <c r="C47" s="5">
        <f>Input_NEMO!F199</f>
        <v>0</v>
      </c>
      <c r="D47" s="5">
        <f t="shared" si="7"/>
        <v>8.5619175627240143</v>
      </c>
      <c r="E47" s="5">
        <f>Input_NEMO!H199</f>
        <v>1030</v>
      </c>
      <c r="G47" s="26">
        <f t="shared" si="9"/>
        <v>992.53020751989254</v>
      </c>
      <c r="I47" s="96">
        <f t="shared" si="10"/>
        <v>333.55962684121027</v>
      </c>
    </row>
    <row r="48" spans="1:9" x14ac:dyDescent="0.25">
      <c r="A48" s="1">
        <f t="shared" si="8"/>
        <v>11</v>
      </c>
      <c r="B48" s="5">
        <f>Input_NEMO!G200</f>
        <v>8.5619175627240143</v>
      </c>
      <c r="C48" s="5">
        <f>Input_NEMO!F200</f>
        <v>0</v>
      </c>
      <c r="D48" s="5">
        <f t="shared" si="7"/>
        <v>8.5619175627240143</v>
      </c>
      <c r="E48" s="5">
        <f>Input_NEMO!H200</f>
        <v>795</v>
      </c>
      <c r="G48" s="26">
        <f t="shared" si="9"/>
        <v>766.0791407556452</v>
      </c>
      <c r="I48" s="96">
        <f t="shared" si="10"/>
        <v>257.45621683374969</v>
      </c>
    </row>
    <row r="49" spans="1:9" x14ac:dyDescent="0.25">
      <c r="A49" s="1">
        <f t="shared" si="8"/>
        <v>12</v>
      </c>
      <c r="B49" s="5">
        <f>Input_NEMO!G201</f>
        <v>8.5619175627240143</v>
      </c>
      <c r="C49" s="5">
        <f>Input_NEMO!F201</f>
        <v>0</v>
      </c>
      <c r="D49" s="5">
        <f t="shared" si="7"/>
        <v>8.5619175627240143</v>
      </c>
      <c r="E49" s="5">
        <f>Input_NEMO!H201</f>
        <v>817</v>
      </c>
      <c r="G49" s="26">
        <f t="shared" si="9"/>
        <v>787.27881509102156</v>
      </c>
      <c r="I49" s="96">
        <f t="shared" si="10"/>
        <v>264.58079138763958</v>
      </c>
    </row>
    <row r="50" spans="1:9" x14ac:dyDescent="0.25">
      <c r="A50" s="1">
        <f t="shared" si="8"/>
        <v>13</v>
      </c>
      <c r="B50" s="5">
        <f>Input_NEMO!G202</f>
        <v>8.5619175627240143</v>
      </c>
      <c r="C50" s="5">
        <f>Input_NEMO!F202</f>
        <v>0</v>
      </c>
      <c r="D50" s="5">
        <f t="shared" si="7"/>
        <v>8.5619175627240143</v>
      </c>
      <c r="E50" s="5">
        <f>Input_NEMO!H202</f>
        <v>596</v>
      </c>
      <c r="G50" s="26">
        <f t="shared" si="9"/>
        <v>574.31845017655917</v>
      </c>
      <c r="I50" s="96">
        <f t="shared" si="10"/>
        <v>193.01120155083623</v>
      </c>
    </row>
    <row r="51" spans="1:9" x14ac:dyDescent="0.25">
      <c r="A51" s="1">
        <f t="shared" si="8"/>
        <v>14</v>
      </c>
      <c r="B51" s="5">
        <f>Input_NEMO!G203</f>
        <v>8.5619175627240143</v>
      </c>
      <c r="C51" s="5">
        <f>Input_NEMO!F203</f>
        <v>0</v>
      </c>
      <c r="D51" s="5">
        <f t="shared" si="7"/>
        <v>8.5619175627240143</v>
      </c>
      <c r="E51" s="5">
        <f>Input_NEMO!H203</f>
        <v>1027</v>
      </c>
      <c r="G51" s="26">
        <f t="shared" si="9"/>
        <v>989.63934283779577</v>
      </c>
      <c r="I51" s="96">
        <f t="shared" si="10"/>
        <v>332.58809394749801</v>
      </c>
    </row>
    <row r="52" spans="1:9" x14ac:dyDescent="0.25">
      <c r="A52" s="1">
        <f t="shared" si="8"/>
        <v>15</v>
      </c>
      <c r="B52" s="5">
        <f>Input_NEMO!G204</f>
        <v>8.5619175627240143</v>
      </c>
      <c r="C52" s="5">
        <f>Input_NEMO!F204</f>
        <v>0</v>
      </c>
      <c r="D52" s="5">
        <f t="shared" si="7"/>
        <v>8.5619175627240143</v>
      </c>
      <c r="E52" s="5">
        <f>Input_NEMO!H204</f>
        <v>652</v>
      </c>
      <c r="G52" s="26">
        <f t="shared" si="9"/>
        <v>628.28125757569887</v>
      </c>
      <c r="I52" s="96">
        <f t="shared" si="10"/>
        <v>211.14648223346512</v>
      </c>
    </row>
    <row r="53" spans="1:9" x14ac:dyDescent="0.25">
      <c r="A53" s="1">
        <f t="shared" si="8"/>
        <v>16</v>
      </c>
      <c r="B53" s="5">
        <f>Input_NEMO!G205</f>
        <v>8.5619175627240143</v>
      </c>
      <c r="C53" s="5">
        <f>Input_NEMO!F205</f>
        <v>0</v>
      </c>
      <c r="D53" s="5">
        <f t="shared" si="7"/>
        <v>8.5619175627240143</v>
      </c>
      <c r="E53" s="5">
        <f>Input_NEMO!H205</f>
        <v>580</v>
      </c>
      <c r="G53" s="26">
        <f t="shared" si="9"/>
        <v>558.90050520537636</v>
      </c>
      <c r="I53" s="96">
        <f t="shared" si="10"/>
        <v>187.82969278437082</v>
      </c>
    </row>
    <row r="54" spans="1:9" x14ac:dyDescent="0.25">
      <c r="A54" s="1">
        <f t="shared" si="8"/>
        <v>17</v>
      </c>
      <c r="B54" s="5">
        <f>Input_NEMO!G206</f>
        <v>8.5619175627240143</v>
      </c>
      <c r="C54" s="5">
        <f>Input_NEMO!F206</f>
        <v>0</v>
      </c>
      <c r="D54" s="5">
        <f t="shared" si="7"/>
        <v>8.5619175627240143</v>
      </c>
      <c r="E54" s="5">
        <f>Input_NEMO!H206</f>
        <v>694</v>
      </c>
      <c r="G54" s="26">
        <f t="shared" si="9"/>
        <v>668.75336312505385</v>
      </c>
      <c r="I54" s="96">
        <f t="shared" si="10"/>
        <v>224.74794274543683</v>
      </c>
    </row>
    <row r="55" spans="1:9" x14ac:dyDescent="0.25">
      <c r="A55" s="1">
        <f t="shared" si="8"/>
        <v>18</v>
      </c>
      <c r="B55" s="5">
        <f>Input_NEMO!G207</f>
        <v>8.5619175627240143</v>
      </c>
      <c r="C55" s="5">
        <f>Input_NEMO!F207</f>
        <v>0</v>
      </c>
      <c r="D55" s="5">
        <f t="shared" si="7"/>
        <v>8.5619175627240143</v>
      </c>
      <c r="E55" s="5">
        <f>Input_NEMO!H207</f>
        <v>1199</v>
      </c>
      <c r="G55" s="26">
        <f t="shared" si="9"/>
        <v>1155.3822512780109</v>
      </c>
      <c r="I55" s="96">
        <f t="shared" si="10"/>
        <v>388.28931318700108</v>
      </c>
    </row>
    <row r="56" spans="1:9" x14ac:dyDescent="0.25">
      <c r="A56" s="1">
        <f t="shared" si="8"/>
        <v>19</v>
      </c>
      <c r="B56" s="5">
        <f>Input_NEMO!G208</f>
        <v>8.5194444444444457</v>
      </c>
      <c r="C56" s="5">
        <f>Input_NEMO!F208</f>
        <v>0</v>
      </c>
      <c r="D56" s="5">
        <f t="shared" si="7"/>
        <v>8.5194444444444457</v>
      </c>
      <c r="E56" s="5">
        <f>Input_NEMO!H208</f>
        <v>422</v>
      </c>
      <c r="G56" s="26">
        <f t="shared" si="9"/>
        <v>404.63103774333342</v>
      </c>
      <c r="I56" s="96">
        <f t="shared" si="10"/>
        <v>135.98435285440206</v>
      </c>
    </row>
    <row r="57" spans="1:9" x14ac:dyDescent="0.25">
      <c r="A57" s="1"/>
      <c r="B57" s="5"/>
      <c r="C57" s="5"/>
      <c r="D57" s="5"/>
      <c r="E57" s="5"/>
      <c r="G57" s="26"/>
      <c r="I57" s="3"/>
    </row>
    <row r="58" spans="1:9" ht="15.75" thickBot="1" x14ac:dyDescent="0.3">
      <c r="A58" s="1" t="s">
        <v>20</v>
      </c>
      <c r="B58" s="25">
        <f>SUM(B38:B56)</f>
        <v>189.76229390680999</v>
      </c>
      <c r="C58" s="25">
        <f>SUM(C38:C56)</f>
        <v>0</v>
      </c>
      <c r="D58" s="25">
        <f t="shared" ref="D58" si="11">SUM(D38:D56)</f>
        <v>189.76229390680999</v>
      </c>
      <c r="E58" s="25">
        <f>SUM(E38:E56)</f>
        <v>15175</v>
      </c>
      <c r="G58" s="27">
        <f t="shared" ref="G58:I58" si="12">SUM(G38:G56)</f>
        <v>16995.274708370151</v>
      </c>
      <c r="H58" s="21">
        <f t="shared" si="12"/>
        <v>0.33606999999999998</v>
      </c>
      <c r="I58" s="22">
        <f t="shared" si="12"/>
        <v>5711.6019712419575</v>
      </c>
    </row>
    <row r="59" spans="1:9" ht="15.75" thickTop="1" x14ac:dyDescent="0.25">
      <c r="A59" s="1"/>
    </row>
    <row r="61" spans="1:9" x14ac:dyDescent="0.25">
      <c r="A61" t="s">
        <v>32</v>
      </c>
      <c r="I61" s="20">
        <f>I58</f>
        <v>5711.6019712419575</v>
      </c>
    </row>
    <row r="63" spans="1:9" x14ac:dyDescent="0.25">
      <c r="A63" t="s">
        <v>34</v>
      </c>
      <c r="I63" s="36">
        <f>I32</f>
        <v>11089284.458101537</v>
      </c>
    </row>
    <row r="65" spans="1:9" x14ac:dyDescent="0.25">
      <c r="A65" s="31" t="s">
        <v>35</v>
      </c>
      <c r="B65" s="32"/>
      <c r="C65" s="32"/>
      <c r="D65" s="32"/>
      <c r="E65" s="32"/>
      <c r="F65" s="32"/>
      <c r="G65" s="32"/>
      <c r="H65" s="32"/>
      <c r="I65" s="33">
        <f>ROUND(+I61/I63,5)</f>
        <v>5.1999999999999995E-4</v>
      </c>
    </row>
    <row r="68" spans="1:9" x14ac:dyDescent="0.25">
      <c r="A68" s="23" t="s">
        <v>466</v>
      </c>
    </row>
    <row r="69" spans="1:9" x14ac:dyDescent="0.25">
      <c r="A69" s="108">
        <f>+Input_NEMO!D213</f>
        <v>43375</v>
      </c>
      <c r="B69" s="5">
        <f>Input_NEMO!G213</f>
        <v>96.246290322580634</v>
      </c>
      <c r="C69" s="5">
        <f>Input_NEMO!F213</f>
        <v>80</v>
      </c>
      <c r="D69" s="5">
        <f>+B69-C69</f>
        <v>16.246290322580634</v>
      </c>
      <c r="E69" s="5">
        <f>Input_NEMO!H213</f>
        <v>15252</v>
      </c>
      <c r="F69" s="34">
        <f>F38</f>
        <v>0.11254740000000001</v>
      </c>
      <c r="G69" s="26">
        <f>+D69*E69*F69</f>
        <v>27887.942421107982</v>
      </c>
      <c r="H69" s="35">
        <f>H38</f>
        <v>0.33606999999999998</v>
      </c>
      <c r="I69" s="3">
        <f>+G69*H69</f>
        <v>9372.3008094617599</v>
      </c>
    </row>
    <row r="70" spans="1:9" x14ac:dyDescent="0.25">
      <c r="A70" s="1"/>
      <c r="B70" s="5"/>
      <c r="C70" s="5"/>
      <c r="D70" s="5"/>
      <c r="E70" s="5"/>
      <c r="G70" s="26"/>
      <c r="I70" s="3"/>
    </row>
    <row r="71" spans="1:9" ht="15.75" thickBot="1" x14ac:dyDescent="0.3">
      <c r="A71" s="1" t="s">
        <v>20</v>
      </c>
      <c r="B71" s="25">
        <f>SUM(B69:B69)</f>
        <v>96.246290322580634</v>
      </c>
      <c r="C71" s="25">
        <f>SUM(C69:C69)</f>
        <v>80</v>
      </c>
      <c r="D71" s="25">
        <f>SUM(D69:D69)</f>
        <v>16.246290322580634</v>
      </c>
      <c r="E71" s="25">
        <f>SUM(E69:E69)</f>
        <v>15252</v>
      </c>
      <c r="G71" s="27">
        <f>SUM(G69:G69)</f>
        <v>27887.942421107982</v>
      </c>
      <c r="H71" s="21">
        <f>SUM(H69:H69)</f>
        <v>0.33606999999999998</v>
      </c>
      <c r="I71" s="22">
        <f>SUM(I69:I69)</f>
        <v>9372.3008094617599</v>
      </c>
    </row>
    <row r="72" spans="1:9" ht="15.75" thickTop="1" x14ac:dyDescent="0.25">
      <c r="A72" s="1"/>
    </row>
    <row r="74" spans="1:9" x14ac:dyDescent="0.25">
      <c r="A74" t="s">
        <v>32</v>
      </c>
      <c r="I74" s="20">
        <f>I71</f>
        <v>9372.3008094617599</v>
      </c>
    </row>
    <row r="76" spans="1:9" x14ac:dyDescent="0.25">
      <c r="A76" t="s">
        <v>34</v>
      </c>
      <c r="I76" s="36">
        <f>I63</f>
        <v>11089284.458101537</v>
      </c>
    </row>
    <row r="78" spans="1:9" x14ac:dyDescent="0.25">
      <c r="A78" s="31" t="s">
        <v>35</v>
      </c>
      <c r="B78" s="32"/>
      <c r="C78" s="32"/>
      <c r="D78" s="32"/>
      <c r="E78" s="32"/>
      <c r="F78" s="32"/>
      <c r="G78" s="32"/>
      <c r="H78" s="32"/>
      <c r="I78" s="33">
        <f>ROUND(+I74/I76,5)</f>
        <v>8.4999999999999995E-4</v>
      </c>
    </row>
    <row r="81" spans="1:10" x14ac:dyDescent="0.25">
      <c r="A81" s="23" t="s">
        <v>465</v>
      </c>
    </row>
    <row r="82" spans="1:10" x14ac:dyDescent="0.25">
      <c r="A82" s="108">
        <f>+Input_NEMO!D218</f>
        <v>43403</v>
      </c>
      <c r="B82" s="5">
        <f>Input_NEMO!G218</f>
        <v>307.04688172043006</v>
      </c>
      <c r="C82" s="5">
        <f>Input_NEMO!F218</f>
        <v>378.5</v>
      </c>
      <c r="D82" s="5">
        <f>+B82-C82</f>
        <v>-71.453118279569935</v>
      </c>
      <c r="E82" s="5">
        <f>Input_NEMO!H218</f>
        <v>15610</v>
      </c>
      <c r="F82" s="34">
        <f>F69</f>
        <v>0.11254740000000001</v>
      </c>
      <c r="G82" s="26">
        <f>+D82*E82*F82</f>
        <v>-125533.47650126847</v>
      </c>
      <c r="H82" s="35">
        <f>H69</f>
        <v>0.33606999999999998</v>
      </c>
      <c r="I82" s="3">
        <f>+G82*H82</f>
        <v>-42188.035447781294</v>
      </c>
      <c r="J82" s="160">
        <f>+D82/B82</f>
        <v>-0.23271077654072667</v>
      </c>
    </row>
    <row r="83" spans="1:10" x14ac:dyDescent="0.25">
      <c r="A83" s="1"/>
      <c r="B83" s="5"/>
      <c r="C83" s="5"/>
      <c r="D83" s="5"/>
      <c r="E83" s="5"/>
      <c r="G83" s="26"/>
      <c r="I83" s="3"/>
    </row>
    <row r="84" spans="1:10" ht="15.75" thickBot="1" x14ac:dyDescent="0.3">
      <c r="A84" s="1" t="s">
        <v>20</v>
      </c>
      <c r="B84" s="25">
        <f>SUM(B82:B82)</f>
        <v>307.04688172043006</v>
      </c>
      <c r="C84" s="25">
        <f>SUM(C82:C82)</f>
        <v>378.5</v>
      </c>
      <c r="D84" s="25">
        <f>SUM(D82:D82)</f>
        <v>-71.453118279569935</v>
      </c>
      <c r="E84" s="25">
        <f>SUM(E82:E82)</f>
        <v>15610</v>
      </c>
      <c r="G84" s="27">
        <f>SUM(G82:G82)</f>
        <v>-125533.47650126847</v>
      </c>
      <c r="H84" s="21">
        <f>SUM(H82:H82)</f>
        <v>0.33606999999999998</v>
      </c>
      <c r="I84" s="22">
        <f>SUM(I82:I82)</f>
        <v>-42188.035447781294</v>
      </c>
    </row>
    <row r="85" spans="1:10" ht="15.75" thickTop="1" x14ac:dyDescent="0.25">
      <c r="A85" s="1"/>
    </row>
    <row r="86" spans="1:10" x14ac:dyDescent="0.25">
      <c r="D86" s="161"/>
    </row>
    <row r="87" spans="1:10" x14ac:dyDescent="0.25">
      <c r="A87" t="s">
        <v>32</v>
      </c>
      <c r="I87" s="20">
        <f>I84</f>
        <v>-42188.035447781294</v>
      </c>
    </row>
    <row r="89" spans="1:10" x14ac:dyDescent="0.25">
      <c r="A89" t="s">
        <v>34</v>
      </c>
      <c r="I89" s="36">
        <f>I76</f>
        <v>11089284.458101537</v>
      </c>
    </row>
    <row r="91" spans="1:10" x14ac:dyDescent="0.25">
      <c r="A91" s="31" t="s">
        <v>35</v>
      </c>
      <c r="B91" s="32"/>
      <c r="C91" s="32"/>
      <c r="D91" s="32"/>
      <c r="E91" s="32"/>
      <c r="F91" s="32"/>
      <c r="G91" s="32"/>
      <c r="H91" s="32"/>
      <c r="I91" s="33">
        <f>ROUND(+I87/I89,5)</f>
        <v>-3.8E-3</v>
      </c>
    </row>
    <row r="94" spans="1:10" x14ac:dyDescent="0.25">
      <c r="A94" s="23" t="s">
        <v>464</v>
      </c>
    </row>
    <row r="95" spans="1:10" x14ac:dyDescent="0.25">
      <c r="A95" s="108">
        <f>+Input_NEMO!D223</f>
        <v>43433</v>
      </c>
      <c r="B95" s="5">
        <f>Input_NEMO!G223</f>
        <v>712.22089605734766</v>
      </c>
      <c r="C95" s="5">
        <f>Input_NEMO!F223</f>
        <v>895.5</v>
      </c>
      <c r="D95" s="5">
        <f>+B95-C95</f>
        <v>-183.27910394265234</v>
      </c>
      <c r="E95" s="5">
        <f>Input_NEMO!H223</f>
        <v>15947</v>
      </c>
      <c r="F95" s="34">
        <f>F82</f>
        <v>0.11254740000000001</v>
      </c>
      <c r="G95" s="26">
        <f>+D95*E95*F95</f>
        <v>-328948.12387818133</v>
      </c>
      <c r="H95" s="35">
        <f>H82</f>
        <v>0.33606999999999998</v>
      </c>
      <c r="I95" s="3">
        <f>+G95*H95</f>
        <v>-110549.5959917404</v>
      </c>
      <c r="J95" s="160"/>
    </row>
    <row r="96" spans="1:10" x14ac:dyDescent="0.25">
      <c r="A96" s="1"/>
      <c r="B96" s="5"/>
      <c r="C96" s="5"/>
      <c r="D96" s="5"/>
      <c r="E96" s="5"/>
      <c r="G96" s="26"/>
      <c r="I96" s="3"/>
    </row>
    <row r="97" spans="1:9" ht="15.75" thickBot="1" x14ac:dyDescent="0.3">
      <c r="A97" s="1" t="s">
        <v>20</v>
      </c>
      <c r="B97" s="25">
        <f>SUM(B95:B95)</f>
        <v>712.22089605734766</v>
      </c>
      <c r="C97" s="25">
        <f>SUM(C95:C95)</f>
        <v>895.5</v>
      </c>
      <c r="D97" s="25">
        <f>SUM(D95:D95)</f>
        <v>-183.27910394265234</v>
      </c>
      <c r="E97" s="25">
        <f>SUM(E95:E95)</f>
        <v>15947</v>
      </c>
      <c r="G97" s="27">
        <f>SUM(G95:G95)</f>
        <v>-328948.12387818133</v>
      </c>
      <c r="H97" s="21">
        <f>SUM(H95:H95)</f>
        <v>0.33606999999999998</v>
      </c>
      <c r="I97" s="22">
        <f>SUM(I95:I95)</f>
        <v>-110549.5959917404</v>
      </c>
    </row>
    <row r="98" spans="1:9" ht="15.75" thickTop="1" x14ac:dyDescent="0.25">
      <c r="A98" s="1"/>
    </row>
    <row r="99" spans="1:9" x14ac:dyDescent="0.25">
      <c r="D99" s="161"/>
    </row>
    <row r="100" spans="1:9" x14ac:dyDescent="0.25">
      <c r="A100" t="s">
        <v>32</v>
      </c>
      <c r="I100" s="20">
        <f>I97</f>
        <v>-110549.5959917404</v>
      </c>
    </row>
    <row r="102" spans="1:9" x14ac:dyDescent="0.25">
      <c r="A102" t="s">
        <v>34</v>
      </c>
      <c r="I102" s="36">
        <f>I89</f>
        <v>11089284.458101537</v>
      </c>
    </row>
    <row r="104" spans="1:9" x14ac:dyDescent="0.25">
      <c r="A104" s="31" t="s">
        <v>35</v>
      </c>
      <c r="B104" s="32"/>
      <c r="C104" s="32"/>
      <c r="D104" s="32"/>
      <c r="E104" s="32"/>
      <c r="F104" s="32"/>
      <c r="G104" s="32"/>
      <c r="H104" s="32"/>
      <c r="I104" s="33">
        <f>ROUND(+I100/I102,5)</f>
        <v>-9.9699999999999997E-3</v>
      </c>
    </row>
    <row r="107" spans="1:9" x14ac:dyDescent="0.25">
      <c r="A107" s="23" t="s">
        <v>463</v>
      </c>
    </row>
    <row r="108" spans="1:9" x14ac:dyDescent="0.25">
      <c r="A108" s="108">
        <f>+Input_NEMO!D228</f>
        <v>43462</v>
      </c>
      <c r="B108" s="5">
        <f>Input_NEMO!G228</f>
        <v>925.00892473118279</v>
      </c>
      <c r="C108" s="5">
        <f>Input_NEMO!F228</f>
        <v>940.5</v>
      </c>
      <c r="D108" s="5">
        <f>+B108-C108</f>
        <v>-15.491075268817212</v>
      </c>
      <c r="E108" s="5">
        <f>Input_NEMO!H228</f>
        <v>16146</v>
      </c>
      <c r="F108" s="34">
        <f>F95</f>
        <v>0.11254740000000001</v>
      </c>
      <c r="G108" s="26">
        <f>+D108*E108*F108</f>
        <v>-28150.232031082469</v>
      </c>
      <c r="H108" s="35">
        <f>H95</f>
        <v>0.33606999999999998</v>
      </c>
      <c r="I108" s="3">
        <f>+G108*H108</f>
        <v>-9460.4484786858848</v>
      </c>
    </row>
    <row r="109" spans="1:9" x14ac:dyDescent="0.25">
      <c r="A109" s="1"/>
      <c r="B109" s="5"/>
      <c r="C109" s="5"/>
      <c r="D109" s="5"/>
      <c r="E109" s="5"/>
      <c r="G109" s="26"/>
      <c r="I109" s="3"/>
    </row>
    <row r="110" spans="1:9" ht="15.75" thickBot="1" x14ac:dyDescent="0.3">
      <c r="A110" s="1" t="s">
        <v>20</v>
      </c>
      <c r="B110" s="25">
        <f>SUM(B108:B108)</f>
        <v>925.00892473118279</v>
      </c>
      <c r="C110" s="25">
        <f>SUM(C108:C108)</f>
        <v>940.5</v>
      </c>
      <c r="D110" s="25">
        <f>SUM(D108:D108)</f>
        <v>-15.491075268817212</v>
      </c>
      <c r="E110" s="25">
        <f>SUM(E108:E108)</f>
        <v>16146</v>
      </c>
      <c r="G110" s="27">
        <f>SUM(G108:G108)</f>
        <v>-28150.232031082469</v>
      </c>
      <c r="H110" s="21">
        <f>SUM(H108:H108)</f>
        <v>0.33606999999999998</v>
      </c>
      <c r="I110" s="22">
        <f>SUM(I108:I108)</f>
        <v>-9460.4484786858848</v>
      </c>
    </row>
    <row r="111" spans="1:9" ht="15.75" thickTop="1" x14ac:dyDescent="0.25">
      <c r="A111" s="1"/>
    </row>
    <row r="113" spans="1:9" x14ac:dyDescent="0.25">
      <c r="A113" t="s">
        <v>32</v>
      </c>
      <c r="I113" s="20">
        <f>I110</f>
        <v>-9460.4484786858848</v>
      </c>
    </row>
    <row r="115" spans="1:9" x14ac:dyDescent="0.25">
      <c r="A115" t="s">
        <v>34</v>
      </c>
      <c r="I115" s="36">
        <f>I102</f>
        <v>11089284.458101537</v>
      </c>
    </row>
    <row r="117" spans="1:9" x14ac:dyDescent="0.25">
      <c r="A117" s="31" t="s">
        <v>35</v>
      </c>
      <c r="B117" s="32"/>
      <c r="C117" s="32"/>
      <c r="D117" s="32"/>
      <c r="E117" s="32"/>
      <c r="F117" s="32"/>
      <c r="G117" s="32"/>
      <c r="H117" s="32"/>
      <c r="I117" s="33">
        <f>ROUND(+I113/I115,5)</f>
        <v>-8.4999999999999995E-4</v>
      </c>
    </row>
    <row r="122" spans="1:9" x14ac:dyDescent="0.25">
      <c r="B122" s="156"/>
    </row>
    <row r="123" spans="1:9" x14ac:dyDescent="0.25">
      <c r="B123" s="16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CD8B-58F0-41DF-A9E7-CA4D213D9BC4}">
  <sheetPr>
    <pageSetUpPr fitToPage="1"/>
  </sheetPr>
  <dimension ref="A1:BY488"/>
  <sheetViews>
    <sheetView zoomScaleNormal="100" workbookViewId="0"/>
  </sheetViews>
  <sheetFormatPr defaultColWidth="12.7109375" defaultRowHeight="15" x14ac:dyDescent="0.2"/>
  <cols>
    <col min="1" max="1" width="12.7109375" style="37"/>
    <col min="2" max="24" width="12.7109375" style="37" hidden="1" customWidth="1"/>
    <col min="25" max="27" width="12.7109375" style="37" customWidth="1"/>
    <col min="28" max="16384" width="12.7109375" style="37"/>
  </cols>
  <sheetData>
    <row r="1" spans="1:77" s="43" customFormat="1" ht="15" customHeight="1" x14ac:dyDescent="0.3">
      <c r="A1" s="42" t="s">
        <v>60</v>
      </c>
    </row>
    <row r="2" spans="1:77" s="43" customFormat="1" ht="15" customHeight="1" x14ac:dyDescent="0.25">
      <c r="A2" s="44"/>
    </row>
    <row r="3" spans="1:77" s="43" customFormat="1" ht="15" customHeight="1" x14ac:dyDescent="0.25">
      <c r="A3" s="45" t="s">
        <v>61</v>
      </c>
      <c r="D3" s="46"/>
    </row>
    <row r="4" spans="1:77" s="43" customFormat="1" ht="15" customHeight="1" x14ac:dyDescent="0.25">
      <c r="A4" s="45"/>
      <c r="B4" s="43">
        <v>0</v>
      </c>
      <c r="C4" s="46">
        <f t="shared" ref="C4:Y4" si="0">IF(ISERROR(MONTH(DATEVALUE("01/" &amp; C$7 &amp; "/" &amp; C8)))=FALSE,MONTH(DATEVALUE("01/" &amp; C$7 &amp; "/" &amp; C8))&amp;C8,0)</f>
        <v>0</v>
      </c>
      <c r="D4" s="46" t="str">
        <f t="shared" si="0"/>
        <v>12017</v>
      </c>
      <c r="E4" s="46">
        <f t="shared" si="0"/>
        <v>0</v>
      </c>
      <c r="F4" s="46" t="str">
        <f t="shared" si="0"/>
        <v>22017</v>
      </c>
      <c r="G4" s="46">
        <f t="shared" si="0"/>
        <v>0</v>
      </c>
      <c r="H4" s="46" t="str">
        <f t="shared" si="0"/>
        <v>32017</v>
      </c>
      <c r="I4" s="46">
        <f t="shared" si="0"/>
        <v>0</v>
      </c>
      <c r="J4" s="46" t="str">
        <f t="shared" si="0"/>
        <v>42017</v>
      </c>
      <c r="K4" s="46">
        <f t="shared" si="0"/>
        <v>0</v>
      </c>
      <c r="L4" s="46" t="str">
        <f t="shared" si="0"/>
        <v>52017</v>
      </c>
      <c r="M4" s="46">
        <f t="shared" si="0"/>
        <v>0</v>
      </c>
      <c r="N4" s="46" t="str">
        <f t="shared" si="0"/>
        <v>62017</v>
      </c>
      <c r="O4" s="46">
        <f t="shared" si="0"/>
        <v>0</v>
      </c>
      <c r="P4" s="46" t="str">
        <f t="shared" si="0"/>
        <v>72017</v>
      </c>
      <c r="Q4" s="46">
        <f t="shared" si="0"/>
        <v>0</v>
      </c>
      <c r="R4" s="46" t="str">
        <f t="shared" si="0"/>
        <v>82017</v>
      </c>
      <c r="S4" s="46">
        <f t="shared" si="0"/>
        <v>0</v>
      </c>
      <c r="T4" s="46" t="str">
        <f t="shared" si="0"/>
        <v>92017</v>
      </c>
      <c r="U4" s="46">
        <f t="shared" si="0"/>
        <v>0</v>
      </c>
      <c r="V4" s="46" t="str">
        <f t="shared" si="0"/>
        <v>102017</v>
      </c>
      <c r="W4" s="46">
        <f t="shared" si="0"/>
        <v>0</v>
      </c>
      <c r="X4" s="46" t="str">
        <f t="shared" si="0"/>
        <v>112017</v>
      </c>
      <c r="Y4" s="46">
        <f t="shared" si="0"/>
        <v>0</v>
      </c>
      <c r="Z4" s="43">
        <v>0</v>
      </c>
      <c r="AA4" s="46">
        <f t="shared" ref="AA4:BS4" si="1">IF(ISERROR(MONTH(DATEVALUE("01/" &amp; AA$7 &amp; "/" &amp; AA8)))=FALSE,MONTH(DATEVALUE("01/" &amp; AA$7 &amp; "/" &amp; AA8))&amp;AA8,0)</f>
        <v>0</v>
      </c>
      <c r="AB4" s="46" t="str">
        <f t="shared" si="1"/>
        <v>12018</v>
      </c>
      <c r="AC4" s="46">
        <f t="shared" si="1"/>
        <v>0</v>
      </c>
      <c r="AD4" s="46" t="str">
        <f t="shared" si="1"/>
        <v>22018</v>
      </c>
      <c r="AE4" s="46">
        <f t="shared" si="1"/>
        <v>0</v>
      </c>
      <c r="AF4" s="46" t="str">
        <f t="shared" si="1"/>
        <v>32018</v>
      </c>
      <c r="AG4" s="46">
        <f t="shared" si="1"/>
        <v>0</v>
      </c>
      <c r="AH4" s="46" t="str">
        <f t="shared" si="1"/>
        <v>42018</v>
      </c>
      <c r="AI4" s="46">
        <f t="shared" si="1"/>
        <v>0</v>
      </c>
      <c r="AJ4" s="46" t="str">
        <f t="shared" si="1"/>
        <v>52018</v>
      </c>
      <c r="AK4" s="46">
        <f t="shared" si="1"/>
        <v>0</v>
      </c>
      <c r="AL4" s="46" t="str">
        <f t="shared" si="1"/>
        <v>62018</v>
      </c>
      <c r="AM4" s="46">
        <f t="shared" si="1"/>
        <v>0</v>
      </c>
      <c r="AN4" s="46" t="str">
        <f t="shared" si="1"/>
        <v>72018</v>
      </c>
      <c r="AO4" s="46">
        <f t="shared" si="1"/>
        <v>0</v>
      </c>
      <c r="AP4" s="46" t="str">
        <f t="shared" si="1"/>
        <v>82018</v>
      </c>
      <c r="AQ4" s="46">
        <f t="shared" si="1"/>
        <v>0</v>
      </c>
      <c r="AR4" s="46" t="str">
        <f t="shared" si="1"/>
        <v>92018</v>
      </c>
      <c r="AS4" s="46">
        <f t="shared" si="1"/>
        <v>0</v>
      </c>
      <c r="AT4" s="46" t="str">
        <f t="shared" si="1"/>
        <v>102018</v>
      </c>
      <c r="AU4" s="46">
        <f t="shared" si="1"/>
        <v>0</v>
      </c>
      <c r="AV4" s="46" t="str">
        <f t="shared" si="1"/>
        <v>112018</v>
      </c>
      <c r="AW4" s="46">
        <f t="shared" si="1"/>
        <v>0</v>
      </c>
      <c r="AX4" s="46" t="str">
        <f t="shared" si="1"/>
        <v>122018</v>
      </c>
      <c r="AY4" s="46">
        <f t="shared" si="1"/>
        <v>0</v>
      </c>
      <c r="AZ4" s="46" t="str">
        <f>IF(ISERROR(MONTH(DATEVALUE("01/" &amp; AZ$7 &amp; "/" &amp; AZ8)))=FALSE,MONTH(DATEVALUE("01/" &amp; AZ$7 &amp; "/" &amp; AZ8))&amp;AZ8,0)</f>
        <v>12019</v>
      </c>
      <c r="BA4" s="46">
        <f t="shared" si="1"/>
        <v>0</v>
      </c>
      <c r="BB4" s="46" t="str">
        <f t="shared" si="1"/>
        <v>22019</v>
      </c>
      <c r="BC4" s="46">
        <f t="shared" si="1"/>
        <v>0</v>
      </c>
      <c r="BD4" s="46" t="str">
        <f t="shared" si="1"/>
        <v>32019</v>
      </c>
      <c r="BE4" s="46">
        <f t="shared" si="1"/>
        <v>0</v>
      </c>
      <c r="BF4" s="46" t="str">
        <f t="shared" si="1"/>
        <v>42019</v>
      </c>
      <c r="BG4" s="46">
        <f t="shared" si="1"/>
        <v>0</v>
      </c>
      <c r="BH4" s="46" t="str">
        <f t="shared" si="1"/>
        <v>52019</v>
      </c>
      <c r="BI4" s="46">
        <f t="shared" si="1"/>
        <v>0</v>
      </c>
      <c r="BJ4" s="46" t="str">
        <f t="shared" si="1"/>
        <v>62019</v>
      </c>
      <c r="BK4" s="46">
        <f t="shared" si="1"/>
        <v>0</v>
      </c>
      <c r="BL4" s="46" t="str">
        <f t="shared" si="1"/>
        <v>72019</v>
      </c>
      <c r="BM4" s="46">
        <f t="shared" si="1"/>
        <v>0</v>
      </c>
      <c r="BN4" s="46" t="str">
        <f t="shared" si="1"/>
        <v>82019</v>
      </c>
      <c r="BO4" s="46">
        <f t="shared" si="1"/>
        <v>0</v>
      </c>
      <c r="BP4" s="46" t="str">
        <f t="shared" si="1"/>
        <v>92019</v>
      </c>
      <c r="BQ4" s="46">
        <f t="shared" si="1"/>
        <v>0</v>
      </c>
      <c r="BR4" s="46" t="str">
        <f t="shared" si="1"/>
        <v>102019</v>
      </c>
      <c r="BS4" s="46">
        <f t="shared" si="1"/>
        <v>0</v>
      </c>
      <c r="BT4" s="46" t="str">
        <f>IF(ISERROR(MONTH(DATEVALUE("01/" &amp; BT$7 &amp; "/" &amp; BT8)))=FALSE,MONTH(DATEVALUE("01/" &amp; BT$7 &amp; "/" &amp; BT8))&amp;BT8,0)</f>
        <v>112019</v>
      </c>
      <c r="BU4" s="46">
        <f>IF(ISERROR(MONTH(DATEVALUE("01/" &amp; BU$7 &amp; "/" &amp; BU8)))=FALSE,MONTH(DATEVALUE("01/" &amp; BU$7 &amp; "/" &amp; BU8))&amp;BU8,0)</f>
        <v>0</v>
      </c>
      <c r="BV4" s="46">
        <f>IF(ISERROR(MONTH(DATEVALUE("01/" &amp; BV$7 &amp; "/" &amp; BV8)))=FALSE,MONTH(DATEVALUE("01/" &amp; BV$7 &amp; "/" &amp; BV8))&amp;BV8,0)</f>
        <v>0</v>
      </c>
      <c r="BW4" s="46">
        <f>IF(ISERROR(MONTH(DATEVALUE("01/" &amp; BW$7 &amp; "/" &amp; BW8)))=FALSE,MONTH(DATEVALUE("01/" &amp; BW$7 &amp; "/" &amp; BW8))&amp;BW8,0)</f>
        <v>0</v>
      </c>
      <c r="BX4" s="46" t="str">
        <f>IF(ISERROR(MONTH(DATEVALUE("01/" &amp; BX$7 &amp; "/" &amp; BX8)))=FALSE,MONTH(DATEVALUE("01/" &amp; BX$7 &amp; "/" &amp; BX8))&amp;BX8,0)</f>
        <v>12020</v>
      </c>
    </row>
    <row r="5" spans="1:77" s="43" customFormat="1" ht="15" customHeight="1" x14ac:dyDescent="0.25">
      <c r="A5" s="47"/>
      <c r="B5" s="43">
        <f t="shared" ref="B5:X5" si="2">C4</f>
        <v>0</v>
      </c>
      <c r="C5" s="43" t="str">
        <f t="shared" si="2"/>
        <v>12017</v>
      </c>
      <c r="D5" s="43">
        <f t="shared" si="2"/>
        <v>0</v>
      </c>
      <c r="E5" s="43" t="str">
        <f t="shared" si="2"/>
        <v>22017</v>
      </c>
      <c r="F5" s="43">
        <f t="shared" si="2"/>
        <v>0</v>
      </c>
      <c r="G5" s="43" t="str">
        <f t="shared" si="2"/>
        <v>32017</v>
      </c>
      <c r="H5" s="43">
        <f t="shared" si="2"/>
        <v>0</v>
      </c>
      <c r="I5" s="43" t="str">
        <f t="shared" si="2"/>
        <v>42017</v>
      </c>
      <c r="J5" s="43">
        <f t="shared" si="2"/>
        <v>0</v>
      </c>
      <c r="K5" s="43" t="str">
        <f t="shared" si="2"/>
        <v>52017</v>
      </c>
      <c r="L5" s="43">
        <f t="shared" si="2"/>
        <v>0</v>
      </c>
      <c r="M5" s="43" t="str">
        <f t="shared" si="2"/>
        <v>62017</v>
      </c>
      <c r="N5" s="43">
        <f t="shared" si="2"/>
        <v>0</v>
      </c>
      <c r="O5" s="43" t="str">
        <f t="shared" si="2"/>
        <v>72017</v>
      </c>
      <c r="P5" s="43">
        <f t="shared" si="2"/>
        <v>0</v>
      </c>
      <c r="Q5" s="43" t="str">
        <f t="shared" si="2"/>
        <v>82017</v>
      </c>
      <c r="R5" s="43">
        <f t="shared" si="2"/>
        <v>0</v>
      </c>
      <c r="S5" s="43" t="str">
        <f t="shared" si="2"/>
        <v>92017</v>
      </c>
      <c r="T5" s="43">
        <f t="shared" si="2"/>
        <v>0</v>
      </c>
      <c r="U5" s="43" t="str">
        <f t="shared" si="2"/>
        <v>102017</v>
      </c>
      <c r="V5" s="43">
        <f t="shared" si="2"/>
        <v>0</v>
      </c>
      <c r="W5" s="43" t="str">
        <f t="shared" si="2"/>
        <v>112017</v>
      </c>
      <c r="X5" s="43">
        <f t="shared" si="2"/>
        <v>0</v>
      </c>
      <c r="Y5" s="43">
        <v>122017</v>
      </c>
      <c r="Z5" s="43">
        <f t="shared" ref="Z5:AV5" si="3">AA4</f>
        <v>0</v>
      </c>
      <c r="AA5" s="43" t="str">
        <f t="shared" si="3"/>
        <v>12018</v>
      </c>
      <c r="AB5" s="43">
        <f t="shared" si="3"/>
        <v>0</v>
      </c>
      <c r="AC5" s="43" t="str">
        <f t="shared" si="3"/>
        <v>22018</v>
      </c>
      <c r="AD5" s="43">
        <f t="shared" si="3"/>
        <v>0</v>
      </c>
      <c r="AE5" s="43" t="str">
        <f t="shared" si="3"/>
        <v>32018</v>
      </c>
      <c r="AF5" s="43">
        <f t="shared" si="3"/>
        <v>0</v>
      </c>
      <c r="AG5" s="43" t="str">
        <f t="shared" si="3"/>
        <v>42018</v>
      </c>
      <c r="AH5" s="43">
        <f t="shared" si="3"/>
        <v>0</v>
      </c>
      <c r="AI5" s="43" t="str">
        <f t="shared" si="3"/>
        <v>52018</v>
      </c>
      <c r="AJ5" s="43">
        <f t="shared" si="3"/>
        <v>0</v>
      </c>
      <c r="AK5" s="43" t="str">
        <f t="shared" si="3"/>
        <v>62018</v>
      </c>
      <c r="AL5" s="43">
        <f t="shared" si="3"/>
        <v>0</v>
      </c>
      <c r="AM5" s="43" t="str">
        <f t="shared" si="3"/>
        <v>72018</v>
      </c>
      <c r="AN5" s="43">
        <f t="shared" si="3"/>
        <v>0</v>
      </c>
      <c r="AO5" s="43" t="str">
        <f t="shared" si="3"/>
        <v>82018</v>
      </c>
      <c r="AP5" s="43">
        <f t="shared" si="3"/>
        <v>0</v>
      </c>
      <c r="AQ5" s="43" t="str">
        <f t="shared" si="3"/>
        <v>92018</v>
      </c>
      <c r="AR5" s="43">
        <f t="shared" si="3"/>
        <v>0</v>
      </c>
      <c r="AS5" s="43" t="str">
        <f t="shared" si="3"/>
        <v>102018</v>
      </c>
      <c r="AT5" s="43">
        <f t="shared" si="3"/>
        <v>0</v>
      </c>
      <c r="AU5" s="43" t="str">
        <f t="shared" si="3"/>
        <v>112018</v>
      </c>
      <c r="AV5" s="43">
        <f t="shared" si="3"/>
        <v>0</v>
      </c>
      <c r="AW5" s="43">
        <v>122017</v>
      </c>
      <c r="AY5" s="43" t="str">
        <f t="shared" ref="AY5:BX5" si="4">AZ4</f>
        <v>12019</v>
      </c>
      <c r="AZ5" s="43">
        <f t="shared" si="4"/>
        <v>0</v>
      </c>
      <c r="BA5" s="43" t="str">
        <f t="shared" si="4"/>
        <v>22019</v>
      </c>
      <c r="BB5" s="43">
        <f t="shared" si="4"/>
        <v>0</v>
      </c>
      <c r="BC5" s="43" t="str">
        <f t="shared" si="4"/>
        <v>32019</v>
      </c>
      <c r="BD5" s="43">
        <f t="shared" si="4"/>
        <v>0</v>
      </c>
      <c r="BE5" s="43" t="str">
        <f t="shared" si="4"/>
        <v>42019</v>
      </c>
      <c r="BF5" s="43">
        <f t="shared" si="4"/>
        <v>0</v>
      </c>
      <c r="BG5" s="43" t="str">
        <f t="shared" si="4"/>
        <v>52019</v>
      </c>
      <c r="BH5" s="43">
        <f t="shared" si="4"/>
        <v>0</v>
      </c>
      <c r="BI5" s="43" t="str">
        <f t="shared" si="4"/>
        <v>62019</v>
      </c>
      <c r="BJ5" s="43">
        <f t="shared" si="4"/>
        <v>0</v>
      </c>
      <c r="BK5" s="43" t="str">
        <f t="shared" si="4"/>
        <v>72019</v>
      </c>
      <c r="BL5" s="43">
        <f t="shared" si="4"/>
        <v>0</v>
      </c>
      <c r="BM5" s="43" t="str">
        <f t="shared" si="4"/>
        <v>82019</v>
      </c>
      <c r="BN5" s="43">
        <f t="shared" si="4"/>
        <v>0</v>
      </c>
      <c r="BO5" s="43" t="str">
        <f t="shared" si="4"/>
        <v>92019</v>
      </c>
      <c r="BP5" s="43">
        <f t="shared" si="4"/>
        <v>0</v>
      </c>
      <c r="BQ5" s="43" t="str">
        <f t="shared" si="4"/>
        <v>102019</v>
      </c>
      <c r="BR5" s="43">
        <f t="shared" si="4"/>
        <v>0</v>
      </c>
      <c r="BS5" s="43" t="str">
        <f t="shared" si="4"/>
        <v>112019</v>
      </c>
      <c r="BT5" s="43">
        <f t="shared" si="4"/>
        <v>0</v>
      </c>
      <c r="BU5" s="43">
        <f t="shared" si="4"/>
        <v>0</v>
      </c>
      <c r="BV5" s="43">
        <f t="shared" si="4"/>
        <v>0</v>
      </c>
      <c r="BW5" s="43" t="str">
        <f t="shared" si="4"/>
        <v>12020</v>
      </c>
      <c r="BX5" s="43">
        <f t="shared" si="4"/>
        <v>0</v>
      </c>
    </row>
    <row r="6" spans="1:77" s="43" customFormat="1" ht="9.9499999999999993" customHeight="1" x14ac:dyDescent="0.25">
      <c r="A6" s="47"/>
    </row>
    <row r="7" spans="1:77" s="43" customFormat="1" ht="21.95" customHeight="1" x14ac:dyDescent="0.25">
      <c r="A7" s="48" t="s">
        <v>62</v>
      </c>
      <c r="B7" s="49" t="s">
        <v>63</v>
      </c>
      <c r="C7" s="49"/>
      <c r="D7" s="49" t="s">
        <v>64</v>
      </c>
      <c r="E7" s="49"/>
      <c r="F7" s="49" t="s">
        <v>65</v>
      </c>
      <c r="G7" s="49"/>
      <c r="H7" s="49" t="s">
        <v>66</v>
      </c>
      <c r="I7" s="49"/>
      <c r="J7" s="49" t="s">
        <v>67</v>
      </c>
      <c r="K7" s="49"/>
      <c r="L7" s="50" t="s">
        <v>68</v>
      </c>
      <c r="M7" s="50"/>
      <c r="N7" s="50" t="s">
        <v>69</v>
      </c>
      <c r="O7" s="50"/>
      <c r="P7" s="50" t="s">
        <v>70</v>
      </c>
      <c r="Q7" s="50"/>
      <c r="R7" s="50" t="s">
        <v>71</v>
      </c>
      <c r="S7" s="50"/>
      <c r="T7" s="50" t="s">
        <v>72</v>
      </c>
      <c r="U7" s="50"/>
      <c r="V7" s="50" t="s">
        <v>73</v>
      </c>
      <c r="W7" s="50"/>
      <c r="X7" s="50" t="s">
        <v>74</v>
      </c>
      <c r="Y7" s="50"/>
      <c r="Z7" s="50" t="s">
        <v>75</v>
      </c>
      <c r="AA7" s="50"/>
      <c r="AB7" s="51" t="s">
        <v>64</v>
      </c>
      <c r="AC7" s="51"/>
      <c r="AD7" s="51" t="s">
        <v>65</v>
      </c>
      <c r="AE7" s="51"/>
      <c r="AF7" s="51" t="s">
        <v>66</v>
      </c>
      <c r="AG7" s="51"/>
      <c r="AH7" s="51" t="s">
        <v>67</v>
      </c>
      <c r="AI7" s="51"/>
      <c r="AJ7" s="52" t="s">
        <v>68</v>
      </c>
      <c r="AK7" s="52"/>
      <c r="AL7" s="52" t="s">
        <v>69</v>
      </c>
      <c r="AM7" s="52"/>
      <c r="AN7" s="52" t="s">
        <v>70</v>
      </c>
      <c r="AO7" s="52"/>
      <c r="AP7" s="52" t="s">
        <v>71</v>
      </c>
      <c r="AQ7" s="52"/>
      <c r="AR7" s="52" t="s">
        <v>72</v>
      </c>
      <c r="AS7" s="52"/>
      <c r="AT7" s="52" t="s">
        <v>73</v>
      </c>
      <c r="AU7" s="52"/>
      <c r="AV7" s="52" t="s">
        <v>74</v>
      </c>
      <c r="AW7" s="52"/>
      <c r="AX7" s="52" t="s">
        <v>63</v>
      </c>
      <c r="AY7" s="52"/>
      <c r="AZ7" s="139" t="s">
        <v>64</v>
      </c>
      <c r="BA7" s="139"/>
      <c r="BB7" s="139" t="s">
        <v>65</v>
      </c>
      <c r="BC7" s="139"/>
      <c r="BD7" s="139" t="s">
        <v>66</v>
      </c>
      <c r="BE7" s="139"/>
      <c r="BF7" s="139" t="s">
        <v>67</v>
      </c>
      <c r="BG7" s="139"/>
      <c r="BH7" s="139" t="s">
        <v>68</v>
      </c>
      <c r="BI7" s="139"/>
      <c r="BJ7" s="139" t="s">
        <v>69</v>
      </c>
      <c r="BK7" s="139"/>
      <c r="BL7" s="139" t="s">
        <v>70</v>
      </c>
      <c r="BM7" s="139"/>
      <c r="BN7" s="139" t="s">
        <v>71</v>
      </c>
      <c r="BO7" s="139"/>
      <c r="BP7" s="139" t="s">
        <v>72</v>
      </c>
      <c r="BQ7" s="139"/>
      <c r="BR7" s="139" t="s">
        <v>73</v>
      </c>
      <c r="BS7" s="139"/>
      <c r="BT7" s="139" t="s">
        <v>74</v>
      </c>
      <c r="BU7" s="139"/>
      <c r="BV7" s="139" t="s">
        <v>75</v>
      </c>
      <c r="BW7" s="139"/>
      <c r="BX7" s="139" t="s">
        <v>64</v>
      </c>
      <c r="BY7" s="139"/>
    </row>
    <row r="8" spans="1:77" s="43" customFormat="1" ht="21.95" customHeight="1" x14ac:dyDescent="0.25">
      <c r="A8" s="53"/>
      <c r="B8" s="54">
        <v>2016</v>
      </c>
      <c r="C8" s="54"/>
      <c r="D8" s="54">
        <v>2017</v>
      </c>
      <c r="E8" s="54"/>
      <c r="F8" s="54">
        <v>2017</v>
      </c>
      <c r="G8" s="54"/>
      <c r="H8" s="54">
        <v>2017</v>
      </c>
      <c r="I8" s="54" t="s">
        <v>61</v>
      </c>
      <c r="J8" s="54">
        <v>2017</v>
      </c>
      <c r="K8" s="54" t="s">
        <v>61</v>
      </c>
      <c r="L8" s="55">
        <v>2017</v>
      </c>
      <c r="M8" s="55" t="s">
        <v>61</v>
      </c>
      <c r="N8" s="55">
        <v>2017</v>
      </c>
      <c r="O8" s="55" t="s">
        <v>61</v>
      </c>
      <c r="P8" s="55">
        <v>2017</v>
      </c>
      <c r="Q8" s="55" t="s">
        <v>61</v>
      </c>
      <c r="R8" s="55">
        <v>2017</v>
      </c>
      <c r="S8" s="55" t="s">
        <v>61</v>
      </c>
      <c r="T8" s="55">
        <v>2017</v>
      </c>
      <c r="U8" s="55" t="s">
        <v>61</v>
      </c>
      <c r="V8" s="55">
        <v>2017</v>
      </c>
      <c r="W8" s="55" t="s">
        <v>61</v>
      </c>
      <c r="X8" s="55">
        <v>2017</v>
      </c>
      <c r="Y8" s="55" t="s">
        <v>61</v>
      </c>
      <c r="Z8" s="55">
        <v>2017</v>
      </c>
      <c r="AA8" s="55"/>
      <c r="AB8" s="56">
        <v>2018</v>
      </c>
      <c r="AC8" s="56"/>
      <c r="AD8" s="56">
        <v>2018</v>
      </c>
      <c r="AE8" s="56"/>
      <c r="AF8" s="56">
        <v>2018</v>
      </c>
      <c r="AG8" s="56" t="s">
        <v>61</v>
      </c>
      <c r="AH8" s="56">
        <v>2018</v>
      </c>
      <c r="AI8" s="56" t="s">
        <v>61</v>
      </c>
      <c r="AJ8" s="57">
        <v>2018</v>
      </c>
      <c r="AK8" s="57" t="s">
        <v>61</v>
      </c>
      <c r="AL8" s="57">
        <v>2018</v>
      </c>
      <c r="AM8" s="57" t="s">
        <v>61</v>
      </c>
      <c r="AN8" s="57">
        <v>2018</v>
      </c>
      <c r="AO8" s="57" t="s">
        <v>61</v>
      </c>
      <c r="AP8" s="57">
        <v>2018</v>
      </c>
      <c r="AQ8" s="57" t="s">
        <v>61</v>
      </c>
      <c r="AR8" s="57">
        <v>2018</v>
      </c>
      <c r="AS8" s="57" t="s">
        <v>61</v>
      </c>
      <c r="AT8" s="57">
        <v>2018</v>
      </c>
      <c r="AU8" s="57" t="s">
        <v>61</v>
      </c>
      <c r="AV8" s="57">
        <v>2018</v>
      </c>
      <c r="AW8" s="57" t="s">
        <v>61</v>
      </c>
      <c r="AX8" s="57">
        <v>2018</v>
      </c>
      <c r="AY8" s="57"/>
      <c r="AZ8" s="140">
        <v>2019</v>
      </c>
      <c r="BA8" s="140"/>
      <c r="BB8" s="140">
        <v>2019</v>
      </c>
      <c r="BC8" s="140"/>
      <c r="BD8" s="140">
        <v>2019</v>
      </c>
      <c r="BE8" s="140" t="s">
        <v>61</v>
      </c>
      <c r="BF8" s="140">
        <v>2019</v>
      </c>
      <c r="BG8" s="140" t="s">
        <v>61</v>
      </c>
      <c r="BH8" s="140">
        <v>2019</v>
      </c>
      <c r="BI8" s="140" t="s">
        <v>61</v>
      </c>
      <c r="BJ8" s="140">
        <v>2019</v>
      </c>
      <c r="BK8" s="140" t="s">
        <v>61</v>
      </c>
      <c r="BL8" s="140">
        <v>2019</v>
      </c>
      <c r="BM8" s="140" t="s">
        <v>61</v>
      </c>
      <c r="BN8" s="140">
        <v>2019</v>
      </c>
      <c r="BO8" s="140" t="s">
        <v>61</v>
      </c>
      <c r="BP8" s="140">
        <v>2019</v>
      </c>
      <c r="BQ8" s="140" t="s">
        <v>61</v>
      </c>
      <c r="BR8" s="140">
        <v>2019</v>
      </c>
      <c r="BS8" s="140" t="s">
        <v>61</v>
      </c>
      <c r="BT8" s="140">
        <v>2019</v>
      </c>
      <c r="BU8" s="140" t="s">
        <v>61</v>
      </c>
      <c r="BV8" s="140">
        <v>2019</v>
      </c>
      <c r="BW8" s="140"/>
      <c r="BX8" s="140">
        <v>2020</v>
      </c>
      <c r="BY8" s="140"/>
    </row>
    <row r="9" spans="1:77" s="43" customFormat="1" ht="21.95" customHeight="1" x14ac:dyDescent="0.25">
      <c r="A9" s="58" t="s">
        <v>61</v>
      </c>
      <c r="B9" s="59"/>
      <c r="C9" s="59"/>
      <c r="D9" s="59"/>
      <c r="E9" s="59"/>
      <c r="F9" s="59"/>
      <c r="G9" s="60"/>
      <c r="H9" s="59"/>
      <c r="I9" s="59"/>
      <c r="J9" s="59"/>
      <c r="K9" s="59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2"/>
      <c r="AC9" s="62"/>
      <c r="AD9" s="62"/>
      <c r="AE9" s="63"/>
      <c r="AF9" s="62"/>
      <c r="AG9" s="62"/>
      <c r="AH9" s="62"/>
      <c r="AI9" s="62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</row>
    <row r="10" spans="1:77" s="43" customFormat="1" ht="21.95" customHeight="1" x14ac:dyDescent="0.25">
      <c r="A10" s="37">
        <v>1</v>
      </c>
      <c r="B10" s="65">
        <v>42704</v>
      </c>
      <c r="C10" s="66">
        <f t="shared" ref="C10:C28" si="5">D10-B10</f>
        <v>34</v>
      </c>
      <c r="D10" s="65">
        <v>42738</v>
      </c>
      <c r="E10" s="66">
        <f t="shared" ref="E10:E28" si="6">F10-D10</f>
        <v>28</v>
      </c>
      <c r="F10" s="67">
        <v>42766</v>
      </c>
      <c r="G10" s="66">
        <f t="shared" ref="G10:G28" si="7">H10-F10</f>
        <v>29</v>
      </c>
      <c r="H10" s="67">
        <v>42795</v>
      </c>
      <c r="I10" s="66">
        <f t="shared" ref="I10:I28" si="8">J10-H10</f>
        <v>30</v>
      </c>
      <c r="J10" s="67">
        <v>42825</v>
      </c>
      <c r="K10" s="66">
        <f t="shared" ref="K10:K28" si="9">L10-J10</f>
        <v>32</v>
      </c>
      <c r="L10" s="68">
        <v>42857</v>
      </c>
      <c r="M10" s="69">
        <f t="shared" ref="M10:M28" si="10">N10-L10</f>
        <v>30</v>
      </c>
      <c r="N10" s="70">
        <v>42887</v>
      </c>
      <c r="O10" s="69">
        <f t="shared" ref="O10:O28" si="11">P10-N10</f>
        <v>29</v>
      </c>
      <c r="P10" s="71">
        <v>42916</v>
      </c>
      <c r="Q10" s="72">
        <f t="shared" ref="Q10:Q28" si="12">R10-P10</f>
        <v>32</v>
      </c>
      <c r="R10" s="73">
        <v>42948</v>
      </c>
      <c r="S10" s="72">
        <f t="shared" ref="S10:S28" si="13">T10-R10</f>
        <v>30</v>
      </c>
      <c r="T10" s="74">
        <v>42978</v>
      </c>
      <c r="U10" s="72">
        <f t="shared" ref="U10:U28" si="14">V10-T10</f>
        <v>32</v>
      </c>
      <c r="V10" s="75">
        <v>43010</v>
      </c>
      <c r="W10" s="72">
        <f t="shared" ref="W10:W28" si="15">X10-V10</f>
        <v>29</v>
      </c>
      <c r="X10" s="76">
        <v>43039</v>
      </c>
      <c r="Y10" s="72">
        <f t="shared" ref="Y10:Y28" si="16">Z10-X10</f>
        <v>29</v>
      </c>
      <c r="Z10" s="77">
        <v>43068</v>
      </c>
      <c r="AA10" s="72">
        <f>AB10-Z10</f>
        <v>34</v>
      </c>
      <c r="AB10" s="78">
        <v>43102</v>
      </c>
      <c r="AC10" s="79">
        <f t="shared" ref="AC10:AC28" si="17">AD10-AB10</f>
        <v>29</v>
      </c>
      <c r="AD10" s="80">
        <v>43131</v>
      </c>
      <c r="AE10" s="79">
        <f t="shared" ref="AE10:AE28" si="18">AF10-AD10</f>
        <v>28</v>
      </c>
      <c r="AF10" s="80">
        <v>43159</v>
      </c>
      <c r="AG10" s="79">
        <f t="shared" ref="AG10:AG28" si="19">AH10-AF10</f>
        <v>29</v>
      </c>
      <c r="AH10" s="80">
        <v>43188</v>
      </c>
      <c r="AI10" s="79">
        <f t="shared" ref="AI10:AI28" si="20">AJ10-AH10</f>
        <v>31</v>
      </c>
      <c r="AJ10" s="81">
        <v>43219</v>
      </c>
      <c r="AK10" s="82">
        <f t="shared" ref="AK10:AK28" si="21">AL10-AJ10</f>
        <v>32</v>
      </c>
      <c r="AL10" s="83">
        <v>43251</v>
      </c>
      <c r="AM10" s="82">
        <f t="shared" ref="AM10:AM28" si="22">AN10-AL10</f>
        <v>29</v>
      </c>
      <c r="AN10" s="143">
        <v>43280</v>
      </c>
      <c r="AO10" s="84">
        <f t="shared" ref="AO10:AO28" si="23">AP10-AN10</f>
        <v>32</v>
      </c>
      <c r="AP10" s="144">
        <v>43312</v>
      </c>
      <c r="AQ10" s="84">
        <f t="shared" ref="AQ10:AQ28" si="24">AR10-AP10</f>
        <v>34</v>
      </c>
      <c r="AR10" s="145">
        <v>43346</v>
      </c>
      <c r="AS10" s="84">
        <f t="shared" ref="AS10:AS28" si="25">AT10-AR10</f>
        <v>29</v>
      </c>
      <c r="AT10" s="146">
        <v>43375</v>
      </c>
      <c r="AU10" s="84">
        <f t="shared" ref="AU10:AU28" si="26">AV10-AT10</f>
        <v>28</v>
      </c>
      <c r="AV10" s="147">
        <v>43403</v>
      </c>
      <c r="AW10" s="84">
        <f t="shared" ref="AW10:AW28" si="27">AX10-AV10</f>
        <v>30</v>
      </c>
      <c r="AX10" s="148">
        <v>43433</v>
      </c>
      <c r="AY10" s="84">
        <f>AZ10-AX10</f>
        <v>29</v>
      </c>
      <c r="AZ10" s="149">
        <v>43462</v>
      </c>
      <c r="BA10" s="135">
        <f t="shared" ref="BA10:BA28" si="28">BB10-AZ10</f>
        <v>31</v>
      </c>
      <c r="BB10" s="149">
        <v>43493</v>
      </c>
      <c r="BC10" s="135">
        <f t="shared" ref="BC10:BC28" si="29">BD10-BB10</f>
        <v>26</v>
      </c>
      <c r="BD10" s="149">
        <v>43519</v>
      </c>
      <c r="BE10" s="135">
        <f t="shared" ref="BE10:BE28" si="30">BF10-BD10</f>
        <v>30</v>
      </c>
      <c r="BF10" s="149">
        <v>43549</v>
      </c>
      <c r="BG10" s="135">
        <f t="shared" ref="BG10:BG28" si="31">BH10-BF10</f>
        <v>31</v>
      </c>
      <c r="BH10" s="149">
        <v>43580</v>
      </c>
      <c r="BI10" s="135">
        <f t="shared" ref="BI10:BI28" si="32">BJ10-BH10</f>
        <v>30</v>
      </c>
      <c r="BJ10" s="149">
        <v>43610</v>
      </c>
      <c r="BK10" s="135">
        <f t="shared" ref="BK10:BK28" si="33">BL10-BJ10</f>
        <v>31</v>
      </c>
      <c r="BL10" s="149">
        <v>43641</v>
      </c>
      <c r="BM10" s="135">
        <f t="shared" ref="BM10:BM28" si="34">BN10-BL10</f>
        <v>30</v>
      </c>
      <c r="BN10" s="149">
        <v>43671</v>
      </c>
      <c r="BO10" s="135">
        <f t="shared" ref="BO10:BO28" si="35">BP10-BN10</f>
        <v>31</v>
      </c>
      <c r="BP10" s="149">
        <v>43702</v>
      </c>
      <c r="BQ10" s="135">
        <f t="shared" ref="BQ10:BQ28" si="36">BR10-BP10</f>
        <v>31</v>
      </c>
      <c r="BR10" s="149">
        <v>43733</v>
      </c>
      <c r="BS10" s="135">
        <f t="shared" ref="BS10:BS28" si="37">BT10-BR10</f>
        <v>30</v>
      </c>
      <c r="BT10" s="149">
        <v>43763</v>
      </c>
      <c r="BU10" s="135">
        <f t="shared" ref="BU10:BU28" si="38">BV10-BT10</f>
        <v>31</v>
      </c>
      <c r="BV10" s="149">
        <v>43794</v>
      </c>
      <c r="BW10" s="135">
        <f>BX10-BV10</f>
        <v>30</v>
      </c>
      <c r="BX10" s="149">
        <v>43824</v>
      </c>
      <c r="BY10" s="135"/>
    </row>
    <row r="11" spans="1:77" s="43" customFormat="1" ht="21.95" customHeight="1" x14ac:dyDescent="0.25">
      <c r="A11" s="37">
        <v>2</v>
      </c>
      <c r="B11" s="65">
        <v>42705</v>
      </c>
      <c r="C11" s="66">
        <f t="shared" si="5"/>
        <v>34</v>
      </c>
      <c r="D11" s="65">
        <v>42739</v>
      </c>
      <c r="E11" s="66">
        <f t="shared" si="6"/>
        <v>28</v>
      </c>
      <c r="F11" s="67">
        <v>42767</v>
      </c>
      <c r="G11" s="66">
        <f t="shared" si="7"/>
        <v>29</v>
      </c>
      <c r="H11" s="65">
        <v>42796</v>
      </c>
      <c r="I11" s="66">
        <f t="shared" si="8"/>
        <v>32</v>
      </c>
      <c r="J11" s="65">
        <v>42828</v>
      </c>
      <c r="K11" s="66">
        <f t="shared" si="9"/>
        <v>30</v>
      </c>
      <c r="L11" s="68">
        <v>42858</v>
      </c>
      <c r="M11" s="69">
        <f t="shared" si="10"/>
        <v>30</v>
      </c>
      <c r="N11" s="68">
        <v>42888</v>
      </c>
      <c r="O11" s="69">
        <f t="shared" si="11"/>
        <v>31</v>
      </c>
      <c r="P11" s="71">
        <v>42919</v>
      </c>
      <c r="Q11" s="72">
        <f t="shared" si="12"/>
        <v>30</v>
      </c>
      <c r="R11" s="73">
        <v>42949</v>
      </c>
      <c r="S11" s="72">
        <f t="shared" si="13"/>
        <v>30</v>
      </c>
      <c r="T11" s="74">
        <v>42979</v>
      </c>
      <c r="U11" s="72">
        <f t="shared" si="14"/>
        <v>32</v>
      </c>
      <c r="V11" s="75">
        <v>43011</v>
      </c>
      <c r="W11" s="72">
        <f t="shared" si="15"/>
        <v>29</v>
      </c>
      <c r="X11" s="76">
        <v>43040</v>
      </c>
      <c r="Y11" s="72">
        <f t="shared" si="16"/>
        <v>29</v>
      </c>
      <c r="Z11" s="77">
        <v>43069</v>
      </c>
      <c r="AA11" s="72">
        <f t="shared" ref="AA11:AA28" si="39">AB11-Z11</f>
        <v>34</v>
      </c>
      <c r="AB11" s="78">
        <v>43103</v>
      </c>
      <c r="AC11" s="79">
        <f t="shared" si="17"/>
        <v>29</v>
      </c>
      <c r="AD11" s="80">
        <v>43132</v>
      </c>
      <c r="AE11" s="79">
        <f t="shared" si="18"/>
        <v>29</v>
      </c>
      <c r="AF11" s="78">
        <v>43161</v>
      </c>
      <c r="AG11" s="79">
        <f t="shared" si="19"/>
        <v>31</v>
      </c>
      <c r="AH11" s="78">
        <v>43192</v>
      </c>
      <c r="AI11" s="79">
        <f t="shared" si="20"/>
        <v>30</v>
      </c>
      <c r="AJ11" s="81">
        <v>43222</v>
      </c>
      <c r="AK11" s="82">
        <f t="shared" si="21"/>
        <v>30</v>
      </c>
      <c r="AL11" s="81">
        <v>43252</v>
      </c>
      <c r="AM11" s="82">
        <f t="shared" si="22"/>
        <v>31</v>
      </c>
      <c r="AN11" s="143">
        <v>43283</v>
      </c>
      <c r="AO11" s="84">
        <f t="shared" si="23"/>
        <v>30</v>
      </c>
      <c r="AP11" s="144">
        <v>43313</v>
      </c>
      <c r="AQ11" s="84">
        <f t="shared" si="24"/>
        <v>33</v>
      </c>
      <c r="AR11" s="145">
        <v>43346</v>
      </c>
      <c r="AS11" s="84">
        <f t="shared" si="25"/>
        <v>29</v>
      </c>
      <c r="AT11" s="146">
        <v>43375</v>
      </c>
      <c r="AU11" s="84">
        <f t="shared" si="26"/>
        <v>28</v>
      </c>
      <c r="AV11" s="147">
        <v>43403</v>
      </c>
      <c r="AW11" s="84">
        <f t="shared" si="27"/>
        <v>30</v>
      </c>
      <c r="AX11" s="148">
        <v>43433</v>
      </c>
      <c r="AY11" s="84">
        <f t="shared" ref="AY11:AY28" si="40">AZ11-AX11</f>
        <v>29</v>
      </c>
      <c r="AZ11" s="149">
        <v>43462</v>
      </c>
      <c r="BA11" s="135">
        <f t="shared" si="28"/>
        <v>31</v>
      </c>
      <c r="BB11" s="149">
        <v>43493</v>
      </c>
      <c r="BC11" s="135">
        <f t="shared" si="29"/>
        <v>26</v>
      </c>
      <c r="BD11" s="149">
        <v>43519</v>
      </c>
      <c r="BE11" s="135">
        <f t="shared" si="30"/>
        <v>30</v>
      </c>
      <c r="BF11" s="149">
        <v>43549</v>
      </c>
      <c r="BG11" s="135">
        <f t="shared" si="31"/>
        <v>31</v>
      </c>
      <c r="BH11" s="149">
        <v>43580</v>
      </c>
      <c r="BI11" s="135">
        <f t="shared" si="32"/>
        <v>30</v>
      </c>
      <c r="BJ11" s="149">
        <v>43610</v>
      </c>
      <c r="BK11" s="135">
        <f t="shared" si="33"/>
        <v>31</v>
      </c>
      <c r="BL11" s="149">
        <v>43641</v>
      </c>
      <c r="BM11" s="135">
        <f t="shared" si="34"/>
        <v>30</v>
      </c>
      <c r="BN11" s="149">
        <v>43671</v>
      </c>
      <c r="BO11" s="135">
        <f t="shared" si="35"/>
        <v>31</v>
      </c>
      <c r="BP11" s="149">
        <v>43702</v>
      </c>
      <c r="BQ11" s="135">
        <f t="shared" si="36"/>
        <v>31</v>
      </c>
      <c r="BR11" s="149">
        <v>43733</v>
      </c>
      <c r="BS11" s="135">
        <f t="shared" si="37"/>
        <v>30</v>
      </c>
      <c r="BT11" s="149">
        <v>43763</v>
      </c>
      <c r="BU11" s="135">
        <f t="shared" si="38"/>
        <v>31</v>
      </c>
      <c r="BV11" s="149">
        <v>43794</v>
      </c>
      <c r="BW11" s="135">
        <f t="shared" ref="BW11:BW28" si="41">BX11-BV11</f>
        <v>30</v>
      </c>
      <c r="BX11" s="149">
        <v>43824</v>
      </c>
      <c r="BY11" s="135"/>
    </row>
    <row r="12" spans="1:77" s="43" customFormat="1" ht="21.95" customHeight="1" x14ac:dyDescent="0.25">
      <c r="A12" s="37">
        <v>3</v>
      </c>
      <c r="B12" s="65">
        <v>42706</v>
      </c>
      <c r="C12" s="66">
        <f t="shared" si="5"/>
        <v>34</v>
      </c>
      <c r="D12" s="65">
        <v>42740</v>
      </c>
      <c r="E12" s="66">
        <f t="shared" si="6"/>
        <v>28</v>
      </c>
      <c r="F12" s="67">
        <v>42768</v>
      </c>
      <c r="G12" s="66">
        <f t="shared" si="7"/>
        <v>29</v>
      </c>
      <c r="H12" s="65">
        <v>42797</v>
      </c>
      <c r="I12" s="66">
        <f t="shared" si="8"/>
        <v>32</v>
      </c>
      <c r="J12" s="65">
        <v>42829</v>
      </c>
      <c r="K12" s="66">
        <f t="shared" si="9"/>
        <v>30</v>
      </c>
      <c r="L12" s="68">
        <v>42859</v>
      </c>
      <c r="M12" s="69">
        <f t="shared" si="10"/>
        <v>32</v>
      </c>
      <c r="N12" s="68">
        <v>42891</v>
      </c>
      <c r="O12" s="69">
        <f t="shared" si="11"/>
        <v>30</v>
      </c>
      <c r="P12" s="71">
        <v>42921</v>
      </c>
      <c r="Q12" s="72">
        <f t="shared" si="12"/>
        <v>29</v>
      </c>
      <c r="R12" s="73">
        <v>42950</v>
      </c>
      <c r="S12" s="72">
        <f t="shared" si="13"/>
        <v>33</v>
      </c>
      <c r="T12" s="74">
        <v>42983</v>
      </c>
      <c r="U12" s="72">
        <f t="shared" si="14"/>
        <v>29</v>
      </c>
      <c r="V12" s="75">
        <v>43012</v>
      </c>
      <c r="W12" s="72">
        <f t="shared" si="15"/>
        <v>29</v>
      </c>
      <c r="X12" s="76">
        <v>43041</v>
      </c>
      <c r="Y12" s="72">
        <f t="shared" si="16"/>
        <v>29</v>
      </c>
      <c r="Z12" s="77">
        <v>43070</v>
      </c>
      <c r="AA12" s="72">
        <f t="shared" si="39"/>
        <v>34</v>
      </c>
      <c r="AB12" s="78">
        <v>43104</v>
      </c>
      <c r="AC12" s="79">
        <f t="shared" si="17"/>
        <v>29</v>
      </c>
      <c r="AD12" s="80">
        <v>43133</v>
      </c>
      <c r="AE12" s="79">
        <f t="shared" si="18"/>
        <v>29</v>
      </c>
      <c r="AF12" s="78">
        <v>43162</v>
      </c>
      <c r="AG12" s="79">
        <f t="shared" si="19"/>
        <v>31</v>
      </c>
      <c r="AH12" s="78">
        <v>43193</v>
      </c>
      <c r="AI12" s="79">
        <f t="shared" si="20"/>
        <v>30</v>
      </c>
      <c r="AJ12" s="81">
        <v>43223</v>
      </c>
      <c r="AK12" s="82">
        <f t="shared" si="21"/>
        <v>32</v>
      </c>
      <c r="AL12" s="81">
        <v>43255</v>
      </c>
      <c r="AM12" s="82">
        <f t="shared" si="22"/>
        <v>29</v>
      </c>
      <c r="AN12" s="143">
        <v>43284</v>
      </c>
      <c r="AO12" s="84">
        <f t="shared" si="23"/>
        <v>30</v>
      </c>
      <c r="AP12" s="144">
        <v>43314</v>
      </c>
      <c r="AQ12" s="84">
        <f t="shared" si="24"/>
        <v>32</v>
      </c>
      <c r="AR12" s="145">
        <v>43346</v>
      </c>
      <c r="AS12" s="84">
        <f t="shared" si="25"/>
        <v>29</v>
      </c>
      <c r="AT12" s="146">
        <v>43375</v>
      </c>
      <c r="AU12" s="84">
        <f t="shared" si="26"/>
        <v>28</v>
      </c>
      <c r="AV12" s="147">
        <v>43403</v>
      </c>
      <c r="AW12" s="84">
        <f t="shared" si="27"/>
        <v>30</v>
      </c>
      <c r="AX12" s="148">
        <v>43433</v>
      </c>
      <c r="AY12" s="84">
        <f t="shared" si="40"/>
        <v>29</v>
      </c>
      <c r="AZ12" s="149">
        <v>43462</v>
      </c>
      <c r="BA12" s="135">
        <f t="shared" si="28"/>
        <v>31</v>
      </c>
      <c r="BB12" s="149">
        <v>43493</v>
      </c>
      <c r="BC12" s="135">
        <f t="shared" si="29"/>
        <v>26</v>
      </c>
      <c r="BD12" s="149">
        <v>43519</v>
      </c>
      <c r="BE12" s="135">
        <f t="shared" si="30"/>
        <v>30</v>
      </c>
      <c r="BF12" s="149">
        <v>43549</v>
      </c>
      <c r="BG12" s="135">
        <f t="shared" si="31"/>
        <v>31</v>
      </c>
      <c r="BH12" s="149">
        <v>43580</v>
      </c>
      <c r="BI12" s="135">
        <f t="shared" si="32"/>
        <v>30</v>
      </c>
      <c r="BJ12" s="149">
        <v>43610</v>
      </c>
      <c r="BK12" s="135">
        <f t="shared" si="33"/>
        <v>31</v>
      </c>
      <c r="BL12" s="149">
        <v>43641</v>
      </c>
      <c r="BM12" s="135">
        <f t="shared" si="34"/>
        <v>30</v>
      </c>
      <c r="BN12" s="149">
        <v>43671</v>
      </c>
      <c r="BO12" s="135">
        <f t="shared" si="35"/>
        <v>31</v>
      </c>
      <c r="BP12" s="149">
        <v>43702</v>
      </c>
      <c r="BQ12" s="135">
        <f t="shared" si="36"/>
        <v>31</v>
      </c>
      <c r="BR12" s="149">
        <v>43733</v>
      </c>
      <c r="BS12" s="135">
        <f t="shared" si="37"/>
        <v>30</v>
      </c>
      <c r="BT12" s="149">
        <v>43763</v>
      </c>
      <c r="BU12" s="135">
        <f t="shared" si="38"/>
        <v>31</v>
      </c>
      <c r="BV12" s="149">
        <v>43794</v>
      </c>
      <c r="BW12" s="135">
        <f t="shared" si="41"/>
        <v>30</v>
      </c>
      <c r="BX12" s="149">
        <v>43824</v>
      </c>
      <c r="BY12" s="135"/>
    </row>
    <row r="13" spans="1:77" s="43" customFormat="1" ht="21.95" customHeight="1" x14ac:dyDescent="0.25">
      <c r="A13" s="37">
        <v>4</v>
      </c>
      <c r="B13" s="65">
        <v>42709</v>
      </c>
      <c r="C13" s="66">
        <f t="shared" si="5"/>
        <v>32</v>
      </c>
      <c r="D13" s="65">
        <v>42741</v>
      </c>
      <c r="E13" s="66">
        <f t="shared" si="6"/>
        <v>28</v>
      </c>
      <c r="F13" s="67">
        <v>42769</v>
      </c>
      <c r="G13" s="66">
        <f t="shared" si="7"/>
        <v>31</v>
      </c>
      <c r="H13" s="65">
        <v>42800</v>
      </c>
      <c r="I13" s="66">
        <f t="shared" si="8"/>
        <v>30</v>
      </c>
      <c r="J13" s="65">
        <v>42830</v>
      </c>
      <c r="K13" s="66">
        <f t="shared" si="9"/>
        <v>30</v>
      </c>
      <c r="L13" s="68">
        <v>42860</v>
      </c>
      <c r="M13" s="69">
        <f t="shared" si="10"/>
        <v>32</v>
      </c>
      <c r="N13" s="68">
        <v>42892</v>
      </c>
      <c r="O13" s="69">
        <f t="shared" si="11"/>
        <v>30</v>
      </c>
      <c r="P13" s="71">
        <v>42922</v>
      </c>
      <c r="Q13" s="72">
        <f t="shared" si="12"/>
        <v>29</v>
      </c>
      <c r="R13" s="73">
        <v>42951</v>
      </c>
      <c r="S13" s="72">
        <f t="shared" si="13"/>
        <v>33</v>
      </c>
      <c r="T13" s="74">
        <v>42984</v>
      </c>
      <c r="U13" s="72">
        <f t="shared" si="14"/>
        <v>29</v>
      </c>
      <c r="V13" s="75">
        <v>43013</v>
      </c>
      <c r="W13" s="72">
        <f t="shared" si="15"/>
        <v>29</v>
      </c>
      <c r="X13" s="76">
        <v>43042</v>
      </c>
      <c r="Y13" s="72">
        <f t="shared" si="16"/>
        <v>31</v>
      </c>
      <c r="Z13" s="77">
        <v>43073</v>
      </c>
      <c r="AA13" s="72">
        <f t="shared" si="39"/>
        <v>32</v>
      </c>
      <c r="AB13" s="78">
        <v>43105</v>
      </c>
      <c r="AC13" s="79">
        <f t="shared" si="17"/>
        <v>31</v>
      </c>
      <c r="AD13" s="80">
        <v>43136</v>
      </c>
      <c r="AE13" s="79">
        <f t="shared" si="18"/>
        <v>29</v>
      </c>
      <c r="AF13" s="78">
        <v>43165</v>
      </c>
      <c r="AG13" s="79">
        <f t="shared" si="19"/>
        <v>29</v>
      </c>
      <c r="AH13" s="78">
        <v>43194</v>
      </c>
      <c r="AI13" s="79">
        <f t="shared" si="20"/>
        <v>30</v>
      </c>
      <c r="AJ13" s="81">
        <v>43224</v>
      </c>
      <c r="AK13" s="82">
        <f t="shared" si="21"/>
        <v>32</v>
      </c>
      <c r="AL13" s="81">
        <v>43256</v>
      </c>
      <c r="AM13" s="82">
        <f t="shared" si="22"/>
        <v>30</v>
      </c>
      <c r="AN13" s="143">
        <v>43286</v>
      </c>
      <c r="AO13" s="84">
        <f t="shared" si="23"/>
        <v>29</v>
      </c>
      <c r="AP13" s="144">
        <v>43315</v>
      </c>
      <c r="AQ13" s="84">
        <f t="shared" si="24"/>
        <v>31</v>
      </c>
      <c r="AR13" s="145">
        <v>43346</v>
      </c>
      <c r="AS13" s="84">
        <f t="shared" si="25"/>
        <v>29</v>
      </c>
      <c r="AT13" s="146">
        <v>43375</v>
      </c>
      <c r="AU13" s="84">
        <f t="shared" si="26"/>
        <v>28</v>
      </c>
      <c r="AV13" s="147">
        <v>43403</v>
      </c>
      <c r="AW13" s="84">
        <f t="shared" si="27"/>
        <v>30</v>
      </c>
      <c r="AX13" s="148">
        <v>43433</v>
      </c>
      <c r="AY13" s="84">
        <f t="shared" si="40"/>
        <v>29</v>
      </c>
      <c r="AZ13" s="149">
        <v>43462</v>
      </c>
      <c r="BA13" s="135">
        <f t="shared" si="28"/>
        <v>31</v>
      </c>
      <c r="BB13" s="149">
        <v>43493</v>
      </c>
      <c r="BC13" s="135">
        <f t="shared" si="29"/>
        <v>26</v>
      </c>
      <c r="BD13" s="149">
        <v>43519</v>
      </c>
      <c r="BE13" s="135">
        <f t="shared" si="30"/>
        <v>30</v>
      </c>
      <c r="BF13" s="149">
        <v>43549</v>
      </c>
      <c r="BG13" s="135">
        <f t="shared" si="31"/>
        <v>31</v>
      </c>
      <c r="BH13" s="149">
        <v>43580</v>
      </c>
      <c r="BI13" s="135">
        <f t="shared" si="32"/>
        <v>30</v>
      </c>
      <c r="BJ13" s="149">
        <v>43610</v>
      </c>
      <c r="BK13" s="135">
        <f t="shared" si="33"/>
        <v>31</v>
      </c>
      <c r="BL13" s="149">
        <v>43641</v>
      </c>
      <c r="BM13" s="135">
        <f t="shared" si="34"/>
        <v>30</v>
      </c>
      <c r="BN13" s="149">
        <v>43671</v>
      </c>
      <c r="BO13" s="135">
        <f t="shared" si="35"/>
        <v>31</v>
      </c>
      <c r="BP13" s="149">
        <v>43702</v>
      </c>
      <c r="BQ13" s="135">
        <f t="shared" si="36"/>
        <v>31</v>
      </c>
      <c r="BR13" s="149">
        <v>43733</v>
      </c>
      <c r="BS13" s="135">
        <f t="shared" si="37"/>
        <v>30</v>
      </c>
      <c r="BT13" s="149">
        <v>43763</v>
      </c>
      <c r="BU13" s="135">
        <f t="shared" si="38"/>
        <v>31</v>
      </c>
      <c r="BV13" s="149">
        <v>43794</v>
      </c>
      <c r="BW13" s="135">
        <f t="shared" si="41"/>
        <v>30</v>
      </c>
      <c r="BX13" s="149">
        <v>43824</v>
      </c>
      <c r="BY13" s="135"/>
    </row>
    <row r="14" spans="1:77" s="43" customFormat="1" ht="21.95" customHeight="1" x14ac:dyDescent="0.25">
      <c r="A14" s="37">
        <v>5</v>
      </c>
      <c r="B14" s="65">
        <v>42710</v>
      </c>
      <c r="C14" s="66">
        <f t="shared" si="5"/>
        <v>34</v>
      </c>
      <c r="D14" s="65">
        <v>42744</v>
      </c>
      <c r="E14" s="66">
        <f t="shared" si="6"/>
        <v>28</v>
      </c>
      <c r="F14" s="67">
        <v>42772</v>
      </c>
      <c r="G14" s="66">
        <f t="shared" si="7"/>
        <v>29</v>
      </c>
      <c r="H14" s="65">
        <v>42801</v>
      </c>
      <c r="I14" s="66">
        <f t="shared" si="8"/>
        <v>30</v>
      </c>
      <c r="J14" s="65">
        <v>42831</v>
      </c>
      <c r="K14" s="66">
        <f t="shared" si="9"/>
        <v>32</v>
      </c>
      <c r="L14" s="68">
        <v>42863</v>
      </c>
      <c r="M14" s="69">
        <f t="shared" si="10"/>
        <v>30</v>
      </c>
      <c r="N14" s="68">
        <v>42893</v>
      </c>
      <c r="O14" s="69">
        <f t="shared" si="11"/>
        <v>30</v>
      </c>
      <c r="P14" s="71">
        <v>42923</v>
      </c>
      <c r="Q14" s="72">
        <f t="shared" si="12"/>
        <v>31</v>
      </c>
      <c r="R14" s="73">
        <v>42954</v>
      </c>
      <c r="S14" s="72">
        <f t="shared" si="13"/>
        <v>31</v>
      </c>
      <c r="T14" s="74">
        <v>42985</v>
      </c>
      <c r="U14" s="72">
        <f t="shared" si="14"/>
        <v>29</v>
      </c>
      <c r="V14" s="75">
        <v>43014</v>
      </c>
      <c r="W14" s="72">
        <f t="shared" si="15"/>
        <v>31</v>
      </c>
      <c r="X14" s="76">
        <v>43045</v>
      </c>
      <c r="Y14" s="72">
        <f t="shared" si="16"/>
        <v>29</v>
      </c>
      <c r="Z14" s="77">
        <v>43074</v>
      </c>
      <c r="AA14" s="72">
        <f t="shared" si="39"/>
        <v>34</v>
      </c>
      <c r="AB14" s="78">
        <v>43108</v>
      </c>
      <c r="AC14" s="79">
        <f t="shared" si="17"/>
        <v>29</v>
      </c>
      <c r="AD14" s="80">
        <v>43137</v>
      </c>
      <c r="AE14" s="79">
        <f t="shared" si="18"/>
        <v>29</v>
      </c>
      <c r="AF14" s="78">
        <v>43166</v>
      </c>
      <c r="AG14" s="79">
        <f t="shared" si="19"/>
        <v>29</v>
      </c>
      <c r="AH14" s="78">
        <v>43195</v>
      </c>
      <c r="AI14" s="79">
        <f t="shared" si="20"/>
        <v>30</v>
      </c>
      <c r="AJ14" s="81">
        <v>43225</v>
      </c>
      <c r="AK14" s="82">
        <f t="shared" si="21"/>
        <v>32</v>
      </c>
      <c r="AL14" s="81">
        <v>43257</v>
      </c>
      <c r="AM14" s="82">
        <f t="shared" si="22"/>
        <v>30</v>
      </c>
      <c r="AN14" s="143">
        <v>43287</v>
      </c>
      <c r="AO14" s="84">
        <f t="shared" si="23"/>
        <v>31</v>
      </c>
      <c r="AP14" s="144">
        <v>43318</v>
      </c>
      <c r="AQ14" s="84">
        <f t="shared" si="24"/>
        <v>28</v>
      </c>
      <c r="AR14" s="145">
        <v>43346</v>
      </c>
      <c r="AS14" s="84">
        <f t="shared" si="25"/>
        <v>29</v>
      </c>
      <c r="AT14" s="146">
        <v>43375</v>
      </c>
      <c r="AU14" s="84">
        <f t="shared" si="26"/>
        <v>28</v>
      </c>
      <c r="AV14" s="147">
        <v>43403</v>
      </c>
      <c r="AW14" s="84">
        <f t="shared" si="27"/>
        <v>30</v>
      </c>
      <c r="AX14" s="148">
        <v>43433</v>
      </c>
      <c r="AY14" s="84">
        <f t="shared" si="40"/>
        <v>29</v>
      </c>
      <c r="AZ14" s="149">
        <v>43462</v>
      </c>
      <c r="BA14" s="135">
        <f t="shared" si="28"/>
        <v>31</v>
      </c>
      <c r="BB14" s="149">
        <v>43493</v>
      </c>
      <c r="BC14" s="135">
        <f t="shared" si="29"/>
        <v>26</v>
      </c>
      <c r="BD14" s="149">
        <v>43519</v>
      </c>
      <c r="BE14" s="135">
        <f t="shared" si="30"/>
        <v>30</v>
      </c>
      <c r="BF14" s="149">
        <v>43549</v>
      </c>
      <c r="BG14" s="135">
        <f t="shared" si="31"/>
        <v>31</v>
      </c>
      <c r="BH14" s="149">
        <v>43580</v>
      </c>
      <c r="BI14" s="135">
        <f t="shared" si="32"/>
        <v>30</v>
      </c>
      <c r="BJ14" s="149">
        <v>43610</v>
      </c>
      <c r="BK14" s="135">
        <f t="shared" si="33"/>
        <v>31</v>
      </c>
      <c r="BL14" s="149">
        <v>43641</v>
      </c>
      <c r="BM14" s="135">
        <f t="shared" si="34"/>
        <v>30</v>
      </c>
      <c r="BN14" s="149">
        <v>43671</v>
      </c>
      <c r="BO14" s="135">
        <f t="shared" si="35"/>
        <v>31</v>
      </c>
      <c r="BP14" s="149">
        <v>43702</v>
      </c>
      <c r="BQ14" s="135">
        <f t="shared" si="36"/>
        <v>31</v>
      </c>
      <c r="BR14" s="149">
        <v>43733</v>
      </c>
      <c r="BS14" s="135">
        <f t="shared" si="37"/>
        <v>30</v>
      </c>
      <c r="BT14" s="149">
        <v>43763</v>
      </c>
      <c r="BU14" s="135">
        <f t="shared" si="38"/>
        <v>31</v>
      </c>
      <c r="BV14" s="149">
        <v>43794</v>
      </c>
      <c r="BW14" s="135">
        <f t="shared" si="41"/>
        <v>30</v>
      </c>
      <c r="BX14" s="149">
        <v>43824</v>
      </c>
      <c r="BY14" s="135"/>
    </row>
    <row r="15" spans="1:77" s="43" customFormat="1" ht="21.95" customHeight="1" x14ac:dyDescent="0.25">
      <c r="A15" s="37">
        <v>6</v>
      </c>
      <c r="B15" s="65">
        <v>42711</v>
      </c>
      <c r="C15" s="66">
        <f t="shared" si="5"/>
        <v>34</v>
      </c>
      <c r="D15" s="65">
        <v>42745</v>
      </c>
      <c r="E15" s="66">
        <f t="shared" si="6"/>
        <v>28</v>
      </c>
      <c r="F15" s="67">
        <v>42773</v>
      </c>
      <c r="G15" s="66">
        <f t="shared" si="7"/>
        <v>29</v>
      </c>
      <c r="H15" s="65">
        <v>42802</v>
      </c>
      <c r="I15" s="66">
        <f t="shared" si="8"/>
        <v>30</v>
      </c>
      <c r="J15" s="65">
        <v>42832</v>
      </c>
      <c r="K15" s="66">
        <f t="shared" si="9"/>
        <v>32</v>
      </c>
      <c r="L15" s="68">
        <v>42864</v>
      </c>
      <c r="M15" s="69">
        <f t="shared" si="10"/>
        <v>30</v>
      </c>
      <c r="N15" s="68">
        <v>42894</v>
      </c>
      <c r="O15" s="69">
        <f t="shared" si="11"/>
        <v>32</v>
      </c>
      <c r="P15" s="71">
        <v>42926</v>
      </c>
      <c r="Q15" s="72">
        <f t="shared" si="12"/>
        <v>29</v>
      </c>
      <c r="R15" s="73">
        <v>42955</v>
      </c>
      <c r="S15" s="72">
        <f t="shared" si="13"/>
        <v>31</v>
      </c>
      <c r="T15" s="74">
        <v>42986</v>
      </c>
      <c r="U15" s="72">
        <f t="shared" si="14"/>
        <v>31</v>
      </c>
      <c r="V15" s="75">
        <v>43017</v>
      </c>
      <c r="W15" s="72">
        <f t="shared" si="15"/>
        <v>29</v>
      </c>
      <c r="X15" s="76">
        <v>43046</v>
      </c>
      <c r="Y15" s="72">
        <f t="shared" si="16"/>
        <v>29</v>
      </c>
      <c r="Z15" s="77">
        <v>43075</v>
      </c>
      <c r="AA15" s="72">
        <f t="shared" si="39"/>
        <v>34</v>
      </c>
      <c r="AB15" s="78">
        <v>43109</v>
      </c>
      <c r="AC15" s="79">
        <f t="shared" si="17"/>
        <v>29</v>
      </c>
      <c r="AD15" s="80">
        <v>43138</v>
      </c>
      <c r="AE15" s="79">
        <f t="shared" si="18"/>
        <v>29</v>
      </c>
      <c r="AF15" s="78">
        <v>43167</v>
      </c>
      <c r="AG15" s="79">
        <f t="shared" si="19"/>
        <v>29</v>
      </c>
      <c r="AH15" s="78">
        <v>43196</v>
      </c>
      <c r="AI15" s="79">
        <f t="shared" si="20"/>
        <v>30</v>
      </c>
      <c r="AJ15" s="81">
        <v>43226</v>
      </c>
      <c r="AK15" s="82">
        <f t="shared" si="21"/>
        <v>32</v>
      </c>
      <c r="AL15" s="81">
        <v>43258</v>
      </c>
      <c r="AM15" s="82">
        <f t="shared" si="22"/>
        <v>32</v>
      </c>
      <c r="AN15" s="143">
        <v>43290</v>
      </c>
      <c r="AO15" s="84">
        <f t="shared" si="23"/>
        <v>29</v>
      </c>
      <c r="AP15" s="144">
        <v>43319</v>
      </c>
      <c r="AQ15" s="84">
        <f t="shared" si="24"/>
        <v>27</v>
      </c>
      <c r="AR15" s="145">
        <v>43346</v>
      </c>
      <c r="AS15" s="84">
        <f t="shared" si="25"/>
        <v>29</v>
      </c>
      <c r="AT15" s="146">
        <v>43375</v>
      </c>
      <c r="AU15" s="84">
        <f t="shared" si="26"/>
        <v>28</v>
      </c>
      <c r="AV15" s="147">
        <v>43403</v>
      </c>
      <c r="AW15" s="84">
        <f t="shared" si="27"/>
        <v>30</v>
      </c>
      <c r="AX15" s="148">
        <v>43433</v>
      </c>
      <c r="AY15" s="84">
        <f t="shared" si="40"/>
        <v>29</v>
      </c>
      <c r="AZ15" s="149">
        <v>43462</v>
      </c>
      <c r="BA15" s="135">
        <f t="shared" si="28"/>
        <v>31</v>
      </c>
      <c r="BB15" s="149">
        <v>43493</v>
      </c>
      <c r="BC15" s="135">
        <f t="shared" si="29"/>
        <v>26</v>
      </c>
      <c r="BD15" s="149">
        <v>43519</v>
      </c>
      <c r="BE15" s="135">
        <f t="shared" si="30"/>
        <v>30</v>
      </c>
      <c r="BF15" s="149">
        <v>43549</v>
      </c>
      <c r="BG15" s="135">
        <f t="shared" si="31"/>
        <v>31</v>
      </c>
      <c r="BH15" s="149">
        <v>43580</v>
      </c>
      <c r="BI15" s="135">
        <f t="shared" si="32"/>
        <v>30</v>
      </c>
      <c r="BJ15" s="149">
        <v>43610</v>
      </c>
      <c r="BK15" s="135">
        <f t="shared" si="33"/>
        <v>31</v>
      </c>
      <c r="BL15" s="149">
        <v>43641</v>
      </c>
      <c r="BM15" s="135">
        <f t="shared" si="34"/>
        <v>30</v>
      </c>
      <c r="BN15" s="149">
        <v>43671</v>
      </c>
      <c r="BO15" s="135">
        <f t="shared" si="35"/>
        <v>31</v>
      </c>
      <c r="BP15" s="149">
        <v>43702</v>
      </c>
      <c r="BQ15" s="135">
        <f t="shared" si="36"/>
        <v>31</v>
      </c>
      <c r="BR15" s="149">
        <v>43733</v>
      </c>
      <c r="BS15" s="135">
        <f t="shared" si="37"/>
        <v>30</v>
      </c>
      <c r="BT15" s="149">
        <v>43763</v>
      </c>
      <c r="BU15" s="135">
        <f t="shared" si="38"/>
        <v>31</v>
      </c>
      <c r="BV15" s="149">
        <v>43794</v>
      </c>
      <c r="BW15" s="135">
        <f t="shared" si="41"/>
        <v>30</v>
      </c>
      <c r="BX15" s="149">
        <v>43824</v>
      </c>
      <c r="BY15" s="135"/>
    </row>
    <row r="16" spans="1:77" s="43" customFormat="1" ht="21.95" customHeight="1" x14ac:dyDescent="0.25">
      <c r="A16" s="37">
        <v>7</v>
      </c>
      <c r="B16" s="65">
        <v>42712</v>
      </c>
      <c r="C16" s="66">
        <f t="shared" si="5"/>
        <v>34</v>
      </c>
      <c r="D16" s="65">
        <v>42746</v>
      </c>
      <c r="E16" s="66">
        <f t="shared" si="6"/>
        <v>28</v>
      </c>
      <c r="F16" s="67">
        <v>42774</v>
      </c>
      <c r="G16" s="66">
        <f t="shared" si="7"/>
        <v>29</v>
      </c>
      <c r="H16" s="65">
        <v>42803</v>
      </c>
      <c r="I16" s="66">
        <f t="shared" si="8"/>
        <v>32</v>
      </c>
      <c r="J16" s="65">
        <v>42835</v>
      </c>
      <c r="K16" s="66">
        <f t="shared" si="9"/>
        <v>30</v>
      </c>
      <c r="L16" s="68">
        <v>42865</v>
      </c>
      <c r="M16" s="69">
        <f t="shared" si="10"/>
        <v>30</v>
      </c>
      <c r="N16" s="68">
        <v>42895</v>
      </c>
      <c r="O16" s="69">
        <f t="shared" si="11"/>
        <v>32</v>
      </c>
      <c r="P16" s="71">
        <v>42927</v>
      </c>
      <c r="Q16" s="72">
        <f t="shared" si="12"/>
        <v>29</v>
      </c>
      <c r="R16" s="73">
        <v>42956</v>
      </c>
      <c r="S16" s="72">
        <f t="shared" si="13"/>
        <v>33</v>
      </c>
      <c r="T16" s="74">
        <v>42989</v>
      </c>
      <c r="U16" s="72">
        <f t="shared" si="14"/>
        <v>29</v>
      </c>
      <c r="V16" s="75">
        <v>43018</v>
      </c>
      <c r="W16" s="72">
        <f t="shared" si="15"/>
        <v>29</v>
      </c>
      <c r="X16" s="76">
        <v>43047</v>
      </c>
      <c r="Y16" s="72">
        <f t="shared" si="16"/>
        <v>29</v>
      </c>
      <c r="Z16" s="77">
        <v>43076</v>
      </c>
      <c r="AA16" s="72">
        <f t="shared" si="39"/>
        <v>34</v>
      </c>
      <c r="AB16" s="78">
        <v>43110</v>
      </c>
      <c r="AC16" s="79">
        <f t="shared" si="17"/>
        <v>29</v>
      </c>
      <c r="AD16" s="80">
        <v>43139</v>
      </c>
      <c r="AE16" s="79">
        <f t="shared" si="18"/>
        <v>29</v>
      </c>
      <c r="AF16" s="78">
        <v>43168</v>
      </c>
      <c r="AG16" s="79">
        <f t="shared" si="19"/>
        <v>31</v>
      </c>
      <c r="AH16" s="78">
        <v>43199</v>
      </c>
      <c r="AI16" s="79">
        <f t="shared" si="20"/>
        <v>30</v>
      </c>
      <c r="AJ16" s="81">
        <v>43229</v>
      </c>
      <c r="AK16" s="82">
        <f t="shared" si="21"/>
        <v>30</v>
      </c>
      <c r="AL16" s="81">
        <v>43259</v>
      </c>
      <c r="AM16" s="82">
        <f t="shared" si="22"/>
        <v>32</v>
      </c>
      <c r="AN16" s="143">
        <v>43291</v>
      </c>
      <c r="AO16" s="84">
        <f t="shared" si="23"/>
        <v>29</v>
      </c>
      <c r="AP16" s="144">
        <v>43320</v>
      </c>
      <c r="AQ16" s="84">
        <f t="shared" si="24"/>
        <v>26</v>
      </c>
      <c r="AR16" s="145">
        <v>43346</v>
      </c>
      <c r="AS16" s="84">
        <f t="shared" si="25"/>
        <v>29</v>
      </c>
      <c r="AT16" s="146">
        <v>43375</v>
      </c>
      <c r="AU16" s="84">
        <f t="shared" si="26"/>
        <v>28</v>
      </c>
      <c r="AV16" s="147">
        <v>43403</v>
      </c>
      <c r="AW16" s="84">
        <f t="shared" si="27"/>
        <v>30</v>
      </c>
      <c r="AX16" s="148">
        <v>43433</v>
      </c>
      <c r="AY16" s="84">
        <f t="shared" si="40"/>
        <v>29</v>
      </c>
      <c r="AZ16" s="149">
        <v>43462</v>
      </c>
      <c r="BA16" s="135">
        <f t="shared" si="28"/>
        <v>31</v>
      </c>
      <c r="BB16" s="149">
        <v>43493</v>
      </c>
      <c r="BC16" s="135">
        <f t="shared" si="29"/>
        <v>26</v>
      </c>
      <c r="BD16" s="149">
        <v>43519</v>
      </c>
      <c r="BE16" s="135">
        <f t="shared" si="30"/>
        <v>30</v>
      </c>
      <c r="BF16" s="149">
        <v>43549</v>
      </c>
      <c r="BG16" s="135">
        <f t="shared" si="31"/>
        <v>31</v>
      </c>
      <c r="BH16" s="149">
        <v>43580</v>
      </c>
      <c r="BI16" s="135">
        <f t="shared" si="32"/>
        <v>30</v>
      </c>
      <c r="BJ16" s="149">
        <v>43610</v>
      </c>
      <c r="BK16" s="135">
        <f t="shared" si="33"/>
        <v>31</v>
      </c>
      <c r="BL16" s="149">
        <v>43641</v>
      </c>
      <c r="BM16" s="135">
        <f t="shared" si="34"/>
        <v>30</v>
      </c>
      <c r="BN16" s="149">
        <v>43671</v>
      </c>
      <c r="BO16" s="135">
        <f t="shared" si="35"/>
        <v>31</v>
      </c>
      <c r="BP16" s="149">
        <v>43702</v>
      </c>
      <c r="BQ16" s="135">
        <f t="shared" si="36"/>
        <v>31</v>
      </c>
      <c r="BR16" s="149">
        <v>43733</v>
      </c>
      <c r="BS16" s="135">
        <f t="shared" si="37"/>
        <v>30</v>
      </c>
      <c r="BT16" s="149">
        <v>43763</v>
      </c>
      <c r="BU16" s="135">
        <f t="shared" si="38"/>
        <v>31</v>
      </c>
      <c r="BV16" s="149">
        <v>43794</v>
      </c>
      <c r="BW16" s="135">
        <f t="shared" si="41"/>
        <v>30</v>
      </c>
      <c r="BX16" s="149">
        <v>43824</v>
      </c>
      <c r="BY16" s="135"/>
    </row>
    <row r="17" spans="1:77" s="43" customFormat="1" ht="21.95" customHeight="1" x14ac:dyDescent="0.25">
      <c r="A17" s="37">
        <v>8</v>
      </c>
      <c r="B17" s="65">
        <v>42713</v>
      </c>
      <c r="C17" s="66">
        <f t="shared" si="5"/>
        <v>34</v>
      </c>
      <c r="D17" s="65">
        <v>42747</v>
      </c>
      <c r="E17" s="66">
        <f t="shared" si="6"/>
        <v>28</v>
      </c>
      <c r="F17" s="67">
        <v>42775</v>
      </c>
      <c r="G17" s="66">
        <f t="shared" si="7"/>
        <v>29</v>
      </c>
      <c r="H17" s="65">
        <v>42804</v>
      </c>
      <c r="I17" s="66">
        <f t="shared" si="8"/>
        <v>32</v>
      </c>
      <c r="J17" s="65">
        <v>42836</v>
      </c>
      <c r="K17" s="66">
        <f t="shared" si="9"/>
        <v>30</v>
      </c>
      <c r="L17" s="68">
        <v>42866</v>
      </c>
      <c r="M17" s="69">
        <f t="shared" si="10"/>
        <v>32</v>
      </c>
      <c r="N17" s="68">
        <v>42898</v>
      </c>
      <c r="O17" s="69">
        <f t="shared" si="11"/>
        <v>30</v>
      </c>
      <c r="P17" s="71">
        <v>42928</v>
      </c>
      <c r="Q17" s="72">
        <f t="shared" si="12"/>
        <v>29</v>
      </c>
      <c r="R17" s="73">
        <v>42957</v>
      </c>
      <c r="S17" s="72">
        <f t="shared" si="13"/>
        <v>33</v>
      </c>
      <c r="T17" s="74">
        <v>42990</v>
      </c>
      <c r="U17" s="72">
        <f t="shared" si="14"/>
        <v>29</v>
      </c>
      <c r="V17" s="75">
        <v>43019</v>
      </c>
      <c r="W17" s="72">
        <f t="shared" si="15"/>
        <v>29</v>
      </c>
      <c r="X17" s="76">
        <v>43048</v>
      </c>
      <c r="Y17" s="72">
        <f t="shared" si="16"/>
        <v>29</v>
      </c>
      <c r="Z17" s="77">
        <v>43077</v>
      </c>
      <c r="AA17" s="72">
        <f t="shared" si="39"/>
        <v>34</v>
      </c>
      <c r="AB17" s="78">
        <v>43111</v>
      </c>
      <c r="AC17" s="79">
        <f t="shared" si="17"/>
        <v>29</v>
      </c>
      <c r="AD17" s="80">
        <v>43140</v>
      </c>
      <c r="AE17" s="79">
        <f t="shared" si="18"/>
        <v>29</v>
      </c>
      <c r="AF17" s="78">
        <v>43169</v>
      </c>
      <c r="AG17" s="79">
        <f t="shared" si="19"/>
        <v>31</v>
      </c>
      <c r="AH17" s="78">
        <v>43200</v>
      </c>
      <c r="AI17" s="79">
        <f t="shared" si="20"/>
        <v>30</v>
      </c>
      <c r="AJ17" s="81">
        <v>43230</v>
      </c>
      <c r="AK17" s="82">
        <f t="shared" si="21"/>
        <v>32</v>
      </c>
      <c r="AL17" s="81">
        <v>43262</v>
      </c>
      <c r="AM17" s="82">
        <f t="shared" si="22"/>
        <v>30</v>
      </c>
      <c r="AN17" s="143">
        <v>43292</v>
      </c>
      <c r="AO17" s="84">
        <f t="shared" si="23"/>
        <v>29</v>
      </c>
      <c r="AP17" s="144">
        <v>43321</v>
      </c>
      <c r="AQ17" s="84">
        <f t="shared" si="24"/>
        <v>25</v>
      </c>
      <c r="AR17" s="145">
        <v>43346</v>
      </c>
      <c r="AS17" s="84">
        <f t="shared" si="25"/>
        <v>29</v>
      </c>
      <c r="AT17" s="146">
        <v>43375</v>
      </c>
      <c r="AU17" s="84">
        <f t="shared" si="26"/>
        <v>28</v>
      </c>
      <c r="AV17" s="147">
        <v>43403</v>
      </c>
      <c r="AW17" s="84">
        <f t="shared" si="27"/>
        <v>30</v>
      </c>
      <c r="AX17" s="148">
        <v>43433</v>
      </c>
      <c r="AY17" s="84">
        <f t="shared" si="40"/>
        <v>29</v>
      </c>
      <c r="AZ17" s="149">
        <v>43462</v>
      </c>
      <c r="BA17" s="135">
        <f t="shared" si="28"/>
        <v>31</v>
      </c>
      <c r="BB17" s="149">
        <v>43493</v>
      </c>
      <c r="BC17" s="135">
        <f t="shared" si="29"/>
        <v>26</v>
      </c>
      <c r="BD17" s="149">
        <v>43519</v>
      </c>
      <c r="BE17" s="135">
        <f t="shared" si="30"/>
        <v>30</v>
      </c>
      <c r="BF17" s="149">
        <v>43549</v>
      </c>
      <c r="BG17" s="135">
        <f t="shared" si="31"/>
        <v>31</v>
      </c>
      <c r="BH17" s="149">
        <v>43580</v>
      </c>
      <c r="BI17" s="135">
        <f t="shared" si="32"/>
        <v>30</v>
      </c>
      <c r="BJ17" s="149">
        <v>43610</v>
      </c>
      <c r="BK17" s="135">
        <f t="shared" si="33"/>
        <v>31</v>
      </c>
      <c r="BL17" s="149">
        <v>43641</v>
      </c>
      <c r="BM17" s="135">
        <f t="shared" si="34"/>
        <v>30</v>
      </c>
      <c r="BN17" s="149">
        <v>43671</v>
      </c>
      <c r="BO17" s="135">
        <f t="shared" si="35"/>
        <v>31</v>
      </c>
      <c r="BP17" s="149">
        <v>43702</v>
      </c>
      <c r="BQ17" s="135">
        <f t="shared" si="36"/>
        <v>31</v>
      </c>
      <c r="BR17" s="149">
        <v>43733</v>
      </c>
      <c r="BS17" s="135">
        <f t="shared" si="37"/>
        <v>30</v>
      </c>
      <c r="BT17" s="149">
        <v>43763</v>
      </c>
      <c r="BU17" s="135">
        <f t="shared" si="38"/>
        <v>31</v>
      </c>
      <c r="BV17" s="149">
        <v>43794</v>
      </c>
      <c r="BW17" s="135">
        <f t="shared" si="41"/>
        <v>30</v>
      </c>
      <c r="BX17" s="149">
        <v>43824</v>
      </c>
      <c r="BY17" s="135"/>
    </row>
    <row r="18" spans="1:77" s="43" customFormat="1" ht="21.95" customHeight="1" x14ac:dyDescent="0.25">
      <c r="A18" s="37">
        <v>9</v>
      </c>
      <c r="B18" s="65">
        <v>42716</v>
      </c>
      <c r="C18" s="66">
        <f t="shared" si="5"/>
        <v>32</v>
      </c>
      <c r="D18" s="65">
        <v>42748</v>
      </c>
      <c r="E18" s="66">
        <f t="shared" si="6"/>
        <v>28</v>
      </c>
      <c r="F18" s="67">
        <v>42776</v>
      </c>
      <c r="G18" s="66">
        <f t="shared" si="7"/>
        <v>31</v>
      </c>
      <c r="H18" s="65">
        <v>42807</v>
      </c>
      <c r="I18" s="66">
        <f t="shared" si="8"/>
        <v>30</v>
      </c>
      <c r="J18" s="65">
        <v>42837</v>
      </c>
      <c r="K18" s="66">
        <f t="shared" si="9"/>
        <v>30</v>
      </c>
      <c r="L18" s="68">
        <v>42867</v>
      </c>
      <c r="M18" s="69">
        <f t="shared" si="10"/>
        <v>32</v>
      </c>
      <c r="N18" s="68">
        <v>42899</v>
      </c>
      <c r="O18" s="69">
        <f t="shared" si="11"/>
        <v>30</v>
      </c>
      <c r="P18" s="71">
        <v>42929</v>
      </c>
      <c r="Q18" s="72">
        <f t="shared" si="12"/>
        <v>29</v>
      </c>
      <c r="R18" s="73">
        <v>42958</v>
      </c>
      <c r="S18" s="72">
        <f t="shared" si="13"/>
        <v>33</v>
      </c>
      <c r="T18" s="74">
        <v>42991</v>
      </c>
      <c r="U18" s="72">
        <f t="shared" si="14"/>
        <v>29</v>
      </c>
      <c r="V18" s="75">
        <v>43020</v>
      </c>
      <c r="W18" s="72">
        <f t="shared" si="15"/>
        <v>29</v>
      </c>
      <c r="X18" s="76">
        <v>43049</v>
      </c>
      <c r="Y18" s="72">
        <f t="shared" si="16"/>
        <v>31</v>
      </c>
      <c r="Z18" s="77">
        <v>43080</v>
      </c>
      <c r="AA18" s="72">
        <f t="shared" si="39"/>
        <v>32</v>
      </c>
      <c r="AB18" s="78">
        <v>43112</v>
      </c>
      <c r="AC18" s="79">
        <f t="shared" si="17"/>
        <v>31</v>
      </c>
      <c r="AD18" s="80">
        <v>43143</v>
      </c>
      <c r="AE18" s="79">
        <f t="shared" si="18"/>
        <v>29</v>
      </c>
      <c r="AF18" s="78">
        <v>43172</v>
      </c>
      <c r="AG18" s="79">
        <f t="shared" si="19"/>
        <v>29</v>
      </c>
      <c r="AH18" s="78">
        <v>43201</v>
      </c>
      <c r="AI18" s="79">
        <f t="shared" si="20"/>
        <v>30</v>
      </c>
      <c r="AJ18" s="81">
        <v>43231</v>
      </c>
      <c r="AK18" s="82">
        <f t="shared" si="21"/>
        <v>32</v>
      </c>
      <c r="AL18" s="81">
        <v>43263</v>
      </c>
      <c r="AM18" s="82">
        <f t="shared" si="22"/>
        <v>30</v>
      </c>
      <c r="AN18" s="143">
        <v>43293</v>
      </c>
      <c r="AO18" s="84">
        <f t="shared" si="23"/>
        <v>29</v>
      </c>
      <c r="AP18" s="144">
        <v>43322</v>
      </c>
      <c r="AQ18" s="84">
        <f t="shared" si="24"/>
        <v>24</v>
      </c>
      <c r="AR18" s="145">
        <v>43346</v>
      </c>
      <c r="AS18" s="84">
        <f t="shared" si="25"/>
        <v>29</v>
      </c>
      <c r="AT18" s="146">
        <v>43375</v>
      </c>
      <c r="AU18" s="84">
        <f t="shared" si="26"/>
        <v>28</v>
      </c>
      <c r="AV18" s="147">
        <v>43403</v>
      </c>
      <c r="AW18" s="84">
        <f t="shared" si="27"/>
        <v>30</v>
      </c>
      <c r="AX18" s="148">
        <v>43433</v>
      </c>
      <c r="AY18" s="84">
        <f t="shared" si="40"/>
        <v>29</v>
      </c>
      <c r="AZ18" s="149">
        <v>43462</v>
      </c>
      <c r="BA18" s="135">
        <f t="shared" si="28"/>
        <v>31</v>
      </c>
      <c r="BB18" s="149">
        <v>43493</v>
      </c>
      <c r="BC18" s="135">
        <f t="shared" si="29"/>
        <v>26</v>
      </c>
      <c r="BD18" s="149">
        <v>43519</v>
      </c>
      <c r="BE18" s="135">
        <f t="shared" si="30"/>
        <v>30</v>
      </c>
      <c r="BF18" s="149">
        <v>43549</v>
      </c>
      <c r="BG18" s="135">
        <f t="shared" si="31"/>
        <v>31</v>
      </c>
      <c r="BH18" s="149">
        <v>43580</v>
      </c>
      <c r="BI18" s="135">
        <f t="shared" si="32"/>
        <v>30</v>
      </c>
      <c r="BJ18" s="149">
        <v>43610</v>
      </c>
      <c r="BK18" s="135">
        <f t="shared" si="33"/>
        <v>31</v>
      </c>
      <c r="BL18" s="149">
        <v>43641</v>
      </c>
      <c r="BM18" s="135">
        <f t="shared" si="34"/>
        <v>30</v>
      </c>
      <c r="BN18" s="149">
        <v>43671</v>
      </c>
      <c r="BO18" s="135">
        <f t="shared" si="35"/>
        <v>31</v>
      </c>
      <c r="BP18" s="149">
        <v>43702</v>
      </c>
      <c r="BQ18" s="135">
        <f t="shared" si="36"/>
        <v>31</v>
      </c>
      <c r="BR18" s="149">
        <v>43733</v>
      </c>
      <c r="BS18" s="135">
        <f t="shared" si="37"/>
        <v>30</v>
      </c>
      <c r="BT18" s="149">
        <v>43763</v>
      </c>
      <c r="BU18" s="135">
        <f t="shared" si="38"/>
        <v>31</v>
      </c>
      <c r="BV18" s="149">
        <v>43794</v>
      </c>
      <c r="BW18" s="135">
        <f t="shared" si="41"/>
        <v>30</v>
      </c>
      <c r="BX18" s="149">
        <v>43824</v>
      </c>
      <c r="BY18" s="135"/>
    </row>
    <row r="19" spans="1:77" s="43" customFormat="1" ht="21.95" customHeight="1" x14ac:dyDescent="0.25">
      <c r="A19" s="37">
        <v>10</v>
      </c>
      <c r="B19" s="65">
        <v>42717</v>
      </c>
      <c r="C19" s="66">
        <f t="shared" si="5"/>
        <v>34</v>
      </c>
      <c r="D19" s="65">
        <v>42751</v>
      </c>
      <c r="E19" s="66">
        <f t="shared" si="6"/>
        <v>28</v>
      </c>
      <c r="F19" s="67">
        <v>42779</v>
      </c>
      <c r="G19" s="66">
        <f t="shared" si="7"/>
        <v>29</v>
      </c>
      <c r="H19" s="65">
        <v>42808</v>
      </c>
      <c r="I19" s="66">
        <f t="shared" si="8"/>
        <v>30</v>
      </c>
      <c r="J19" s="65">
        <v>42838</v>
      </c>
      <c r="K19" s="66">
        <f t="shared" si="9"/>
        <v>32</v>
      </c>
      <c r="L19" s="68">
        <v>42870</v>
      </c>
      <c r="M19" s="69">
        <f t="shared" si="10"/>
        <v>30</v>
      </c>
      <c r="N19" s="68">
        <v>42900</v>
      </c>
      <c r="O19" s="69">
        <f t="shared" si="11"/>
        <v>30</v>
      </c>
      <c r="P19" s="71">
        <v>42930</v>
      </c>
      <c r="Q19" s="72">
        <f t="shared" si="12"/>
        <v>31</v>
      </c>
      <c r="R19" s="73">
        <v>42961</v>
      </c>
      <c r="S19" s="72">
        <f t="shared" si="13"/>
        <v>31</v>
      </c>
      <c r="T19" s="74">
        <v>42992</v>
      </c>
      <c r="U19" s="72">
        <f t="shared" si="14"/>
        <v>29</v>
      </c>
      <c r="V19" s="75">
        <v>43021</v>
      </c>
      <c r="W19" s="72">
        <f t="shared" si="15"/>
        <v>31</v>
      </c>
      <c r="X19" s="76">
        <v>43052</v>
      </c>
      <c r="Y19" s="72">
        <f t="shared" si="16"/>
        <v>29</v>
      </c>
      <c r="Z19" s="77">
        <v>43081</v>
      </c>
      <c r="AA19" s="72">
        <f t="shared" si="39"/>
        <v>34</v>
      </c>
      <c r="AB19" s="78">
        <v>43115</v>
      </c>
      <c r="AC19" s="79">
        <f t="shared" si="17"/>
        <v>29</v>
      </c>
      <c r="AD19" s="80">
        <v>43144</v>
      </c>
      <c r="AE19" s="79">
        <f t="shared" si="18"/>
        <v>29</v>
      </c>
      <c r="AF19" s="78">
        <v>43173</v>
      </c>
      <c r="AG19" s="79">
        <f t="shared" si="19"/>
        <v>29</v>
      </c>
      <c r="AH19" s="78">
        <v>43202</v>
      </c>
      <c r="AI19" s="79">
        <f t="shared" si="20"/>
        <v>30</v>
      </c>
      <c r="AJ19" s="81">
        <v>43232</v>
      </c>
      <c r="AK19" s="82">
        <f t="shared" si="21"/>
        <v>32</v>
      </c>
      <c r="AL19" s="81">
        <v>43264</v>
      </c>
      <c r="AM19" s="82">
        <f t="shared" si="22"/>
        <v>30</v>
      </c>
      <c r="AN19" s="143">
        <v>43294</v>
      </c>
      <c r="AO19" s="84">
        <f t="shared" si="23"/>
        <v>31</v>
      </c>
      <c r="AP19" s="144">
        <v>43325</v>
      </c>
      <c r="AQ19" s="84">
        <f t="shared" si="24"/>
        <v>21</v>
      </c>
      <c r="AR19" s="145">
        <v>43346</v>
      </c>
      <c r="AS19" s="84">
        <f t="shared" si="25"/>
        <v>29</v>
      </c>
      <c r="AT19" s="146">
        <v>43375</v>
      </c>
      <c r="AU19" s="84">
        <f t="shared" si="26"/>
        <v>28</v>
      </c>
      <c r="AV19" s="147">
        <v>43403</v>
      </c>
      <c r="AW19" s="84">
        <f t="shared" si="27"/>
        <v>30</v>
      </c>
      <c r="AX19" s="148">
        <v>43433</v>
      </c>
      <c r="AY19" s="84">
        <f t="shared" si="40"/>
        <v>29</v>
      </c>
      <c r="AZ19" s="149">
        <v>43462</v>
      </c>
      <c r="BA19" s="135">
        <f t="shared" si="28"/>
        <v>31</v>
      </c>
      <c r="BB19" s="149">
        <v>43493</v>
      </c>
      <c r="BC19" s="135">
        <f t="shared" si="29"/>
        <v>26</v>
      </c>
      <c r="BD19" s="149">
        <v>43519</v>
      </c>
      <c r="BE19" s="135">
        <f t="shared" si="30"/>
        <v>30</v>
      </c>
      <c r="BF19" s="149">
        <v>43549</v>
      </c>
      <c r="BG19" s="135">
        <f t="shared" si="31"/>
        <v>31</v>
      </c>
      <c r="BH19" s="149">
        <v>43580</v>
      </c>
      <c r="BI19" s="135">
        <f t="shared" si="32"/>
        <v>30</v>
      </c>
      <c r="BJ19" s="149">
        <v>43610</v>
      </c>
      <c r="BK19" s="135">
        <f t="shared" si="33"/>
        <v>31</v>
      </c>
      <c r="BL19" s="149">
        <v>43641</v>
      </c>
      <c r="BM19" s="135">
        <f t="shared" si="34"/>
        <v>30</v>
      </c>
      <c r="BN19" s="149">
        <v>43671</v>
      </c>
      <c r="BO19" s="135">
        <f t="shared" si="35"/>
        <v>31</v>
      </c>
      <c r="BP19" s="149">
        <v>43702</v>
      </c>
      <c r="BQ19" s="135">
        <f t="shared" si="36"/>
        <v>31</v>
      </c>
      <c r="BR19" s="149">
        <v>43733</v>
      </c>
      <c r="BS19" s="135">
        <f t="shared" si="37"/>
        <v>30</v>
      </c>
      <c r="BT19" s="149">
        <v>43763</v>
      </c>
      <c r="BU19" s="135">
        <f t="shared" si="38"/>
        <v>31</v>
      </c>
      <c r="BV19" s="149">
        <v>43794</v>
      </c>
      <c r="BW19" s="135">
        <f t="shared" si="41"/>
        <v>30</v>
      </c>
      <c r="BX19" s="149">
        <v>43824</v>
      </c>
      <c r="BY19" s="135"/>
    </row>
    <row r="20" spans="1:77" s="43" customFormat="1" ht="21.95" customHeight="1" x14ac:dyDescent="0.25">
      <c r="A20" s="37">
        <v>11</v>
      </c>
      <c r="B20" s="65">
        <v>42718</v>
      </c>
      <c r="C20" s="66">
        <f t="shared" si="5"/>
        <v>34</v>
      </c>
      <c r="D20" s="65">
        <v>42752</v>
      </c>
      <c r="E20" s="66">
        <f t="shared" si="6"/>
        <v>28</v>
      </c>
      <c r="F20" s="67">
        <v>42780</v>
      </c>
      <c r="G20" s="66">
        <f t="shared" si="7"/>
        <v>29</v>
      </c>
      <c r="H20" s="65">
        <v>42809</v>
      </c>
      <c r="I20" s="66">
        <f t="shared" si="8"/>
        <v>33</v>
      </c>
      <c r="J20" s="65">
        <v>42842</v>
      </c>
      <c r="K20" s="66">
        <f t="shared" si="9"/>
        <v>29</v>
      </c>
      <c r="L20" s="68">
        <v>42871</v>
      </c>
      <c r="M20" s="69">
        <f t="shared" si="10"/>
        <v>30</v>
      </c>
      <c r="N20" s="68">
        <v>42901</v>
      </c>
      <c r="O20" s="69">
        <f t="shared" si="11"/>
        <v>32</v>
      </c>
      <c r="P20" s="71">
        <v>42933</v>
      </c>
      <c r="Q20" s="72">
        <f t="shared" si="12"/>
        <v>29</v>
      </c>
      <c r="R20" s="73">
        <v>42962</v>
      </c>
      <c r="S20" s="72">
        <f t="shared" si="13"/>
        <v>31</v>
      </c>
      <c r="T20" s="74">
        <v>42993</v>
      </c>
      <c r="U20" s="72">
        <f t="shared" si="14"/>
        <v>31</v>
      </c>
      <c r="V20" s="75">
        <v>43024</v>
      </c>
      <c r="W20" s="72">
        <f t="shared" si="15"/>
        <v>29</v>
      </c>
      <c r="X20" s="76">
        <v>43053</v>
      </c>
      <c r="Y20" s="72">
        <f t="shared" si="16"/>
        <v>29</v>
      </c>
      <c r="Z20" s="77">
        <v>43082</v>
      </c>
      <c r="AA20" s="72">
        <f t="shared" si="39"/>
        <v>34</v>
      </c>
      <c r="AB20" s="78">
        <v>43116</v>
      </c>
      <c r="AC20" s="79">
        <f t="shared" si="17"/>
        <v>29</v>
      </c>
      <c r="AD20" s="80">
        <v>43145</v>
      </c>
      <c r="AE20" s="79">
        <f t="shared" si="18"/>
        <v>29</v>
      </c>
      <c r="AF20" s="78">
        <v>43174</v>
      </c>
      <c r="AG20" s="79">
        <f t="shared" si="19"/>
        <v>29</v>
      </c>
      <c r="AH20" s="78">
        <v>43203</v>
      </c>
      <c r="AI20" s="79">
        <f t="shared" si="20"/>
        <v>30</v>
      </c>
      <c r="AJ20" s="81">
        <v>43233</v>
      </c>
      <c r="AK20" s="82">
        <f t="shared" si="21"/>
        <v>32</v>
      </c>
      <c r="AL20" s="81">
        <v>43265</v>
      </c>
      <c r="AM20" s="82">
        <f t="shared" si="22"/>
        <v>32</v>
      </c>
      <c r="AN20" s="143">
        <v>43297</v>
      </c>
      <c r="AO20" s="84">
        <f t="shared" si="23"/>
        <v>29</v>
      </c>
      <c r="AP20" s="144">
        <v>43326</v>
      </c>
      <c r="AQ20" s="84">
        <f t="shared" si="24"/>
        <v>20</v>
      </c>
      <c r="AR20" s="145">
        <v>43346</v>
      </c>
      <c r="AS20" s="84">
        <f t="shared" si="25"/>
        <v>29</v>
      </c>
      <c r="AT20" s="146">
        <v>43375</v>
      </c>
      <c r="AU20" s="84">
        <f t="shared" si="26"/>
        <v>28</v>
      </c>
      <c r="AV20" s="147">
        <v>43403</v>
      </c>
      <c r="AW20" s="84">
        <f t="shared" si="27"/>
        <v>30</v>
      </c>
      <c r="AX20" s="148">
        <v>43433</v>
      </c>
      <c r="AY20" s="84">
        <f t="shared" si="40"/>
        <v>29</v>
      </c>
      <c r="AZ20" s="149">
        <v>43462</v>
      </c>
      <c r="BA20" s="135">
        <f t="shared" si="28"/>
        <v>31</v>
      </c>
      <c r="BB20" s="149">
        <v>43493</v>
      </c>
      <c r="BC20" s="135">
        <f t="shared" si="29"/>
        <v>26</v>
      </c>
      <c r="BD20" s="149">
        <v>43519</v>
      </c>
      <c r="BE20" s="135">
        <f t="shared" si="30"/>
        <v>30</v>
      </c>
      <c r="BF20" s="149">
        <v>43549</v>
      </c>
      <c r="BG20" s="135">
        <f t="shared" si="31"/>
        <v>31</v>
      </c>
      <c r="BH20" s="149">
        <v>43580</v>
      </c>
      <c r="BI20" s="135">
        <f t="shared" si="32"/>
        <v>30</v>
      </c>
      <c r="BJ20" s="149">
        <v>43610</v>
      </c>
      <c r="BK20" s="135">
        <f t="shared" si="33"/>
        <v>31</v>
      </c>
      <c r="BL20" s="149">
        <v>43641</v>
      </c>
      <c r="BM20" s="135">
        <f t="shared" si="34"/>
        <v>30</v>
      </c>
      <c r="BN20" s="149">
        <v>43671</v>
      </c>
      <c r="BO20" s="135">
        <f t="shared" si="35"/>
        <v>31</v>
      </c>
      <c r="BP20" s="149">
        <v>43702</v>
      </c>
      <c r="BQ20" s="135">
        <f t="shared" si="36"/>
        <v>31</v>
      </c>
      <c r="BR20" s="149">
        <v>43733</v>
      </c>
      <c r="BS20" s="135">
        <f t="shared" si="37"/>
        <v>30</v>
      </c>
      <c r="BT20" s="149">
        <v>43763</v>
      </c>
      <c r="BU20" s="135">
        <f t="shared" si="38"/>
        <v>31</v>
      </c>
      <c r="BV20" s="149">
        <v>43794</v>
      </c>
      <c r="BW20" s="135">
        <f t="shared" si="41"/>
        <v>30</v>
      </c>
      <c r="BX20" s="149">
        <v>43824</v>
      </c>
      <c r="BY20" s="135"/>
    </row>
    <row r="21" spans="1:77" s="43" customFormat="1" ht="21.95" customHeight="1" x14ac:dyDescent="0.25">
      <c r="A21" s="37">
        <v>12</v>
      </c>
      <c r="B21" s="65">
        <v>42719</v>
      </c>
      <c r="C21" s="66">
        <f t="shared" si="5"/>
        <v>34</v>
      </c>
      <c r="D21" s="65">
        <v>42753</v>
      </c>
      <c r="E21" s="66">
        <f t="shared" si="6"/>
        <v>28</v>
      </c>
      <c r="F21" s="67">
        <v>42781</v>
      </c>
      <c r="G21" s="66">
        <f t="shared" si="7"/>
        <v>29</v>
      </c>
      <c r="H21" s="65">
        <v>42810</v>
      </c>
      <c r="I21" s="66">
        <f t="shared" si="8"/>
        <v>33</v>
      </c>
      <c r="J21" s="65">
        <v>42843</v>
      </c>
      <c r="K21" s="66">
        <f t="shared" si="9"/>
        <v>29</v>
      </c>
      <c r="L21" s="68">
        <v>42872</v>
      </c>
      <c r="M21" s="69">
        <f t="shared" si="10"/>
        <v>30</v>
      </c>
      <c r="N21" s="68">
        <v>42902</v>
      </c>
      <c r="O21" s="69">
        <f t="shared" si="11"/>
        <v>32</v>
      </c>
      <c r="P21" s="71">
        <v>42934</v>
      </c>
      <c r="Q21" s="72">
        <f t="shared" si="12"/>
        <v>29</v>
      </c>
      <c r="R21" s="73">
        <v>42963</v>
      </c>
      <c r="S21" s="72">
        <f t="shared" si="13"/>
        <v>33</v>
      </c>
      <c r="T21" s="74">
        <v>42996</v>
      </c>
      <c r="U21" s="72">
        <f t="shared" si="14"/>
        <v>29</v>
      </c>
      <c r="V21" s="75">
        <v>43025</v>
      </c>
      <c r="W21" s="72">
        <f t="shared" si="15"/>
        <v>29</v>
      </c>
      <c r="X21" s="76">
        <v>43054</v>
      </c>
      <c r="Y21" s="72">
        <f t="shared" si="16"/>
        <v>29</v>
      </c>
      <c r="Z21" s="77">
        <v>43083</v>
      </c>
      <c r="AA21" s="72">
        <f t="shared" si="39"/>
        <v>34</v>
      </c>
      <c r="AB21" s="78">
        <v>43117</v>
      </c>
      <c r="AC21" s="79">
        <f t="shared" si="17"/>
        <v>29</v>
      </c>
      <c r="AD21" s="80">
        <v>43146</v>
      </c>
      <c r="AE21" s="79">
        <f t="shared" si="18"/>
        <v>29</v>
      </c>
      <c r="AF21" s="78">
        <v>43175</v>
      </c>
      <c r="AG21" s="79">
        <f t="shared" si="19"/>
        <v>31</v>
      </c>
      <c r="AH21" s="78">
        <v>43206</v>
      </c>
      <c r="AI21" s="79">
        <f t="shared" si="20"/>
        <v>30</v>
      </c>
      <c r="AJ21" s="81">
        <v>43236</v>
      </c>
      <c r="AK21" s="82">
        <f t="shared" si="21"/>
        <v>30</v>
      </c>
      <c r="AL21" s="81">
        <v>43266</v>
      </c>
      <c r="AM21" s="82">
        <f t="shared" si="22"/>
        <v>32</v>
      </c>
      <c r="AN21" s="143">
        <v>43298</v>
      </c>
      <c r="AO21" s="84">
        <f t="shared" si="23"/>
        <v>29</v>
      </c>
      <c r="AP21" s="144">
        <v>43327</v>
      </c>
      <c r="AQ21" s="84">
        <f t="shared" si="24"/>
        <v>19</v>
      </c>
      <c r="AR21" s="145">
        <v>43346</v>
      </c>
      <c r="AS21" s="84">
        <f t="shared" si="25"/>
        <v>29</v>
      </c>
      <c r="AT21" s="146">
        <v>43375</v>
      </c>
      <c r="AU21" s="84">
        <f t="shared" si="26"/>
        <v>28</v>
      </c>
      <c r="AV21" s="147">
        <v>43403</v>
      </c>
      <c r="AW21" s="84">
        <f t="shared" si="27"/>
        <v>30</v>
      </c>
      <c r="AX21" s="148">
        <v>43433</v>
      </c>
      <c r="AY21" s="84">
        <f t="shared" si="40"/>
        <v>29</v>
      </c>
      <c r="AZ21" s="149">
        <v>43462</v>
      </c>
      <c r="BA21" s="135">
        <f t="shared" si="28"/>
        <v>31</v>
      </c>
      <c r="BB21" s="149">
        <v>43493</v>
      </c>
      <c r="BC21" s="135">
        <f t="shared" si="29"/>
        <v>26</v>
      </c>
      <c r="BD21" s="149">
        <v>43519</v>
      </c>
      <c r="BE21" s="135">
        <f t="shared" si="30"/>
        <v>30</v>
      </c>
      <c r="BF21" s="149">
        <v>43549</v>
      </c>
      <c r="BG21" s="135">
        <f t="shared" si="31"/>
        <v>31</v>
      </c>
      <c r="BH21" s="149">
        <v>43580</v>
      </c>
      <c r="BI21" s="135">
        <f t="shared" si="32"/>
        <v>30</v>
      </c>
      <c r="BJ21" s="149">
        <v>43610</v>
      </c>
      <c r="BK21" s="135">
        <f t="shared" si="33"/>
        <v>31</v>
      </c>
      <c r="BL21" s="149">
        <v>43641</v>
      </c>
      <c r="BM21" s="135">
        <f t="shared" si="34"/>
        <v>30</v>
      </c>
      <c r="BN21" s="149">
        <v>43671</v>
      </c>
      <c r="BO21" s="135">
        <f t="shared" si="35"/>
        <v>31</v>
      </c>
      <c r="BP21" s="149">
        <v>43702</v>
      </c>
      <c r="BQ21" s="135">
        <f t="shared" si="36"/>
        <v>31</v>
      </c>
      <c r="BR21" s="149">
        <v>43733</v>
      </c>
      <c r="BS21" s="135">
        <f t="shared" si="37"/>
        <v>30</v>
      </c>
      <c r="BT21" s="149">
        <v>43763</v>
      </c>
      <c r="BU21" s="135">
        <f t="shared" si="38"/>
        <v>31</v>
      </c>
      <c r="BV21" s="149">
        <v>43794</v>
      </c>
      <c r="BW21" s="135">
        <f t="shared" si="41"/>
        <v>30</v>
      </c>
      <c r="BX21" s="149">
        <v>43824</v>
      </c>
      <c r="BY21" s="135"/>
    </row>
    <row r="22" spans="1:77" s="43" customFormat="1" ht="21.95" customHeight="1" x14ac:dyDescent="0.25">
      <c r="A22" s="37">
        <v>13</v>
      </c>
      <c r="B22" s="65">
        <v>42720</v>
      </c>
      <c r="C22" s="66">
        <f t="shared" si="5"/>
        <v>34</v>
      </c>
      <c r="D22" s="65">
        <v>42754</v>
      </c>
      <c r="E22" s="66">
        <f t="shared" si="6"/>
        <v>28</v>
      </c>
      <c r="F22" s="67">
        <v>42782</v>
      </c>
      <c r="G22" s="66">
        <f t="shared" si="7"/>
        <v>29</v>
      </c>
      <c r="H22" s="65">
        <v>42811</v>
      </c>
      <c r="I22" s="66">
        <f t="shared" si="8"/>
        <v>33</v>
      </c>
      <c r="J22" s="65">
        <v>42844</v>
      </c>
      <c r="K22" s="66">
        <f t="shared" si="9"/>
        <v>29</v>
      </c>
      <c r="L22" s="68">
        <v>42873</v>
      </c>
      <c r="M22" s="69">
        <f t="shared" si="10"/>
        <v>32</v>
      </c>
      <c r="N22" s="68">
        <v>42905</v>
      </c>
      <c r="O22" s="69">
        <f t="shared" si="11"/>
        <v>30</v>
      </c>
      <c r="P22" s="71">
        <v>42935</v>
      </c>
      <c r="Q22" s="72">
        <f t="shared" si="12"/>
        <v>29</v>
      </c>
      <c r="R22" s="73">
        <v>42964</v>
      </c>
      <c r="S22" s="72">
        <f t="shared" si="13"/>
        <v>33</v>
      </c>
      <c r="T22" s="74">
        <v>42997</v>
      </c>
      <c r="U22" s="72">
        <f t="shared" si="14"/>
        <v>29</v>
      </c>
      <c r="V22" s="75">
        <v>43026</v>
      </c>
      <c r="W22" s="72">
        <f t="shared" si="15"/>
        <v>29</v>
      </c>
      <c r="X22" s="76">
        <v>43055</v>
      </c>
      <c r="Y22" s="72">
        <f t="shared" si="16"/>
        <v>29</v>
      </c>
      <c r="Z22" s="77">
        <v>43084</v>
      </c>
      <c r="AA22" s="72">
        <f t="shared" si="39"/>
        <v>34</v>
      </c>
      <c r="AB22" s="78">
        <v>43118</v>
      </c>
      <c r="AC22" s="79">
        <f t="shared" si="17"/>
        <v>29</v>
      </c>
      <c r="AD22" s="80">
        <v>43147</v>
      </c>
      <c r="AE22" s="79">
        <f t="shared" si="18"/>
        <v>29</v>
      </c>
      <c r="AF22" s="78">
        <v>43176</v>
      </c>
      <c r="AG22" s="79">
        <f t="shared" si="19"/>
        <v>31</v>
      </c>
      <c r="AH22" s="78">
        <v>43207</v>
      </c>
      <c r="AI22" s="79">
        <f t="shared" si="20"/>
        <v>30</v>
      </c>
      <c r="AJ22" s="81">
        <v>43237</v>
      </c>
      <c r="AK22" s="82">
        <f t="shared" si="21"/>
        <v>32</v>
      </c>
      <c r="AL22" s="81">
        <v>43269</v>
      </c>
      <c r="AM22" s="82">
        <f t="shared" si="22"/>
        <v>30</v>
      </c>
      <c r="AN22" s="143">
        <v>43299</v>
      </c>
      <c r="AO22" s="84">
        <f t="shared" si="23"/>
        <v>29</v>
      </c>
      <c r="AP22" s="144">
        <v>43328</v>
      </c>
      <c r="AQ22" s="84">
        <f t="shared" si="24"/>
        <v>18</v>
      </c>
      <c r="AR22" s="145">
        <v>43346</v>
      </c>
      <c r="AS22" s="84">
        <f t="shared" si="25"/>
        <v>29</v>
      </c>
      <c r="AT22" s="146">
        <v>43375</v>
      </c>
      <c r="AU22" s="84">
        <f t="shared" si="26"/>
        <v>28</v>
      </c>
      <c r="AV22" s="147">
        <v>43403</v>
      </c>
      <c r="AW22" s="84">
        <f t="shared" si="27"/>
        <v>30</v>
      </c>
      <c r="AX22" s="148">
        <v>43433</v>
      </c>
      <c r="AY22" s="84">
        <f t="shared" si="40"/>
        <v>29</v>
      </c>
      <c r="AZ22" s="149">
        <v>43462</v>
      </c>
      <c r="BA22" s="135">
        <f t="shared" si="28"/>
        <v>31</v>
      </c>
      <c r="BB22" s="149">
        <v>43493</v>
      </c>
      <c r="BC22" s="135">
        <f t="shared" si="29"/>
        <v>26</v>
      </c>
      <c r="BD22" s="149">
        <v>43519</v>
      </c>
      <c r="BE22" s="135">
        <f t="shared" si="30"/>
        <v>30</v>
      </c>
      <c r="BF22" s="149">
        <v>43549</v>
      </c>
      <c r="BG22" s="135">
        <f t="shared" si="31"/>
        <v>31</v>
      </c>
      <c r="BH22" s="149">
        <v>43580</v>
      </c>
      <c r="BI22" s="135">
        <f t="shared" si="32"/>
        <v>30</v>
      </c>
      <c r="BJ22" s="149">
        <v>43610</v>
      </c>
      <c r="BK22" s="135">
        <f t="shared" si="33"/>
        <v>31</v>
      </c>
      <c r="BL22" s="149">
        <v>43641</v>
      </c>
      <c r="BM22" s="135">
        <f t="shared" si="34"/>
        <v>30</v>
      </c>
      <c r="BN22" s="149">
        <v>43671</v>
      </c>
      <c r="BO22" s="135">
        <f t="shared" si="35"/>
        <v>31</v>
      </c>
      <c r="BP22" s="149">
        <v>43702</v>
      </c>
      <c r="BQ22" s="135">
        <f t="shared" si="36"/>
        <v>31</v>
      </c>
      <c r="BR22" s="149">
        <v>43733</v>
      </c>
      <c r="BS22" s="135">
        <f t="shared" si="37"/>
        <v>30</v>
      </c>
      <c r="BT22" s="149">
        <v>43763</v>
      </c>
      <c r="BU22" s="135">
        <f t="shared" si="38"/>
        <v>31</v>
      </c>
      <c r="BV22" s="149">
        <v>43794</v>
      </c>
      <c r="BW22" s="135">
        <f t="shared" si="41"/>
        <v>30</v>
      </c>
      <c r="BX22" s="149">
        <v>43824</v>
      </c>
      <c r="BY22" s="135"/>
    </row>
    <row r="23" spans="1:77" s="43" customFormat="1" ht="21.95" customHeight="1" x14ac:dyDescent="0.25">
      <c r="A23" s="37">
        <v>14</v>
      </c>
      <c r="B23" s="65">
        <v>42723</v>
      </c>
      <c r="C23" s="66">
        <f t="shared" si="5"/>
        <v>32</v>
      </c>
      <c r="D23" s="65">
        <v>42755</v>
      </c>
      <c r="E23" s="66">
        <f t="shared" si="6"/>
        <v>28</v>
      </c>
      <c r="F23" s="67">
        <v>42783</v>
      </c>
      <c r="G23" s="66">
        <f t="shared" si="7"/>
        <v>31</v>
      </c>
      <c r="H23" s="65">
        <v>42814</v>
      </c>
      <c r="I23" s="66">
        <f t="shared" si="8"/>
        <v>31</v>
      </c>
      <c r="J23" s="65">
        <v>42845</v>
      </c>
      <c r="K23" s="66">
        <f t="shared" si="9"/>
        <v>29</v>
      </c>
      <c r="L23" s="68">
        <v>42874</v>
      </c>
      <c r="M23" s="69">
        <f t="shared" si="10"/>
        <v>32</v>
      </c>
      <c r="N23" s="68">
        <v>42906</v>
      </c>
      <c r="O23" s="69">
        <f t="shared" si="11"/>
        <v>30</v>
      </c>
      <c r="P23" s="71">
        <v>42936</v>
      </c>
      <c r="Q23" s="72">
        <f t="shared" si="12"/>
        <v>29</v>
      </c>
      <c r="R23" s="73">
        <v>42965</v>
      </c>
      <c r="S23" s="72">
        <f t="shared" si="13"/>
        <v>33</v>
      </c>
      <c r="T23" s="74">
        <v>42998</v>
      </c>
      <c r="U23" s="72">
        <f t="shared" si="14"/>
        <v>29</v>
      </c>
      <c r="V23" s="75">
        <v>43027</v>
      </c>
      <c r="W23" s="72">
        <f t="shared" si="15"/>
        <v>29</v>
      </c>
      <c r="X23" s="76">
        <v>43056</v>
      </c>
      <c r="Y23" s="72">
        <f t="shared" si="16"/>
        <v>31</v>
      </c>
      <c r="Z23" s="77">
        <v>43087</v>
      </c>
      <c r="AA23" s="72">
        <f t="shared" si="39"/>
        <v>32</v>
      </c>
      <c r="AB23" s="78">
        <v>43119</v>
      </c>
      <c r="AC23" s="79">
        <f t="shared" si="17"/>
        <v>31</v>
      </c>
      <c r="AD23" s="80">
        <v>43150</v>
      </c>
      <c r="AE23" s="79">
        <f t="shared" si="18"/>
        <v>29</v>
      </c>
      <c r="AF23" s="78">
        <v>43179</v>
      </c>
      <c r="AG23" s="79">
        <f t="shared" si="19"/>
        <v>29</v>
      </c>
      <c r="AH23" s="78">
        <v>43208</v>
      </c>
      <c r="AI23" s="79">
        <f t="shared" si="20"/>
        <v>30</v>
      </c>
      <c r="AJ23" s="81">
        <v>43238</v>
      </c>
      <c r="AK23" s="82">
        <f t="shared" si="21"/>
        <v>32</v>
      </c>
      <c r="AL23" s="81">
        <v>43270</v>
      </c>
      <c r="AM23" s="82">
        <f t="shared" si="22"/>
        <v>30</v>
      </c>
      <c r="AN23" s="143">
        <v>43300</v>
      </c>
      <c r="AO23" s="84">
        <f t="shared" si="23"/>
        <v>29</v>
      </c>
      <c r="AP23" s="144">
        <v>43329</v>
      </c>
      <c r="AQ23" s="84">
        <f t="shared" si="24"/>
        <v>17</v>
      </c>
      <c r="AR23" s="145">
        <v>43346</v>
      </c>
      <c r="AS23" s="84">
        <f t="shared" si="25"/>
        <v>29</v>
      </c>
      <c r="AT23" s="146">
        <v>43375</v>
      </c>
      <c r="AU23" s="84">
        <f t="shared" si="26"/>
        <v>28</v>
      </c>
      <c r="AV23" s="147">
        <v>43403</v>
      </c>
      <c r="AW23" s="84">
        <f t="shared" si="27"/>
        <v>30</v>
      </c>
      <c r="AX23" s="148">
        <v>43433</v>
      </c>
      <c r="AY23" s="84">
        <f t="shared" si="40"/>
        <v>29</v>
      </c>
      <c r="AZ23" s="149">
        <v>43462</v>
      </c>
      <c r="BA23" s="135">
        <f t="shared" si="28"/>
        <v>31</v>
      </c>
      <c r="BB23" s="149">
        <v>43493</v>
      </c>
      <c r="BC23" s="135">
        <f t="shared" si="29"/>
        <v>26</v>
      </c>
      <c r="BD23" s="149">
        <v>43519</v>
      </c>
      <c r="BE23" s="135">
        <f t="shared" si="30"/>
        <v>30</v>
      </c>
      <c r="BF23" s="149">
        <v>43549</v>
      </c>
      <c r="BG23" s="135">
        <f t="shared" si="31"/>
        <v>31</v>
      </c>
      <c r="BH23" s="149">
        <v>43580</v>
      </c>
      <c r="BI23" s="135">
        <f t="shared" si="32"/>
        <v>30</v>
      </c>
      <c r="BJ23" s="149">
        <v>43610</v>
      </c>
      <c r="BK23" s="135">
        <f t="shared" si="33"/>
        <v>31</v>
      </c>
      <c r="BL23" s="149">
        <v>43641</v>
      </c>
      <c r="BM23" s="135">
        <f t="shared" si="34"/>
        <v>30</v>
      </c>
      <c r="BN23" s="149">
        <v>43671</v>
      </c>
      <c r="BO23" s="135">
        <f t="shared" si="35"/>
        <v>31</v>
      </c>
      <c r="BP23" s="149">
        <v>43702</v>
      </c>
      <c r="BQ23" s="135">
        <f t="shared" si="36"/>
        <v>31</v>
      </c>
      <c r="BR23" s="149">
        <v>43733</v>
      </c>
      <c r="BS23" s="135">
        <f t="shared" si="37"/>
        <v>30</v>
      </c>
      <c r="BT23" s="149">
        <v>43763</v>
      </c>
      <c r="BU23" s="135">
        <f t="shared" si="38"/>
        <v>31</v>
      </c>
      <c r="BV23" s="149">
        <v>43794</v>
      </c>
      <c r="BW23" s="135">
        <f t="shared" si="41"/>
        <v>30</v>
      </c>
      <c r="BX23" s="149">
        <v>43824</v>
      </c>
      <c r="BY23" s="135"/>
    </row>
    <row r="24" spans="1:77" s="43" customFormat="1" ht="21.95" customHeight="1" x14ac:dyDescent="0.25">
      <c r="A24" s="37">
        <v>15</v>
      </c>
      <c r="B24" s="65">
        <v>42724</v>
      </c>
      <c r="C24" s="66">
        <f t="shared" si="5"/>
        <v>34</v>
      </c>
      <c r="D24" s="65">
        <v>42758</v>
      </c>
      <c r="E24" s="66">
        <f t="shared" si="6"/>
        <v>28</v>
      </c>
      <c r="F24" s="67">
        <v>42786</v>
      </c>
      <c r="G24" s="66">
        <f t="shared" si="7"/>
        <v>29</v>
      </c>
      <c r="H24" s="65">
        <v>42815</v>
      </c>
      <c r="I24" s="66">
        <f t="shared" si="8"/>
        <v>31</v>
      </c>
      <c r="J24" s="65">
        <v>42846</v>
      </c>
      <c r="K24" s="66">
        <f t="shared" si="9"/>
        <v>31</v>
      </c>
      <c r="L24" s="68">
        <v>42877</v>
      </c>
      <c r="M24" s="69">
        <f t="shared" si="10"/>
        <v>30</v>
      </c>
      <c r="N24" s="68">
        <v>42907</v>
      </c>
      <c r="O24" s="69">
        <f t="shared" si="11"/>
        <v>30</v>
      </c>
      <c r="P24" s="71">
        <v>42937</v>
      </c>
      <c r="Q24" s="72">
        <f t="shared" si="12"/>
        <v>31</v>
      </c>
      <c r="R24" s="73">
        <v>42968</v>
      </c>
      <c r="S24" s="72">
        <f t="shared" si="13"/>
        <v>31</v>
      </c>
      <c r="T24" s="74">
        <v>42999</v>
      </c>
      <c r="U24" s="72">
        <f t="shared" si="14"/>
        <v>29</v>
      </c>
      <c r="V24" s="75">
        <v>43028</v>
      </c>
      <c r="W24" s="72">
        <f t="shared" si="15"/>
        <v>31</v>
      </c>
      <c r="X24" s="76">
        <v>43059</v>
      </c>
      <c r="Y24" s="72">
        <f t="shared" si="16"/>
        <v>29</v>
      </c>
      <c r="Z24" s="77">
        <v>43088</v>
      </c>
      <c r="AA24" s="72">
        <f t="shared" si="39"/>
        <v>34</v>
      </c>
      <c r="AB24" s="78">
        <v>43122</v>
      </c>
      <c r="AC24" s="79">
        <f t="shared" si="17"/>
        <v>29</v>
      </c>
      <c r="AD24" s="80">
        <v>43151</v>
      </c>
      <c r="AE24" s="79">
        <f t="shared" si="18"/>
        <v>29</v>
      </c>
      <c r="AF24" s="78">
        <v>43180</v>
      </c>
      <c r="AG24" s="79">
        <f t="shared" si="19"/>
        <v>29</v>
      </c>
      <c r="AH24" s="78">
        <v>43209</v>
      </c>
      <c r="AI24" s="79">
        <f t="shared" si="20"/>
        <v>30</v>
      </c>
      <c r="AJ24" s="81">
        <v>43239</v>
      </c>
      <c r="AK24" s="82">
        <f t="shared" si="21"/>
        <v>32</v>
      </c>
      <c r="AL24" s="81">
        <v>43271</v>
      </c>
      <c r="AM24" s="82">
        <f t="shared" si="22"/>
        <v>30</v>
      </c>
      <c r="AN24" s="143">
        <v>43301</v>
      </c>
      <c r="AO24" s="84">
        <f t="shared" si="23"/>
        <v>31</v>
      </c>
      <c r="AP24" s="144">
        <v>43332</v>
      </c>
      <c r="AQ24" s="84">
        <f t="shared" si="24"/>
        <v>14</v>
      </c>
      <c r="AR24" s="145">
        <v>43346</v>
      </c>
      <c r="AS24" s="84">
        <f t="shared" si="25"/>
        <v>29</v>
      </c>
      <c r="AT24" s="146">
        <v>43375</v>
      </c>
      <c r="AU24" s="84">
        <f t="shared" si="26"/>
        <v>28</v>
      </c>
      <c r="AV24" s="147">
        <v>43403</v>
      </c>
      <c r="AW24" s="84">
        <f t="shared" si="27"/>
        <v>30</v>
      </c>
      <c r="AX24" s="148">
        <v>43433</v>
      </c>
      <c r="AY24" s="84">
        <f t="shared" si="40"/>
        <v>29</v>
      </c>
      <c r="AZ24" s="149">
        <v>43462</v>
      </c>
      <c r="BA24" s="135">
        <f t="shared" si="28"/>
        <v>31</v>
      </c>
      <c r="BB24" s="149">
        <v>43493</v>
      </c>
      <c r="BC24" s="135">
        <f t="shared" si="29"/>
        <v>26</v>
      </c>
      <c r="BD24" s="149">
        <v>43519</v>
      </c>
      <c r="BE24" s="135">
        <f t="shared" si="30"/>
        <v>30</v>
      </c>
      <c r="BF24" s="149">
        <v>43549</v>
      </c>
      <c r="BG24" s="135">
        <f t="shared" si="31"/>
        <v>31</v>
      </c>
      <c r="BH24" s="149">
        <v>43580</v>
      </c>
      <c r="BI24" s="135">
        <f t="shared" si="32"/>
        <v>30</v>
      </c>
      <c r="BJ24" s="149">
        <v>43610</v>
      </c>
      <c r="BK24" s="135">
        <f t="shared" si="33"/>
        <v>31</v>
      </c>
      <c r="BL24" s="149">
        <v>43641</v>
      </c>
      <c r="BM24" s="135">
        <f t="shared" si="34"/>
        <v>30</v>
      </c>
      <c r="BN24" s="149">
        <v>43671</v>
      </c>
      <c r="BO24" s="135">
        <f t="shared" si="35"/>
        <v>31</v>
      </c>
      <c r="BP24" s="149">
        <v>43702</v>
      </c>
      <c r="BQ24" s="135">
        <f t="shared" si="36"/>
        <v>31</v>
      </c>
      <c r="BR24" s="149">
        <v>43733</v>
      </c>
      <c r="BS24" s="135">
        <f t="shared" si="37"/>
        <v>30</v>
      </c>
      <c r="BT24" s="149">
        <v>43763</v>
      </c>
      <c r="BU24" s="135">
        <f t="shared" si="38"/>
        <v>31</v>
      </c>
      <c r="BV24" s="149">
        <v>43794</v>
      </c>
      <c r="BW24" s="135">
        <f t="shared" si="41"/>
        <v>30</v>
      </c>
      <c r="BX24" s="149">
        <v>43824</v>
      </c>
      <c r="BY24" s="135"/>
    </row>
    <row r="25" spans="1:77" s="43" customFormat="1" ht="21.95" customHeight="1" x14ac:dyDescent="0.25">
      <c r="A25" s="37">
        <v>16</v>
      </c>
      <c r="B25" s="65">
        <v>42725</v>
      </c>
      <c r="C25" s="66">
        <f t="shared" si="5"/>
        <v>34</v>
      </c>
      <c r="D25" s="65">
        <v>42759</v>
      </c>
      <c r="E25" s="66">
        <f t="shared" si="6"/>
        <v>28</v>
      </c>
      <c r="F25" s="67">
        <v>42787</v>
      </c>
      <c r="G25" s="66">
        <f t="shared" si="7"/>
        <v>29</v>
      </c>
      <c r="H25" s="65">
        <v>42816</v>
      </c>
      <c r="I25" s="66">
        <f t="shared" si="8"/>
        <v>33</v>
      </c>
      <c r="J25" s="65">
        <v>42849</v>
      </c>
      <c r="K25" s="66">
        <f t="shared" si="9"/>
        <v>29</v>
      </c>
      <c r="L25" s="68">
        <v>42878</v>
      </c>
      <c r="M25" s="69">
        <f t="shared" si="10"/>
        <v>30</v>
      </c>
      <c r="N25" s="68">
        <v>42908</v>
      </c>
      <c r="O25" s="69">
        <f t="shared" si="11"/>
        <v>32</v>
      </c>
      <c r="P25" s="71">
        <v>42940</v>
      </c>
      <c r="Q25" s="72">
        <f t="shared" si="12"/>
        <v>29</v>
      </c>
      <c r="R25" s="73">
        <v>42969</v>
      </c>
      <c r="S25" s="72">
        <f t="shared" si="13"/>
        <v>31</v>
      </c>
      <c r="T25" s="74">
        <v>43000</v>
      </c>
      <c r="U25" s="72">
        <f t="shared" si="14"/>
        <v>31</v>
      </c>
      <c r="V25" s="75">
        <v>43031</v>
      </c>
      <c r="W25" s="72">
        <f t="shared" si="15"/>
        <v>29</v>
      </c>
      <c r="X25" s="76">
        <v>43060</v>
      </c>
      <c r="Y25" s="72">
        <f t="shared" si="16"/>
        <v>29</v>
      </c>
      <c r="Z25" s="77">
        <v>43089</v>
      </c>
      <c r="AA25" s="72">
        <f t="shared" si="39"/>
        <v>34</v>
      </c>
      <c r="AB25" s="78">
        <v>43123</v>
      </c>
      <c r="AC25" s="79">
        <f t="shared" si="17"/>
        <v>29</v>
      </c>
      <c r="AD25" s="80">
        <v>43152</v>
      </c>
      <c r="AE25" s="79">
        <f t="shared" si="18"/>
        <v>29</v>
      </c>
      <c r="AF25" s="78">
        <v>43181</v>
      </c>
      <c r="AG25" s="79">
        <f t="shared" si="19"/>
        <v>29</v>
      </c>
      <c r="AH25" s="78">
        <v>43210</v>
      </c>
      <c r="AI25" s="79">
        <f t="shared" si="20"/>
        <v>30</v>
      </c>
      <c r="AJ25" s="81">
        <v>43240</v>
      </c>
      <c r="AK25" s="82">
        <f t="shared" si="21"/>
        <v>32</v>
      </c>
      <c r="AL25" s="81">
        <v>43272</v>
      </c>
      <c r="AM25" s="82">
        <f t="shared" si="22"/>
        <v>32</v>
      </c>
      <c r="AN25" s="143">
        <v>43304</v>
      </c>
      <c r="AO25" s="84">
        <f t="shared" si="23"/>
        <v>29</v>
      </c>
      <c r="AP25" s="144">
        <v>43333</v>
      </c>
      <c r="AQ25" s="84">
        <f t="shared" si="24"/>
        <v>13</v>
      </c>
      <c r="AR25" s="145">
        <v>43346</v>
      </c>
      <c r="AS25" s="84">
        <f t="shared" si="25"/>
        <v>29</v>
      </c>
      <c r="AT25" s="146">
        <v>43375</v>
      </c>
      <c r="AU25" s="84">
        <f t="shared" si="26"/>
        <v>28</v>
      </c>
      <c r="AV25" s="147">
        <v>43403</v>
      </c>
      <c r="AW25" s="84">
        <f t="shared" si="27"/>
        <v>30</v>
      </c>
      <c r="AX25" s="148">
        <v>43433</v>
      </c>
      <c r="AY25" s="84">
        <f t="shared" si="40"/>
        <v>29</v>
      </c>
      <c r="AZ25" s="149">
        <v>43462</v>
      </c>
      <c r="BA25" s="135">
        <f t="shared" si="28"/>
        <v>31</v>
      </c>
      <c r="BB25" s="149">
        <v>43493</v>
      </c>
      <c r="BC25" s="135">
        <f t="shared" si="29"/>
        <v>26</v>
      </c>
      <c r="BD25" s="149">
        <v>43519</v>
      </c>
      <c r="BE25" s="135">
        <f t="shared" si="30"/>
        <v>30</v>
      </c>
      <c r="BF25" s="149">
        <v>43549</v>
      </c>
      <c r="BG25" s="135">
        <f t="shared" si="31"/>
        <v>31</v>
      </c>
      <c r="BH25" s="149">
        <v>43580</v>
      </c>
      <c r="BI25" s="135">
        <f t="shared" si="32"/>
        <v>30</v>
      </c>
      <c r="BJ25" s="149">
        <v>43610</v>
      </c>
      <c r="BK25" s="135">
        <f t="shared" si="33"/>
        <v>31</v>
      </c>
      <c r="BL25" s="149">
        <v>43641</v>
      </c>
      <c r="BM25" s="135">
        <f t="shared" si="34"/>
        <v>30</v>
      </c>
      <c r="BN25" s="149">
        <v>43671</v>
      </c>
      <c r="BO25" s="135">
        <f t="shared" si="35"/>
        <v>31</v>
      </c>
      <c r="BP25" s="149">
        <v>43702</v>
      </c>
      <c r="BQ25" s="135">
        <f t="shared" si="36"/>
        <v>31</v>
      </c>
      <c r="BR25" s="149">
        <v>43733</v>
      </c>
      <c r="BS25" s="135">
        <f t="shared" si="37"/>
        <v>30</v>
      </c>
      <c r="BT25" s="149">
        <v>43763</v>
      </c>
      <c r="BU25" s="135">
        <f t="shared" si="38"/>
        <v>31</v>
      </c>
      <c r="BV25" s="149">
        <v>43794</v>
      </c>
      <c r="BW25" s="135">
        <f t="shared" si="41"/>
        <v>30</v>
      </c>
      <c r="BX25" s="149">
        <v>43824</v>
      </c>
      <c r="BY25" s="135"/>
    </row>
    <row r="26" spans="1:77" s="43" customFormat="1" ht="21.95" customHeight="1" x14ac:dyDescent="0.25">
      <c r="A26" s="37">
        <v>17</v>
      </c>
      <c r="B26" s="65">
        <v>42726</v>
      </c>
      <c r="C26" s="66">
        <f t="shared" si="5"/>
        <v>34</v>
      </c>
      <c r="D26" s="65">
        <v>42760</v>
      </c>
      <c r="E26" s="66">
        <f t="shared" si="6"/>
        <v>28</v>
      </c>
      <c r="F26" s="67">
        <v>42788</v>
      </c>
      <c r="G26" s="66">
        <f t="shared" si="7"/>
        <v>29</v>
      </c>
      <c r="H26" s="65">
        <v>42817</v>
      </c>
      <c r="I26" s="66">
        <f t="shared" si="8"/>
        <v>33</v>
      </c>
      <c r="J26" s="65">
        <v>42850</v>
      </c>
      <c r="K26" s="66">
        <f t="shared" si="9"/>
        <v>29</v>
      </c>
      <c r="L26" s="68">
        <v>42879</v>
      </c>
      <c r="M26" s="69">
        <f t="shared" si="10"/>
        <v>30</v>
      </c>
      <c r="N26" s="68">
        <v>42909</v>
      </c>
      <c r="O26" s="69">
        <f t="shared" si="11"/>
        <v>32</v>
      </c>
      <c r="P26" s="71">
        <v>42941</v>
      </c>
      <c r="Q26" s="72">
        <f t="shared" si="12"/>
        <v>29</v>
      </c>
      <c r="R26" s="73">
        <v>42970</v>
      </c>
      <c r="S26" s="72">
        <f t="shared" si="13"/>
        <v>33</v>
      </c>
      <c r="T26" s="74">
        <v>43003</v>
      </c>
      <c r="U26" s="72">
        <f t="shared" si="14"/>
        <v>29</v>
      </c>
      <c r="V26" s="75">
        <v>43032</v>
      </c>
      <c r="W26" s="72">
        <f t="shared" si="15"/>
        <v>29</v>
      </c>
      <c r="X26" s="76">
        <v>43061</v>
      </c>
      <c r="Y26" s="72">
        <f t="shared" si="16"/>
        <v>29</v>
      </c>
      <c r="Z26" s="77">
        <v>43090</v>
      </c>
      <c r="AA26" s="72">
        <f t="shared" si="39"/>
        <v>34</v>
      </c>
      <c r="AB26" s="78">
        <v>43124</v>
      </c>
      <c r="AC26" s="79">
        <f t="shared" si="17"/>
        <v>29</v>
      </c>
      <c r="AD26" s="80">
        <v>43153</v>
      </c>
      <c r="AE26" s="79">
        <f t="shared" si="18"/>
        <v>29</v>
      </c>
      <c r="AF26" s="78">
        <v>43182</v>
      </c>
      <c r="AG26" s="79">
        <f t="shared" si="19"/>
        <v>31</v>
      </c>
      <c r="AH26" s="78">
        <v>43213</v>
      </c>
      <c r="AI26" s="79">
        <f t="shared" si="20"/>
        <v>30</v>
      </c>
      <c r="AJ26" s="81">
        <v>43243</v>
      </c>
      <c r="AK26" s="82">
        <f t="shared" si="21"/>
        <v>30</v>
      </c>
      <c r="AL26" s="81">
        <v>43273</v>
      </c>
      <c r="AM26" s="82">
        <f t="shared" si="22"/>
        <v>32</v>
      </c>
      <c r="AN26" s="143">
        <v>43305</v>
      </c>
      <c r="AO26" s="84">
        <f t="shared" si="23"/>
        <v>29</v>
      </c>
      <c r="AP26" s="144">
        <v>43334</v>
      </c>
      <c r="AQ26" s="84">
        <f t="shared" si="24"/>
        <v>12</v>
      </c>
      <c r="AR26" s="145">
        <v>43346</v>
      </c>
      <c r="AS26" s="84">
        <f t="shared" si="25"/>
        <v>29</v>
      </c>
      <c r="AT26" s="146">
        <v>43375</v>
      </c>
      <c r="AU26" s="84">
        <f t="shared" si="26"/>
        <v>28</v>
      </c>
      <c r="AV26" s="147">
        <v>43403</v>
      </c>
      <c r="AW26" s="84">
        <f t="shared" si="27"/>
        <v>30</v>
      </c>
      <c r="AX26" s="148">
        <v>43433</v>
      </c>
      <c r="AY26" s="84">
        <f t="shared" si="40"/>
        <v>29</v>
      </c>
      <c r="AZ26" s="149">
        <v>43462</v>
      </c>
      <c r="BA26" s="135">
        <f t="shared" si="28"/>
        <v>31</v>
      </c>
      <c r="BB26" s="149">
        <v>43493</v>
      </c>
      <c r="BC26" s="135">
        <f t="shared" si="29"/>
        <v>26</v>
      </c>
      <c r="BD26" s="149">
        <v>43519</v>
      </c>
      <c r="BE26" s="135">
        <f t="shared" si="30"/>
        <v>30</v>
      </c>
      <c r="BF26" s="149">
        <v>43549</v>
      </c>
      <c r="BG26" s="135">
        <f t="shared" si="31"/>
        <v>31</v>
      </c>
      <c r="BH26" s="149">
        <v>43580</v>
      </c>
      <c r="BI26" s="135">
        <f t="shared" si="32"/>
        <v>30</v>
      </c>
      <c r="BJ26" s="149">
        <v>43610</v>
      </c>
      <c r="BK26" s="135">
        <f t="shared" si="33"/>
        <v>31</v>
      </c>
      <c r="BL26" s="149">
        <v>43641</v>
      </c>
      <c r="BM26" s="135">
        <f t="shared" si="34"/>
        <v>30</v>
      </c>
      <c r="BN26" s="149">
        <v>43671</v>
      </c>
      <c r="BO26" s="135">
        <f t="shared" si="35"/>
        <v>31</v>
      </c>
      <c r="BP26" s="149">
        <v>43702</v>
      </c>
      <c r="BQ26" s="135">
        <f t="shared" si="36"/>
        <v>31</v>
      </c>
      <c r="BR26" s="149">
        <v>43733</v>
      </c>
      <c r="BS26" s="135">
        <f t="shared" si="37"/>
        <v>30</v>
      </c>
      <c r="BT26" s="149">
        <v>43763</v>
      </c>
      <c r="BU26" s="135">
        <f t="shared" si="38"/>
        <v>31</v>
      </c>
      <c r="BV26" s="149">
        <v>43794</v>
      </c>
      <c r="BW26" s="135">
        <f t="shared" si="41"/>
        <v>30</v>
      </c>
      <c r="BX26" s="149">
        <v>43824</v>
      </c>
      <c r="BY26" s="135"/>
    </row>
    <row r="27" spans="1:77" s="43" customFormat="1" ht="21.95" customHeight="1" x14ac:dyDescent="0.25">
      <c r="A27" s="37">
        <v>18</v>
      </c>
      <c r="B27" s="65">
        <v>42731</v>
      </c>
      <c r="C27" s="66">
        <f t="shared" si="5"/>
        <v>30</v>
      </c>
      <c r="D27" s="65">
        <v>42761</v>
      </c>
      <c r="E27" s="66">
        <f t="shared" si="6"/>
        <v>28</v>
      </c>
      <c r="F27" s="67">
        <v>42789</v>
      </c>
      <c r="G27" s="66">
        <f t="shared" si="7"/>
        <v>29</v>
      </c>
      <c r="H27" s="65">
        <v>42818</v>
      </c>
      <c r="I27" s="66">
        <f t="shared" si="8"/>
        <v>33</v>
      </c>
      <c r="J27" s="65">
        <v>42851</v>
      </c>
      <c r="K27" s="66">
        <f t="shared" si="9"/>
        <v>29</v>
      </c>
      <c r="L27" s="68">
        <v>42880</v>
      </c>
      <c r="M27" s="69">
        <f t="shared" si="10"/>
        <v>32</v>
      </c>
      <c r="N27" s="68">
        <v>42912</v>
      </c>
      <c r="O27" s="69">
        <f t="shared" si="11"/>
        <v>30</v>
      </c>
      <c r="P27" s="71">
        <v>42942</v>
      </c>
      <c r="Q27" s="72">
        <f t="shared" si="12"/>
        <v>29</v>
      </c>
      <c r="R27" s="73">
        <v>42971</v>
      </c>
      <c r="S27" s="72">
        <f t="shared" si="13"/>
        <v>33</v>
      </c>
      <c r="T27" s="74">
        <v>43004</v>
      </c>
      <c r="U27" s="72">
        <f t="shared" si="14"/>
        <v>29</v>
      </c>
      <c r="V27" s="75">
        <v>43033</v>
      </c>
      <c r="W27" s="72">
        <f t="shared" si="15"/>
        <v>33</v>
      </c>
      <c r="X27" s="76">
        <v>43066</v>
      </c>
      <c r="Y27" s="72">
        <f t="shared" si="16"/>
        <v>25</v>
      </c>
      <c r="Z27" s="77">
        <v>43091</v>
      </c>
      <c r="AA27" s="72">
        <f t="shared" si="39"/>
        <v>34</v>
      </c>
      <c r="AB27" s="78">
        <v>43125</v>
      </c>
      <c r="AC27" s="79">
        <f t="shared" si="17"/>
        <v>29</v>
      </c>
      <c r="AD27" s="80">
        <v>43154</v>
      </c>
      <c r="AE27" s="79">
        <f t="shared" si="18"/>
        <v>29</v>
      </c>
      <c r="AF27" s="78">
        <v>43183</v>
      </c>
      <c r="AG27" s="79">
        <f t="shared" si="19"/>
        <v>31</v>
      </c>
      <c r="AH27" s="78">
        <v>43214</v>
      </c>
      <c r="AI27" s="79">
        <f t="shared" si="20"/>
        <v>30</v>
      </c>
      <c r="AJ27" s="81">
        <v>43244</v>
      </c>
      <c r="AK27" s="82">
        <f t="shared" si="21"/>
        <v>32</v>
      </c>
      <c r="AL27" s="81">
        <v>43276</v>
      </c>
      <c r="AM27" s="82">
        <f t="shared" si="22"/>
        <v>30</v>
      </c>
      <c r="AN27" s="143">
        <v>43306</v>
      </c>
      <c r="AO27" s="84">
        <f t="shared" si="23"/>
        <v>29</v>
      </c>
      <c r="AP27" s="144">
        <v>43335</v>
      </c>
      <c r="AQ27" s="84">
        <f t="shared" si="24"/>
        <v>11</v>
      </c>
      <c r="AR27" s="145">
        <v>43346</v>
      </c>
      <c r="AS27" s="84">
        <f t="shared" si="25"/>
        <v>29</v>
      </c>
      <c r="AT27" s="146">
        <v>43375</v>
      </c>
      <c r="AU27" s="84">
        <f t="shared" si="26"/>
        <v>28</v>
      </c>
      <c r="AV27" s="147">
        <v>43403</v>
      </c>
      <c r="AW27" s="84">
        <f t="shared" si="27"/>
        <v>30</v>
      </c>
      <c r="AX27" s="148">
        <v>43433</v>
      </c>
      <c r="AY27" s="84">
        <f t="shared" si="40"/>
        <v>29</v>
      </c>
      <c r="AZ27" s="149">
        <v>43462</v>
      </c>
      <c r="BA27" s="135">
        <f t="shared" si="28"/>
        <v>31</v>
      </c>
      <c r="BB27" s="149">
        <v>43493</v>
      </c>
      <c r="BC27" s="135">
        <f t="shared" si="29"/>
        <v>26</v>
      </c>
      <c r="BD27" s="149">
        <v>43519</v>
      </c>
      <c r="BE27" s="135">
        <f t="shared" si="30"/>
        <v>30</v>
      </c>
      <c r="BF27" s="149">
        <v>43549</v>
      </c>
      <c r="BG27" s="135">
        <f t="shared" si="31"/>
        <v>31</v>
      </c>
      <c r="BH27" s="149">
        <v>43580</v>
      </c>
      <c r="BI27" s="135">
        <f t="shared" si="32"/>
        <v>30</v>
      </c>
      <c r="BJ27" s="149">
        <v>43610</v>
      </c>
      <c r="BK27" s="135">
        <f t="shared" si="33"/>
        <v>31</v>
      </c>
      <c r="BL27" s="149">
        <v>43641</v>
      </c>
      <c r="BM27" s="135">
        <f t="shared" si="34"/>
        <v>30</v>
      </c>
      <c r="BN27" s="149">
        <v>43671</v>
      </c>
      <c r="BO27" s="135">
        <f t="shared" si="35"/>
        <v>31</v>
      </c>
      <c r="BP27" s="149">
        <v>43702</v>
      </c>
      <c r="BQ27" s="135">
        <f t="shared" si="36"/>
        <v>31</v>
      </c>
      <c r="BR27" s="149">
        <v>43733</v>
      </c>
      <c r="BS27" s="135">
        <f t="shared" si="37"/>
        <v>30</v>
      </c>
      <c r="BT27" s="149">
        <v>43763</v>
      </c>
      <c r="BU27" s="135">
        <f t="shared" si="38"/>
        <v>31</v>
      </c>
      <c r="BV27" s="149">
        <v>43794</v>
      </c>
      <c r="BW27" s="135">
        <f t="shared" si="41"/>
        <v>30</v>
      </c>
      <c r="BX27" s="149">
        <v>43824</v>
      </c>
      <c r="BY27" s="135"/>
    </row>
    <row r="28" spans="1:77" s="43" customFormat="1" ht="21.95" customHeight="1" x14ac:dyDescent="0.25">
      <c r="A28" s="37">
        <v>19</v>
      </c>
      <c r="B28" s="65">
        <v>42732</v>
      </c>
      <c r="C28" s="66">
        <f t="shared" si="5"/>
        <v>30</v>
      </c>
      <c r="D28" s="65">
        <v>42762</v>
      </c>
      <c r="E28" s="66">
        <f t="shared" si="6"/>
        <v>28</v>
      </c>
      <c r="F28" s="67">
        <v>42790</v>
      </c>
      <c r="G28" s="66">
        <f t="shared" si="7"/>
        <v>31</v>
      </c>
      <c r="H28" s="65">
        <v>42821</v>
      </c>
      <c r="I28" s="66">
        <f t="shared" si="8"/>
        <v>31</v>
      </c>
      <c r="J28" s="65">
        <v>42852</v>
      </c>
      <c r="K28" s="66">
        <f t="shared" si="9"/>
        <v>29</v>
      </c>
      <c r="L28" s="68">
        <v>42881</v>
      </c>
      <c r="M28" s="69">
        <f t="shared" si="10"/>
        <v>32</v>
      </c>
      <c r="N28" s="68">
        <v>42913</v>
      </c>
      <c r="O28" s="69">
        <f t="shared" si="11"/>
        <v>30</v>
      </c>
      <c r="P28" s="71">
        <v>42943</v>
      </c>
      <c r="Q28" s="72">
        <f t="shared" si="12"/>
        <v>29</v>
      </c>
      <c r="R28" s="73">
        <v>42972</v>
      </c>
      <c r="S28" s="72">
        <f t="shared" si="13"/>
        <v>33</v>
      </c>
      <c r="T28" s="74">
        <v>43005</v>
      </c>
      <c r="U28" s="72">
        <f t="shared" si="14"/>
        <v>29</v>
      </c>
      <c r="V28" s="75">
        <v>43034</v>
      </c>
      <c r="W28" s="72">
        <f t="shared" si="15"/>
        <v>33</v>
      </c>
      <c r="X28" s="76">
        <v>43067</v>
      </c>
      <c r="Y28" s="72">
        <f t="shared" si="16"/>
        <v>29</v>
      </c>
      <c r="Z28" s="77">
        <v>43096</v>
      </c>
      <c r="AA28" s="72">
        <f t="shared" si="39"/>
        <v>30</v>
      </c>
      <c r="AB28" s="78">
        <v>43126</v>
      </c>
      <c r="AC28" s="79">
        <f t="shared" si="17"/>
        <v>31</v>
      </c>
      <c r="AD28" s="80">
        <v>43157</v>
      </c>
      <c r="AE28" s="79">
        <f t="shared" si="18"/>
        <v>29</v>
      </c>
      <c r="AF28" s="78">
        <v>43186</v>
      </c>
      <c r="AG28" s="79">
        <f t="shared" si="19"/>
        <v>29</v>
      </c>
      <c r="AH28" s="78">
        <v>43215</v>
      </c>
      <c r="AI28" s="79">
        <f t="shared" si="20"/>
        <v>30</v>
      </c>
      <c r="AJ28" s="81">
        <v>43245</v>
      </c>
      <c r="AK28" s="82">
        <f t="shared" si="21"/>
        <v>32</v>
      </c>
      <c r="AL28" s="81">
        <v>43277</v>
      </c>
      <c r="AM28" s="82">
        <f t="shared" si="22"/>
        <v>30</v>
      </c>
      <c r="AN28" s="143">
        <v>43307</v>
      </c>
      <c r="AO28" s="84">
        <f t="shared" si="23"/>
        <v>29</v>
      </c>
      <c r="AP28" s="144">
        <v>43336</v>
      </c>
      <c r="AQ28" s="84">
        <f t="shared" si="24"/>
        <v>10</v>
      </c>
      <c r="AR28" s="145">
        <v>43346</v>
      </c>
      <c r="AS28" s="84">
        <f t="shared" si="25"/>
        <v>29</v>
      </c>
      <c r="AT28" s="146">
        <v>43375</v>
      </c>
      <c r="AU28" s="84">
        <f t="shared" si="26"/>
        <v>28</v>
      </c>
      <c r="AV28" s="147">
        <v>43403</v>
      </c>
      <c r="AW28" s="84">
        <f t="shared" si="27"/>
        <v>30</v>
      </c>
      <c r="AX28" s="148">
        <v>43433</v>
      </c>
      <c r="AY28" s="84">
        <f t="shared" si="40"/>
        <v>29</v>
      </c>
      <c r="AZ28" s="149">
        <v>43462</v>
      </c>
      <c r="BA28" s="135">
        <f t="shared" si="28"/>
        <v>31</v>
      </c>
      <c r="BB28" s="149">
        <v>43493</v>
      </c>
      <c r="BC28" s="135">
        <f t="shared" si="29"/>
        <v>26</v>
      </c>
      <c r="BD28" s="149">
        <v>43519</v>
      </c>
      <c r="BE28" s="135">
        <f t="shared" si="30"/>
        <v>30</v>
      </c>
      <c r="BF28" s="149">
        <v>43549</v>
      </c>
      <c r="BG28" s="135">
        <f t="shared" si="31"/>
        <v>31</v>
      </c>
      <c r="BH28" s="149">
        <v>43580</v>
      </c>
      <c r="BI28" s="135">
        <f t="shared" si="32"/>
        <v>30</v>
      </c>
      <c r="BJ28" s="149">
        <v>43610</v>
      </c>
      <c r="BK28" s="135">
        <f t="shared" si="33"/>
        <v>31</v>
      </c>
      <c r="BL28" s="149">
        <v>43641</v>
      </c>
      <c r="BM28" s="135">
        <f t="shared" si="34"/>
        <v>30</v>
      </c>
      <c r="BN28" s="149">
        <v>43671</v>
      </c>
      <c r="BO28" s="135">
        <f t="shared" si="35"/>
        <v>31</v>
      </c>
      <c r="BP28" s="149">
        <v>43702</v>
      </c>
      <c r="BQ28" s="135">
        <f t="shared" si="36"/>
        <v>31</v>
      </c>
      <c r="BR28" s="149">
        <v>43733</v>
      </c>
      <c r="BS28" s="135">
        <f t="shared" si="37"/>
        <v>30</v>
      </c>
      <c r="BT28" s="149">
        <v>43763</v>
      </c>
      <c r="BU28" s="135">
        <f t="shared" si="38"/>
        <v>31</v>
      </c>
      <c r="BV28" s="149">
        <v>43794</v>
      </c>
      <c r="BW28" s="135">
        <f t="shared" si="41"/>
        <v>30</v>
      </c>
      <c r="BX28" s="149">
        <v>43824</v>
      </c>
      <c r="BY28" s="135"/>
    </row>
    <row r="29" spans="1:77" s="43" customFormat="1" ht="21.9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</row>
    <row r="30" spans="1:77" ht="21.95" customHeight="1" x14ac:dyDescent="0.2"/>
    <row r="31" spans="1:77" ht="15" customHeight="1" x14ac:dyDescent="0.2">
      <c r="AD31" s="101"/>
      <c r="AE31" s="101" t="s">
        <v>76</v>
      </c>
      <c r="AF31" s="101" t="s">
        <v>41</v>
      </c>
      <c r="AG31" s="101" t="s">
        <v>41</v>
      </c>
      <c r="AH31" s="101" t="s">
        <v>76</v>
      </c>
    </row>
    <row r="32" spans="1:77" ht="15" customHeight="1" x14ac:dyDescent="0.2">
      <c r="AD32" s="102" t="s">
        <v>46</v>
      </c>
      <c r="AE32" s="102" t="s">
        <v>45</v>
      </c>
      <c r="AF32" s="102" t="s">
        <v>47</v>
      </c>
      <c r="AG32" s="102" t="s">
        <v>48</v>
      </c>
      <c r="AH32" s="102" t="s">
        <v>77</v>
      </c>
    </row>
    <row r="33" spans="30:36" ht="15" customHeight="1" x14ac:dyDescent="0.2">
      <c r="AD33" s="85">
        <v>1</v>
      </c>
      <c r="AE33" s="85">
        <v>1</v>
      </c>
      <c r="AF33" s="86">
        <f>INDEX($Y$10:$AX$28,MATCH(AE33,$A$10:$A$28,0),AD33*2)</f>
        <v>43068</v>
      </c>
      <c r="AG33" s="86">
        <f>INDEX($AA$10:$AX$28,MATCH(AE33,$A$10:$A$28,0),AD33*2)</f>
        <v>43102</v>
      </c>
      <c r="AH33" s="37">
        <f>AG33-AF33</f>
        <v>34</v>
      </c>
      <c r="AJ33" s="86"/>
    </row>
    <row r="34" spans="30:36" ht="15" customHeight="1" x14ac:dyDescent="0.2">
      <c r="AD34" s="85">
        <v>1</v>
      </c>
      <c r="AE34" s="85">
        <v>2</v>
      </c>
      <c r="AF34" s="86">
        <f t="shared" ref="AF34:AF97" si="42">INDEX($Y$10:$AX$28,MATCH(AE34,$A$10:$A$28,0),AD34*2)</f>
        <v>43069</v>
      </c>
      <c r="AG34" s="86">
        <f t="shared" ref="AG34:AG97" si="43">INDEX($AA$10:$AX$28,MATCH(AE34,$A$10:$A$28,0),AD34*2)</f>
        <v>43103</v>
      </c>
      <c r="AH34" s="37">
        <f t="shared" ref="AH34:AH97" si="44">AG34-AF34</f>
        <v>34</v>
      </c>
      <c r="AJ34" s="164"/>
    </row>
    <row r="35" spans="30:36" ht="15" customHeight="1" x14ac:dyDescent="0.2">
      <c r="AD35" s="85">
        <v>1</v>
      </c>
      <c r="AE35" s="85">
        <v>3</v>
      </c>
      <c r="AF35" s="86">
        <f t="shared" si="42"/>
        <v>43070</v>
      </c>
      <c r="AG35" s="86">
        <f t="shared" si="43"/>
        <v>43104</v>
      </c>
      <c r="AH35" s="37">
        <f t="shared" si="44"/>
        <v>34</v>
      </c>
      <c r="AJ35" s="164"/>
    </row>
    <row r="36" spans="30:36" ht="15" customHeight="1" x14ac:dyDescent="0.2">
      <c r="AD36" s="85">
        <v>1</v>
      </c>
      <c r="AE36" s="85">
        <v>4</v>
      </c>
      <c r="AF36" s="86">
        <f t="shared" si="42"/>
        <v>43073</v>
      </c>
      <c r="AG36" s="86">
        <f t="shared" si="43"/>
        <v>43105</v>
      </c>
      <c r="AH36" s="37">
        <f t="shared" si="44"/>
        <v>32</v>
      </c>
      <c r="AJ36" s="164"/>
    </row>
    <row r="37" spans="30:36" ht="15" customHeight="1" x14ac:dyDescent="0.2">
      <c r="AD37" s="85">
        <v>1</v>
      </c>
      <c r="AE37" s="85">
        <v>5</v>
      </c>
      <c r="AF37" s="86">
        <f t="shared" si="42"/>
        <v>43074</v>
      </c>
      <c r="AG37" s="86">
        <f t="shared" si="43"/>
        <v>43108</v>
      </c>
      <c r="AH37" s="37">
        <f t="shared" si="44"/>
        <v>34</v>
      </c>
      <c r="AJ37" s="164"/>
    </row>
    <row r="38" spans="30:36" ht="15" customHeight="1" x14ac:dyDescent="0.2">
      <c r="AD38" s="85">
        <v>1</v>
      </c>
      <c r="AE38" s="85">
        <v>6</v>
      </c>
      <c r="AF38" s="86">
        <f t="shared" si="42"/>
        <v>43075</v>
      </c>
      <c r="AG38" s="86">
        <f t="shared" si="43"/>
        <v>43109</v>
      </c>
      <c r="AH38" s="37">
        <f t="shared" si="44"/>
        <v>34</v>
      </c>
      <c r="AJ38" s="164"/>
    </row>
    <row r="39" spans="30:36" ht="15" customHeight="1" x14ac:dyDescent="0.2">
      <c r="AD39" s="85">
        <v>1</v>
      </c>
      <c r="AE39" s="85">
        <v>7</v>
      </c>
      <c r="AF39" s="86">
        <f t="shared" si="42"/>
        <v>43076</v>
      </c>
      <c r="AG39" s="86">
        <f t="shared" si="43"/>
        <v>43110</v>
      </c>
      <c r="AH39" s="37">
        <f t="shared" si="44"/>
        <v>34</v>
      </c>
      <c r="AJ39" s="164"/>
    </row>
    <row r="40" spans="30:36" x14ac:dyDescent="0.2">
      <c r="AD40" s="85">
        <v>1</v>
      </c>
      <c r="AE40" s="85">
        <v>8</v>
      </c>
      <c r="AF40" s="86">
        <f t="shared" si="42"/>
        <v>43077</v>
      </c>
      <c r="AG40" s="86">
        <f t="shared" si="43"/>
        <v>43111</v>
      </c>
      <c r="AH40" s="37">
        <f t="shared" si="44"/>
        <v>34</v>
      </c>
      <c r="AJ40" s="164"/>
    </row>
    <row r="41" spans="30:36" x14ac:dyDescent="0.2">
      <c r="AD41" s="85">
        <v>1</v>
      </c>
      <c r="AE41" s="85">
        <v>9</v>
      </c>
      <c r="AF41" s="86">
        <f t="shared" si="42"/>
        <v>43080</v>
      </c>
      <c r="AG41" s="86">
        <f t="shared" si="43"/>
        <v>43112</v>
      </c>
      <c r="AH41" s="37">
        <f t="shared" si="44"/>
        <v>32</v>
      </c>
      <c r="AJ41" s="164"/>
    </row>
    <row r="42" spans="30:36" x14ac:dyDescent="0.2">
      <c r="AD42" s="85">
        <v>1</v>
      </c>
      <c r="AE42" s="85">
        <v>10</v>
      </c>
      <c r="AF42" s="86">
        <f t="shared" si="42"/>
        <v>43081</v>
      </c>
      <c r="AG42" s="86">
        <f t="shared" si="43"/>
        <v>43115</v>
      </c>
      <c r="AH42" s="37">
        <f t="shared" si="44"/>
        <v>34</v>
      </c>
      <c r="AJ42" s="164"/>
    </row>
    <row r="43" spans="30:36" x14ac:dyDescent="0.2">
      <c r="AD43" s="85">
        <v>1</v>
      </c>
      <c r="AE43" s="85">
        <v>11</v>
      </c>
      <c r="AF43" s="86">
        <f t="shared" si="42"/>
        <v>43082</v>
      </c>
      <c r="AG43" s="86">
        <f t="shared" si="43"/>
        <v>43116</v>
      </c>
      <c r="AH43" s="37">
        <f t="shared" si="44"/>
        <v>34</v>
      </c>
      <c r="AJ43" s="164"/>
    </row>
    <row r="44" spans="30:36" x14ac:dyDescent="0.2">
      <c r="AD44" s="85">
        <v>1</v>
      </c>
      <c r="AE44" s="85">
        <v>12</v>
      </c>
      <c r="AF44" s="86">
        <f t="shared" si="42"/>
        <v>43083</v>
      </c>
      <c r="AG44" s="86">
        <f t="shared" si="43"/>
        <v>43117</v>
      </c>
      <c r="AH44" s="37">
        <f t="shared" si="44"/>
        <v>34</v>
      </c>
      <c r="AJ44" s="164"/>
    </row>
    <row r="45" spans="30:36" x14ac:dyDescent="0.2">
      <c r="AD45" s="85">
        <v>1</v>
      </c>
      <c r="AE45" s="85">
        <v>13</v>
      </c>
      <c r="AF45" s="86">
        <f t="shared" si="42"/>
        <v>43084</v>
      </c>
      <c r="AG45" s="86">
        <f t="shared" si="43"/>
        <v>43118</v>
      </c>
      <c r="AH45" s="37">
        <f t="shared" si="44"/>
        <v>34</v>
      </c>
      <c r="AJ45" s="164"/>
    </row>
    <row r="46" spans="30:36" x14ac:dyDescent="0.2">
      <c r="AD46" s="85">
        <v>1</v>
      </c>
      <c r="AE46" s="85">
        <v>14</v>
      </c>
      <c r="AF46" s="86">
        <f t="shared" si="42"/>
        <v>43087</v>
      </c>
      <c r="AG46" s="86">
        <f t="shared" si="43"/>
        <v>43119</v>
      </c>
      <c r="AH46" s="37">
        <f t="shared" si="44"/>
        <v>32</v>
      </c>
      <c r="AJ46" s="164"/>
    </row>
    <row r="47" spans="30:36" x14ac:dyDescent="0.2">
      <c r="AD47" s="85">
        <v>1</v>
      </c>
      <c r="AE47" s="85">
        <v>15</v>
      </c>
      <c r="AF47" s="86">
        <f t="shared" si="42"/>
        <v>43088</v>
      </c>
      <c r="AG47" s="86">
        <f t="shared" si="43"/>
        <v>43122</v>
      </c>
      <c r="AH47" s="37">
        <f t="shared" si="44"/>
        <v>34</v>
      </c>
      <c r="AJ47" s="164"/>
    </row>
    <row r="48" spans="30:36" x14ac:dyDescent="0.2">
      <c r="AD48" s="85">
        <v>1</v>
      </c>
      <c r="AE48" s="85">
        <v>16</v>
      </c>
      <c r="AF48" s="86">
        <f t="shared" si="42"/>
        <v>43089</v>
      </c>
      <c r="AG48" s="86">
        <f t="shared" si="43"/>
        <v>43123</v>
      </c>
      <c r="AH48" s="37">
        <f t="shared" si="44"/>
        <v>34</v>
      </c>
      <c r="AJ48" s="164"/>
    </row>
    <row r="49" spans="30:36" x14ac:dyDescent="0.2">
      <c r="AD49" s="85">
        <v>1</v>
      </c>
      <c r="AE49" s="85">
        <v>17</v>
      </c>
      <c r="AF49" s="86">
        <f t="shared" si="42"/>
        <v>43090</v>
      </c>
      <c r="AG49" s="86">
        <f t="shared" si="43"/>
        <v>43124</v>
      </c>
      <c r="AH49" s="37">
        <f t="shared" si="44"/>
        <v>34</v>
      </c>
      <c r="AJ49" s="164"/>
    </row>
    <row r="50" spans="30:36" x14ac:dyDescent="0.2">
      <c r="AD50" s="85">
        <v>1</v>
      </c>
      <c r="AE50" s="85">
        <v>18</v>
      </c>
      <c r="AF50" s="86">
        <f t="shared" si="42"/>
        <v>43091</v>
      </c>
      <c r="AG50" s="86">
        <f t="shared" si="43"/>
        <v>43125</v>
      </c>
      <c r="AH50" s="37">
        <f t="shared" si="44"/>
        <v>34</v>
      </c>
      <c r="AJ50" s="164"/>
    </row>
    <row r="51" spans="30:36" x14ac:dyDescent="0.2">
      <c r="AD51" s="85">
        <v>1</v>
      </c>
      <c r="AE51" s="85">
        <v>19</v>
      </c>
      <c r="AF51" s="86">
        <f t="shared" si="42"/>
        <v>43096</v>
      </c>
      <c r="AG51" s="86">
        <f t="shared" si="43"/>
        <v>43126</v>
      </c>
      <c r="AH51" s="37">
        <f t="shared" si="44"/>
        <v>30</v>
      </c>
      <c r="AJ51" s="164"/>
    </row>
    <row r="52" spans="30:36" x14ac:dyDescent="0.2">
      <c r="AD52" s="85">
        <v>2</v>
      </c>
      <c r="AE52" s="85">
        <v>1</v>
      </c>
      <c r="AF52" s="86">
        <f t="shared" si="42"/>
        <v>43102</v>
      </c>
      <c r="AG52" s="86">
        <f t="shared" si="43"/>
        <v>43131</v>
      </c>
      <c r="AH52" s="37">
        <f t="shared" si="44"/>
        <v>29</v>
      </c>
      <c r="AJ52" s="164"/>
    </row>
    <row r="53" spans="30:36" x14ac:dyDescent="0.2">
      <c r="AD53" s="85">
        <v>2</v>
      </c>
      <c r="AE53" s="85">
        <v>2</v>
      </c>
      <c r="AF53" s="86">
        <f t="shared" si="42"/>
        <v>43103</v>
      </c>
      <c r="AG53" s="86">
        <f t="shared" si="43"/>
        <v>43132</v>
      </c>
      <c r="AH53" s="37">
        <f t="shared" si="44"/>
        <v>29</v>
      </c>
      <c r="AJ53" s="164"/>
    </row>
    <row r="54" spans="30:36" x14ac:dyDescent="0.2">
      <c r="AD54" s="85">
        <v>2</v>
      </c>
      <c r="AE54" s="85">
        <v>3</v>
      </c>
      <c r="AF54" s="86">
        <f t="shared" si="42"/>
        <v>43104</v>
      </c>
      <c r="AG54" s="86">
        <f t="shared" si="43"/>
        <v>43133</v>
      </c>
      <c r="AH54" s="37">
        <f t="shared" si="44"/>
        <v>29</v>
      </c>
      <c r="AJ54" s="164"/>
    </row>
    <row r="55" spans="30:36" x14ac:dyDescent="0.2">
      <c r="AD55" s="85">
        <v>2</v>
      </c>
      <c r="AE55" s="85">
        <v>4</v>
      </c>
      <c r="AF55" s="86">
        <f t="shared" si="42"/>
        <v>43105</v>
      </c>
      <c r="AG55" s="86">
        <f t="shared" si="43"/>
        <v>43136</v>
      </c>
      <c r="AH55" s="37">
        <f t="shared" si="44"/>
        <v>31</v>
      </c>
      <c r="AJ55" s="164"/>
    </row>
    <row r="56" spans="30:36" x14ac:dyDescent="0.2">
      <c r="AD56" s="85">
        <v>2</v>
      </c>
      <c r="AE56" s="85">
        <v>5</v>
      </c>
      <c r="AF56" s="86">
        <f t="shared" si="42"/>
        <v>43108</v>
      </c>
      <c r="AG56" s="86">
        <f t="shared" si="43"/>
        <v>43137</v>
      </c>
      <c r="AH56" s="37">
        <f t="shared" si="44"/>
        <v>29</v>
      </c>
      <c r="AJ56" s="164"/>
    </row>
    <row r="57" spans="30:36" x14ac:dyDescent="0.2">
      <c r="AD57" s="85">
        <v>2</v>
      </c>
      <c r="AE57" s="85">
        <v>6</v>
      </c>
      <c r="AF57" s="86">
        <f t="shared" si="42"/>
        <v>43109</v>
      </c>
      <c r="AG57" s="86">
        <f t="shared" si="43"/>
        <v>43138</v>
      </c>
      <c r="AH57" s="37">
        <f t="shared" si="44"/>
        <v>29</v>
      </c>
      <c r="AJ57" s="164"/>
    </row>
    <row r="58" spans="30:36" x14ac:dyDescent="0.2">
      <c r="AD58" s="85">
        <v>2</v>
      </c>
      <c r="AE58" s="85">
        <v>7</v>
      </c>
      <c r="AF58" s="86">
        <f t="shared" si="42"/>
        <v>43110</v>
      </c>
      <c r="AG58" s="86">
        <f t="shared" si="43"/>
        <v>43139</v>
      </c>
      <c r="AH58" s="37">
        <f t="shared" si="44"/>
        <v>29</v>
      </c>
      <c r="AJ58" s="164"/>
    </row>
    <row r="59" spans="30:36" x14ac:dyDescent="0.2">
      <c r="AD59" s="85">
        <v>2</v>
      </c>
      <c r="AE59" s="85">
        <v>8</v>
      </c>
      <c r="AF59" s="86">
        <f t="shared" si="42"/>
        <v>43111</v>
      </c>
      <c r="AG59" s="86">
        <f t="shared" si="43"/>
        <v>43140</v>
      </c>
      <c r="AH59" s="37">
        <f t="shared" si="44"/>
        <v>29</v>
      </c>
      <c r="AJ59" s="164"/>
    </row>
    <row r="60" spans="30:36" x14ac:dyDescent="0.2">
      <c r="AD60" s="85">
        <v>2</v>
      </c>
      <c r="AE60" s="85">
        <v>9</v>
      </c>
      <c r="AF60" s="86">
        <f t="shared" si="42"/>
        <v>43112</v>
      </c>
      <c r="AG60" s="86">
        <f t="shared" si="43"/>
        <v>43143</v>
      </c>
      <c r="AH60" s="37">
        <f t="shared" si="44"/>
        <v>31</v>
      </c>
      <c r="AJ60" s="164"/>
    </row>
    <row r="61" spans="30:36" x14ac:dyDescent="0.2">
      <c r="AD61" s="85">
        <v>2</v>
      </c>
      <c r="AE61" s="85">
        <v>10</v>
      </c>
      <c r="AF61" s="86">
        <f t="shared" si="42"/>
        <v>43115</v>
      </c>
      <c r="AG61" s="86">
        <f t="shared" si="43"/>
        <v>43144</v>
      </c>
      <c r="AH61" s="37">
        <f t="shared" si="44"/>
        <v>29</v>
      </c>
      <c r="AJ61" s="164"/>
    </row>
    <row r="62" spans="30:36" x14ac:dyDescent="0.2">
      <c r="AD62" s="85">
        <v>2</v>
      </c>
      <c r="AE62" s="85">
        <v>11</v>
      </c>
      <c r="AF62" s="86">
        <f t="shared" si="42"/>
        <v>43116</v>
      </c>
      <c r="AG62" s="86">
        <f t="shared" si="43"/>
        <v>43145</v>
      </c>
      <c r="AH62" s="37">
        <f t="shared" si="44"/>
        <v>29</v>
      </c>
      <c r="AJ62" s="164"/>
    </row>
    <row r="63" spans="30:36" x14ac:dyDescent="0.2">
      <c r="AD63" s="85">
        <v>2</v>
      </c>
      <c r="AE63" s="85">
        <v>12</v>
      </c>
      <c r="AF63" s="86">
        <f t="shared" si="42"/>
        <v>43117</v>
      </c>
      <c r="AG63" s="86">
        <f t="shared" si="43"/>
        <v>43146</v>
      </c>
      <c r="AH63" s="37">
        <f t="shared" si="44"/>
        <v>29</v>
      </c>
      <c r="AJ63" s="164"/>
    </row>
    <row r="64" spans="30:36" x14ac:dyDescent="0.2">
      <c r="AD64" s="85">
        <v>2</v>
      </c>
      <c r="AE64" s="85">
        <v>13</v>
      </c>
      <c r="AF64" s="86">
        <f t="shared" si="42"/>
        <v>43118</v>
      </c>
      <c r="AG64" s="86">
        <f t="shared" si="43"/>
        <v>43147</v>
      </c>
      <c r="AH64" s="37">
        <f t="shared" si="44"/>
        <v>29</v>
      </c>
      <c r="AJ64" s="164"/>
    </row>
    <row r="65" spans="30:36" x14ac:dyDescent="0.2">
      <c r="AD65" s="85">
        <v>2</v>
      </c>
      <c r="AE65" s="85">
        <v>14</v>
      </c>
      <c r="AF65" s="86">
        <f t="shared" si="42"/>
        <v>43119</v>
      </c>
      <c r="AG65" s="86">
        <f t="shared" si="43"/>
        <v>43150</v>
      </c>
      <c r="AH65" s="37">
        <f t="shared" si="44"/>
        <v>31</v>
      </c>
      <c r="AJ65" s="164"/>
    </row>
    <row r="66" spans="30:36" x14ac:dyDescent="0.2">
      <c r="AD66" s="85">
        <v>2</v>
      </c>
      <c r="AE66" s="85">
        <v>15</v>
      </c>
      <c r="AF66" s="86">
        <f t="shared" si="42"/>
        <v>43122</v>
      </c>
      <c r="AG66" s="86">
        <f t="shared" si="43"/>
        <v>43151</v>
      </c>
      <c r="AH66" s="37">
        <f t="shared" si="44"/>
        <v>29</v>
      </c>
      <c r="AJ66" s="164"/>
    </row>
    <row r="67" spans="30:36" x14ac:dyDescent="0.2">
      <c r="AD67" s="85">
        <v>2</v>
      </c>
      <c r="AE67" s="85">
        <v>16</v>
      </c>
      <c r="AF67" s="86">
        <f t="shared" si="42"/>
        <v>43123</v>
      </c>
      <c r="AG67" s="86">
        <f t="shared" si="43"/>
        <v>43152</v>
      </c>
      <c r="AH67" s="37">
        <f t="shared" si="44"/>
        <v>29</v>
      </c>
      <c r="AJ67" s="164"/>
    </row>
    <row r="68" spans="30:36" x14ac:dyDescent="0.2">
      <c r="AD68" s="85">
        <v>2</v>
      </c>
      <c r="AE68" s="85">
        <v>17</v>
      </c>
      <c r="AF68" s="86">
        <f t="shared" si="42"/>
        <v>43124</v>
      </c>
      <c r="AG68" s="86">
        <f t="shared" si="43"/>
        <v>43153</v>
      </c>
      <c r="AH68" s="37">
        <f t="shared" si="44"/>
        <v>29</v>
      </c>
      <c r="AJ68" s="164"/>
    </row>
    <row r="69" spans="30:36" x14ac:dyDescent="0.2">
      <c r="AD69" s="85">
        <v>2</v>
      </c>
      <c r="AE69" s="85">
        <v>18</v>
      </c>
      <c r="AF69" s="86">
        <f t="shared" si="42"/>
        <v>43125</v>
      </c>
      <c r="AG69" s="86">
        <f t="shared" si="43"/>
        <v>43154</v>
      </c>
      <c r="AH69" s="37">
        <f t="shared" si="44"/>
        <v>29</v>
      </c>
      <c r="AJ69" s="164"/>
    </row>
    <row r="70" spans="30:36" x14ac:dyDescent="0.2">
      <c r="AD70" s="85">
        <v>2</v>
      </c>
      <c r="AE70" s="85">
        <v>19</v>
      </c>
      <c r="AF70" s="86">
        <f t="shared" si="42"/>
        <v>43126</v>
      </c>
      <c r="AG70" s="86">
        <f t="shared" si="43"/>
        <v>43157</v>
      </c>
      <c r="AH70" s="37">
        <f t="shared" si="44"/>
        <v>31</v>
      </c>
      <c r="AJ70" s="164"/>
    </row>
    <row r="71" spans="30:36" x14ac:dyDescent="0.2">
      <c r="AD71" s="85">
        <v>3</v>
      </c>
      <c r="AE71" s="85">
        <v>1</v>
      </c>
      <c r="AF71" s="86">
        <f t="shared" si="42"/>
        <v>43131</v>
      </c>
      <c r="AG71" s="86">
        <f t="shared" si="43"/>
        <v>43159</v>
      </c>
      <c r="AH71" s="37">
        <f t="shared" si="44"/>
        <v>28</v>
      </c>
      <c r="AJ71" s="164"/>
    </row>
    <row r="72" spans="30:36" x14ac:dyDescent="0.2">
      <c r="AD72" s="85">
        <v>3</v>
      </c>
      <c r="AE72" s="85">
        <v>2</v>
      </c>
      <c r="AF72" s="86">
        <f t="shared" si="42"/>
        <v>43132</v>
      </c>
      <c r="AG72" s="86">
        <f t="shared" si="43"/>
        <v>43161</v>
      </c>
      <c r="AH72" s="37">
        <f t="shared" si="44"/>
        <v>29</v>
      </c>
      <c r="AJ72" s="164"/>
    </row>
    <row r="73" spans="30:36" x14ac:dyDescent="0.2">
      <c r="AD73" s="85">
        <v>3</v>
      </c>
      <c r="AE73" s="85">
        <v>3</v>
      </c>
      <c r="AF73" s="86">
        <f t="shared" si="42"/>
        <v>43133</v>
      </c>
      <c r="AG73" s="86">
        <f t="shared" si="43"/>
        <v>43162</v>
      </c>
      <c r="AH73" s="37">
        <f t="shared" si="44"/>
        <v>29</v>
      </c>
      <c r="AJ73" s="164"/>
    </row>
    <row r="74" spans="30:36" x14ac:dyDescent="0.2">
      <c r="AD74" s="85">
        <v>3</v>
      </c>
      <c r="AE74" s="85">
        <v>4</v>
      </c>
      <c r="AF74" s="86">
        <f t="shared" si="42"/>
        <v>43136</v>
      </c>
      <c r="AG74" s="86">
        <f t="shared" si="43"/>
        <v>43165</v>
      </c>
      <c r="AH74" s="37">
        <f t="shared" si="44"/>
        <v>29</v>
      </c>
      <c r="AJ74" s="164"/>
    </row>
    <row r="75" spans="30:36" x14ac:dyDescent="0.2">
      <c r="AD75" s="85">
        <v>3</v>
      </c>
      <c r="AE75" s="85">
        <v>5</v>
      </c>
      <c r="AF75" s="86">
        <f t="shared" si="42"/>
        <v>43137</v>
      </c>
      <c r="AG75" s="86">
        <f t="shared" si="43"/>
        <v>43166</v>
      </c>
      <c r="AH75" s="37">
        <f t="shared" si="44"/>
        <v>29</v>
      </c>
      <c r="AJ75" s="164"/>
    </row>
    <row r="76" spans="30:36" x14ac:dyDescent="0.2">
      <c r="AD76" s="85">
        <v>3</v>
      </c>
      <c r="AE76" s="85">
        <v>6</v>
      </c>
      <c r="AF76" s="86">
        <f t="shared" si="42"/>
        <v>43138</v>
      </c>
      <c r="AG76" s="86">
        <f t="shared" si="43"/>
        <v>43167</v>
      </c>
      <c r="AH76" s="37">
        <f t="shared" si="44"/>
        <v>29</v>
      </c>
      <c r="AJ76" s="164"/>
    </row>
    <row r="77" spans="30:36" x14ac:dyDescent="0.2">
      <c r="AD77" s="85">
        <v>3</v>
      </c>
      <c r="AE77" s="85">
        <v>7</v>
      </c>
      <c r="AF77" s="86">
        <f t="shared" si="42"/>
        <v>43139</v>
      </c>
      <c r="AG77" s="86">
        <f t="shared" si="43"/>
        <v>43168</v>
      </c>
      <c r="AH77" s="37">
        <f t="shared" si="44"/>
        <v>29</v>
      </c>
      <c r="AJ77" s="164"/>
    </row>
    <row r="78" spans="30:36" x14ac:dyDescent="0.2">
      <c r="AD78" s="85">
        <v>3</v>
      </c>
      <c r="AE78" s="85">
        <v>8</v>
      </c>
      <c r="AF78" s="86">
        <f t="shared" si="42"/>
        <v>43140</v>
      </c>
      <c r="AG78" s="86">
        <f t="shared" si="43"/>
        <v>43169</v>
      </c>
      <c r="AH78" s="37">
        <f t="shared" si="44"/>
        <v>29</v>
      </c>
      <c r="AJ78" s="164"/>
    </row>
    <row r="79" spans="30:36" x14ac:dyDescent="0.2">
      <c r="AD79" s="85">
        <v>3</v>
      </c>
      <c r="AE79" s="85">
        <v>9</v>
      </c>
      <c r="AF79" s="86">
        <f t="shared" si="42"/>
        <v>43143</v>
      </c>
      <c r="AG79" s="86">
        <f t="shared" si="43"/>
        <v>43172</v>
      </c>
      <c r="AH79" s="37">
        <f t="shared" si="44"/>
        <v>29</v>
      </c>
      <c r="AJ79" s="164"/>
    </row>
    <row r="80" spans="30:36" x14ac:dyDescent="0.2">
      <c r="AD80" s="85">
        <v>3</v>
      </c>
      <c r="AE80" s="85">
        <v>10</v>
      </c>
      <c r="AF80" s="86">
        <f t="shared" si="42"/>
        <v>43144</v>
      </c>
      <c r="AG80" s="86">
        <f t="shared" si="43"/>
        <v>43173</v>
      </c>
      <c r="AH80" s="37">
        <f t="shared" si="44"/>
        <v>29</v>
      </c>
      <c r="AJ80" s="164"/>
    </row>
    <row r="81" spans="30:36" x14ac:dyDescent="0.2">
      <c r="AD81" s="85">
        <v>3</v>
      </c>
      <c r="AE81" s="85">
        <v>11</v>
      </c>
      <c r="AF81" s="86">
        <f t="shared" si="42"/>
        <v>43145</v>
      </c>
      <c r="AG81" s="86">
        <f t="shared" si="43"/>
        <v>43174</v>
      </c>
      <c r="AH81" s="37">
        <f t="shared" si="44"/>
        <v>29</v>
      </c>
      <c r="AJ81" s="164"/>
    </row>
    <row r="82" spans="30:36" x14ac:dyDescent="0.2">
      <c r="AD82" s="85">
        <v>3</v>
      </c>
      <c r="AE82" s="85">
        <v>12</v>
      </c>
      <c r="AF82" s="86">
        <f t="shared" si="42"/>
        <v>43146</v>
      </c>
      <c r="AG82" s="86">
        <f t="shared" si="43"/>
        <v>43175</v>
      </c>
      <c r="AH82" s="37">
        <f t="shared" si="44"/>
        <v>29</v>
      </c>
      <c r="AJ82" s="164"/>
    </row>
    <row r="83" spans="30:36" x14ac:dyDescent="0.2">
      <c r="AD83" s="85">
        <v>3</v>
      </c>
      <c r="AE83" s="85">
        <v>13</v>
      </c>
      <c r="AF83" s="86">
        <f t="shared" si="42"/>
        <v>43147</v>
      </c>
      <c r="AG83" s="86">
        <f t="shared" si="43"/>
        <v>43176</v>
      </c>
      <c r="AH83" s="37">
        <f t="shared" si="44"/>
        <v>29</v>
      </c>
      <c r="AJ83" s="164"/>
    </row>
    <row r="84" spans="30:36" x14ac:dyDescent="0.2">
      <c r="AD84" s="85">
        <v>3</v>
      </c>
      <c r="AE84" s="85">
        <v>14</v>
      </c>
      <c r="AF84" s="86">
        <f t="shared" si="42"/>
        <v>43150</v>
      </c>
      <c r="AG84" s="86">
        <f t="shared" si="43"/>
        <v>43179</v>
      </c>
      <c r="AH84" s="37">
        <f t="shared" si="44"/>
        <v>29</v>
      </c>
      <c r="AJ84" s="164"/>
    </row>
    <row r="85" spans="30:36" x14ac:dyDescent="0.2">
      <c r="AD85" s="85">
        <v>3</v>
      </c>
      <c r="AE85" s="85">
        <v>15</v>
      </c>
      <c r="AF85" s="86">
        <f t="shared" si="42"/>
        <v>43151</v>
      </c>
      <c r="AG85" s="86">
        <f t="shared" si="43"/>
        <v>43180</v>
      </c>
      <c r="AH85" s="37">
        <f t="shared" si="44"/>
        <v>29</v>
      </c>
      <c r="AJ85" s="164"/>
    </row>
    <row r="86" spans="30:36" x14ac:dyDescent="0.2">
      <c r="AD86" s="85">
        <v>3</v>
      </c>
      <c r="AE86" s="85">
        <v>16</v>
      </c>
      <c r="AF86" s="86">
        <f t="shared" si="42"/>
        <v>43152</v>
      </c>
      <c r="AG86" s="86">
        <f t="shared" si="43"/>
        <v>43181</v>
      </c>
      <c r="AH86" s="37">
        <f t="shared" si="44"/>
        <v>29</v>
      </c>
      <c r="AJ86" s="164"/>
    </row>
    <row r="87" spans="30:36" x14ac:dyDescent="0.2">
      <c r="AD87" s="85">
        <v>3</v>
      </c>
      <c r="AE87" s="85">
        <v>17</v>
      </c>
      <c r="AF87" s="86">
        <f t="shared" si="42"/>
        <v>43153</v>
      </c>
      <c r="AG87" s="86">
        <f t="shared" si="43"/>
        <v>43182</v>
      </c>
      <c r="AH87" s="37">
        <f t="shared" si="44"/>
        <v>29</v>
      </c>
      <c r="AJ87" s="164"/>
    </row>
    <row r="88" spans="30:36" x14ac:dyDescent="0.2">
      <c r="AD88" s="85">
        <v>3</v>
      </c>
      <c r="AE88" s="85">
        <v>18</v>
      </c>
      <c r="AF88" s="86">
        <f t="shared" si="42"/>
        <v>43154</v>
      </c>
      <c r="AG88" s="86">
        <f t="shared" si="43"/>
        <v>43183</v>
      </c>
      <c r="AH88" s="37">
        <f t="shared" si="44"/>
        <v>29</v>
      </c>
      <c r="AJ88" s="164"/>
    </row>
    <row r="89" spans="30:36" x14ac:dyDescent="0.2">
      <c r="AD89" s="85">
        <v>3</v>
      </c>
      <c r="AE89" s="85">
        <v>19</v>
      </c>
      <c r="AF89" s="86">
        <f t="shared" si="42"/>
        <v>43157</v>
      </c>
      <c r="AG89" s="86">
        <f t="shared" si="43"/>
        <v>43186</v>
      </c>
      <c r="AH89" s="37">
        <f t="shared" si="44"/>
        <v>29</v>
      </c>
      <c r="AJ89" s="164"/>
    </row>
    <row r="90" spans="30:36" x14ac:dyDescent="0.2">
      <c r="AD90" s="85">
        <v>4</v>
      </c>
      <c r="AE90" s="85">
        <v>1</v>
      </c>
      <c r="AF90" s="86">
        <f t="shared" si="42"/>
        <v>43159</v>
      </c>
      <c r="AG90" s="86">
        <f t="shared" si="43"/>
        <v>43188</v>
      </c>
      <c r="AH90" s="37">
        <f t="shared" si="44"/>
        <v>29</v>
      </c>
      <c r="AJ90" s="164"/>
    </row>
    <row r="91" spans="30:36" x14ac:dyDescent="0.2">
      <c r="AD91" s="85">
        <v>4</v>
      </c>
      <c r="AE91" s="85">
        <v>2</v>
      </c>
      <c r="AF91" s="86">
        <f t="shared" si="42"/>
        <v>43161</v>
      </c>
      <c r="AG91" s="86">
        <f t="shared" si="43"/>
        <v>43192</v>
      </c>
      <c r="AH91" s="37">
        <f t="shared" si="44"/>
        <v>31</v>
      </c>
      <c r="AJ91" s="164"/>
    </row>
    <row r="92" spans="30:36" x14ac:dyDescent="0.2">
      <c r="AD92" s="85">
        <v>4</v>
      </c>
      <c r="AE92" s="85">
        <v>3</v>
      </c>
      <c r="AF92" s="86">
        <f t="shared" si="42"/>
        <v>43162</v>
      </c>
      <c r="AG92" s="86">
        <f t="shared" si="43"/>
        <v>43193</v>
      </c>
      <c r="AH92" s="37">
        <f t="shared" si="44"/>
        <v>31</v>
      </c>
      <c r="AJ92" s="164"/>
    </row>
    <row r="93" spans="30:36" x14ac:dyDescent="0.2">
      <c r="AD93" s="85">
        <v>4</v>
      </c>
      <c r="AE93" s="85">
        <v>4</v>
      </c>
      <c r="AF93" s="86">
        <f t="shared" si="42"/>
        <v>43165</v>
      </c>
      <c r="AG93" s="86">
        <f t="shared" si="43"/>
        <v>43194</v>
      </c>
      <c r="AH93" s="37">
        <f t="shared" si="44"/>
        <v>29</v>
      </c>
      <c r="AJ93" s="164"/>
    </row>
    <row r="94" spans="30:36" x14ac:dyDescent="0.2">
      <c r="AD94" s="85">
        <v>4</v>
      </c>
      <c r="AE94" s="85">
        <v>5</v>
      </c>
      <c r="AF94" s="86">
        <f t="shared" si="42"/>
        <v>43166</v>
      </c>
      <c r="AG94" s="86">
        <f t="shared" si="43"/>
        <v>43195</v>
      </c>
      <c r="AH94" s="37">
        <f t="shared" si="44"/>
        <v>29</v>
      </c>
      <c r="AJ94" s="164"/>
    </row>
    <row r="95" spans="30:36" x14ac:dyDescent="0.2">
      <c r="AD95" s="85">
        <v>4</v>
      </c>
      <c r="AE95" s="85">
        <v>6</v>
      </c>
      <c r="AF95" s="86">
        <f t="shared" si="42"/>
        <v>43167</v>
      </c>
      <c r="AG95" s="86">
        <f t="shared" si="43"/>
        <v>43196</v>
      </c>
      <c r="AH95" s="37">
        <f t="shared" si="44"/>
        <v>29</v>
      </c>
      <c r="AJ95" s="164"/>
    </row>
    <row r="96" spans="30:36" x14ac:dyDescent="0.2">
      <c r="AD96" s="85">
        <v>4</v>
      </c>
      <c r="AE96" s="85">
        <v>7</v>
      </c>
      <c r="AF96" s="86">
        <f t="shared" si="42"/>
        <v>43168</v>
      </c>
      <c r="AG96" s="86">
        <f t="shared" si="43"/>
        <v>43199</v>
      </c>
      <c r="AH96" s="37">
        <f t="shared" si="44"/>
        <v>31</v>
      </c>
      <c r="AJ96" s="164"/>
    </row>
    <row r="97" spans="30:36" x14ac:dyDescent="0.2">
      <c r="AD97" s="85">
        <v>4</v>
      </c>
      <c r="AE97" s="85">
        <v>8</v>
      </c>
      <c r="AF97" s="86">
        <f t="shared" si="42"/>
        <v>43169</v>
      </c>
      <c r="AG97" s="86">
        <f t="shared" si="43"/>
        <v>43200</v>
      </c>
      <c r="AH97" s="37">
        <f t="shared" si="44"/>
        <v>31</v>
      </c>
      <c r="AJ97" s="164"/>
    </row>
    <row r="98" spans="30:36" x14ac:dyDescent="0.2">
      <c r="AD98" s="85">
        <v>4</v>
      </c>
      <c r="AE98" s="85">
        <v>9</v>
      </c>
      <c r="AF98" s="86">
        <f t="shared" ref="AF98:AF161" si="45">INDEX($Y$10:$AX$28,MATCH(AE98,$A$10:$A$28,0),AD98*2)</f>
        <v>43172</v>
      </c>
      <c r="AG98" s="86">
        <f t="shared" ref="AG98:AG161" si="46">INDEX($AA$10:$AX$28,MATCH(AE98,$A$10:$A$28,0),AD98*2)</f>
        <v>43201</v>
      </c>
      <c r="AH98" s="37">
        <f t="shared" ref="AH98:AH161" si="47">AG98-AF98</f>
        <v>29</v>
      </c>
      <c r="AJ98" s="164"/>
    </row>
    <row r="99" spans="30:36" x14ac:dyDescent="0.2">
      <c r="AD99" s="85">
        <v>4</v>
      </c>
      <c r="AE99" s="85">
        <v>10</v>
      </c>
      <c r="AF99" s="86">
        <f t="shared" si="45"/>
        <v>43173</v>
      </c>
      <c r="AG99" s="86">
        <f t="shared" si="46"/>
        <v>43202</v>
      </c>
      <c r="AH99" s="37">
        <f t="shared" si="47"/>
        <v>29</v>
      </c>
      <c r="AJ99" s="164"/>
    </row>
    <row r="100" spans="30:36" x14ac:dyDescent="0.2">
      <c r="AD100" s="85">
        <v>4</v>
      </c>
      <c r="AE100" s="85">
        <v>11</v>
      </c>
      <c r="AF100" s="86">
        <f t="shared" si="45"/>
        <v>43174</v>
      </c>
      <c r="AG100" s="86">
        <f t="shared" si="46"/>
        <v>43203</v>
      </c>
      <c r="AH100" s="37">
        <f t="shared" si="47"/>
        <v>29</v>
      </c>
      <c r="AJ100" s="164"/>
    </row>
    <row r="101" spans="30:36" x14ac:dyDescent="0.2">
      <c r="AD101" s="85">
        <v>4</v>
      </c>
      <c r="AE101" s="85">
        <v>12</v>
      </c>
      <c r="AF101" s="86">
        <f t="shared" si="45"/>
        <v>43175</v>
      </c>
      <c r="AG101" s="86">
        <f t="shared" si="46"/>
        <v>43206</v>
      </c>
      <c r="AH101" s="37">
        <f t="shared" si="47"/>
        <v>31</v>
      </c>
      <c r="AJ101" s="164"/>
    </row>
    <row r="102" spans="30:36" x14ac:dyDescent="0.2">
      <c r="AD102" s="85">
        <v>4</v>
      </c>
      <c r="AE102" s="85">
        <v>13</v>
      </c>
      <c r="AF102" s="86">
        <f t="shared" si="45"/>
        <v>43176</v>
      </c>
      <c r="AG102" s="86">
        <f t="shared" si="46"/>
        <v>43207</v>
      </c>
      <c r="AH102" s="37">
        <f t="shared" si="47"/>
        <v>31</v>
      </c>
      <c r="AJ102" s="164"/>
    </row>
    <row r="103" spans="30:36" x14ac:dyDescent="0.2">
      <c r="AD103" s="85">
        <v>4</v>
      </c>
      <c r="AE103" s="85">
        <v>14</v>
      </c>
      <c r="AF103" s="86">
        <f t="shared" si="45"/>
        <v>43179</v>
      </c>
      <c r="AG103" s="86">
        <f t="shared" si="46"/>
        <v>43208</v>
      </c>
      <c r="AH103" s="37">
        <f t="shared" si="47"/>
        <v>29</v>
      </c>
      <c r="AJ103" s="164"/>
    </row>
    <row r="104" spans="30:36" x14ac:dyDescent="0.2">
      <c r="AD104" s="85">
        <v>4</v>
      </c>
      <c r="AE104" s="85">
        <v>15</v>
      </c>
      <c r="AF104" s="86">
        <f t="shared" si="45"/>
        <v>43180</v>
      </c>
      <c r="AG104" s="86">
        <f t="shared" si="46"/>
        <v>43209</v>
      </c>
      <c r="AH104" s="37">
        <f t="shared" si="47"/>
        <v>29</v>
      </c>
      <c r="AJ104" s="164"/>
    </row>
    <row r="105" spans="30:36" x14ac:dyDescent="0.2">
      <c r="AD105" s="85">
        <v>4</v>
      </c>
      <c r="AE105" s="85">
        <v>16</v>
      </c>
      <c r="AF105" s="86">
        <f t="shared" si="45"/>
        <v>43181</v>
      </c>
      <c r="AG105" s="86">
        <f t="shared" si="46"/>
        <v>43210</v>
      </c>
      <c r="AH105" s="37">
        <f t="shared" si="47"/>
        <v>29</v>
      </c>
      <c r="AJ105" s="164"/>
    </row>
    <row r="106" spans="30:36" x14ac:dyDescent="0.2">
      <c r="AD106" s="85">
        <v>4</v>
      </c>
      <c r="AE106" s="85">
        <v>17</v>
      </c>
      <c r="AF106" s="86">
        <f t="shared" si="45"/>
        <v>43182</v>
      </c>
      <c r="AG106" s="86">
        <f t="shared" si="46"/>
        <v>43213</v>
      </c>
      <c r="AH106" s="37">
        <f t="shared" si="47"/>
        <v>31</v>
      </c>
      <c r="AJ106" s="164"/>
    </row>
    <row r="107" spans="30:36" x14ac:dyDescent="0.2">
      <c r="AD107" s="85">
        <v>4</v>
      </c>
      <c r="AE107" s="85">
        <v>18</v>
      </c>
      <c r="AF107" s="86">
        <f t="shared" si="45"/>
        <v>43183</v>
      </c>
      <c r="AG107" s="86">
        <f t="shared" si="46"/>
        <v>43214</v>
      </c>
      <c r="AH107" s="37">
        <f t="shared" si="47"/>
        <v>31</v>
      </c>
      <c r="AJ107" s="164"/>
    </row>
    <row r="108" spans="30:36" x14ac:dyDescent="0.2">
      <c r="AD108" s="85">
        <v>4</v>
      </c>
      <c r="AE108" s="85">
        <v>19</v>
      </c>
      <c r="AF108" s="86">
        <f t="shared" si="45"/>
        <v>43186</v>
      </c>
      <c r="AG108" s="86">
        <f t="shared" si="46"/>
        <v>43215</v>
      </c>
      <c r="AH108" s="37">
        <f t="shared" si="47"/>
        <v>29</v>
      </c>
      <c r="AJ108" s="164"/>
    </row>
    <row r="109" spans="30:36" x14ac:dyDescent="0.2">
      <c r="AD109" s="85">
        <v>5</v>
      </c>
      <c r="AE109" s="85">
        <v>1</v>
      </c>
      <c r="AF109" s="86">
        <f t="shared" si="45"/>
        <v>43188</v>
      </c>
      <c r="AG109" s="86">
        <f t="shared" si="46"/>
        <v>43219</v>
      </c>
      <c r="AH109" s="37">
        <f t="shared" si="47"/>
        <v>31</v>
      </c>
      <c r="AJ109" s="164"/>
    </row>
    <row r="110" spans="30:36" x14ac:dyDescent="0.2">
      <c r="AD110" s="85">
        <v>5</v>
      </c>
      <c r="AE110" s="85">
        <v>2</v>
      </c>
      <c r="AF110" s="86">
        <f t="shared" si="45"/>
        <v>43192</v>
      </c>
      <c r="AG110" s="86">
        <f t="shared" si="46"/>
        <v>43222</v>
      </c>
      <c r="AH110" s="37">
        <f t="shared" si="47"/>
        <v>30</v>
      </c>
      <c r="AJ110" s="164"/>
    </row>
    <row r="111" spans="30:36" x14ac:dyDescent="0.2">
      <c r="AD111" s="85">
        <v>5</v>
      </c>
      <c r="AE111" s="85">
        <v>3</v>
      </c>
      <c r="AF111" s="86">
        <f t="shared" si="45"/>
        <v>43193</v>
      </c>
      <c r="AG111" s="86">
        <f t="shared" si="46"/>
        <v>43223</v>
      </c>
      <c r="AH111" s="37">
        <f t="shared" si="47"/>
        <v>30</v>
      </c>
      <c r="AJ111" s="164"/>
    </row>
    <row r="112" spans="30:36" x14ac:dyDescent="0.2">
      <c r="AD112" s="85">
        <v>5</v>
      </c>
      <c r="AE112" s="85">
        <v>4</v>
      </c>
      <c r="AF112" s="86">
        <f t="shared" si="45"/>
        <v>43194</v>
      </c>
      <c r="AG112" s="86">
        <f t="shared" si="46"/>
        <v>43224</v>
      </c>
      <c r="AH112" s="37">
        <f t="shared" si="47"/>
        <v>30</v>
      </c>
      <c r="AJ112" s="164"/>
    </row>
    <row r="113" spans="30:36" x14ac:dyDescent="0.2">
      <c r="AD113" s="85">
        <v>5</v>
      </c>
      <c r="AE113" s="85">
        <v>5</v>
      </c>
      <c r="AF113" s="86">
        <f t="shared" si="45"/>
        <v>43195</v>
      </c>
      <c r="AG113" s="86">
        <f t="shared" si="46"/>
        <v>43225</v>
      </c>
      <c r="AH113" s="37">
        <f t="shared" si="47"/>
        <v>30</v>
      </c>
      <c r="AJ113" s="164"/>
    </row>
    <row r="114" spans="30:36" x14ac:dyDescent="0.2">
      <c r="AD114" s="85">
        <v>5</v>
      </c>
      <c r="AE114" s="85">
        <v>6</v>
      </c>
      <c r="AF114" s="86">
        <f t="shared" si="45"/>
        <v>43196</v>
      </c>
      <c r="AG114" s="86">
        <f t="shared" si="46"/>
        <v>43226</v>
      </c>
      <c r="AH114" s="37">
        <f t="shared" si="47"/>
        <v>30</v>
      </c>
      <c r="AJ114" s="164"/>
    </row>
    <row r="115" spans="30:36" x14ac:dyDescent="0.2">
      <c r="AD115" s="85">
        <v>5</v>
      </c>
      <c r="AE115" s="85">
        <v>7</v>
      </c>
      <c r="AF115" s="86">
        <f t="shared" si="45"/>
        <v>43199</v>
      </c>
      <c r="AG115" s="86">
        <f t="shared" si="46"/>
        <v>43229</v>
      </c>
      <c r="AH115" s="37">
        <f t="shared" si="47"/>
        <v>30</v>
      </c>
      <c r="AJ115" s="164"/>
    </row>
    <row r="116" spans="30:36" x14ac:dyDescent="0.2">
      <c r="AD116" s="85">
        <v>5</v>
      </c>
      <c r="AE116" s="85">
        <v>8</v>
      </c>
      <c r="AF116" s="86">
        <f t="shared" si="45"/>
        <v>43200</v>
      </c>
      <c r="AG116" s="86">
        <f t="shared" si="46"/>
        <v>43230</v>
      </c>
      <c r="AH116" s="37">
        <f t="shared" si="47"/>
        <v>30</v>
      </c>
      <c r="AJ116" s="164"/>
    </row>
    <row r="117" spans="30:36" x14ac:dyDescent="0.2">
      <c r="AD117" s="85">
        <v>5</v>
      </c>
      <c r="AE117" s="85">
        <v>9</v>
      </c>
      <c r="AF117" s="86">
        <f t="shared" si="45"/>
        <v>43201</v>
      </c>
      <c r="AG117" s="86">
        <f t="shared" si="46"/>
        <v>43231</v>
      </c>
      <c r="AH117" s="37">
        <f t="shared" si="47"/>
        <v>30</v>
      </c>
      <c r="AJ117" s="164"/>
    </row>
    <row r="118" spans="30:36" x14ac:dyDescent="0.2">
      <c r="AD118" s="85">
        <v>5</v>
      </c>
      <c r="AE118" s="85">
        <v>10</v>
      </c>
      <c r="AF118" s="86">
        <f t="shared" si="45"/>
        <v>43202</v>
      </c>
      <c r="AG118" s="86">
        <f t="shared" si="46"/>
        <v>43232</v>
      </c>
      <c r="AH118" s="37">
        <f t="shared" si="47"/>
        <v>30</v>
      </c>
      <c r="AJ118" s="164"/>
    </row>
    <row r="119" spans="30:36" x14ac:dyDescent="0.2">
      <c r="AD119" s="85">
        <v>5</v>
      </c>
      <c r="AE119" s="85">
        <v>11</v>
      </c>
      <c r="AF119" s="86">
        <f t="shared" si="45"/>
        <v>43203</v>
      </c>
      <c r="AG119" s="86">
        <f t="shared" si="46"/>
        <v>43233</v>
      </c>
      <c r="AH119" s="37">
        <f t="shared" si="47"/>
        <v>30</v>
      </c>
      <c r="AJ119" s="164"/>
    </row>
    <row r="120" spans="30:36" x14ac:dyDescent="0.2">
      <c r="AD120" s="85">
        <v>5</v>
      </c>
      <c r="AE120" s="85">
        <v>12</v>
      </c>
      <c r="AF120" s="86">
        <f t="shared" si="45"/>
        <v>43206</v>
      </c>
      <c r="AG120" s="86">
        <f t="shared" si="46"/>
        <v>43236</v>
      </c>
      <c r="AH120" s="37">
        <f t="shared" si="47"/>
        <v>30</v>
      </c>
      <c r="AJ120" s="164"/>
    </row>
    <row r="121" spans="30:36" x14ac:dyDescent="0.2">
      <c r="AD121" s="85">
        <v>5</v>
      </c>
      <c r="AE121" s="85">
        <v>13</v>
      </c>
      <c r="AF121" s="86">
        <f t="shared" si="45"/>
        <v>43207</v>
      </c>
      <c r="AG121" s="86">
        <f t="shared" si="46"/>
        <v>43237</v>
      </c>
      <c r="AH121" s="37">
        <f t="shared" si="47"/>
        <v>30</v>
      </c>
      <c r="AJ121" s="164"/>
    </row>
    <row r="122" spans="30:36" x14ac:dyDescent="0.2">
      <c r="AD122" s="85">
        <v>5</v>
      </c>
      <c r="AE122" s="85">
        <v>14</v>
      </c>
      <c r="AF122" s="86">
        <f t="shared" si="45"/>
        <v>43208</v>
      </c>
      <c r="AG122" s="86">
        <f t="shared" si="46"/>
        <v>43238</v>
      </c>
      <c r="AH122" s="37">
        <f t="shared" si="47"/>
        <v>30</v>
      </c>
      <c r="AJ122" s="164"/>
    </row>
    <row r="123" spans="30:36" x14ac:dyDescent="0.2">
      <c r="AD123" s="85">
        <v>5</v>
      </c>
      <c r="AE123" s="85">
        <v>15</v>
      </c>
      <c r="AF123" s="86">
        <f t="shared" si="45"/>
        <v>43209</v>
      </c>
      <c r="AG123" s="86">
        <f t="shared" si="46"/>
        <v>43239</v>
      </c>
      <c r="AH123" s="37">
        <f t="shared" si="47"/>
        <v>30</v>
      </c>
      <c r="AJ123" s="164"/>
    </row>
    <row r="124" spans="30:36" x14ac:dyDescent="0.2">
      <c r="AD124" s="85">
        <v>5</v>
      </c>
      <c r="AE124" s="85">
        <v>16</v>
      </c>
      <c r="AF124" s="86">
        <f t="shared" si="45"/>
        <v>43210</v>
      </c>
      <c r="AG124" s="86">
        <f t="shared" si="46"/>
        <v>43240</v>
      </c>
      <c r="AH124" s="37">
        <f t="shared" si="47"/>
        <v>30</v>
      </c>
      <c r="AJ124" s="164"/>
    </row>
    <row r="125" spans="30:36" x14ac:dyDescent="0.2">
      <c r="AD125" s="85">
        <v>5</v>
      </c>
      <c r="AE125" s="85">
        <v>17</v>
      </c>
      <c r="AF125" s="86">
        <f t="shared" si="45"/>
        <v>43213</v>
      </c>
      <c r="AG125" s="86">
        <f t="shared" si="46"/>
        <v>43243</v>
      </c>
      <c r="AH125" s="37">
        <f t="shared" si="47"/>
        <v>30</v>
      </c>
      <c r="AJ125" s="164"/>
    </row>
    <row r="126" spans="30:36" x14ac:dyDescent="0.2">
      <c r="AD126" s="85">
        <v>5</v>
      </c>
      <c r="AE126" s="85">
        <v>18</v>
      </c>
      <c r="AF126" s="86">
        <f t="shared" si="45"/>
        <v>43214</v>
      </c>
      <c r="AG126" s="86">
        <f t="shared" si="46"/>
        <v>43244</v>
      </c>
      <c r="AH126" s="37">
        <f t="shared" si="47"/>
        <v>30</v>
      </c>
      <c r="AJ126" s="164"/>
    </row>
    <row r="127" spans="30:36" x14ac:dyDescent="0.2">
      <c r="AD127" s="85">
        <v>5</v>
      </c>
      <c r="AE127" s="85">
        <v>19</v>
      </c>
      <c r="AF127" s="86">
        <f t="shared" si="45"/>
        <v>43215</v>
      </c>
      <c r="AG127" s="86">
        <f t="shared" si="46"/>
        <v>43245</v>
      </c>
      <c r="AH127" s="37">
        <f t="shared" si="47"/>
        <v>30</v>
      </c>
      <c r="AJ127" s="164"/>
    </row>
    <row r="128" spans="30:36" x14ac:dyDescent="0.2">
      <c r="AD128" s="85">
        <v>6</v>
      </c>
      <c r="AE128" s="85">
        <v>1</v>
      </c>
      <c r="AF128" s="86">
        <f t="shared" si="45"/>
        <v>43219</v>
      </c>
      <c r="AG128" s="86">
        <f t="shared" si="46"/>
        <v>43251</v>
      </c>
      <c r="AH128" s="37">
        <f t="shared" si="47"/>
        <v>32</v>
      </c>
      <c r="AJ128" s="164"/>
    </row>
    <row r="129" spans="30:36" x14ac:dyDescent="0.2">
      <c r="AD129" s="85">
        <v>6</v>
      </c>
      <c r="AE129" s="85">
        <v>2</v>
      </c>
      <c r="AF129" s="86">
        <f t="shared" si="45"/>
        <v>43222</v>
      </c>
      <c r="AG129" s="86">
        <f t="shared" si="46"/>
        <v>43252</v>
      </c>
      <c r="AH129" s="37">
        <f t="shared" si="47"/>
        <v>30</v>
      </c>
      <c r="AJ129" s="164"/>
    </row>
    <row r="130" spans="30:36" x14ac:dyDescent="0.2">
      <c r="AD130" s="85">
        <v>6</v>
      </c>
      <c r="AE130" s="85">
        <v>3</v>
      </c>
      <c r="AF130" s="86">
        <f t="shared" si="45"/>
        <v>43223</v>
      </c>
      <c r="AG130" s="86">
        <f t="shared" si="46"/>
        <v>43255</v>
      </c>
      <c r="AH130" s="37">
        <f t="shared" si="47"/>
        <v>32</v>
      </c>
      <c r="AJ130" s="164"/>
    </row>
    <row r="131" spans="30:36" x14ac:dyDescent="0.2">
      <c r="AD131" s="85">
        <v>6</v>
      </c>
      <c r="AE131" s="85">
        <v>4</v>
      </c>
      <c r="AF131" s="86">
        <f t="shared" si="45"/>
        <v>43224</v>
      </c>
      <c r="AG131" s="86">
        <f t="shared" si="46"/>
        <v>43256</v>
      </c>
      <c r="AH131" s="37">
        <f t="shared" si="47"/>
        <v>32</v>
      </c>
      <c r="AJ131" s="164"/>
    </row>
    <row r="132" spans="30:36" x14ac:dyDescent="0.2">
      <c r="AD132" s="85">
        <v>6</v>
      </c>
      <c r="AE132" s="85">
        <v>5</v>
      </c>
      <c r="AF132" s="86">
        <f t="shared" si="45"/>
        <v>43225</v>
      </c>
      <c r="AG132" s="86">
        <f t="shared" si="46"/>
        <v>43257</v>
      </c>
      <c r="AH132" s="37">
        <f t="shared" si="47"/>
        <v>32</v>
      </c>
      <c r="AJ132" s="164"/>
    </row>
    <row r="133" spans="30:36" x14ac:dyDescent="0.2">
      <c r="AD133" s="85">
        <v>6</v>
      </c>
      <c r="AE133" s="85">
        <v>6</v>
      </c>
      <c r="AF133" s="86">
        <f t="shared" si="45"/>
        <v>43226</v>
      </c>
      <c r="AG133" s="86">
        <f t="shared" si="46"/>
        <v>43258</v>
      </c>
      <c r="AH133" s="37">
        <f t="shared" si="47"/>
        <v>32</v>
      </c>
      <c r="AJ133" s="164"/>
    </row>
    <row r="134" spans="30:36" x14ac:dyDescent="0.2">
      <c r="AD134" s="85">
        <v>6</v>
      </c>
      <c r="AE134" s="85">
        <v>7</v>
      </c>
      <c r="AF134" s="86">
        <f t="shared" si="45"/>
        <v>43229</v>
      </c>
      <c r="AG134" s="86">
        <f t="shared" si="46"/>
        <v>43259</v>
      </c>
      <c r="AH134" s="37">
        <f t="shared" si="47"/>
        <v>30</v>
      </c>
      <c r="AJ134" s="164"/>
    </row>
    <row r="135" spans="30:36" x14ac:dyDescent="0.2">
      <c r="AD135" s="85">
        <v>6</v>
      </c>
      <c r="AE135" s="85">
        <v>8</v>
      </c>
      <c r="AF135" s="86">
        <f t="shared" si="45"/>
        <v>43230</v>
      </c>
      <c r="AG135" s="86">
        <f t="shared" si="46"/>
        <v>43262</v>
      </c>
      <c r="AH135" s="37">
        <f t="shared" si="47"/>
        <v>32</v>
      </c>
      <c r="AJ135" s="164"/>
    </row>
    <row r="136" spans="30:36" x14ac:dyDescent="0.2">
      <c r="AD136" s="85">
        <v>6</v>
      </c>
      <c r="AE136" s="85">
        <v>9</v>
      </c>
      <c r="AF136" s="86">
        <f t="shared" si="45"/>
        <v>43231</v>
      </c>
      <c r="AG136" s="86">
        <f t="shared" si="46"/>
        <v>43263</v>
      </c>
      <c r="AH136" s="37">
        <f t="shared" si="47"/>
        <v>32</v>
      </c>
      <c r="AJ136" s="164"/>
    </row>
    <row r="137" spans="30:36" x14ac:dyDescent="0.2">
      <c r="AD137" s="85">
        <v>6</v>
      </c>
      <c r="AE137" s="85">
        <v>10</v>
      </c>
      <c r="AF137" s="86">
        <f t="shared" si="45"/>
        <v>43232</v>
      </c>
      <c r="AG137" s="86">
        <f t="shared" si="46"/>
        <v>43264</v>
      </c>
      <c r="AH137" s="37">
        <f t="shared" si="47"/>
        <v>32</v>
      </c>
      <c r="AJ137" s="164"/>
    </row>
    <row r="138" spans="30:36" x14ac:dyDescent="0.2">
      <c r="AD138" s="85">
        <v>6</v>
      </c>
      <c r="AE138" s="85">
        <v>11</v>
      </c>
      <c r="AF138" s="86">
        <f t="shared" si="45"/>
        <v>43233</v>
      </c>
      <c r="AG138" s="86">
        <f t="shared" si="46"/>
        <v>43265</v>
      </c>
      <c r="AH138" s="37">
        <f t="shared" si="47"/>
        <v>32</v>
      </c>
      <c r="AJ138" s="164"/>
    </row>
    <row r="139" spans="30:36" x14ac:dyDescent="0.2">
      <c r="AD139" s="85">
        <v>6</v>
      </c>
      <c r="AE139" s="85">
        <v>12</v>
      </c>
      <c r="AF139" s="86">
        <f t="shared" si="45"/>
        <v>43236</v>
      </c>
      <c r="AG139" s="86">
        <f t="shared" si="46"/>
        <v>43266</v>
      </c>
      <c r="AH139" s="37">
        <f t="shared" si="47"/>
        <v>30</v>
      </c>
      <c r="AJ139" s="164"/>
    </row>
    <row r="140" spans="30:36" x14ac:dyDescent="0.2">
      <c r="AD140" s="85">
        <v>6</v>
      </c>
      <c r="AE140" s="85">
        <v>13</v>
      </c>
      <c r="AF140" s="86">
        <f t="shared" si="45"/>
        <v>43237</v>
      </c>
      <c r="AG140" s="86">
        <f t="shared" si="46"/>
        <v>43269</v>
      </c>
      <c r="AH140" s="37">
        <f t="shared" si="47"/>
        <v>32</v>
      </c>
      <c r="AJ140" s="164"/>
    </row>
    <row r="141" spans="30:36" x14ac:dyDescent="0.2">
      <c r="AD141" s="85">
        <v>6</v>
      </c>
      <c r="AE141" s="85">
        <v>14</v>
      </c>
      <c r="AF141" s="86">
        <f t="shared" si="45"/>
        <v>43238</v>
      </c>
      <c r="AG141" s="86">
        <f t="shared" si="46"/>
        <v>43270</v>
      </c>
      <c r="AH141" s="37">
        <f t="shared" si="47"/>
        <v>32</v>
      </c>
      <c r="AJ141" s="164"/>
    </row>
    <row r="142" spans="30:36" x14ac:dyDescent="0.2">
      <c r="AD142" s="85">
        <v>6</v>
      </c>
      <c r="AE142" s="85">
        <v>15</v>
      </c>
      <c r="AF142" s="86">
        <f t="shared" si="45"/>
        <v>43239</v>
      </c>
      <c r="AG142" s="86">
        <f t="shared" si="46"/>
        <v>43271</v>
      </c>
      <c r="AH142" s="37">
        <f t="shared" si="47"/>
        <v>32</v>
      </c>
      <c r="AJ142" s="164"/>
    </row>
    <row r="143" spans="30:36" x14ac:dyDescent="0.2">
      <c r="AD143" s="85">
        <v>6</v>
      </c>
      <c r="AE143" s="85">
        <v>16</v>
      </c>
      <c r="AF143" s="86">
        <f t="shared" si="45"/>
        <v>43240</v>
      </c>
      <c r="AG143" s="86">
        <f t="shared" si="46"/>
        <v>43272</v>
      </c>
      <c r="AH143" s="37">
        <f t="shared" si="47"/>
        <v>32</v>
      </c>
      <c r="AJ143" s="164"/>
    </row>
    <row r="144" spans="30:36" x14ac:dyDescent="0.2">
      <c r="AD144" s="85">
        <v>6</v>
      </c>
      <c r="AE144" s="85">
        <v>17</v>
      </c>
      <c r="AF144" s="86">
        <f t="shared" si="45"/>
        <v>43243</v>
      </c>
      <c r="AG144" s="86">
        <f t="shared" si="46"/>
        <v>43273</v>
      </c>
      <c r="AH144" s="37">
        <f t="shared" si="47"/>
        <v>30</v>
      </c>
      <c r="AJ144" s="164"/>
    </row>
    <row r="145" spans="30:36" x14ac:dyDescent="0.2">
      <c r="AD145" s="85">
        <v>6</v>
      </c>
      <c r="AE145" s="85">
        <v>18</v>
      </c>
      <c r="AF145" s="86">
        <f t="shared" si="45"/>
        <v>43244</v>
      </c>
      <c r="AG145" s="86">
        <f t="shared" si="46"/>
        <v>43276</v>
      </c>
      <c r="AH145" s="37">
        <f t="shared" si="47"/>
        <v>32</v>
      </c>
      <c r="AJ145" s="164"/>
    </row>
    <row r="146" spans="30:36" x14ac:dyDescent="0.2">
      <c r="AD146" s="85">
        <v>6</v>
      </c>
      <c r="AE146" s="85">
        <v>19</v>
      </c>
      <c r="AF146" s="86">
        <f t="shared" si="45"/>
        <v>43245</v>
      </c>
      <c r="AG146" s="86">
        <f t="shared" si="46"/>
        <v>43277</v>
      </c>
      <c r="AH146" s="37">
        <f t="shared" si="47"/>
        <v>32</v>
      </c>
      <c r="AJ146" s="164"/>
    </row>
    <row r="147" spans="30:36" x14ac:dyDescent="0.2">
      <c r="AD147" s="85">
        <v>7</v>
      </c>
      <c r="AE147" s="85">
        <v>1</v>
      </c>
      <c r="AF147" s="86">
        <f t="shared" si="45"/>
        <v>43251</v>
      </c>
      <c r="AG147" s="86">
        <f t="shared" si="46"/>
        <v>43280</v>
      </c>
      <c r="AH147" s="37">
        <f t="shared" si="47"/>
        <v>29</v>
      </c>
      <c r="AJ147" s="164"/>
    </row>
    <row r="148" spans="30:36" x14ac:dyDescent="0.2">
      <c r="AD148" s="85">
        <v>7</v>
      </c>
      <c r="AE148" s="85">
        <v>2</v>
      </c>
      <c r="AF148" s="86">
        <f t="shared" si="45"/>
        <v>43252</v>
      </c>
      <c r="AG148" s="86">
        <f t="shared" si="46"/>
        <v>43283</v>
      </c>
      <c r="AH148" s="37">
        <f t="shared" si="47"/>
        <v>31</v>
      </c>
      <c r="AJ148" s="164"/>
    </row>
    <row r="149" spans="30:36" x14ac:dyDescent="0.2">
      <c r="AD149" s="85">
        <v>7</v>
      </c>
      <c r="AE149" s="85">
        <v>3</v>
      </c>
      <c r="AF149" s="86">
        <f t="shared" si="45"/>
        <v>43255</v>
      </c>
      <c r="AG149" s="86">
        <f t="shared" si="46"/>
        <v>43284</v>
      </c>
      <c r="AH149" s="37">
        <f t="shared" si="47"/>
        <v>29</v>
      </c>
      <c r="AJ149" s="164"/>
    </row>
    <row r="150" spans="30:36" x14ac:dyDescent="0.2">
      <c r="AD150" s="85">
        <v>7</v>
      </c>
      <c r="AE150" s="85">
        <v>4</v>
      </c>
      <c r="AF150" s="86">
        <f t="shared" si="45"/>
        <v>43256</v>
      </c>
      <c r="AG150" s="86">
        <f t="shared" si="46"/>
        <v>43286</v>
      </c>
      <c r="AH150" s="37">
        <f t="shared" si="47"/>
        <v>30</v>
      </c>
      <c r="AJ150" s="164"/>
    </row>
    <row r="151" spans="30:36" x14ac:dyDescent="0.2">
      <c r="AD151" s="85">
        <v>7</v>
      </c>
      <c r="AE151" s="85">
        <v>5</v>
      </c>
      <c r="AF151" s="86">
        <f t="shared" si="45"/>
        <v>43257</v>
      </c>
      <c r="AG151" s="86">
        <f t="shared" si="46"/>
        <v>43287</v>
      </c>
      <c r="AH151" s="37">
        <f t="shared" si="47"/>
        <v>30</v>
      </c>
      <c r="AJ151" s="164"/>
    </row>
    <row r="152" spans="30:36" x14ac:dyDescent="0.2">
      <c r="AD152" s="85">
        <v>7</v>
      </c>
      <c r="AE152" s="85">
        <v>6</v>
      </c>
      <c r="AF152" s="86">
        <f t="shared" si="45"/>
        <v>43258</v>
      </c>
      <c r="AG152" s="86">
        <f t="shared" si="46"/>
        <v>43290</v>
      </c>
      <c r="AH152" s="37">
        <f t="shared" si="47"/>
        <v>32</v>
      </c>
      <c r="AJ152" s="164"/>
    </row>
    <row r="153" spans="30:36" x14ac:dyDescent="0.2">
      <c r="AD153" s="85">
        <v>7</v>
      </c>
      <c r="AE153" s="85">
        <v>7</v>
      </c>
      <c r="AF153" s="86">
        <f t="shared" si="45"/>
        <v>43259</v>
      </c>
      <c r="AG153" s="86">
        <f t="shared" si="46"/>
        <v>43291</v>
      </c>
      <c r="AH153" s="37">
        <f t="shared" si="47"/>
        <v>32</v>
      </c>
      <c r="AJ153" s="164"/>
    </row>
    <row r="154" spans="30:36" x14ac:dyDescent="0.2">
      <c r="AD154" s="85">
        <v>7</v>
      </c>
      <c r="AE154" s="85">
        <v>8</v>
      </c>
      <c r="AF154" s="86">
        <f t="shared" si="45"/>
        <v>43262</v>
      </c>
      <c r="AG154" s="86">
        <f t="shared" si="46"/>
        <v>43292</v>
      </c>
      <c r="AH154" s="37">
        <f t="shared" si="47"/>
        <v>30</v>
      </c>
      <c r="AJ154" s="164"/>
    </row>
    <row r="155" spans="30:36" x14ac:dyDescent="0.2">
      <c r="AD155" s="85">
        <v>7</v>
      </c>
      <c r="AE155" s="85">
        <v>9</v>
      </c>
      <c r="AF155" s="86">
        <f t="shared" si="45"/>
        <v>43263</v>
      </c>
      <c r="AG155" s="86">
        <f t="shared" si="46"/>
        <v>43293</v>
      </c>
      <c r="AH155" s="37">
        <f t="shared" si="47"/>
        <v>30</v>
      </c>
      <c r="AJ155" s="164"/>
    </row>
    <row r="156" spans="30:36" x14ac:dyDescent="0.2">
      <c r="AD156" s="85">
        <v>7</v>
      </c>
      <c r="AE156" s="85">
        <v>10</v>
      </c>
      <c r="AF156" s="86">
        <f t="shared" si="45"/>
        <v>43264</v>
      </c>
      <c r="AG156" s="86">
        <f t="shared" si="46"/>
        <v>43294</v>
      </c>
      <c r="AH156" s="37">
        <f t="shared" si="47"/>
        <v>30</v>
      </c>
      <c r="AJ156" s="164"/>
    </row>
    <row r="157" spans="30:36" x14ac:dyDescent="0.2">
      <c r="AD157" s="85">
        <v>7</v>
      </c>
      <c r="AE157" s="85">
        <v>11</v>
      </c>
      <c r="AF157" s="86">
        <f t="shared" si="45"/>
        <v>43265</v>
      </c>
      <c r="AG157" s="86">
        <f t="shared" si="46"/>
        <v>43297</v>
      </c>
      <c r="AH157" s="37">
        <f t="shared" si="47"/>
        <v>32</v>
      </c>
      <c r="AJ157" s="164"/>
    </row>
    <row r="158" spans="30:36" x14ac:dyDescent="0.2">
      <c r="AD158" s="85">
        <v>7</v>
      </c>
      <c r="AE158" s="85">
        <v>12</v>
      </c>
      <c r="AF158" s="86">
        <f t="shared" si="45"/>
        <v>43266</v>
      </c>
      <c r="AG158" s="86">
        <f t="shared" si="46"/>
        <v>43298</v>
      </c>
      <c r="AH158" s="37">
        <f t="shared" si="47"/>
        <v>32</v>
      </c>
      <c r="AJ158" s="164"/>
    </row>
    <row r="159" spans="30:36" x14ac:dyDescent="0.2">
      <c r="AD159" s="85">
        <v>7</v>
      </c>
      <c r="AE159" s="85">
        <v>13</v>
      </c>
      <c r="AF159" s="86">
        <f t="shared" si="45"/>
        <v>43269</v>
      </c>
      <c r="AG159" s="86">
        <f t="shared" si="46"/>
        <v>43299</v>
      </c>
      <c r="AH159" s="37">
        <f t="shared" si="47"/>
        <v>30</v>
      </c>
      <c r="AJ159" s="164"/>
    </row>
    <row r="160" spans="30:36" x14ac:dyDescent="0.2">
      <c r="AD160" s="85">
        <v>7</v>
      </c>
      <c r="AE160" s="85">
        <v>14</v>
      </c>
      <c r="AF160" s="86">
        <f t="shared" si="45"/>
        <v>43270</v>
      </c>
      <c r="AG160" s="86">
        <f t="shared" si="46"/>
        <v>43300</v>
      </c>
      <c r="AH160" s="37">
        <f t="shared" si="47"/>
        <v>30</v>
      </c>
      <c r="AJ160" s="164"/>
    </row>
    <row r="161" spans="30:36" x14ac:dyDescent="0.2">
      <c r="AD161" s="85">
        <v>7</v>
      </c>
      <c r="AE161" s="85">
        <v>15</v>
      </c>
      <c r="AF161" s="86">
        <f t="shared" si="45"/>
        <v>43271</v>
      </c>
      <c r="AG161" s="86">
        <f t="shared" si="46"/>
        <v>43301</v>
      </c>
      <c r="AH161" s="37">
        <f t="shared" si="47"/>
        <v>30</v>
      </c>
      <c r="AJ161" s="164"/>
    </row>
    <row r="162" spans="30:36" x14ac:dyDescent="0.2">
      <c r="AD162" s="85">
        <v>7</v>
      </c>
      <c r="AE162" s="85">
        <v>16</v>
      </c>
      <c r="AF162" s="86">
        <f t="shared" ref="AF162:AF225" si="48">INDEX($Y$10:$AX$28,MATCH(AE162,$A$10:$A$28,0),AD162*2)</f>
        <v>43272</v>
      </c>
      <c r="AG162" s="86">
        <f t="shared" ref="AG162:AG225" si="49">INDEX($AA$10:$AX$28,MATCH(AE162,$A$10:$A$28,0),AD162*2)</f>
        <v>43304</v>
      </c>
      <c r="AH162" s="37">
        <f t="shared" ref="AH162:AH225" si="50">AG162-AF162</f>
        <v>32</v>
      </c>
      <c r="AJ162" s="164"/>
    </row>
    <row r="163" spans="30:36" x14ac:dyDescent="0.2">
      <c r="AD163" s="85">
        <v>7</v>
      </c>
      <c r="AE163" s="85">
        <v>17</v>
      </c>
      <c r="AF163" s="86">
        <f t="shared" si="48"/>
        <v>43273</v>
      </c>
      <c r="AG163" s="86">
        <f t="shared" si="49"/>
        <v>43305</v>
      </c>
      <c r="AH163" s="37">
        <f t="shared" si="50"/>
        <v>32</v>
      </c>
      <c r="AJ163" s="164"/>
    </row>
    <row r="164" spans="30:36" x14ac:dyDescent="0.2">
      <c r="AD164" s="85">
        <v>7</v>
      </c>
      <c r="AE164" s="85">
        <v>18</v>
      </c>
      <c r="AF164" s="86">
        <f t="shared" si="48"/>
        <v>43276</v>
      </c>
      <c r="AG164" s="86">
        <f t="shared" si="49"/>
        <v>43306</v>
      </c>
      <c r="AH164" s="37">
        <f t="shared" si="50"/>
        <v>30</v>
      </c>
      <c r="AJ164" s="164"/>
    </row>
    <row r="165" spans="30:36" x14ac:dyDescent="0.2">
      <c r="AD165" s="136">
        <v>7</v>
      </c>
      <c r="AE165" s="136">
        <v>19</v>
      </c>
      <c r="AF165" s="137">
        <f t="shared" si="48"/>
        <v>43277</v>
      </c>
      <c r="AG165" s="137">
        <f t="shared" si="49"/>
        <v>43307</v>
      </c>
      <c r="AH165" s="138">
        <f t="shared" si="50"/>
        <v>30</v>
      </c>
      <c r="AJ165" s="164"/>
    </row>
    <row r="166" spans="30:36" x14ac:dyDescent="0.2">
      <c r="AD166" s="85">
        <v>8</v>
      </c>
      <c r="AE166" s="85">
        <v>1</v>
      </c>
      <c r="AF166" s="86">
        <f t="shared" si="48"/>
        <v>43280</v>
      </c>
      <c r="AG166" s="86">
        <f t="shared" si="49"/>
        <v>43312</v>
      </c>
      <c r="AH166" s="37">
        <f t="shared" si="50"/>
        <v>32</v>
      </c>
      <c r="AJ166" s="164"/>
    </row>
    <row r="167" spans="30:36" x14ac:dyDescent="0.2">
      <c r="AD167" s="85">
        <v>8</v>
      </c>
      <c r="AE167" s="85">
        <v>2</v>
      </c>
      <c r="AF167" s="86">
        <f t="shared" si="48"/>
        <v>43283</v>
      </c>
      <c r="AG167" s="86">
        <f t="shared" si="49"/>
        <v>43313</v>
      </c>
      <c r="AH167" s="37">
        <f t="shared" si="50"/>
        <v>30</v>
      </c>
      <c r="AJ167" s="164"/>
    </row>
    <row r="168" spans="30:36" x14ac:dyDescent="0.2">
      <c r="AD168" s="85">
        <v>8</v>
      </c>
      <c r="AE168" s="85">
        <v>3</v>
      </c>
      <c r="AF168" s="86">
        <f t="shared" si="48"/>
        <v>43284</v>
      </c>
      <c r="AG168" s="86">
        <f t="shared" si="49"/>
        <v>43314</v>
      </c>
      <c r="AH168" s="37">
        <f t="shared" si="50"/>
        <v>30</v>
      </c>
      <c r="AJ168" s="164"/>
    </row>
    <row r="169" spans="30:36" x14ac:dyDescent="0.2">
      <c r="AD169" s="85">
        <v>8</v>
      </c>
      <c r="AE169" s="85">
        <v>4</v>
      </c>
      <c r="AF169" s="86">
        <f t="shared" si="48"/>
        <v>43286</v>
      </c>
      <c r="AG169" s="86">
        <f t="shared" si="49"/>
        <v>43315</v>
      </c>
      <c r="AH169" s="37">
        <f t="shared" si="50"/>
        <v>29</v>
      </c>
      <c r="AJ169" s="164"/>
    </row>
    <row r="170" spans="30:36" x14ac:dyDescent="0.2">
      <c r="AD170" s="85">
        <v>8</v>
      </c>
      <c r="AE170" s="85">
        <v>5</v>
      </c>
      <c r="AF170" s="86">
        <f t="shared" si="48"/>
        <v>43287</v>
      </c>
      <c r="AG170" s="86">
        <f t="shared" si="49"/>
        <v>43318</v>
      </c>
      <c r="AH170" s="37">
        <f t="shared" si="50"/>
        <v>31</v>
      </c>
      <c r="AJ170" s="164"/>
    </row>
    <row r="171" spans="30:36" x14ac:dyDescent="0.2">
      <c r="AD171" s="85">
        <v>8</v>
      </c>
      <c r="AE171" s="85">
        <v>6</v>
      </c>
      <c r="AF171" s="86">
        <f t="shared" si="48"/>
        <v>43290</v>
      </c>
      <c r="AG171" s="86">
        <f t="shared" si="49"/>
        <v>43319</v>
      </c>
      <c r="AH171" s="37">
        <f t="shared" si="50"/>
        <v>29</v>
      </c>
      <c r="AJ171" s="164"/>
    </row>
    <row r="172" spans="30:36" x14ac:dyDescent="0.2">
      <c r="AD172" s="85">
        <v>8</v>
      </c>
      <c r="AE172" s="85">
        <v>7</v>
      </c>
      <c r="AF172" s="86">
        <f t="shared" si="48"/>
        <v>43291</v>
      </c>
      <c r="AG172" s="86">
        <f t="shared" si="49"/>
        <v>43320</v>
      </c>
      <c r="AH172" s="37">
        <f t="shared" si="50"/>
        <v>29</v>
      </c>
      <c r="AJ172" s="164"/>
    </row>
    <row r="173" spans="30:36" x14ac:dyDescent="0.2">
      <c r="AD173" s="85">
        <v>8</v>
      </c>
      <c r="AE173" s="85">
        <v>8</v>
      </c>
      <c r="AF173" s="86">
        <f t="shared" si="48"/>
        <v>43292</v>
      </c>
      <c r="AG173" s="86">
        <f t="shared" si="49"/>
        <v>43321</v>
      </c>
      <c r="AH173" s="37">
        <f t="shared" si="50"/>
        <v>29</v>
      </c>
      <c r="AJ173" s="164"/>
    </row>
    <row r="174" spans="30:36" x14ac:dyDescent="0.2">
      <c r="AD174" s="85">
        <v>8</v>
      </c>
      <c r="AE174" s="85">
        <v>9</v>
      </c>
      <c r="AF174" s="86">
        <f t="shared" si="48"/>
        <v>43293</v>
      </c>
      <c r="AG174" s="86">
        <f t="shared" si="49"/>
        <v>43322</v>
      </c>
      <c r="AH174" s="37">
        <f t="shared" si="50"/>
        <v>29</v>
      </c>
      <c r="AJ174" s="164"/>
    </row>
    <row r="175" spans="30:36" x14ac:dyDescent="0.2">
      <c r="AD175" s="85">
        <v>8</v>
      </c>
      <c r="AE175" s="85">
        <v>10</v>
      </c>
      <c r="AF175" s="86">
        <f t="shared" si="48"/>
        <v>43294</v>
      </c>
      <c r="AG175" s="86">
        <f t="shared" si="49"/>
        <v>43325</v>
      </c>
      <c r="AH175" s="37">
        <f t="shared" si="50"/>
        <v>31</v>
      </c>
      <c r="AJ175" s="164"/>
    </row>
    <row r="176" spans="30:36" x14ac:dyDescent="0.2">
      <c r="AD176" s="85">
        <v>8</v>
      </c>
      <c r="AE176" s="85">
        <v>11</v>
      </c>
      <c r="AF176" s="86">
        <f t="shared" si="48"/>
        <v>43297</v>
      </c>
      <c r="AG176" s="86">
        <f t="shared" si="49"/>
        <v>43326</v>
      </c>
      <c r="AH176" s="37">
        <f t="shared" si="50"/>
        <v>29</v>
      </c>
      <c r="AJ176" s="164"/>
    </row>
    <row r="177" spans="30:36" x14ac:dyDescent="0.2">
      <c r="AD177" s="85">
        <v>8</v>
      </c>
      <c r="AE177" s="85">
        <v>12</v>
      </c>
      <c r="AF177" s="86">
        <f t="shared" si="48"/>
        <v>43298</v>
      </c>
      <c r="AG177" s="86">
        <f t="shared" si="49"/>
        <v>43327</v>
      </c>
      <c r="AH177" s="37">
        <f t="shared" si="50"/>
        <v>29</v>
      </c>
      <c r="AJ177" s="164"/>
    </row>
    <row r="178" spans="30:36" x14ac:dyDescent="0.2">
      <c r="AD178" s="85">
        <v>8</v>
      </c>
      <c r="AE178" s="85">
        <v>13</v>
      </c>
      <c r="AF178" s="86">
        <f t="shared" si="48"/>
        <v>43299</v>
      </c>
      <c r="AG178" s="86">
        <f t="shared" si="49"/>
        <v>43328</v>
      </c>
      <c r="AH178" s="37">
        <f t="shared" si="50"/>
        <v>29</v>
      </c>
      <c r="AJ178" s="164"/>
    </row>
    <row r="179" spans="30:36" x14ac:dyDescent="0.2">
      <c r="AD179" s="85">
        <v>8</v>
      </c>
      <c r="AE179" s="85">
        <v>14</v>
      </c>
      <c r="AF179" s="86">
        <f t="shared" si="48"/>
        <v>43300</v>
      </c>
      <c r="AG179" s="86">
        <f t="shared" si="49"/>
        <v>43329</v>
      </c>
      <c r="AH179" s="37">
        <f t="shared" si="50"/>
        <v>29</v>
      </c>
      <c r="AJ179" s="164"/>
    </row>
    <row r="180" spans="30:36" x14ac:dyDescent="0.2">
      <c r="AD180" s="85">
        <v>8</v>
      </c>
      <c r="AE180" s="85">
        <v>15</v>
      </c>
      <c r="AF180" s="86">
        <f t="shared" si="48"/>
        <v>43301</v>
      </c>
      <c r="AG180" s="86">
        <f t="shared" si="49"/>
        <v>43332</v>
      </c>
      <c r="AH180" s="37">
        <f t="shared" si="50"/>
        <v>31</v>
      </c>
      <c r="AJ180" s="164"/>
    </row>
    <row r="181" spans="30:36" x14ac:dyDescent="0.2">
      <c r="AD181" s="85">
        <v>8</v>
      </c>
      <c r="AE181" s="85">
        <v>16</v>
      </c>
      <c r="AF181" s="86">
        <f t="shared" si="48"/>
        <v>43304</v>
      </c>
      <c r="AG181" s="86">
        <f t="shared" si="49"/>
        <v>43333</v>
      </c>
      <c r="AH181" s="37">
        <f t="shared" si="50"/>
        <v>29</v>
      </c>
      <c r="AJ181" s="164"/>
    </row>
    <row r="182" spans="30:36" x14ac:dyDescent="0.2">
      <c r="AD182" s="85">
        <v>8</v>
      </c>
      <c r="AE182" s="85">
        <v>17</v>
      </c>
      <c r="AF182" s="86">
        <f t="shared" si="48"/>
        <v>43305</v>
      </c>
      <c r="AG182" s="86">
        <f t="shared" si="49"/>
        <v>43334</v>
      </c>
      <c r="AH182" s="37">
        <f t="shared" si="50"/>
        <v>29</v>
      </c>
      <c r="AJ182" s="164"/>
    </row>
    <row r="183" spans="30:36" x14ac:dyDescent="0.2">
      <c r="AD183" s="85">
        <v>8</v>
      </c>
      <c r="AE183" s="85">
        <v>18</v>
      </c>
      <c r="AF183" s="86">
        <f t="shared" si="48"/>
        <v>43306</v>
      </c>
      <c r="AG183" s="86">
        <f t="shared" si="49"/>
        <v>43335</v>
      </c>
      <c r="AH183" s="37">
        <f t="shared" si="50"/>
        <v>29</v>
      </c>
      <c r="AJ183" s="164"/>
    </row>
    <row r="184" spans="30:36" x14ac:dyDescent="0.2">
      <c r="AD184" s="85">
        <v>8</v>
      </c>
      <c r="AE184" s="85">
        <v>19</v>
      </c>
      <c r="AF184" s="86">
        <f t="shared" si="48"/>
        <v>43307</v>
      </c>
      <c r="AG184" s="86">
        <f t="shared" si="49"/>
        <v>43336</v>
      </c>
      <c r="AH184" s="37">
        <f t="shared" si="50"/>
        <v>29</v>
      </c>
      <c r="AJ184" s="164"/>
    </row>
    <row r="185" spans="30:36" x14ac:dyDescent="0.2">
      <c r="AD185" s="85">
        <v>9</v>
      </c>
      <c r="AE185" s="85">
        <v>1</v>
      </c>
      <c r="AF185" s="86">
        <f t="shared" si="48"/>
        <v>43312</v>
      </c>
      <c r="AG185" s="86">
        <f t="shared" si="49"/>
        <v>43346</v>
      </c>
      <c r="AH185" s="37">
        <f t="shared" si="50"/>
        <v>34</v>
      </c>
      <c r="AJ185" s="164"/>
    </row>
    <row r="186" spans="30:36" x14ac:dyDescent="0.2">
      <c r="AD186" s="85">
        <v>9</v>
      </c>
      <c r="AE186" s="85">
        <v>2</v>
      </c>
      <c r="AF186" s="86">
        <f t="shared" si="48"/>
        <v>43313</v>
      </c>
      <c r="AG186" s="86">
        <f t="shared" si="49"/>
        <v>43346</v>
      </c>
      <c r="AH186" s="37">
        <f t="shared" si="50"/>
        <v>33</v>
      </c>
      <c r="AJ186" s="164"/>
    </row>
    <row r="187" spans="30:36" x14ac:dyDescent="0.2">
      <c r="AD187" s="85">
        <v>9</v>
      </c>
      <c r="AE187" s="85">
        <v>3</v>
      </c>
      <c r="AF187" s="86">
        <f t="shared" si="48"/>
        <v>43314</v>
      </c>
      <c r="AG187" s="86">
        <f t="shared" si="49"/>
        <v>43346</v>
      </c>
      <c r="AH187" s="37">
        <f t="shared" si="50"/>
        <v>32</v>
      </c>
      <c r="AJ187" s="164"/>
    </row>
    <row r="188" spans="30:36" x14ac:dyDescent="0.2">
      <c r="AD188" s="85">
        <v>9</v>
      </c>
      <c r="AE188" s="85">
        <v>4</v>
      </c>
      <c r="AF188" s="86">
        <f t="shared" si="48"/>
        <v>43315</v>
      </c>
      <c r="AG188" s="86">
        <f t="shared" si="49"/>
        <v>43346</v>
      </c>
      <c r="AH188" s="37">
        <f t="shared" si="50"/>
        <v>31</v>
      </c>
      <c r="AJ188" s="164"/>
    </row>
    <row r="189" spans="30:36" x14ac:dyDescent="0.2">
      <c r="AD189" s="85">
        <v>9</v>
      </c>
      <c r="AE189" s="85">
        <v>5</v>
      </c>
      <c r="AF189" s="86">
        <f t="shared" si="48"/>
        <v>43318</v>
      </c>
      <c r="AG189" s="86">
        <f t="shared" si="49"/>
        <v>43346</v>
      </c>
      <c r="AH189" s="37">
        <f t="shared" si="50"/>
        <v>28</v>
      </c>
      <c r="AJ189" s="164"/>
    </row>
    <row r="190" spans="30:36" x14ac:dyDescent="0.2">
      <c r="AD190" s="85">
        <v>9</v>
      </c>
      <c r="AE190" s="85">
        <v>6</v>
      </c>
      <c r="AF190" s="86">
        <f t="shared" si="48"/>
        <v>43319</v>
      </c>
      <c r="AG190" s="86">
        <f t="shared" si="49"/>
        <v>43346</v>
      </c>
      <c r="AH190" s="37">
        <f t="shared" si="50"/>
        <v>27</v>
      </c>
      <c r="AJ190" s="164"/>
    </row>
    <row r="191" spans="30:36" x14ac:dyDescent="0.2">
      <c r="AD191" s="85">
        <v>9</v>
      </c>
      <c r="AE191" s="85">
        <v>7</v>
      </c>
      <c r="AF191" s="86">
        <f t="shared" si="48"/>
        <v>43320</v>
      </c>
      <c r="AG191" s="86">
        <f t="shared" si="49"/>
        <v>43346</v>
      </c>
      <c r="AH191" s="37">
        <f t="shared" si="50"/>
        <v>26</v>
      </c>
      <c r="AJ191" s="164"/>
    </row>
    <row r="192" spans="30:36" x14ac:dyDescent="0.2">
      <c r="AD192" s="85">
        <v>9</v>
      </c>
      <c r="AE192" s="85">
        <v>8</v>
      </c>
      <c r="AF192" s="86">
        <f t="shared" si="48"/>
        <v>43321</v>
      </c>
      <c r="AG192" s="86">
        <f t="shared" si="49"/>
        <v>43346</v>
      </c>
      <c r="AH192" s="37">
        <f t="shared" si="50"/>
        <v>25</v>
      </c>
      <c r="AJ192" s="164"/>
    </row>
    <row r="193" spans="30:36" x14ac:dyDescent="0.2">
      <c r="AD193" s="85">
        <v>9</v>
      </c>
      <c r="AE193" s="85">
        <v>9</v>
      </c>
      <c r="AF193" s="86">
        <f t="shared" si="48"/>
        <v>43322</v>
      </c>
      <c r="AG193" s="86">
        <f t="shared" si="49"/>
        <v>43346</v>
      </c>
      <c r="AH193" s="37">
        <f t="shared" si="50"/>
        <v>24</v>
      </c>
      <c r="AJ193" s="164"/>
    </row>
    <row r="194" spans="30:36" x14ac:dyDescent="0.2">
      <c r="AD194" s="85">
        <v>9</v>
      </c>
      <c r="AE194" s="85">
        <v>10</v>
      </c>
      <c r="AF194" s="86">
        <f t="shared" si="48"/>
        <v>43325</v>
      </c>
      <c r="AG194" s="86">
        <f t="shared" si="49"/>
        <v>43346</v>
      </c>
      <c r="AH194" s="37">
        <f t="shared" si="50"/>
        <v>21</v>
      </c>
      <c r="AJ194" s="164"/>
    </row>
    <row r="195" spans="30:36" x14ac:dyDescent="0.2">
      <c r="AD195" s="85">
        <v>9</v>
      </c>
      <c r="AE195" s="85">
        <v>11</v>
      </c>
      <c r="AF195" s="86">
        <f t="shared" si="48"/>
        <v>43326</v>
      </c>
      <c r="AG195" s="86">
        <f t="shared" si="49"/>
        <v>43346</v>
      </c>
      <c r="AH195" s="37">
        <f t="shared" si="50"/>
        <v>20</v>
      </c>
      <c r="AJ195" s="164"/>
    </row>
    <row r="196" spans="30:36" x14ac:dyDescent="0.2">
      <c r="AD196" s="85">
        <v>9</v>
      </c>
      <c r="AE196" s="85">
        <v>12</v>
      </c>
      <c r="AF196" s="86">
        <f t="shared" si="48"/>
        <v>43327</v>
      </c>
      <c r="AG196" s="86">
        <f t="shared" si="49"/>
        <v>43346</v>
      </c>
      <c r="AH196" s="37">
        <f t="shared" si="50"/>
        <v>19</v>
      </c>
      <c r="AJ196" s="164"/>
    </row>
    <row r="197" spans="30:36" x14ac:dyDescent="0.2">
      <c r="AD197" s="85">
        <v>9</v>
      </c>
      <c r="AE197" s="85">
        <v>13</v>
      </c>
      <c r="AF197" s="86">
        <f t="shared" si="48"/>
        <v>43328</v>
      </c>
      <c r="AG197" s="86">
        <f t="shared" si="49"/>
        <v>43346</v>
      </c>
      <c r="AH197" s="37">
        <f t="shared" si="50"/>
        <v>18</v>
      </c>
      <c r="AJ197" s="164"/>
    </row>
    <row r="198" spans="30:36" x14ac:dyDescent="0.2">
      <c r="AD198" s="85">
        <v>9</v>
      </c>
      <c r="AE198" s="85">
        <v>14</v>
      </c>
      <c r="AF198" s="86">
        <f t="shared" si="48"/>
        <v>43329</v>
      </c>
      <c r="AG198" s="86">
        <f t="shared" si="49"/>
        <v>43346</v>
      </c>
      <c r="AH198" s="37">
        <f t="shared" si="50"/>
        <v>17</v>
      </c>
      <c r="AJ198" s="164"/>
    </row>
    <row r="199" spans="30:36" x14ac:dyDescent="0.2">
      <c r="AD199" s="85">
        <v>9</v>
      </c>
      <c r="AE199" s="85">
        <v>15</v>
      </c>
      <c r="AF199" s="86">
        <f t="shared" si="48"/>
        <v>43332</v>
      </c>
      <c r="AG199" s="86">
        <f t="shared" si="49"/>
        <v>43346</v>
      </c>
      <c r="AH199" s="37">
        <f t="shared" si="50"/>
        <v>14</v>
      </c>
      <c r="AJ199" s="164"/>
    </row>
    <row r="200" spans="30:36" x14ac:dyDescent="0.2">
      <c r="AD200" s="85">
        <v>9</v>
      </c>
      <c r="AE200" s="85">
        <v>16</v>
      </c>
      <c r="AF200" s="86">
        <f t="shared" si="48"/>
        <v>43333</v>
      </c>
      <c r="AG200" s="86">
        <f t="shared" si="49"/>
        <v>43346</v>
      </c>
      <c r="AH200" s="37">
        <f t="shared" si="50"/>
        <v>13</v>
      </c>
      <c r="AJ200" s="164"/>
    </row>
    <row r="201" spans="30:36" x14ac:dyDescent="0.2">
      <c r="AD201" s="85">
        <v>9</v>
      </c>
      <c r="AE201" s="85">
        <v>17</v>
      </c>
      <c r="AF201" s="86">
        <f t="shared" si="48"/>
        <v>43334</v>
      </c>
      <c r="AG201" s="86">
        <f t="shared" si="49"/>
        <v>43346</v>
      </c>
      <c r="AH201" s="37">
        <f t="shared" si="50"/>
        <v>12</v>
      </c>
      <c r="AJ201" s="164"/>
    </row>
    <row r="202" spans="30:36" x14ac:dyDescent="0.2">
      <c r="AD202" s="85">
        <v>9</v>
      </c>
      <c r="AE202" s="85">
        <v>18</v>
      </c>
      <c r="AF202" s="86">
        <f t="shared" si="48"/>
        <v>43335</v>
      </c>
      <c r="AG202" s="86">
        <f t="shared" si="49"/>
        <v>43346</v>
      </c>
      <c r="AH202" s="37">
        <f t="shared" si="50"/>
        <v>11</v>
      </c>
      <c r="AJ202" s="164"/>
    </row>
    <row r="203" spans="30:36" x14ac:dyDescent="0.2">
      <c r="AD203" s="85">
        <v>9</v>
      </c>
      <c r="AE203" s="85">
        <v>19</v>
      </c>
      <c r="AF203" s="86">
        <f t="shared" si="48"/>
        <v>43336</v>
      </c>
      <c r="AG203" s="86">
        <f t="shared" si="49"/>
        <v>43346</v>
      </c>
      <c r="AH203" s="37">
        <f t="shared" si="50"/>
        <v>10</v>
      </c>
      <c r="AJ203" s="164"/>
    </row>
    <row r="204" spans="30:36" x14ac:dyDescent="0.2">
      <c r="AD204" s="85">
        <v>10</v>
      </c>
      <c r="AE204" s="85">
        <v>1</v>
      </c>
      <c r="AF204" s="86">
        <f t="shared" si="48"/>
        <v>43346</v>
      </c>
      <c r="AG204" s="86">
        <f t="shared" si="49"/>
        <v>43375</v>
      </c>
      <c r="AH204" s="37">
        <f t="shared" si="50"/>
        <v>29</v>
      </c>
      <c r="AJ204" s="164"/>
    </row>
    <row r="205" spans="30:36" x14ac:dyDescent="0.2">
      <c r="AD205" s="85">
        <v>10</v>
      </c>
      <c r="AE205" s="85">
        <v>2</v>
      </c>
      <c r="AF205" s="86">
        <f t="shared" si="48"/>
        <v>43346</v>
      </c>
      <c r="AG205" s="86">
        <f t="shared" si="49"/>
        <v>43375</v>
      </c>
      <c r="AH205" s="37">
        <f t="shared" si="50"/>
        <v>29</v>
      </c>
      <c r="AJ205" s="164"/>
    </row>
    <row r="206" spans="30:36" x14ac:dyDescent="0.2">
      <c r="AD206" s="85">
        <v>10</v>
      </c>
      <c r="AE206" s="85">
        <v>3</v>
      </c>
      <c r="AF206" s="86">
        <f t="shared" si="48"/>
        <v>43346</v>
      </c>
      <c r="AG206" s="86">
        <f t="shared" si="49"/>
        <v>43375</v>
      </c>
      <c r="AH206" s="37">
        <f t="shared" si="50"/>
        <v>29</v>
      </c>
      <c r="AJ206" s="164"/>
    </row>
    <row r="207" spans="30:36" x14ac:dyDescent="0.2">
      <c r="AD207" s="85">
        <v>10</v>
      </c>
      <c r="AE207" s="85">
        <v>4</v>
      </c>
      <c r="AF207" s="86">
        <f t="shared" si="48"/>
        <v>43346</v>
      </c>
      <c r="AG207" s="86">
        <f t="shared" si="49"/>
        <v>43375</v>
      </c>
      <c r="AH207" s="37">
        <f t="shared" si="50"/>
        <v>29</v>
      </c>
      <c r="AJ207" s="164"/>
    </row>
    <row r="208" spans="30:36" x14ac:dyDescent="0.2">
      <c r="AD208" s="85">
        <v>10</v>
      </c>
      <c r="AE208" s="85">
        <v>5</v>
      </c>
      <c r="AF208" s="86">
        <f t="shared" si="48"/>
        <v>43346</v>
      </c>
      <c r="AG208" s="86">
        <f t="shared" si="49"/>
        <v>43375</v>
      </c>
      <c r="AH208" s="37">
        <f t="shared" si="50"/>
        <v>29</v>
      </c>
      <c r="AJ208" s="164"/>
    </row>
    <row r="209" spans="30:36" x14ac:dyDescent="0.2">
      <c r="AD209" s="85">
        <v>10</v>
      </c>
      <c r="AE209" s="85">
        <v>6</v>
      </c>
      <c r="AF209" s="86">
        <f t="shared" si="48"/>
        <v>43346</v>
      </c>
      <c r="AG209" s="86">
        <f t="shared" si="49"/>
        <v>43375</v>
      </c>
      <c r="AH209" s="37">
        <f t="shared" si="50"/>
        <v>29</v>
      </c>
      <c r="AJ209" s="164"/>
    </row>
    <row r="210" spans="30:36" x14ac:dyDescent="0.2">
      <c r="AD210" s="85">
        <v>10</v>
      </c>
      <c r="AE210" s="85">
        <v>7</v>
      </c>
      <c r="AF210" s="86">
        <f t="shared" si="48"/>
        <v>43346</v>
      </c>
      <c r="AG210" s="86">
        <f t="shared" si="49"/>
        <v>43375</v>
      </c>
      <c r="AH210" s="37">
        <f t="shared" si="50"/>
        <v>29</v>
      </c>
      <c r="AJ210" s="164"/>
    </row>
    <row r="211" spans="30:36" x14ac:dyDescent="0.2">
      <c r="AD211" s="85">
        <v>10</v>
      </c>
      <c r="AE211" s="85">
        <v>8</v>
      </c>
      <c r="AF211" s="86">
        <f t="shared" si="48"/>
        <v>43346</v>
      </c>
      <c r="AG211" s="86">
        <f t="shared" si="49"/>
        <v>43375</v>
      </c>
      <c r="AH211" s="37">
        <f t="shared" si="50"/>
        <v>29</v>
      </c>
      <c r="AJ211" s="164"/>
    </row>
    <row r="212" spans="30:36" x14ac:dyDescent="0.2">
      <c r="AD212" s="85">
        <v>10</v>
      </c>
      <c r="AE212" s="85">
        <v>9</v>
      </c>
      <c r="AF212" s="86">
        <f t="shared" si="48"/>
        <v>43346</v>
      </c>
      <c r="AG212" s="86">
        <f t="shared" si="49"/>
        <v>43375</v>
      </c>
      <c r="AH212" s="37">
        <f t="shared" si="50"/>
        <v>29</v>
      </c>
      <c r="AJ212" s="164"/>
    </row>
    <row r="213" spans="30:36" x14ac:dyDescent="0.2">
      <c r="AD213" s="85">
        <v>10</v>
      </c>
      <c r="AE213" s="85">
        <v>10</v>
      </c>
      <c r="AF213" s="86">
        <f t="shared" si="48"/>
        <v>43346</v>
      </c>
      <c r="AG213" s="86">
        <f t="shared" si="49"/>
        <v>43375</v>
      </c>
      <c r="AH213" s="37">
        <f t="shared" si="50"/>
        <v>29</v>
      </c>
      <c r="AJ213" s="164"/>
    </row>
    <row r="214" spans="30:36" x14ac:dyDescent="0.2">
      <c r="AD214" s="85">
        <v>10</v>
      </c>
      <c r="AE214" s="85">
        <v>11</v>
      </c>
      <c r="AF214" s="86">
        <f t="shared" si="48"/>
        <v>43346</v>
      </c>
      <c r="AG214" s="86">
        <f t="shared" si="49"/>
        <v>43375</v>
      </c>
      <c r="AH214" s="37">
        <f t="shared" si="50"/>
        <v>29</v>
      </c>
      <c r="AJ214" s="164"/>
    </row>
    <row r="215" spans="30:36" x14ac:dyDescent="0.2">
      <c r="AD215" s="85">
        <v>10</v>
      </c>
      <c r="AE215" s="85">
        <v>12</v>
      </c>
      <c r="AF215" s="86">
        <f t="shared" si="48"/>
        <v>43346</v>
      </c>
      <c r="AG215" s="86">
        <f t="shared" si="49"/>
        <v>43375</v>
      </c>
      <c r="AH215" s="37">
        <f t="shared" si="50"/>
        <v>29</v>
      </c>
      <c r="AJ215" s="164"/>
    </row>
    <row r="216" spans="30:36" x14ac:dyDescent="0.2">
      <c r="AD216" s="85">
        <v>10</v>
      </c>
      <c r="AE216" s="85">
        <v>13</v>
      </c>
      <c r="AF216" s="86">
        <f t="shared" si="48"/>
        <v>43346</v>
      </c>
      <c r="AG216" s="86">
        <f t="shared" si="49"/>
        <v>43375</v>
      </c>
      <c r="AH216" s="37">
        <f t="shared" si="50"/>
        <v>29</v>
      </c>
      <c r="AJ216" s="164"/>
    </row>
    <row r="217" spans="30:36" x14ac:dyDescent="0.2">
      <c r="AD217" s="85">
        <v>10</v>
      </c>
      <c r="AE217" s="85">
        <v>14</v>
      </c>
      <c r="AF217" s="86">
        <f t="shared" si="48"/>
        <v>43346</v>
      </c>
      <c r="AG217" s="86">
        <f t="shared" si="49"/>
        <v>43375</v>
      </c>
      <c r="AH217" s="37">
        <f t="shared" si="50"/>
        <v>29</v>
      </c>
      <c r="AJ217" s="164"/>
    </row>
    <row r="218" spans="30:36" x14ac:dyDescent="0.2">
      <c r="AD218" s="85">
        <v>10</v>
      </c>
      <c r="AE218" s="85">
        <v>15</v>
      </c>
      <c r="AF218" s="86">
        <f t="shared" si="48"/>
        <v>43346</v>
      </c>
      <c r="AG218" s="86">
        <f t="shared" si="49"/>
        <v>43375</v>
      </c>
      <c r="AH218" s="37">
        <f t="shared" si="50"/>
        <v>29</v>
      </c>
      <c r="AJ218" s="164"/>
    </row>
    <row r="219" spans="30:36" x14ac:dyDescent="0.2">
      <c r="AD219" s="85">
        <v>10</v>
      </c>
      <c r="AE219" s="85">
        <v>16</v>
      </c>
      <c r="AF219" s="86">
        <f t="shared" si="48"/>
        <v>43346</v>
      </c>
      <c r="AG219" s="86">
        <f t="shared" si="49"/>
        <v>43375</v>
      </c>
      <c r="AH219" s="37">
        <f t="shared" si="50"/>
        <v>29</v>
      </c>
      <c r="AJ219" s="164"/>
    </row>
    <row r="220" spans="30:36" x14ac:dyDescent="0.2">
      <c r="AD220" s="85">
        <v>10</v>
      </c>
      <c r="AE220" s="85">
        <v>17</v>
      </c>
      <c r="AF220" s="86">
        <f t="shared" si="48"/>
        <v>43346</v>
      </c>
      <c r="AG220" s="86">
        <f t="shared" si="49"/>
        <v>43375</v>
      </c>
      <c r="AH220" s="37">
        <f t="shared" si="50"/>
        <v>29</v>
      </c>
      <c r="AJ220" s="164"/>
    </row>
    <row r="221" spans="30:36" x14ac:dyDescent="0.2">
      <c r="AD221" s="85">
        <v>10</v>
      </c>
      <c r="AE221" s="85">
        <v>18</v>
      </c>
      <c r="AF221" s="86">
        <f t="shared" si="48"/>
        <v>43346</v>
      </c>
      <c r="AG221" s="86">
        <f t="shared" si="49"/>
        <v>43375</v>
      </c>
      <c r="AH221" s="37">
        <f t="shared" si="50"/>
        <v>29</v>
      </c>
      <c r="AJ221" s="164"/>
    </row>
    <row r="222" spans="30:36" x14ac:dyDescent="0.2">
      <c r="AD222" s="85">
        <v>10</v>
      </c>
      <c r="AE222" s="85">
        <v>19</v>
      </c>
      <c r="AF222" s="86">
        <f t="shared" si="48"/>
        <v>43346</v>
      </c>
      <c r="AG222" s="86">
        <f t="shared" si="49"/>
        <v>43375</v>
      </c>
      <c r="AH222" s="37">
        <f t="shared" si="50"/>
        <v>29</v>
      </c>
      <c r="AJ222" s="164"/>
    </row>
    <row r="223" spans="30:36" x14ac:dyDescent="0.2">
      <c r="AD223" s="85">
        <v>11</v>
      </c>
      <c r="AE223" s="85">
        <v>1</v>
      </c>
      <c r="AF223" s="86">
        <f t="shared" si="48"/>
        <v>43375</v>
      </c>
      <c r="AG223" s="86">
        <f t="shared" si="49"/>
        <v>43403</v>
      </c>
      <c r="AH223" s="37">
        <f t="shared" si="50"/>
        <v>28</v>
      </c>
      <c r="AJ223" s="164"/>
    </row>
    <row r="224" spans="30:36" x14ac:dyDescent="0.2">
      <c r="AD224" s="85">
        <v>11</v>
      </c>
      <c r="AE224" s="85">
        <v>2</v>
      </c>
      <c r="AF224" s="86">
        <f t="shared" si="48"/>
        <v>43375</v>
      </c>
      <c r="AG224" s="86">
        <f t="shared" si="49"/>
        <v>43403</v>
      </c>
      <c r="AH224" s="37">
        <f t="shared" si="50"/>
        <v>28</v>
      </c>
      <c r="AJ224" s="164"/>
    </row>
    <row r="225" spans="30:36" x14ac:dyDescent="0.2">
      <c r="AD225" s="85">
        <v>11</v>
      </c>
      <c r="AE225" s="85">
        <v>3</v>
      </c>
      <c r="AF225" s="86">
        <f t="shared" si="48"/>
        <v>43375</v>
      </c>
      <c r="AG225" s="86">
        <f t="shared" si="49"/>
        <v>43403</v>
      </c>
      <c r="AH225" s="37">
        <f t="shared" si="50"/>
        <v>28</v>
      </c>
      <c r="AJ225" s="164"/>
    </row>
    <row r="226" spans="30:36" x14ac:dyDescent="0.2">
      <c r="AD226" s="85">
        <v>11</v>
      </c>
      <c r="AE226" s="85">
        <v>4</v>
      </c>
      <c r="AF226" s="86">
        <f t="shared" ref="AF226:AF260" si="51">INDEX($Y$10:$AX$28,MATCH(AE226,$A$10:$A$28,0),AD226*2)</f>
        <v>43375</v>
      </c>
      <c r="AG226" s="86">
        <f t="shared" ref="AG226:AG260" si="52">INDEX($AA$10:$AX$28,MATCH(AE226,$A$10:$A$28,0),AD226*2)</f>
        <v>43403</v>
      </c>
      <c r="AH226" s="37">
        <f t="shared" ref="AH226:AH260" si="53">AG226-AF226</f>
        <v>28</v>
      </c>
      <c r="AJ226" s="164"/>
    </row>
    <row r="227" spans="30:36" x14ac:dyDescent="0.2">
      <c r="AD227" s="85">
        <v>11</v>
      </c>
      <c r="AE227" s="85">
        <v>5</v>
      </c>
      <c r="AF227" s="86">
        <f t="shared" si="51"/>
        <v>43375</v>
      </c>
      <c r="AG227" s="86">
        <f t="shared" si="52"/>
        <v>43403</v>
      </c>
      <c r="AH227" s="37">
        <f t="shared" si="53"/>
        <v>28</v>
      </c>
      <c r="AJ227" s="164"/>
    </row>
    <row r="228" spans="30:36" x14ac:dyDescent="0.2">
      <c r="AD228" s="85">
        <v>11</v>
      </c>
      <c r="AE228" s="85">
        <v>6</v>
      </c>
      <c r="AF228" s="86">
        <f t="shared" si="51"/>
        <v>43375</v>
      </c>
      <c r="AG228" s="86">
        <f t="shared" si="52"/>
        <v>43403</v>
      </c>
      <c r="AH228" s="37">
        <f t="shared" si="53"/>
        <v>28</v>
      </c>
      <c r="AJ228" s="164"/>
    </row>
    <row r="229" spans="30:36" x14ac:dyDescent="0.2">
      <c r="AD229" s="85">
        <v>11</v>
      </c>
      <c r="AE229" s="85">
        <v>7</v>
      </c>
      <c r="AF229" s="86">
        <f t="shared" si="51"/>
        <v>43375</v>
      </c>
      <c r="AG229" s="86">
        <f t="shared" si="52"/>
        <v>43403</v>
      </c>
      <c r="AH229" s="37">
        <f t="shared" si="53"/>
        <v>28</v>
      </c>
      <c r="AJ229" s="164"/>
    </row>
    <row r="230" spans="30:36" x14ac:dyDescent="0.2">
      <c r="AD230" s="85">
        <v>11</v>
      </c>
      <c r="AE230" s="85">
        <v>8</v>
      </c>
      <c r="AF230" s="86">
        <f t="shared" si="51"/>
        <v>43375</v>
      </c>
      <c r="AG230" s="86">
        <f t="shared" si="52"/>
        <v>43403</v>
      </c>
      <c r="AH230" s="37">
        <f t="shared" si="53"/>
        <v>28</v>
      </c>
      <c r="AJ230" s="164"/>
    </row>
    <row r="231" spans="30:36" x14ac:dyDescent="0.2">
      <c r="AD231" s="85">
        <v>11</v>
      </c>
      <c r="AE231" s="85">
        <v>9</v>
      </c>
      <c r="AF231" s="86">
        <f t="shared" si="51"/>
        <v>43375</v>
      </c>
      <c r="AG231" s="86">
        <f t="shared" si="52"/>
        <v>43403</v>
      </c>
      <c r="AH231" s="37">
        <f t="shared" si="53"/>
        <v>28</v>
      </c>
      <c r="AJ231" s="164"/>
    </row>
    <row r="232" spans="30:36" x14ac:dyDescent="0.2">
      <c r="AD232" s="85">
        <v>11</v>
      </c>
      <c r="AE232" s="85">
        <v>10</v>
      </c>
      <c r="AF232" s="86">
        <f t="shared" si="51"/>
        <v>43375</v>
      </c>
      <c r="AG232" s="86">
        <f t="shared" si="52"/>
        <v>43403</v>
      </c>
      <c r="AH232" s="37">
        <f t="shared" si="53"/>
        <v>28</v>
      </c>
      <c r="AJ232" s="164"/>
    </row>
    <row r="233" spans="30:36" x14ac:dyDescent="0.2">
      <c r="AD233" s="85">
        <v>11</v>
      </c>
      <c r="AE233" s="85">
        <v>11</v>
      </c>
      <c r="AF233" s="86">
        <f t="shared" si="51"/>
        <v>43375</v>
      </c>
      <c r="AG233" s="86">
        <f t="shared" si="52"/>
        <v>43403</v>
      </c>
      <c r="AH233" s="37">
        <f t="shared" si="53"/>
        <v>28</v>
      </c>
      <c r="AJ233" s="164"/>
    </row>
    <row r="234" spans="30:36" x14ac:dyDescent="0.2">
      <c r="AD234" s="85">
        <v>11</v>
      </c>
      <c r="AE234" s="85">
        <v>12</v>
      </c>
      <c r="AF234" s="86">
        <f t="shared" si="51"/>
        <v>43375</v>
      </c>
      <c r="AG234" s="86">
        <f t="shared" si="52"/>
        <v>43403</v>
      </c>
      <c r="AH234" s="37">
        <f t="shared" si="53"/>
        <v>28</v>
      </c>
      <c r="AJ234" s="164"/>
    </row>
    <row r="235" spans="30:36" x14ac:dyDescent="0.2">
      <c r="AD235" s="85">
        <v>11</v>
      </c>
      <c r="AE235" s="85">
        <v>13</v>
      </c>
      <c r="AF235" s="86">
        <f t="shared" si="51"/>
        <v>43375</v>
      </c>
      <c r="AG235" s="86">
        <f t="shared" si="52"/>
        <v>43403</v>
      </c>
      <c r="AH235" s="37">
        <f t="shared" si="53"/>
        <v>28</v>
      </c>
      <c r="AJ235" s="164"/>
    </row>
    <row r="236" spans="30:36" x14ac:dyDescent="0.2">
      <c r="AD236" s="85">
        <v>11</v>
      </c>
      <c r="AE236" s="85">
        <v>14</v>
      </c>
      <c r="AF236" s="86">
        <f t="shared" si="51"/>
        <v>43375</v>
      </c>
      <c r="AG236" s="86">
        <f t="shared" si="52"/>
        <v>43403</v>
      </c>
      <c r="AH236" s="37">
        <f t="shared" si="53"/>
        <v>28</v>
      </c>
      <c r="AJ236" s="164"/>
    </row>
    <row r="237" spans="30:36" x14ac:dyDescent="0.2">
      <c r="AD237" s="85">
        <v>11</v>
      </c>
      <c r="AE237" s="85">
        <v>15</v>
      </c>
      <c r="AF237" s="86">
        <f t="shared" si="51"/>
        <v>43375</v>
      </c>
      <c r="AG237" s="86">
        <f t="shared" si="52"/>
        <v>43403</v>
      </c>
      <c r="AH237" s="37">
        <f t="shared" si="53"/>
        <v>28</v>
      </c>
      <c r="AJ237" s="164"/>
    </row>
    <row r="238" spans="30:36" x14ac:dyDescent="0.2">
      <c r="AD238" s="85">
        <v>11</v>
      </c>
      <c r="AE238" s="85">
        <v>16</v>
      </c>
      <c r="AF238" s="86">
        <f t="shared" si="51"/>
        <v>43375</v>
      </c>
      <c r="AG238" s="86">
        <f t="shared" si="52"/>
        <v>43403</v>
      </c>
      <c r="AH238" s="37">
        <f t="shared" si="53"/>
        <v>28</v>
      </c>
      <c r="AJ238" s="164"/>
    </row>
    <row r="239" spans="30:36" x14ac:dyDescent="0.2">
      <c r="AD239" s="85">
        <v>11</v>
      </c>
      <c r="AE239" s="85">
        <v>17</v>
      </c>
      <c r="AF239" s="86">
        <f t="shared" si="51"/>
        <v>43375</v>
      </c>
      <c r="AG239" s="86">
        <f t="shared" si="52"/>
        <v>43403</v>
      </c>
      <c r="AH239" s="37">
        <f t="shared" si="53"/>
        <v>28</v>
      </c>
      <c r="AJ239" s="164"/>
    </row>
    <row r="240" spans="30:36" x14ac:dyDescent="0.2">
      <c r="AD240" s="85">
        <v>11</v>
      </c>
      <c r="AE240" s="85">
        <v>18</v>
      </c>
      <c r="AF240" s="86">
        <f t="shared" si="51"/>
        <v>43375</v>
      </c>
      <c r="AG240" s="86">
        <f t="shared" si="52"/>
        <v>43403</v>
      </c>
      <c r="AH240" s="37">
        <f t="shared" si="53"/>
        <v>28</v>
      </c>
      <c r="AJ240" s="164"/>
    </row>
    <row r="241" spans="30:36" x14ac:dyDescent="0.2">
      <c r="AD241" s="85">
        <v>11</v>
      </c>
      <c r="AE241" s="85">
        <v>19</v>
      </c>
      <c r="AF241" s="86">
        <f t="shared" si="51"/>
        <v>43375</v>
      </c>
      <c r="AG241" s="86">
        <f t="shared" si="52"/>
        <v>43403</v>
      </c>
      <c r="AH241" s="37">
        <f t="shared" si="53"/>
        <v>28</v>
      </c>
      <c r="AJ241" s="164"/>
    </row>
    <row r="242" spans="30:36" x14ac:dyDescent="0.2">
      <c r="AD242" s="85">
        <v>12</v>
      </c>
      <c r="AE242" s="85">
        <v>1</v>
      </c>
      <c r="AF242" s="86">
        <f t="shared" si="51"/>
        <v>43403</v>
      </c>
      <c r="AG242" s="86">
        <f t="shared" si="52"/>
        <v>43433</v>
      </c>
      <c r="AH242" s="37">
        <f t="shared" si="53"/>
        <v>30</v>
      </c>
      <c r="AJ242" s="164"/>
    </row>
    <row r="243" spans="30:36" x14ac:dyDescent="0.2">
      <c r="AD243" s="85">
        <v>12</v>
      </c>
      <c r="AE243" s="85">
        <v>2</v>
      </c>
      <c r="AF243" s="86">
        <f t="shared" si="51"/>
        <v>43403</v>
      </c>
      <c r="AG243" s="86">
        <f t="shared" si="52"/>
        <v>43433</v>
      </c>
      <c r="AH243" s="37">
        <f t="shared" si="53"/>
        <v>30</v>
      </c>
      <c r="AJ243" s="164"/>
    </row>
    <row r="244" spans="30:36" x14ac:dyDescent="0.2">
      <c r="AD244" s="85">
        <v>12</v>
      </c>
      <c r="AE244" s="85">
        <v>3</v>
      </c>
      <c r="AF244" s="86">
        <f t="shared" si="51"/>
        <v>43403</v>
      </c>
      <c r="AG244" s="86">
        <f t="shared" si="52"/>
        <v>43433</v>
      </c>
      <c r="AH244" s="37">
        <f t="shared" si="53"/>
        <v>30</v>
      </c>
      <c r="AJ244" s="164"/>
    </row>
    <row r="245" spans="30:36" x14ac:dyDescent="0.2">
      <c r="AD245" s="85">
        <v>12</v>
      </c>
      <c r="AE245" s="85">
        <v>4</v>
      </c>
      <c r="AF245" s="86">
        <f t="shared" si="51"/>
        <v>43403</v>
      </c>
      <c r="AG245" s="86">
        <f t="shared" si="52"/>
        <v>43433</v>
      </c>
      <c r="AH245" s="37">
        <f t="shared" si="53"/>
        <v>30</v>
      </c>
      <c r="AJ245" s="164"/>
    </row>
    <row r="246" spans="30:36" x14ac:dyDescent="0.2">
      <c r="AD246" s="85">
        <v>12</v>
      </c>
      <c r="AE246" s="85">
        <v>5</v>
      </c>
      <c r="AF246" s="86">
        <f t="shared" si="51"/>
        <v>43403</v>
      </c>
      <c r="AG246" s="86">
        <f t="shared" si="52"/>
        <v>43433</v>
      </c>
      <c r="AH246" s="37">
        <f t="shared" si="53"/>
        <v>30</v>
      </c>
      <c r="AJ246" s="164"/>
    </row>
    <row r="247" spans="30:36" x14ac:dyDescent="0.2">
      <c r="AD247" s="85">
        <v>12</v>
      </c>
      <c r="AE247" s="85">
        <v>6</v>
      </c>
      <c r="AF247" s="86">
        <f t="shared" si="51"/>
        <v>43403</v>
      </c>
      <c r="AG247" s="86">
        <f t="shared" si="52"/>
        <v>43433</v>
      </c>
      <c r="AH247" s="37">
        <f t="shared" si="53"/>
        <v>30</v>
      </c>
      <c r="AJ247" s="164"/>
    </row>
    <row r="248" spans="30:36" x14ac:dyDescent="0.2">
      <c r="AD248" s="85">
        <v>12</v>
      </c>
      <c r="AE248" s="85">
        <v>7</v>
      </c>
      <c r="AF248" s="86">
        <f t="shared" si="51"/>
        <v>43403</v>
      </c>
      <c r="AG248" s="86">
        <f t="shared" si="52"/>
        <v>43433</v>
      </c>
      <c r="AH248" s="37">
        <f t="shared" si="53"/>
        <v>30</v>
      </c>
      <c r="AJ248" s="164"/>
    </row>
    <row r="249" spans="30:36" x14ac:dyDescent="0.2">
      <c r="AD249" s="85">
        <v>12</v>
      </c>
      <c r="AE249" s="85">
        <v>8</v>
      </c>
      <c r="AF249" s="86">
        <f t="shared" si="51"/>
        <v>43403</v>
      </c>
      <c r="AG249" s="86">
        <f t="shared" si="52"/>
        <v>43433</v>
      </c>
      <c r="AH249" s="37">
        <f t="shared" si="53"/>
        <v>30</v>
      </c>
      <c r="AJ249" s="164"/>
    </row>
    <row r="250" spans="30:36" x14ac:dyDescent="0.2">
      <c r="AD250" s="85">
        <v>12</v>
      </c>
      <c r="AE250" s="85">
        <v>9</v>
      </c>
      <c r="AF250" s="86">
        <f t="shared" si="51"/>
        <v>43403</v>
      </c>
      <c r="AG250" s="86">
        <f t="shared" si="52"/>
        <v>43433</v>
      </c>
      <c r="AH250" s="37">
        <f t="shared" si="53"/>
        <v>30</v>
      </c>
      <c r="AJ250" s="164"/>
    </row>
    <row r="251" spans="30:36" x14ac:dyDescent="0.2">
      <c r="AD251" s="85">
        <v>12</v>
      </c>
      <c r="AE251" s="85">
        <v>10</v>
      </c>
      <c r="AF251" s="86">
        <f t="shared" si="51"/>
        <v>43403</v>
      </c>
      <c r="AG251" s="86">
        <f t="shared" si="52"/>
        <v>43433</v>
      </c>
      <c r="AH251" s="37">
        <f t="shared" si="53"/>
        <v>30</v>
      </c>
      <c r="AJ251" s="164"/>
    </row>
    <row r="252" spans="30:36" x14ac:dyDescent="0.2">
      <c r="AD252" s="85">
        <v>12</v>
      </c>
      <c r="AE252" s="85">
        <v>11</v>
      </c>
      <c r="AF252" s="86">
        <f t="shared" si="51"/>
        <v>43403</v>
      </c>
      <c r="AG252" s="86">
        <f t="shared" si="52"/>
        <v>43433</v>
      </c>
      <c r="AH252" s="37">
        <f t="shared" si="53"/>
        <v>30</v>
      </c>
      <c r="AJ252" s="164"/>
    </row>
    <row r="253" spans="30:36" x14ac:dyDescent="0.2">
      <c r="AD253" s="85">
        <v>12</v>
      </c>
      <c r="AE253" s="85">
        <v>12</v>
      </c>
      <c r="AF253" s="86">
        <f t="shared" si="51"/>
        <v>43403</v>
      </c>
      <c r="AG253" s="86">
        <f t="shared" si="52"/>
        <v>43433</v>
      </c>
      <c r="AH253" s="37">
        <f t="shared" si="53"/>
        <v>30</v>
      </c>
      <c r="AJ253" s="164"/>
    </row>
    <row r="254" spans="30:36" x14ac:dyDescent="0.2">
      <c r="AD254" s="85">
        <v>12</v>
      </c>
      <c r="AE254" s="85">
        <v>13</v>
      </c>
      <c r="AF254" s="86">
        <f t="shared" si="51"/>
        <v>43403</v>
      </c>
      <c r="AG254" s="86">
        <f t="shared" si="52"/>
        <v>43433</v>
      </c>
      <c r="AH254" s="37">
        <f t="shared" si="53"/>
        <v>30</v>
      </c>
      <c r="AJ254" s="164"/>
    </row>
    <row r="255" spans="30:36" x14ac:dyDescent="0.2">
      <c r="AD255" s="85">
        <v>12</v>
      </c>
      <c r="AE255" s="85">
        <v>14</v>
      </c>
      <c r="AF255" s="86">
        <f t="shared" si="51"/>
        <v>43403</v>
      </c>
      <c r="AG255" s="86">
        <f t="shared" si="52"/>
        <v>43433</v>
      </c>
      <c r="AH255" s="37">
        <f t="shared" si="53"/>
        <v>30</v>
      </c>
      <c r="AJ255" s="164"/>
    </row>
    <row r="256" spans="30:36" x14ac:dyDescent="0.2">
      <c r="AD256" s="85">
        <v>12</v>
      </c>
      <c r="AE256" s="85">
        <v>15</v>
      </c>
      <c r="AF256" s="86">
        <f t="shared" si="51"/>
        <v>43403</v>
      </c>
      <c r="AG256" s="86">
        <f t="shared" si="52"/>
        <v>43433</v>
      </c>
      <c r="AH256" s="37">
        <f t="shared" si="53"/>
        <v>30</v>
      </c>
      <c r="AJ256" s="164"/>
    </row>
    <row r="257" spans="30:36" x14ac:dyDescent="0.2">
      <c r="AD257" s="85">
        <v>12</v>
      </c>
      <c r="AE257" s="85">
        <v>16</v>
      </c>
      <c r="AF257" s="86">
        <f t="shared" si="51"/>
        <v>43403</v>
      </c>
      <c r="AG257" s="86">
        <f t="shared" si="52"/>
        <v>43433</v>
      </c>
      <c r="AH257" s="37">
        <f t="shared" si="53"/>
        <v>30</v>
      </c>
      <c r="AJ257" s="164"/>
    </row>
    <row r="258" spans="30:36" x14ac:dyDescent="0.2">
      <c r="AD258" s="85">
        <v>12</v>
      </c>
      <c r="AE258" s="85">
        <v>17</v>
      </c>
      <c r="AF258" s="86">
        <f t="shared" si="51"/>
        <v>43403</v>
      </c>
      <c r="AG258" s="86">
        <f t="shared" si="52"/>
        <v>43433</v>
      </c>
      <c r="AH258" s="37">
        <f t="shared" si="53"/>
        <v>30</v>
      </c>
      <c r="AJ258" s="164"/>
    </row>
    <row r="259" spans="30:36" x14ac:dyDescent="0.2">
      <c r="AD259" s="85">
        <v>12</v>
      </c>
      <c r="AE259" s="85">
        <v>18</v>
      </c>
      <c r="AF259" s="86">
        <f t="shared" si="51"/>
        <v>43403</v>
      </c>
      <c r="AG259" s="86">
        <f t="shared" si="52"/>
        <v>43433</v>
      </c>
      <c r="AH259" s="37">
        <f t="shared" si="53"/>
        <v>30</v>
      </c>
      <c r="AJ259" s="164"/>
    </row>
    <row r="260" spans="30:36" x14ac:dyDescent="0.2">
      <c r="AD260" s="136">
        <v>12</v>
      </c>
      <c r="AE260" s="136">
        <v>19</v>
      </c>
      <c r="AF260" s="137">
        <f t="shared" si="51"/>
        <v>43403</v>
      </c>
      <c r="AG260" s="137">
        <f t="shared" si="52"/>
        <v>43433</v>
      </c>
      <c r="AH260" s="138">
        <f t="shared" si="53"/>
        <v>30</v>
      </c>
      <c r="AJ260" s="164"/>
    </row>
    <row r="261" spans="30:36" x14ac:dyDescent="0.2">
      <c r="AD261" s="85">
        <v>1</v>
      </c>
      <c r="AE261" s="85">
        <v>1</v>
      </c>
      <c r="AF261" s="86">
        <f>INDEX($AW$10:$BX$28,MATCH(AE261,$A$10:$A$28,0),AD261*2)</f>
        <v>43433</v>
      </c>
      <c r="AG261" s="86">
        <f>INDEX($AY$10:$BX$28,MATCH(AE261,$A$10:$A$28,0),AD261*2)</f>
        <v>43462</v>
      </c>
      <c r="AH261" s="37">
        <f>AG261-AF261</f>
        <v>29</v>
      </c>
      <c r="AJ261" s="164"/>
    </row>
    <row r="262" spans="30:36" x14ac:dyDescent="0.2">
      <c r="AD262" s="85">
        <v>1</v>
      </c>
      <c r="AE262" s="85">
        <v>2</v>
      </c>
      <c r="AF262" s="86">
        <f t="shared" ref="AF262:AF279" si="54">INDEX($AW$10:$BX$28,MATCH(AE262,$A$10:$A$28,0),AD262*2)</f>
        <v>43433</v>
      </c>
      <c r="AG262" s="86">
        <f t="shared" ref="AG262:AG279" si="55">INDEX($AY$10:$BX$28,MATCH(AE262,$A$10:$A$28,0),AD262*2)</f>
        <v>43462</v>
      </c>
      <c r="AH262" s="37">
        <f t="shared" ref="AH262:AH279" si="56">AG262-AF262</f>
        <v>29</v>
      </c>
      <c r="AJ262" s="164"/>
    </row>
    <row r="263" spans="30:36" x14ac:dyDescent="0.2">
      <c r="AD263" s="85">
        <v>1</v>
      </c>
      <c r="AE263" s="85">
        <v>3</v>
      </c>
      <c r="AF263" s="86">
        <f t="shared" si="54"/>
        <v>43433</v>
      </c>
      <c r="AG263" s="86">
        <f t="shared" si="55"/>
        <v>43462</v>
      </c>
      <c r="AH263" s="37">
        <f t="shared" si="56"/>
        <v>29</v>
      </c>
      <c r="AJ263" s="164"/>
    </row>
    <row r="264" spans="30:36" x14ac:dyDescent="0.2">
      <c r="AD264" s="85">
        <v>1</v>
      </c>
      <c r="AE264" s="85">
        <v>4</v>
      </c>
      <c r="AF264" s="86">
        <f t="shared" si="54"/>
        <v>43433</v>
      </c>
      <c r="AG264" s="86">
        <f t="shared" si="55"/>
        <v>43462</v>
      </c>
      <c r="AH264" s="37">
        <f t="shared" si="56"/>
        <v>29</v>
      </c>
      <c r="AJ264" s="164"/>
    </row>
    <row r="265" spans="30:36" x14ac:dyDescent="0.2">
      <c r="AD265" s="85">
        <v>1</v>
      </c>
      <c r="AE265" s="85">
        <v>5</v>
      </c>
      <c r="AF265" s="86">
        <f t="shared" si="54"/>
        <v>43433</v>
      </c>
      <c r="AG265" s="86">
        <f t="shared" si="55"/>
        <v>43462</v>
      </c>
      <c r="AH265" s="37">
        <f t="shared" si="56"/>
        <v>29</v>
      </c>
      <c r="AJ265" s="164"/>
    </row>
    <row r="266" spans="30:36" x14ac:dyDescent="0.2">
      <c r="AD266" s="85">
        <v>1</v>
      </c>
      <c r="AE266" s="85">
        <v>6</v>
      </c>
      <c r="AF266" s="86">
        <f t="shared" si="54"/>
        <v>43433</v>
      </c>
      <c r="AG266" s="86">
        <f t="shared" si="55"/>
        <v>43462</v>
      </c>
      <c r="AH266" s="37">
        <f t="shared" si="56"/>
        <v>29</v>
      </c>
      <c r="AJ266" s="164"/>
    </row>
    <row r="267" spans="30:36" x14ac:dyDescent="0.2">
      <c r="AD267" s="85">
        <v>1</v>
      </c>
      <c r="AE267" s="85">
        <v>7</v>
      </c>
      <c r="AF267" s="86">
        <f t="shared" si="54"/>
        <v>43433</v>
      </c>
      <c r="AG267" s="86">
        <f t="shared" si="55"/>
        <v>43462</v>
      </c>
      <c r="AH267" s="37">
        <f t="shared" si="56"/>
        <v>29</v>
      </c>
      <c r="AJ267" s="164"/>
    </row>
    <row r="268" spans="30:36" x14ac:dyDescent="0.2">
      <c r="AD268" s="85">
        <v>1</v>
      </c>
      <c r="AE268" s="85">
        <v>8</v>
      </c>
      <c r="AF268" s="86">
        <f t="shared" si="54"/>
        <v>43433</v>
      </c>
      <c r="AG268" s="86">
        <f t="shared" si="55"/>
        <v>43462</v>
      </c>
      <c r="AH268" s="37">
        <f t="shared" si="56"/>
        <v>29</v>
      </c>
      <c r="AJ268" s="164"/>
    </row>
    <row r="269" spans="30:36" x14ac:dyDescent="0.2">
      <c r="AD269" s="85">
        <v>1</v>
      </c>
      <c r="AE269" s="85">
        <v>9</v>
      </c>
      <c r="AF269" s="86">
        <f t="shared" si="54"/>
        <v>43433</v>
      </c>
      <c r="AG269" s="86">
        <f t="shared" si="55"/>
        <v>43462</v>
      </c>
      <c r="AH269" s="37">
        <f t="shared" si="56"/>
        <v>29</v>
      </c>
      <c r="AJ269" s="164"/>
    </row>
    <row r="270" spans="30:36" x14ac:dyDescent="0.2">
      <c r="AD270" s="85">
        <v>1</v>
      </c>
      <c r="AE270" s="85">
        <v>10</v>
      </c>
      <c r="AF270" s="86">
        <f t="shared" si="54"/>
        <v>43433</v>
      </c>
      <c r="AG270" s="86">
        <f t="shared" si="55"/>
        <v>43462</v>
      </c>
      <c r="AH270" s="37">
        <f t="shared" si="56"/>
        <v>29</v>
      </c>
      <c r="AJ270" s="164"/>
    </row>
    <row r="271" spans="30:36" x14ac:dyDescent="0.2">
      <c r="AD271" s="85">
        <v>1</v>
      </c>
      <c r="AE271" s="85">
        <v>11</v>
      </c>
      <c r="AF271" s="86">
        <f t="shared" si="54"/>
        <v>43433</v>
      </c>
      <c r="AG271" s="86">
        <f t="shared" si="55"/>
        <v>43462</v>
      </c>
      <c r="AH271" s="37">
        <f t="shared" si="56"/>
        <v>29</v>
      </c>
      <c r="AJ271" s="164"/>
    </row>
    <row r="272" spans="30:36" x14ac:dyDescent="0.2">
      <c r="AD272" s="85">
        <v>1</v>
      </c>
      <c r="AE272" s="85">
        <v>12</v>
      </c>
      <c r="AF272" s="86">
        <f t="shared" si="54"/>
        <v>43433</v>
      </c>
      <c r="AG272" s="86">
        <f t="shared" si="55"/>
        <v>43462</v>
      </c>
      <c r="AH272" s="37">
        <f t="shared" si="56"/>
        <v>29</v>
      </c>
      <c r="AJ272" s="164"/>
    </row>
    <row r="273" spans="30:36" x14ac:dyDescent="0.2">
      <c r="AD273" s="85">
        <v>1</v>
      </c>
      <c r="AE273" s="85">
        <v>13</v>
      </c>
      <c r="AF273" s="86">
        <f t="shared" si="54"/>
        <v>43433</v>
      </c>
      <c r="AG273" s="86">
        <f t="shared" si="55"/>
        <v>43462</v>
      </c>
      <c r="AH273" s="37">
        <f t="shared" si="56"/>
        <v>29</v>
      </c>
      <c r="AJ273" s="164"/>
    </row>
    <row r="274" spans="30:36" x14ac:dyDescent="0.2">
      <c r="AD274" s="85">
        <v>1</v>
      </c>
      <c r="AE274" s="85">
        <v>14</v>
      </c>
      <c r="AF274" s="86">
        <f t="shared" si="54"/>
        <v>43433</v>
      </c>
      <c r="AG274" s="86">
        <f t="shared" si="55"/>
        <v>43462</v>
      </c>
      <c r="AH274" s="37">
        <f t="shared" si="56"/>
        <v>29</v>
      </c>
      <c r="AJ274" s="164"/>
    </row>
    <row r="275" spans="30:36" x14ac:dyDescent="0.2">
      <c r="AD275" s="85">
        <v>1</v>
      </c>
      <c r="AE275" s="85">
        <v>15</v>
      </c>
      <c r="AF275" s="86">
        <f t="shared" si="54"/>
        <v>43433</v>
      </c>
      <c r="AG275" s="86">
        <f t="shared" si="55"/>
        <v>43462</v>
      </c>
      <c r="AH275" s="37">
        <f t="shared" si="56"/>
        <v>29</v>
      </c>
      <c r="AJ275" s="164"/>
    </row>
    <row r="276" spans="30:36" x14ac:dyDescent="0.2">
      <c r="AD276" s="85">
        <v>1</v>
      </c>
      <c r="AE276" s="85">
        <v>16</v>
      </c>
      <c r="AF276" s="86">
        <f t="shared" si="54"/>
        <v>43433</v>
      </c>
      <c r="AG276" s="86">
        <f t="shared" si="55"/>
        <v>43462</v>
      </c>
      <c r="AH276" s="37">
        <f t="shared" si="56"/>
        <v>29</v>
      </c>
      <c r="AJ276" s="164"/>
    </row>
    <row r="277" spans="30:36" x14ac:dyDescent="0.2">
      <c r="AD277" s="85">
        <v>1</v>
      </c>
      <c r="AE277" s="85">
        <v>17</v>
      </c>
      <c r="AF277" s="86">
        <f t="shared" si="54"/>
        <v>43433</v>
      </c>
      <c r="AG277" s="86">
        <f t="shared" si="55"/>
        <v>43462</v>
      </c>
      <c r="AH277" s="37">
        <f t="shared" si="56"/>
        <v>29</v>
      </c>
      <c r="AJ277" s="164"/>
    </row>
    <row r="278" spans="30:36" x14ac:dyDescent="0.2">
      <c r="AD278" s="85">
        <v>1</v>
      </c>
      <c r="AE278" s="85">
        <v>18</v>
      </c>
      <c r="AF278" s="86">
        <f t="shared" si="54"/>
        <v>43433</v>
      </c>
      <c r="AG278" s="86">
        <f t="shared" si="55"/>
        <v>43462</v>
      </c>
      <c r="AH278" s="37">
        <f t="shared" si="56"/>
        <v>29</v>
      </c>
      <c r="AJ278" s="164"/>
    </row>
    <row r="279" spans="30:36" x14ac:dyDescent="0.2">
      <c r="AD279" s="136">
        <v>1</v>
      </c>
      <c r="AE279" s="136">
        <v>19</v>
      </c>
      <c r="AF279" s="137">
        <f t="shared" si="54"/>
        <v>43433</v>
      </c>
      <c r="AG279" s="137">
        <f t="shared" si="55"/>
        <v>43462</v>
      </c>
      <c r="AH279" s="138">
        <f t="shared" si="56"/>
        <v>29</v>
      </c>
      <c r="AJ279" s="164"/>
    </row>
    <row r="280" spans="30:36" x14ac:dyDescent="0.2">
      <c r="AD280" s="85"/>
      <c r="AE280" s="85"/>
      <c r="AF280" s="86"/>
      <c r="AG280" s="86"/>
      <c r="AJ280" s="164"/>
    </row>
    <row r="281" spans="30:36" x14ac:dyDescent="0.2">
      <c r="AD281" s="85"/>
      <c r="AE281" s="85"/>
      <c r="AF281" s="86"/>
      <c r="AG281" s="86"/>
      <c r="AJ281" s="164"/>
    </row>
    <row r="282" spans="30:36" x14ac:dyDescent="0.2">
      <c r="AD282" s="85"/>
      <c r="AE282" s="85"/>
      <c r="AF282" s="86"/>
      <c r="AG282" s="86"/>
      <c r="AJ282" s="164"/>
    </row>
    <row r="283" spans="30:36" x14ac:dyDescent="0.2">
      <c r="AD283" s="85"/>
      <c r="AE283" s="85"/>
      <c r="AF283" s="86"/>
      <c r="AG283" s="86"/>
      <c r="AJ283" s="164"/>
    </row>
    <row r="284" spans="30:36" x14ac:dyDescent="0.2">
      <c r="AD284" s="85"/>
      <c r="AE284" s="85"/>
      <c r="AF284" s="86"/>
      <c r="AG284" s="86"/>
      <c r="AJ284" s="164"/>
    </row>
    <row r="285" spans="30:36" x14ac:dyDescent="0.2">
      <c r="AD285" s="85"/>
      <c r="AE285" s="85"/>
      <c r="AF285" s="86"/>
      <c r="AG285" s="86"/>
      <c r="AJ285" s="164"/>
    </row>
    <row r="286" spans="30:36" x14ac:dyDescent="0.2">
      <c r="AD286" s="85"/>
      <c r="AE286" s="85"/>
      <c r="AF286" s="86"/>
      <c r="AG286" s="86"/>
      <c r="AJ286" s="164"/>
    </row>
    <row r="287" spans="30:36" x14ac:dyDescent="0.2">
      <c r="AD287" s="85"/>
      <c r="AE287" s="85"/>
      <c r="AF287" s="86"/>
      <c r="AG287" s="86"/>
      <c r="AJ287" s="164"/>
    </row>
    <row r="288" spans="30:36" x14ac:dyDescent="0.2">
      <c r="AD288" s="85"/>
      <c r="AE288" s="85"/>
      <c r="AF288" s="86"/>
      <c r="AG288" s="86"/>
      <c r="AJ288" s="164"/>
    </row>
    <row r="289" spans="30:36" x14ac:dyDescent="0.2">
      <c r="AD289" s="85"/>
      <c r="AE289" s="85"/>
      <c r="AF289" s="86"/>
      <c r="AG289" s="86"/>
      <c r="AJ289" s="164"/>
    </row>
    <row r="290" spans="30:36" x14ac:dyDescent="0.2">
      <c r="AD290" s="85"/>
      <c r="AE290" s="85"/>
      <c r="AF290" s="86"/>
      <c r="AG290" s="86"/>
      <c r="AJ290" s="164"/>
    </row>
    <row r="291" spans="30:36" x14ac:dyDescent="0.2">
      <c r="AD291" s="85"/>
      <c r="AE291" s="85"/>
      <c r="AF291" s="86"/>
      <c r="AG291" s="86"/>
      <c r="AJ291" s="164"/>
    </row>
    <row r="292" spans="30:36" x14ac:dyDescent="0.2">
      <c r="AD292" s="85"/>
      <c r="AE292" s="85"/>
      <c r="AF292" s="86"/>
      <c r="AG292" s="86"/>
      <c r="AJ292" s="164"/>
    </row>
    <row r="293" spans="30:36" x14ac:dyDescent="0.2">
      <c r="AD293" s="85"/>
      <c r="AE293" s="85"/>
      <c r="AF293" s="86"/>
      <c r="AG293" s="86"/>
      <c r="AJ293" s="164"/>
    </row>
    <row r="294" spans="30:36" x14ac:dyDescent="0.2">
      <c r="AD294" s="85"/>
      <c r="AE294" s="85"/>
      <c r="AF294" s="86"/>
      <c r="AG294" s="86"/>
      <c r="AJ294" s="164"/>
    </row>
    <row r="295" spans="30:36" x14ac:dyDescent="0.2">
      <c r="AD295" s="85"/>
      <c r="AE295" s="85"/>
      <c r="AF295" s="86"/>
      <c r="AG295" s="86"/>
      <c r="AJ295" s="164"/>
    </row>
    <row r="296" spans="30:36" x14ac:dyDescent="0.2">
      <c r="AD296" s="85"/>
      <c r="AE296" s="85"/>
      <c r="AF296" s="86"/>
      <c r="AG296" s="86"/>
      <c r="AJ296" s="164"/>
    </row>
    <row r="297" spans="30:36" x14ac:dyDescent="0.2">
      <c r="AD297" s="85"/>
      <c r="AE297" s="85"/>
      <c r="AF297" s="86"/>
      <c r="AG297" s="86"/>
      <c r="AJ297" s="164"/>
    </row>
    <row r="298" spans="30:36" x14ac:dyDescent="0.2">
      <c r="AD298" s="85"/>
      <c r="AE298" s="85"/>
      <c r="AF298" s="86"/>
      <c r="AG298" s="86"/>
      <c r="AJ298" s="164"/>
    </row>
    <row r="299" spans="30:36" x14ac:dyDescent="0.2">
      <c r="AD299" s="85"/>
      <c r="AE299" s="85"/>
      <c r="AF299" s="86"/>
      <c r="AG299" s="86"/>
      <c r="AJ299" s="164"/>
    </row>
    <row r="300" spans="30:36" x14ac:dyDescent="0.2">
      <c r="AD300" s="85"/>
      <c r="AE300" s="85"/>
      <c r="AF300" s="86"/>
      <c r="AG300" s="86"/>
      <c r="AJ300" s="164"/>
    </row>
    <row r="301" spans="30:36" x14ac:dyDescent="0.2">
      <c r="AD301" s="85"/>
      <c r="AE301" s="85"/>
      <c r="AF301" s="86"/>
      <c r="AG301" s="86"/>
      <c r="AJ301" s="164"/>
    </row>
    <row r="302" spans="30:36" x14ac:dyDescent="0.2">
      <c r="AD302" s="85"/>
      <c r="AE302" s="85"/>
      <c r="AF302" s="86"/>
      <c r="AG302" s="86"/>
      <c r="AJ302" s="164"/>
    </row>
    <row r="303" spans="30:36" x14ac:dyDescent="0.2">
      <c r="AD303" s="85"/>
      <c r="AE303" s="85"/>
      <c r="AF303" s="86"/>
      <c r="AG303" s="86"/>
      <c r="AJ303" s="164"/>
    </row>
    <row r="304" spans="30:36" x14ac:dyDescent="0.2">
      <c r="AD304" s="85"/>
      <c r="AE304" s="85"/>
      <c r="AF304" s="86"/>
      <c r="AG304" s="86"/>
      <c r="AJ304" s="164"/>
    </row>
    <row r="305" spans="30:36" x14ac:dyDescent="0.2">
      <c r="AD305" s="85"/>
      <c r="AE305" s="85"/>
      <c r="AF305" s="86"/>
      <c r="AG305" s="86"/>
      <c r="AJ305" s="164"/>
    </row>
    <row r="306" spans="30:36" x14ac:dyDescent="0.2">
      <c r="AD306" s="85"/>
      <c r="AE306" s="85"/>
      <c r="AF306" s="86"/>
      <c r="AG306" s="86"/>
      <c r="AJ306" s="164"/>
    </row>
    <row r="307" spans="30:36" x14ac:dyDescent="0.2">
      <c r="AD307" s="85"/>
      <c r="AE307" s="85"/>
      <c r="AF307" s="86"/>
      <c r="AG307" s="86"/>
      <c r="AJ307" s="164"/>
    </row>
    <row r="308" spans="30:36" x14ac:dyDescent="0.2">
      <c r="AD308" s="85"/>
      <c r="AE308" s="85"/>
      <c r="AF308" s="86"/>
      <c r="AG308" s="86"/>
      <c r="AJ308" s="164"/>
    </row>
    <row r="309" spans="30:36" x14ac:dyDescent="0.2">
      <c r="AD309" s="85"/>
      <c r="AE309" s="85"/>
      <c r="AF309" s="86"/>
      <c r="AG309" s="86"/>
      <c r="AJ309" s="164"/>
    </row>
    <row r="310" spans="30:36" x14ac:dyDescent="0.2">
      <c r="AD310" s="85"/>
      <c r="AE310" s="85"/>
      <c r="AF310" s="86"/>
      <c r="AG310" s="86"/>
      <c r="AJ310" s="164"/>
    </row>
    <row r="311" spans="30:36" x14ac:dyDescent="0.2">
      <c r="AD311" s="85"/>
      <c r="AE311" s="85"/>
      <c r="AF311" s="86"/>
      <c r="AG311" s="86"/>
      <c r="AJ311" s="164"/>
    </row>
    <row r="312" spans="30:36" x14ac:dyDescent="0.2">
      <c r="AD312" s="85"/>
      <c r="AE312" s="85"/>
      <c r="AF312" s="86"/>
      <c r="AG312" s="86"/>
      <c r="AJ312" s="164"/>
    </row>
    <row r="313" spans="30:36" x14ac:dyDescent="0.2">
      <c r="AD313" s="85"/>
      <c r="AE313" s="85"/>
      <c r="AF313" s="86"/>
      <c r="AG313" s="86"/>
      <c r="AJ313" s="164"/>
    </row>
    <row r="314" spans="30:36" x14ac:dyDescent="0.2">
      <c r="AD314" s="85"/>
      <c r="AE314" s="85"/>
      <c r="AF314" s="86"/>
      <c r="AG314" s="86"/>
      <c r="AJ314" s="164"/>
    </row>
    <row r="315" spans="30:36" x14ac:dyDescent="0.2">
      <c r="AD315" s="85"/>
      <c r="AE315" s="85"/>
      <c r="AF315" s="86"/>
      <c r="AG315" s="86"/>
      <c r="AJ315" s="164"/>
    </row>
    <row r="316" spans="30:36" x14ac:dyDescent="0.2">
      <c r="AD316" s="85"/>
      <c r="AE316" s="85"/>
      <c r="AF316" s="86"/>
      <c r="AG316" s="86"/>
      <c r="AJ316" s="164"/>
    </row>
    <row r="317" spans="30:36" x14ac:dyDescent="0.2">
      <c r="AD317" s="85"/>
      <c r="AE317" s="85"/>
      <c r="AF317" s="86"/>
      <c r="AG317" s="86"/>
      <c r="AJ317" s="164"/>
    </row>
    <row r="318" spans="30:36" x14ac:dyDescent="0.2">
      <c r="AD318" s="85"/>
      <c r="AE318" s="85"/>
      <c r="AF318" s="86"/>
      <c r="AG318" s="86"/>
      <c r="AJ318" s="164"/>
    </row>
    <row r="319" spans="30:36" x14ac:dyDescent="0.2">
      <c r="AD319" s="85"/>
      <c r="AE319" s="85"/>
      <c r="AF319" s="86"/>
      <c r="AG319" s="86"/>
      <c r="AJ319" s="164"/>
    </row>
    <row r="320" spans="30:36" x14ac:dyDescent="0.2">
      <c r="AD320" s="85"/>
      <c r="AE320" s="85"/>
      <c r="AF320" s="86"/>
      <c r="AG320" s="86"/>
      <c r="AJ320" s="164"/>
    </row>
    <row r="321" spans="30:36" x14ac:dyDescent="0.2">
      <c r="AD321" s="85"/>
      <c r="AE321" s="85"/>
      <c r="AF321" s="86"/>
      <c r="AG321" s="86"/>
      <c r="AJ321" s="164"/>
    </row>
    <row r="322" spans="30:36" x14ac:dyDescent="0.2">
      <c r="AD322" s="85"/>
      <c r="AE322" s="85"/>
      <c r="AF322" s="86"/>
      <c r="AG322" s="86"/>
      <c r="AJ322" s="164"/>
    </row>
    <row r="323" spans="30:36" x14ac:dyDescent="0.2">
      <c r="AD323" s="85"/>
      <c r="AE323" s="85"/>
      <c r="AF323" s="86"/>
      <c r="AG323" s="86"/>
      <c r="AJ323" s="164"/>
    </row>
    <row r="324" spans="30:36" x14ac:dyDescent="0.2">
      <c r="AD324" s="85"/>
      <c r="AE324" s="85"/>
      <c r="AF324" s="86"/>
      <c r="AG324" s="86"/>
      <c r="AJ324" s="164"/>
    </row>
    <row r="325" spans="30:36" x14ac:dyDescent="0.2">
      <c r="AD325" s="85"/>
      <c r="AE325" s="85"/>
      <c r="AF325" s="86"/>
      <c r="AG325" s="86"/>
      <c r="AJ325" s="164"/>
    </row>
    <row r="326" spans="30:36" x14ac:dyDescent="0.2">
      <c r="AD326" s="85"/>
      <c r="AE326" s="85"/>
      <c r="AF326" s="86"/>
      <c r="AG326" s="86"/>
      <c r="AJ326" s="164"/>
    </row>
    <row r="327" spans="30:36" x14ac:dyDescent="0.2">
      <c r="AD327" s="85"/>
      <c r="AE327" s="85"/>
      <c r="AF327" s="86"/>
      <c r="AG327" s="86"/>
      <c r="AJ327" s="164"/>
    </row>
    <row r="328" spans="30:36" x14ac:dyDescent="0.2">
      <c r="AD328" s="85"/>
      <c r="AE328" s="85"/>
      <c r="AF328" s="86"/>
      <c r="AG328" s="86"/>
      <c r="AJ328" s="164"/>
    </row>
    <row r="329" spans="30:36" x14ac:dyDescent="0.2">
      <c r="AD329" s="85"/>
      <c r="AE329" s="85"/>
      <c r="AF329" s="86"/>
      <c r="AG329" s="86"/>
      <c r="AJ329" s="164"/>
    </row>
    <row r="330" spans="30:36" x14ac:dyDescent="0.2">
      <c r="AD330" s="85"/>
      <c r="AE330" s="85"/>
      <c r="AF330" s="86"/>
      <c r="AG330" s="86"/>
      <c r="AJ330" s="164"/>
    </row>
    <row r="331" spans="30:36" x14ac:dyDescent="0.2">
      <c r="AD331" s="85"/>
      <c r="AE331" s="85"/>
      <c r="AF331" s="86"/>
      <c r="AG331" s="86"/>
      <c r="AJ331" s="164"/>
    </row>
    <row r="332" spans="30:36" x14ac:dyDescent="0.2">
      <c r="AD332" s="85"/>
      <c r="AE332" s="85"/>
      <c r="AF332" s="86"/>
      <c r="AG332" s="86"/>
      <c r="AJ332" s="164"/>
    </row>
    <row r="333" spans="30:36" x14ac:dyDescent="0.2">
      <c r="AD333" s="85"/>
      <c r="AE333" s="85"/>
      <c r="AF333" s="86"/>
      <c r="AG333" s="86"/>
      <c r="AJ333" s="164"/>
    </row>
    <row r="334" spans="30:36" x14ac:dyDescent="0.2">
      <c r="AD334" s="85"/>
      <c r="AE334" s="85"/>
      <c r="AF334" s="86"/>
      <c r="AG334" s="86"/>
      <c r="AJ334" s="164"/>
    </row>
    <row r="335" spans="30:36" x14ac:dyDescent="0.2">
      <c r="AD335" s="85"/>
      <c r="AE335" s="85"/>
      <c r="AF335" s="86"/>
      <c r="AG335" s="86"/>
      <c r="AJ335" s="164"/>
    </row>
    <row r="336" spans="30:36" x14ac:dyDescent="0.2">
      <c r="AD336" s="85"/>
      <c r="AE336" s="85"/>
      <c r="AF336" s="86"/>
      <c r="AG336" s="86"/>
      <c r="AJ336" s="164"/>
    </row>
    <row r="337" spans="30:36" x14ac:dyDescent="0.2">
      <c r="AD337" s="85"/>
      <c r="AE337" s="85"/>
      <c r="AF337" s="86"/>
      <c r="AG337" s="86"/>
      <c r="AJ337" s="164"/>
    </row>
    <row r="338" spans="30:36" x14ac:dyDescent="0.2">
      <c r="AD338" s="85"/>
      <c r="AE338" s="85"/>
      <c r="AF338" s="86"/>
      <c r="AG338" s="86"/>
      <c r="AJ338" s="164"/>
    </row>
    <row r="339" spans="30:36" x14ac:dyDescent="0.2">
      <c r="AD339" s="85"/>
      <c r="AE339" s="85"/>
      <c r="AF339" s="86"/>
      <c r="AG339" s="86"/>
      <c r="AJ339" s="164"/>
    </row>
    <row r="340" spans="30:36" x14ac:dyDescent="0.2">
      <c r="AD340" s="85"/>
      <c r="AE340" s="85"/>
      <c r="AF340" s="86"/>
      <c r="AG340" s="86"/>
      <c r="AJ340" s="164"/>
    </row>
    <row r="341" spans="30:36" x14ac:dyDescent="0.2">
      <c r="AD341" s="85"/>
      <c r="AE341" s="85"/>
      <c r="AF341" s="86"/>
      <c r="AG341" s="86"/>
      <c r="AJ341" s="164"/>
    </row>
    <row r="342" spans="30:36" x14ac:dyDescent="0.2">
      <c r="AD342" s="85"/>
      <c r="AE342" s="85"/>
      <c r="AF342" s="86"/>
      <c r="AG342" s="86"/>
      <c r="AJ342" s="164"/>
    </row>
    <row r="343" spans="30:36" x14ac:dyDescent="0.2">
      <c r="AD343" s="85"/>
      <c r="AE343" s="85"/>
      <c r="AF343" s="86"/>
      <c r="AG343" s="86"/>
      <c r="AJ343" s="164"/>
    </row>
    <row r="344" spans="30:36" x14ac:dyDescent="0.2">
      <c r="AD344" s="85"/>
      <c r="AE344" s="85"/>
      <c r="AF344" s="86"/>
      <c r="AG344" s="86"/>
      <c r="AJ344" s="164"/>
    </row>
    <row r="345" spans="30:36" x14ac:dyDescent="0.2">
      <c r="AD345" s="85"/>
      <c r="AE345" s="85"/>
      <c r="AF345" s="86"/>
      <c r="AG345" s="86"/>
      <c r="AJ345" s="164"/>
    </row>
    <row r="346" spans="30:36" x14ac:dyDescent="0.2">
      <c r="AD346" s="85"/>
      <c r="AE346" s="85"/>
      <c r="AF346" s="86"/>
      <c r="AG346" s="86"/>
      <c r="AJ346" s="164"/>
    </row>
    <row r="347" spans="30:36" x14ac:dyDescent="0.2">
      <c r="AD347" s="85"/>
      <c r="AE347" s="85"/>
      <c r="AF347" s="86"/>
      <c r="AG347" s="86"/>
      <c r="AJ347" s="164"/>
    </row>
    <row r="348" spans="30:36" x14ac:dyDescent="0.2">
      <c r="AD348" s="85"/>
      <c r="AE348" s="85"/>
      <c r="AF348" s="86"/>
      <c r="AG348" s="86"/>
      <c r="AJ348" s="164"/>
    </row>
    <row r="349" spans="30:36" x14ac:dyDescent="0.2">
      <c r="AD349" s="85"/>
      <c r="AE349" s="85"/>
      <c r="AF349" s="86"/>
      <c r="AG349" s="86"/>
      <c r="AJ349" s="164"/>
    </row>
    <row r="350" spans="30:36" x14ac:dyDescent="0.2">
      <c r="AD350" s="85"/>
      <c r="AE350" s="85"/>
      <c r="AF350" s="86"/>
      <c r="AG350" s="86"/>
      <c r="AJ350" s="164"/>
    </row>
    <row r="351" spans="30:36" x14ac:dyDescent="0.2">
      <c r="AD351" s="85"/>
      <c r="AE351" s="85"/>
      <c r="AF351" s="86"/>
      <c r="AG351" s="86"/>
    </row>
    <row r="352" spans="30:36" x14ac:dyDescent="0.2">
      <c r="AD352" s="85"/>
      <c r="AE352" s="85"/>
      <c r="AF352" s="86"/>
      <c r="AG352" s="86"/>
    </row>
    <row r="353" spans="30:33" x14ac:dyDescent="0.2">
      <c r="AD353" s="85"/>
      <c r="AE353" s="85"/>
      <c r="AF353" s="86"/>
      <c r="AG353" s="86"/>
    </row>
    <row r="354" spans="30:33" x14ac:dyDescent="0.2">
      <c r="AD354" s="85"/>
      <c r="AE354" s="85"/>
      <c r="AF354" s="86"/>
      <c r="AG354" s="86"/>
    </row>
    <row r="355" spans="30:33" x14ac:dyDescent="0.2">
      <c r="AD355" s="85"/>
      <c r="AE355" s="85"/>
      <c r="AF355" s="86"/>
      <c r="AG355" s="86"/>
    </row>
    <row r="356" spans="30:33" x14ac:dyDescent="0.2">
      <c r="AD356" s="85"/>
      <c r="AE356" s="85"/>
      <c r="AF356" s="86"/>
      <c r="AG356" s="86"/>
    </row>
    <row r="357" spans="30:33" x14ac:dyDescent="0.2">
      <c r="AD357" s="85"/>
      <c r="AE357" s="85"/>
      <c r="AF357" s="86"/>
      <c r="AG357" s="86"/>
    </row>
    <row r="358" spans="30:33" x14ac:dyDescent="0.2">
      <c r="AD358" s="85"/>
      <c r="AE358" s="85"/>
      <c r="AF358" s="86"/>
      <c r="AG358" s="86"/>
    </row>
    <row r="359" spans="30:33" x14ac:dyDescent="0.2">
      <c r="AD359" s="85"/>
      <c r="AE359" s="85"/>
      <c r="AF359" s="86"/>
      <c r="AG359" s="86"/>
    </row>
    <row r="360" spans="30:33" x14ac:dyDescent="0.2">
      <c r="AD360" s="85"/>
      <c r="AE360" s="85"/>
      <c r="AF360" s="86"/>
      <c r="AG360" s="86"/>
    </row>
    <row r="361" spans="30:33" x14ac:dyDescent="0.2">
      <c r="AD361" s="85"/>
      <c r="AE361" s="85"/>
      <c r="AF361" s="86"/>
      <c r="AG361" s="86"/>
    </row>
    <row r="362" spans="30:33" x14ac:dyDescent="0.2">
      <c r="AD362" s="85"/>
      <c r="AE362" s="85"/>
      <c r="AF362" s="86"/>
      <c r="AG362" s="86"/>
    </row>
    <row r="363" spans="30:33" x14ac:dyDescent="0.2">
      <c r="AD363" s="85"/>
      <c r="AE363" s="85"/>
      <c r="AF363" s="86"/>
      <c r="AG363" s="86"/>
    </row>
    <row r="364" spans="30:33" x14ac:dyDescent="0.2">
      <c r="AD364" s="85"/>
      <c r="AE364" s="85"/>
      <c r="AF364" s="86"/>
      <c r="AG364" s="86"/>
    </row>
    <row r="365" spans="30:33" x14ac:dyDescent="0.2">
      <c r="AD365" s="85"/>
      <c r="AE365" s="85"/>
      <c r="AF365" s="86"/>
      <c r="AG365" s="86"/>
    </row>
    <row r="366" spans="30:33" x14ac:dyDescent="0.2">
      <c r="AD366" s="85"/>
      <c r="AE366" s="85"/>
      <c r="AF366" s="86"/>
      <c r="AG366" s="86"/>
    </row>
    <row r="367" spans="30:33" x14ac:dyDescent="0.2">
      <c r="AD367" s="85"/>
      <c r="AE367" s="85"/>
      <c r="AF367" s="86"/>
      <c r="AG367" s="86"/>
    </row>
    <row r="368" spans="30:33" x14ac:dyDescent="0.2">
      <c r="AD368" s="85"/>
      <c r="AE368" s="85"/>
      <c r="AF368" s="86"/>
      <c r="AG368" s="86"/>
    </row>
    <row r="369" spans="30:33" x14ac:dyDescent="0.2">
      <c r="AD369" s="85"/>
      <c r="AE369" s="85"/>
      <c r="AF369" s="86"/>
      <c r="AG369" s="86"/>
    </row>
    <row r="370" spans="30:33" x14ac:dyDescent="0.2">
      <c r="AD370" s="85"/>
      <c r="AE370" s="85"/>
      <c r="AF370" s="86"/>
      <c r="AG370" s="86"/>
    </row>
    <row r="371" spans="30:33" x14ac:dyDescent="0.2">
      <c r="AD371" s="85"/>
      <c r="AE371" s="85"/>
      <c r="AF371" s="86"/>
      <c r="AG371" s="86"/>
    </row>
    <row r="372" spans="30:33" x14ac:dyDescent="0.2">
      <c r="AD372" s="85"/>
      <c r="AE372" s="85"/>
      <c r="AF372" s="86"/>
      <c r="AG372" s="86"/>
    </row>
    <row r="373" spans="30:33" x14ac:dyDescent="0.2">
      <c r="AD373" s="85"/>
      <c r="AE373" s="85"/>
      <c r="AF373" s="86"/>
      <c r="AG373" s="86"/>
    </row>
    <row r="374" spans="30:33" x14ac:dyDescent="0.2">
      <c r="AD374" s="85"/>
      <c r="AE374" s="85"/>
      <c r="AF374" s="86"/>
      <c r="AG374" s="86"/>
    </row>
    <row r="375" spans="30:33" x14ac:dyDescent="0.2">
      <c r="AD375" s="85"/>
      <c r="AE375" s="85"/>
      <c r="AF375" s="86"/>
      <c r="AG375" s="86"/>
    </row>
    <row r="376" spans="30:33" x14ac:dyDescent="0.2">
      <c r="AD376" s="85"/>
      <c r="AE376" s="85"/>
      <c r="AF376" s="86"/>
      <c r="AG376" s="86"/>
    </row>
    <row r="377" spans="30:33" x14ac:dyDescent="0.2">
      <c r="AD377" s="85"/>
      <c r="AE377" s="85"/>
      <c r="AF377" s="86"/>
      <c r="AG377" s="86"/>
    </row>
    <row r="378" spans="30:33" x14ac:dyDescent="0.2">
      <c r="AD378" s="85"/>
      <c r="AE378" s="85"/>
      <c r="AF378" s="86"/>
      <c r="AG378" s="86"/>
    </row>
    <row r="379" spans="30:33" x14ac:dyDescent="0.2">
      <c r="AD379" s="85"/>
      <c r="AE379" s="85"/>
      <c r="AF379" s="86"/>
      <c r="AG379" s="86"/>
    </row>
    <row r="380" spans="30:33" x14ac:dyDescent="0.2">
      <c r="AD380" s="85"/>
      <c r="AE380" s="85"/>
      <c r="AF380" s="86"/>
      <c r="AG380" s="86"/>
    </row>
    <row r="381" spans="30:33" x14ac:dyDescent="0.2">
      <c r="AD381" s="85"/>
      <c r="AE381" s="85"/>
      <c r="AF381" s="86"/>
      <c r="AG381" s="86"/>
    </row>
    <row r="382" spans="30:33" x14ac:dyDescent="0.2">
      <c r="AD382" s="85"/>
      <c r="AE382" s="85"/>
      <c r="AF382" s="86"/>
      <c r="AG382" s="86"/>
    </row>
    <row r="383" spans="30:33" x14ac:dyDescent="0.2">
      <c r="AD383" s="85"/>
      <c r="AE383" s="85"/>
      <c r="AF383" s="86"/>
      <c r="AG383" s="86"/>
    </row>
    <row r="384" spans="30:33" x14ac:dyDescent="0.2">
      <c r="AD384" s="85"/>
      <c r="AE384" s="85"/>
      <c r="AF384" s="86"/>
      <c r="AG384" s="86"/>
    </row>
    <row r="385" spans="30:33" x14ac:dyDescent="0.2">
      <c r="AD385" s="85"/>
      <c r="AE385" s="85"/>
      <c r="AF385" s="86"/>
      <c r="AG385" s="86"/>
    </row>
    <row r="386" spans="30:33" x14ac:dyDescent="0.2">
      <c r="AD386" s="85"/>
      <c r="AE386" s="85"/>
      <c r="AF386" s="86"/>
      <c r="AG386" s="86"/>
    </row>
    <row r="387" spans="30:33" x14ac:dyDescent="0.2">
      <c r="AD387" s="85"/>
      <c r="AE387" s="85"/>
      <c r="AF387" s="86"/>
      <c r="AG387" s="86"/>
    </row>
    <row r="388" spans="30:33" x14ac:dyDescent="0.2">
      <c r="AD388" s="85"/>
      <c r="AE388" s="85"/>
      <c r="AF388" s="86"/>
      <c r="AG388" s="86"/>
    </row>
    <row r="389" spans="30:33" x14ac:dyDescent="0.2">
      <c r="AD389" s="85"/>
      <c r="AE389" s="85"/>
      <c r="AF389" s="86"/>
      <c r="AG389" s="86"/>
    </row>
    <row r="390" spans="30:33" x14ac:dyDescent="0.2">
      <c r="AD390" s="85"/>
      <c r="AE390" s="85"/>
      <c r="AF390" s="86"/>
      <c r="AG390" s="86"/>
    </row>
    <row r="391" spans="30:33" x14ac:dyDescent="0.2">
      <c r="AD391" s="85"/>
      <c r="AE391" s="85"/>
      <c r="AF391" s="86"/>
      <c r="AG391" s="86"/>
    </row>
    <row r="392" spans="30:33" x14ac:dyDescent="0.2">
      <c r="AD392" s="85"/>
      <c r="AE392" s="85"/>
      <c r="AF392" s="86"/>
      <c r="AG392" s="86"/>
    </row>
    <row r="393" spans="30:33" x14ac:dyDescent="0.2">
      <c r="AD393" s="85"/>
      <c r="AE393" s="85"/>
      <c r="AF393" s="86"/>
      <c r="AG393" s="86"/>
    </row>
    <row r="394" spans="30:33" x14ac:dyDescent="0.2">
      <c r="AD394" s="85"/>
      <c r="AE394" s="85"/>
      <c r="AF394" s="86"/>
      <c r="AG394" s="86"/>
    </row>
    <row r="395" spans="30:33" x14ac:dyDescent="0.2">
      <c r="AD395" s="85"/>
      <c r="AE395" s="85"/>
      <c r="AF395" s="86"/>
      <c r="AG395" s="86"/>
    </row>
    <row r="396" spans="30:33" x14ac:dyDescent="0.2">
      <c r="AD396" s="85"/>
      <c r="AE396" s="85"/>
      <c r="AF396" s="86"/>
      <c r="AG396" s="86"/>
    </row>
    <row r="397" spans="30:33" x14ac:dyDescent="0.2">
      <c r="AD397" s="85"/>
      <c r="AE397" s="85"/>
      <c r="AF397" s="86"/>
      <c r="AG397" s="86"/>
    </row>
    <row r="398" spans="30:33" x14ac:dyDescent="0.2">
      <c r="AD398" s="85"/>
      <c r="AE398" s="85"/>
      <c r="AF398" s="86"/>
      <c r="AG398" s="86"/>
    </row>
    <row r="399" spans="30:33" x14ac:dyDescent="0.2">
      <c r="AD399" s="85"/>
      <c r="AE399" s="85"/>
      <c r="AF399" s="86"/>
      <c r="AG399" s="86"/>
    </row>
    <row r="400" spans="30:33" x14ac:dyDescent="0.2">
      <c r="AD400" s="85"/>
      <c r="AE400" s="85"/>
      <c r="AF400" s="86"/>
      <c r="AG400" s="86"/>
    </row>
    <row r="401" spans="30:33" x14ac:dyDescent="0.2">
      <c r="AD401" s="85"/>
      <c r="AE401" s="85"/>
      <c r="AF401" s="86"/>
      <c r="AG401" s="86"/>
    </row>
    <row r="402" spans="30:33" x14ac:dyDescent="0.2">
      <c r="AD402" s="85"/>
      <c r="AE402" s="85"/>
      <c r="AF402" s="86"/>
      <c r="AG402" s="86"/>
    </row>
    <row r="403" spans="30:33" x14ac:dyDescent="0.2">
      <c r="AD403" s="85"/>
      <c r="AE403" s="85"/>
      <c r="AF403" s="86"/>
      <c r="AG403" s="86"/>
    </row>
    <row r="404" spans="30:33" x14ac:dyDescent="0.2">
      <c r="AD404" s="85"/>
      <c r="AE404" s="85"/>
      <c r="AF404" s="86"/>
      <c r="AG404" s="86"/>
    </row>
    <row r="405" spans="30:33" x14ac:dyDescent="0.2">
      <c r="AD405" s="85"/>
      <c r="AE405" s="85"/>
      <c r="AF405" s="86"/>
      <c r="AG405" s="86"/>
    </row>
    <row r="406" spans="30:33" x14ac:dyDescent="0.2">
      <c r="AD406" s="85"/>
      <c r="AE406" s="85"/>
      <c r="AF406" s="86"/>
      <c r="AG406" s="86"/>
    </row>
    <row r="407" spans="30:33" x14ac:dyDescent="0.2">
      <c r="AD407" s="85"/>
      <c r="AE407" s="85"/>
      <c r="AF407" s="86"/>
      <c r="AG407" s="86"/>
    </row>
    <row r="408" spans="30:33" x14ac:dyDescent="0.2">
      <c r="AD408" s="85"/>
      <c r="AE408" s="85"/>
      <c r="AF408" s="86"/>
      <c r="AG408" s="86"/>
    </row>
    <row r="409" spans="30:33" x14ac:dyDescent="0.2">
      <c r="AD409" s="85"/>
      <c r="AE409" s="85"/>
      <c r="AF409" s="86"/>
      <c r="AG409" s="86"/>
    </row>
    <row r="410" spans="30:33" x14ac:dyDescent="0.2">
      <c r="AD410" s="85"/>
      <c r="AE410" s="85"/>
      <c r="AF410" s="86"/>
      <c r="AG410" s="86"/>
    </row>
    <row r="411" spans="30:33" x14ac:dyDescent="0.2">
      <c r="AD411" s="85"/>
      <c r="AE411" s="85"/>
      <c r="AF411" s="86"/>
      <c r="AG411" s="86"/>
    </row>
    <row r="412" spans="30:33" x14ac:dyDescent="0.2">
      <c r="AD412" s="85"/>
      <c r="AE412" s="85"/>
      <c r="AF412" s="86"/>
      <c r="AG412" s="86"/>
    </row>
    <row r="413" spans="30:33" x14ac:dyDescent="0.2">
      <c r="AD413" s="85"/>
      <c r="AE413" s="85"/>
      <c r="AF413" s="86"/>
      <c r="AG413" s="86"/>
    </row>
    <row r="414" spans="30:33" x14ac:dyDescent="0.2">
      <c r="AD414" s="85"/>
      <c r="AE414" s="85"/>
      <c r="AF414" s="86"/>
      <c r="AG414" s="86"/>
    </row>
    <row r="415" spans="30:33" x14ac:dyDescent="0.2">
      <c r="AD415" s="85"/>
      <c r="AE415" s="85"/>
      <c r="AF415" s="86"/>
      <c r="AG415" s="86"/>
    </row>
    <row r="416" spans="30:33" x14ac:dyDescent="0.2">
      <c r="AD416" s="85"/>
      <c r="AE416" s="85"/>
      <c r="AF416" s="86"/>
      <c r="AG416" s="86"/>
    </row>
    <row r="417" spans="30:33" x14ac:dyDescent="0.2">
      <c r="AD417" s="85"/>
      <c r="AE417" s="85"/>
      <c r="AF417" s="86"/>
      <c r="AG417" s="86"/>
    </row>
    <row r="418" spans="30:33" x14ac:dyDescent="0.2">
      <c r="AD418" s="85"/>
      <c r="AE418" s="85"/>
      <c r="AF418" s="86"/>
      <c r="AG418" s="86"/>
    </row>
    <row r="419" spans="30:33" x14ac:dyDescent="0.2">
      <c r="AD419" s="85"/>
      <c r="AE419" s="85"/>
      <c r="AF419" s="86"/>
      <c r="AG419" s="86"/>
    </row>
    <row r="420" spans="30:33" x14ac:dyDescent="0.2">
      <c r="AD420" s="85"/>
      <c r="AE420" s="85"/>
      <c r="AF420" s="86"/>
      <c r="AG420" s="86"/>
    </row>
    <row r="421" spans="30:33" x14ac:dyDescent="0.2">
      <c r="AD421" s="85"/>
      <c r="AE421" s="85"/>
      <c r="AF421" s="86"/>
      <c r="AG421" s="86"/>
    </row>
    <row r="422" spans="30:33" x14ac:dyDescent="0.2">
      <c r="AD422" s="85"/>
      <c r="AE422" s="85"/>
      <c r="AF422" s="86"/>
      <c r="AG422" s="86"/>
    </row>
    <row r="423" spans="30:33" x14ac:dyDescent="0.2">
      <c r="AD423" s="85"/>
      <c r="AE423" s="85"/>
      <c r="AF423" s="86"/>
      <c r="AG423" s="86"/>
    </row>
    <row r="424" spans="30:33" x14ac:dyDescent="0.2">
      <c r="AD424" s="85"/>
      <c r="AE424" s="85"/>
      <c r="AF424" s="86"/>
      <c r="AG424" s="86"/>
    </row>
    <row r="425" spans="30:33" x14ac:dyDescent="0.2">
      <c r="AD425" s="85"/>
      <c r="AE425" s="85"/>
      <c r="AF425" s="86"/>
      <c r="AG425" s="86"/>
    </row>
    <row r="426" spans="30:33" x14ac:dyDescent="0.2">
      <c r="AD426" s="85"/>
      <c r="AE426" s="85"/>
      <c r="AF426" s="86"/>
      <c r="AG426" s="86"/>
    </row>
    <row r="427" spans="30:33" x14ac:dyDescent="0.2">
      <c r="AD427" s="85"/>
      <c r="AE427" s="85"/>
      <c r="AF427" s="86"/>
      <c r="AG427" s="86"/>
    </row>
    <row r="428" spans="30:33" x14ac:dyDescent="0.2">
      <c r="AD428" s="85"/>
      <c r="AE428" s="85"/>
      <c r="AF428" s="86"/>
      <c r="AG428" s="86"/>
    </row>
    <row r="429" spans="30:33" x14ac:dyDescent="0.2">
      <c r="AD429" s="85"/>
      <c r="AE429" s="85"/>
      <c r="AF429" s="86"/>
      <c r="AG429" s="86"/>
    </row>
    <row r="430" spans="30:33" x14ac:dyDescent="0.2">
      <c r="AD430" s="85"/>
      <c r="AE430" s="85"/>
      <c r="AF430" s="86"/>
      <c r="AG430" s="86"/>
    </row>
    <row r="431" spans="30:33" x14ac:dyDescent="0.2">
      <c r="AD431" s="85"/>
      <c r="AE431" s="85"/>
      <c r="AF431" s="86"/>
      <c r="AG431" s="86"/>
    </row>
    <row r="432" spans="30:33" x14ac:dyDescent="0.2">
      <c r="AD432" s="85"/>
      <c r="AE432" s="85"/>
      <c r="AF432" s="86"/>
      <c r="AG432" s="86"/>
    </row>
    <row r="433" spans="30:33" x14ac:dyDescent="0.2">
      <c r="AD433" s="85"/>
      <c r="AE433" s="85"/>
      <c r="AF433" s="86"/>
      <c r="AG433" s="86"/>
    </row>
    <row r="434" spans="30:33" x14ac:dyDescent="0.2">
      <c r="AD434" s="85"/>
      <c r="AE434" s="85"/>
      <c r="AF434" s="86"/>
      <c r="AG434" s="86"/>
    </row>
    <row r="435" spans="30:33" x14ac:dyDescent="0.2">
      <c r="AD435" s="85"/>
      <c r="AE435" s="85"/>
      <c r="AF435" s="86"/>
      <c r="AG435" s="86"/>
    </row>
    <row r="436" spans="30:33" x14ac:dyDescent="0.2">
      <c r="AD436" s="85"/>
      <c r="AE436" s="85"/>
      <c r="AF436" s="86"/>
      <c r="AG436" s="86"/>
    </row>
    <row r="437" spans="30:33" x14ac:dyDescent="0.2">
      <c r="AD437" s="85"/>
      <c r="AE437" s="85"/>
      <c r="AF437" s="86"/>
      <c r="AG437" s="86"/>
    </row>
    <row r="438" spans="30:33" x14ac:dyDescent="0.2">
      <c r="AD438" s="85"/>
      <c r="AE438" s="85"/>
      <c r="AF438" s="86"/>
      <c r="AG438" s="86"/>
    </row>
    <row r="439" spans="30:33" x14ac:dyDescent="0.2">
      <c r="AD439" s="85"/>
      <c r="AE439" s="85"/>
      <c r="AF439" s="86"/>
      <c r="AG439" s="86"/>
    </row>
    <row r="440" spans="30:33" x14ac:dyDescent="0.2">
      <c r="AD440" s="85"/>
      <c r="AE440" s="85"/>
      <c r="AF440" s="86"/>
      <c r="AG440" s="86"/>
    </row>
    <row r="441" spans="30:33" x14ac:dyDescent="0.2">
      <c r="AD441" s="85"/>
      <c r="AE441" s="85"/>
      <c r="AF441" s="86"/>
      <c r="AG441" s="86"/>
    </row>
    <row r="442" spans="30:33" x14ac:dyDescent="0.2">
      <c r="AD442" s="85"/>
      <c r="AE442" s="85"/>
      <c r="AF442" s="86"/>
      <c r="AG442" s="86"/>
    </row>
    <row r="443" spans="30:33" x14ac:dyDescent="0.2">
      <c r="AD443" s="85"/>
      <c r="AE443" s="85"/>
      <c r="AF443" s="86"/>
      <c r="AG443" s="86"/>
    </row>
    <row r="444" spans="30:33" x14ac:dyDescent="0.2">
      <c r="AD444" s="85"/>
      <c r="AE444" s="85"/>
      <c r="AF444" s="86"/>
      <c r="AG444" s="86"/>
    </row>
    <row r="445" spans="30:33" x14ac:dyDescent="0.2">
      <c r="AD445" s="85"/>
      <c r="AE445" s="85"/>
      <c r="AF445" s="86"/>
      <c r="AG445" s="86"/>
    </row>
    <row r="446" spans="30:33" x14ac:dyDescent="0.2">
      <c r="AD446" s="85"/>
      <c r="AE446" s="85"/>
      <c r="AF446" s="86"/>
      <c r="AG446" s="86"/>
    </row>
    <row r="447" spans="30:33" x14ac:dyDescent="0.2">
      <c r="AD447" s="85"/>
      <c r="AE447" s="85"/>
      <c r="AF447" s="86"/>
      <c r="AG447" s="86"/>
    </row>
    <row r="448" spans="30:33" x14ac:dyDescent="0.2">
      <c r="AD448" s="85"/>
      <c r="AE448" s="85"/>
      <c r="AF448" s="86"/>
      <c r="AG448" s="86"/>
    </row>
    <row r="449" spans="30:33" x14ac:dyDescent="0.2">
      <c r="AD449" s="85"/>
      <c r="AE449" s="85"/>
      <c r="AF449" s="86"/>
      <c r="AG449" s="86"/>
    </row>
    <row r="450" spans="30:33" x14ac:dyDescent="0.2">
      <c r="AD450" s="85"/>
      <c r="AE450" s="85"/>
      <c r="AF450" s="86"/>
      <c r="AG450" s="86"/>
    </row>
    <row r="451" spans="30:33" x14ac:dyDescent="0.2">
      <c r="AD451" s="85"/>
      <c r="AE451" s="85"/>
      <c r="AF451" s="86"/>
      <c r="AG451" s="86"/>
    </row>
    <row r="452" spans="30:33" x14ac:dyDescent="0.2">
      <c r="AD452" s="85"/>
      <c r="AE452" s="85"/>
      <c r="AF452" s="86"/>
      <c r="AG452" s="86"/>
    </row>
    <row r="453" spans="30:33" x14ac:dyDescent="0.2">
      <c r="AD453" s="85"/>
      <c r="AE453" s="85"/>
      <c r="AF453" s="86"/>
      <c r="AG453" s="86"/>
    </row>
    <row r="454" spans="30:33" x14ac:dyDescent="0.2">
      <c r="AD454" s="85"/>
      <c r="AE454" s="85"/>
      <c r="AF454" s="86"/>
      <c r="AG454" s="86"/>
    </row>
    <row r="455" spans="30:33" x14ac:dyDescent="0.2">
      <c r="AD455" s="85"/>
      <c r="AE455" s="85"/>
      <c r="AF455" s="86"/>
      <c r="AG455" s="86"/>
    </row>
    <row r="456" spans="30:33" x14ac:dyDescent="0.2">
      <c r="AD456" s="85"/>
      <c r="AE456" s="85"/>
      <c r="AF456" s="86"/>
      <c r="AG456" s="86"/>
    </row>
    <row r="457" spans="30:33" x14ac:dyDescent="0.2">
      <c r="AD457" s="85"/>
      <c r="AE457" s="85"/>
      <c r="AF457" s="86"/>
      <c r="AG457" s="86"/>
    </row>
    <row r="458" spans="30:33" x14ac:dyDescent="0.2">
      <c r="AD458" s="85"/>
      <c r="AE458" s="85"/>
      <c r="AF458" s="86"/>
      <c r="AG458" s="86"/>
    </row>
    <row r="459" spans="30:33" x14ac:dyDescent="0.2">
      <c r="AD459" s="85"/>
      <c r="AE459" s="85"/>
      <c r="AF459" s="86"/>
      <c r="AG459" s="86"/>
    </row>
    <row r="460" spans="30:33" x14ac:dyDescent="0.2">
      <c r="AD460" s="85"/>
      <c r="AE460" s="85"/>
      <c r="AF460" s="86"/>
      <c r="AG460" s="86"/>
    </row>
    <row r="461" spans="30:33" x14ac:dyDescent="0.2">
      <c r="AD461" s="85"/>
      <c r="AE461" s="85"/>
      <c r="AF461" s="86"/>
      <c r="AG461" s="86"/>
    </row>
    <row r="462" spans="30:33" x14ac:dyDescent="0.2">
      <c r="AD462" s="85"/>
      <c r="AE462" s="85"/>
      <c r="AF462" s="86"/>
      <c r="AG462" s="86"/>
    </row>
    <row r="463" spans="30:33" x14ac:dyDescent="0.2">
      <c r="AD463" s="85"/>
      <c r="AE463" s="85"/>
      <c r="AF463" s="86"/>
      <c r="AG463" s="86"/>
    </row>
    <row r="464" spans="30:33" x14ac:dyDescent="0.2">
      <c r="AD464" s="85"/>
      <c r="AE464" s="85"/>
      <c r="AF464" s="86"/>
      <c r="AG464" s="86"/>
    </row>
    <row r="465" spans="30:33" x14ac:dyDescent="0.2">
      <c r="AD465" s="85"/>
      <c r="AE465" s="85"/>
      <c r="AF465" s="86"/>
      <c r="AG465" s="86"/>
    </row>
    <row r="466" spans="30:33" x14ac:dyDescent="0.2">
      <c r="AD466" s="85"/>
      <c r="AE466" s="85"/>
      <c r="AF466" s="86"/>
      <c r="AG466" s="86"/>
    </row>
    <row r="467" spans="30:33" x14ac:dyDescent="0.2">
      <c r="AD467" s="85"/>
      <c r="AE467" s="85"/>
      <c r="AF467" s="86"/>
      <c r="AG467" s="86"/>
    </row>
    <row r="468" spans="30:33" x14ac:dyDescent="0.2">
      <c r="AD468" s="85"/>
      <c r="AE468" s="85"/>
      <c r="AF468" s="86"/>
      <c r="AG468" s="86"/>
    </row>
    <row r="469" spans="30:33" x14ac:dyDescent="0.2">
      <c r="AD469" s="85"/>
      <c r="AE469" s="85"/>
      <c r="AF469" s="86"/>
      <c r="AG469" s="86"/>
    </row>
    <row r="470" spans="30:33" x14ac:dyDescent="0.2">
      <c r="AD470" s="85"/>
      <c r="AE470" s="85"/>
      <c r="AF470" s="86"/>
      <c r="AG470" s="86"/>
    </row>
    <row r="471" spans="30:33" x14ac:dyDescent="0.2">
      <c r="AD471" s="85"/>
      <c r="AE471" s="85"/>
      <c r="AF471" s="86"/>
      <c r="AG471" s="86"/>
    </row>
    <row r="472" spans="30:33" x14ac:dyDescent="0.2">
      <c r="AD472" s="85"/>
      <c r="AE472" s="85"/>
      <c r="AF472" s="86"/>
      <c r="AG472" s="86"/>
    </row>
    <row r="473" spans="30:33" x14ac:dyDescent="0.2">
      <c r="AD473" s="85"/>
      <c r="AE473" s="85"/>
      <c r="AF473" s="86"/>
      <c r="AG473" s="86"/>
    </row>
    <row r="474" spans="30:33" x14ac:dyDescent="0.2">
      <c r="AD474" s="85"/>
      <c r="AE474" s="85"/>
      <c r="AF474" s="86"/>
      <c r="AG474" s="86"/>
    </row>
    <row r="475" spans="30:33" x14ac:dyDescent="0.2">
      <c r="AD475" s="85"/>
      <c r="AE475" s="85"/>
      <c r="AF475" s="86"/>
      <c r="AG475" s="86"/>
    </row>
    <row r="476" spans="30:33" x14ac:dyDescent="0.2">
      <c r="AD476" s="85"/>
      <c r="AE476" s="85"/>
      <c r="AF476" s="86"/>
      <c r="AG476" s="86"/>
    </row>
    <row r="477" spans="30:33" x14ac:dyDescent="0.2">
      <c r="AD477" s="85"/>
      <c r="AE477" s="85"/>
      <c r="AF477" s="86"/>
      <c r="AG477" s="86"/>
    </row>
    <row r="478" spans="30:33" x14ac:dyDescent="0.2">
      <c r="AD478" s="85"/>
      <c r="AE478" s="85"/>
      <c r="AF478" s="86"/>
      <c r="AG478" s="86"/>
    </row>
    <row r="479" spans="30:33" x14ac:dyDescent="0.2">
      <c r="AD479" s="85"/>
      <c r="AE479" s="85"/>
      <c r="AF479" s="86"/>
      <c r="AG479" s="86"/>
    </row>
    <row r="480" spans="30:33" x14ac:dyDescent="0.2">
      <c r="AD480" s="85"/>
      <c r="AE480" s="85"/>
      <c r="AF480" s="86"/>
      <c r="AG480" s="86"/>
    </row>
    <row r="481" spans="30:33" x14ac:dyDescent="0.2">
      <c r="AD481" s="85"/>
      <c r="AE481" s="85"/>
      <c r="AF481" s="86"/>
      <c r="AG481" s="86"/>
    </row>
    <row r="482" spans="30:33" x14ac:dyDescent="0.2">
      <c r="AD482" s="85"/>
      <c r="AE482" s="85"/>
      <c r="AF482" s="86"/>
      <c r="AG482" s="86"/>
    </row>
    <row r="483" spans="30:33" x14ac:dyDescent="0.2">
      <c r="AD483" s="85"/>
      <c r="AE483" s="85"/>
      <c r="AF483" s="86"/>
      <c r="AG483" s="86"/>
    </row>
    <row r="484" spans="30:33" x14ac:dyDescent="0.2">
      <c r="AD484" s="85"/>
      <c r="AE484" s="85"/>
      <c r="AF484" s="86"/>
      <c r="AG484" s="86"/>
    </row>
    <row r="485" spans="30:33" x14ac:dyDescent="0.2">
      <c r="AD485" s="85"/>
      <c r="AE485" s="85"/>
      <c r="AF485" s="86"/>
      <c r="AG485" s="86"/>
    </row>
    <row r="486" spans="30:33" x14ac:dyDescent="0.2">
      <c r="AD486" s="85"/>
      <c r="AE486" s="85"/>
      <c r="AF486" s="86"/>
      <c r="AG486" s="86"/>
    </row>
    <row r="487" spans="30:33" x14ac:dyDescent="0.2">
      <c r="AD487" s="85"/>
      <c r="AE487" s="85"/>
      <c r="AF487" s="86"/>
      <c r="AG487" s="86"/>
    </row>
    <row r="488" spans="30:33" x14ac:dyDescent="0.2">
      <c r="AD488" s="85"/>
      <c r="AE488" s="85"/>
      <c r="AF488" s="86"/>
      <c r="AG488" s="86"/>
    </row>
  </sheetData>
  <conditionalFormatting sqref="AJ34:AJ279">
    <cfRule type="cellIs" dxfId="1" priority="1" operator="greaterThan">
      <formula>4</formula>
    </cfRule>
  </conditionalFormatting>
  <pageMargins left="0.75" right="0.75" top="1" bottom="1" header="0.5" footer="0.5"/>
  <pageSetup paperSize="5" scale="52" orientation="landscape" verticalDpi="597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D5E8-AB33-4291-9E96-2847A586CC44}">
  <sheetPr>
    <pageSetUpPr fitToPage="1"/>
  </sheetPr>
  <dimension ref="A1:BY488"/>
  <sheetViews>
    <sheetView zoomScaleNormal="100" workbookViewId="0"/>
  </sheetViews>
  <sheetFormatPr defaultColWidth="12.7109375" defaultRowHeight="15" x14ac:dyDescent="0.2"/>
  <cols>
    <col min="1" max="1" width="12.7109375" style="37"/>
    <col min="2" max="24" width="12.7109375" style="37" hidden="1" customWidth="1"/>
    <col min="25" max="27" width="12.7109375" style="37" customWidth="1"/>
    <col min="28" max="16384" width="12.7109375" style="37"/>
  </cols>
  <sheetData>
    <row r="1" spans="1:77" s="43" customFormat="1" ht="15" customHeight="1" x14ac:dyDescent="0.3">
      <c r="A1" s="42" t="s">
        <v>60</v>
      </c>
    </row>
    <row r="2" spans="1:77" s="43" customFormat="1" ht="15" customHeight="1" x14ac:dyDescent="0.25">
      <c r="A2" s="44"/>
    </row>
    <row r="3" spans="1:77" s="43" customFormat="1" ht="15" customHeight="1" x14ac:dyDescent="0.25">
      <c r="A3" s="45" t="s">
        <v>61</v>
      </c>
      <c r="D3" s="46"/>
    </row>
    <row r="4" spans="1:77" s="43" customFormat="1" ht="15" customHeight="1" x14ac:dyDescent="0.25">
      <c r="A4" s="45"/>
      <c r="B4" s="43">
        <v>0</v>
      </c>
      <c r="C4" s="46">
        <f t="shared" ref="C4:Y4" si="0">IF(ISERROR(MONTH(DATEVALUE("01/" &amp; C$7 &amp; "/" &amp; C8)))=FALSE,MONTH(DATEVALUE("01/" &amp; C$7 &amp; "/" &amp; C8))&amp;C8,0)</f>
        <v>0</v>
      </c>
      <c r="D4" s="46" t="str">
        <f t="shared" si="0"/>
        <v>12017</v>
      </c>
      <c r="E4" s="46">
        <f t="shared" si="0"/>
        <v>0</v>
      </c>
      <c r="F4" s="46" t="str">
        <f t="shared" si="0"/>
        <v>22017</v>
      </c>
      <c r="G4" s="46">
        <f t="shared" si="0"/>
        <v>0</v>
      </c>
      <c r="H4" s="46" t="str">
        <f t="shared" si="0"/>
        <v>32017</v>
      </c>
      <c r="I4" s="46">
        <f t="shared" si="0"/>
        <v>0</v>
      </c>
      <c r="J4" s="46" t="str">
        <f t="shared" si="0"/>
        <v>42017</v>
      </c>
      <c r="K4" s="46">
        <f t="shared" si="0"/>
        <v>0</v>
      </c>
      <c r="L4" s="46" t="str">
        <f t="shared" si="0"/>
        <v>52017</v>
      </c>
      <c r="M4" s="46">
        <f t="shared" si="0"/>
        <v>0</v>
      </c>
      <c r="N4" s="46" t="str">
        <f t="shared" si="0"/>
        <v>62017</v>
      </c>
      <c r="O4" s="46">
        <f t="shared" si="0"/>
        <v>0</v>
      </c>
      <c r="P4" s="46" t="str">
        <f t="shared" si="0"/>
        <v>72017</v>
      </c>
      <c r="Q4" s="46">
        <f t="shared" si="0"/>
        <v>0</v>
      </c>
      <c r="R4" s="46" t="str">
        <f t="shared" si="0"/>
        <v>82017</v>
      </c>
      <c r="S4" s="46">
        <f t="shared" si="0"/>
        <v>0</v>
      </c>
      <c r="T4" s="46" t="str">
        <f t="shared" si="0"/>
        <v>92017</v>
      </c>
      <c r="U4" s="46">
        <f t="shared" si="0"/>
        <v>0</v>
      </c>
      <c r="V4" s="46" t="str">
        <f t="shared" si="0"/>
        <v>102017</v>
      </c>
      <c r="W4" s="46">
        <f t="shared" si="0"/>
        <v>0</v>
      </c>
      <c r="X4" s="46" t="str">
        <f t="shared" si="0"/>
        <v>112017</v>
      </c>
      <c r="Y4" s="46">
        <f t="shared" si="0"/>
        <v>0</v>
      </c>
      <c r="Z4" s="43">
        <v>0</v>
      </c>
      <c r="AA4" s="46">
        <f t="shared" ref="AA4:BS4" si="1">IF(ISERROR(MONTH(DATEVALUE("01/" &amp; AA$7 &amp; "/" &amp; AA8)))=FALSE,MONTH(DATEVALUE("01/" &amp; AA$7 &amp; "/" &amp; AA8))&amp;AA8,0)</f>
        <v>0</v>
      </c>
      <c r="AB4" s="46" t="str">
        <f t="shared" si="1"/>
        <v>12018</v>
      </c>
      <c r="AC4" s="46">
        <f t="shared" si="1"/>
        <v>0</v>
      </c>
      <c r="AD4" s="46" t="str">
        <f t="shared" si="1"/>
        <v>22018</v>
      </c>
      <c r="AE4" s="46">
        <f t="shared" si="1"/>
        <v>0</v>
      </c>
      <c r="AF4" s="46" t="str">
        <f t="shared" si="1"/>
        <v>32018</v>
      </c>
      <c r="AG4" s="46">
        <f t="shared" si="1"/>
        <v>0</v>
      </c>
      <c r="AH4" s="46" t="str">
        <f t="shared" si="1"/>
        <v>42018</v>
      </c>
      <c r="AI4" s="46">
        <f t="shared" si="1"/>
        <v>0</v>
      </c>
      <c r="AJ4" s="46" t="str">
        <f t="shared" si="1"/>
        <v>52018</v>
      </c>
      <c r="AK4" s="46">
        <f t="shared" si="1"/>
        <v>0</v>
      </c>
      <c r="AL4" s="46" t="str">
        <f t="shared" si="1"/>
        <v>62018</v>
      </c>
      <c r="AM4" s="46">
        <f t="shared" si="1"/>
        <v>0</v>
      </c>
      <c r="AN4" s="46" t="str">
        <f t="shared" si="1"/>
        <v>72018</v>
      </c>
      <c r="AO4" s="46">
        <f t="shared" si="1"/>
        <v>0</v>
      </c>
      <c r="AP4" s="46" t="str">
        <f t="shared" si="1"/>
        <v>82018</v>
      </c>
      <c r="AQ4" s="46">
        <f t="shared" si="1"/>
        <v>0</v>
      </c>
      <c r="AR4" s="46" t="str">
        <f t="shared" si="1"/>
        <v>92018</v>
      </c>
      <c r="AS4" s="46">
        <f t="shared" si="1"/>
        <v>0</v>
      </c>
      <c r="AT4" s="46" t="str">
        <f t="shared" si="1"/>
        <v>102018</v>
      </c>
      <c r="AU4" s="46">
        <f t="shared" si="1"/>
        <v>0</v>
      </c>
      <c r="AV4" s="46" t="str">
        <f t="shared" si="1"/>
        <v>112018</v>
      </c>
      <c r="AW4" s="46">
        <f t="shared" si="1"/>
        <v>0</v>
      </c>
      <c r="AX4" s="46" t="str">
        <f t="shared" si="1"/>
        <v>122018</v>
      </c>
      <c r="AY4" s="46">
        <f t="shared" si="1"/>
        <v>0</v>
      </c>
      <c r="AZ4" s="46" t="str">
        <f>IF(ISERROR(MONTH(DATEVALUE("01/" &amp; AZ$7 &amp; "/" &amp; AZ8)))=FALSE,MONTH(DATEVALUE("01/" &amp; AZ$7 &amp; "/" &amp; AZ8))&amp;AZ8,0)</f>
        <v>12019</v>
      </c>
      <c r="BA4" s="46">
        <f t="shared" si="1"/>
        <v>0</v>
      </c>
      <c r="BB4" s="46" t="str">
        <f t="shared" si="1"/>
        <v>22019</v>
      </c>
      <c r="BC4" s="46">
        <f t="shared" si="1"/>
        <v>0</v>
      </c>
      <c r="BD4" s="46" t="str">
        <f t="shared" si="1"/>
        <v>32019</v>
      </c>
      <c r="BE4" s="46">
        <f t="shared" si="1"/>
        <v>0</v>
      </c>
      <c r="BF4" s="46" t="str">
        <f t="shared" si="1"/>
        <v>42019</v>
      </c>
      <c r="BG4" s="46">
        <f t="shared" si="1"/>
        <v>0</v>
      </c>
      <c r="BH4" s="46" t="str">
        <f t="shared" si="1"/>
        <v>52019</v>
      </c>
      <c r="BI4" s="46">
        <f t="shared" si="1"/>
        <v>0</v>
      </c>
      <c r="BJ4" s="46" t="str">
        <f t="shared" si="1"/>
        <v>62019</v>
      </c>
      <c r="BK4" s="46">
        <f t="shared" si="1"/>
        <v>0</v>
      </c>
      <c r="BL4" s="46" t="str">
        <f t="shared" si="1"/>
        <v>72019</v>
      </c>
      <c r="BM4" s="46">
        <f t="shared" si="1"/>
        <v>0</v>
      </c>
      <c r="BN4" s="46" t="str">
        <f t="shared" si="1"/>
        <v>82019</v>
      </c>
      <c r="BO4" s="46">
        <f t="shared" si="1"/>
        <v>0</v>
      </c>
      <c r="BP4" s="46" t="str">
        <f t="shared" si="1"/>
        <v>92019</v>
      </c>
      <c r="BQ4" s="46">
        <f t="shared" si="1"/>
        <v>0</v>
      </c>
      <c r="BR4" s="46" t="str">
        <f t="shared" si="1"/>
        <v>102019</v>
      </c>
      <c r="BS4" s="46">
        <f t="shared" si="1"/>
        <v>0</v>
      </c>
      <c r="BT4" s="46" t="str">
        <f>IF(ISERROR(MONTH(DATEVALUE("01/" &amp; BT$7 &amp; "/" &amp; BT8)))=FALSE,MONTH(DATEVALUE("01/" &amp; BT$7 &amp; "/" &amp; BT8))&amp;BT8,0)</f>
        <v>112019</v>
      </c>
      <c r="BU4" s="46">
        <f>IF(ISERROR(MONTH(DATEVALUE("01/" &amp; BU$7 &amp; "/" &amp; BU8)))=FALSE,MONTH(DATEVALUE("01/" &amp; BU$7 &amp; "/" &amp; BU8))&amp;BU8,0)</f>
        <v>0</v>
      </c>
      <c r="BV4" s="46">
        <f>IF(ISERROR(MONTH(DATEVALUE("01/" &amp; BV$7 &amp; "/" &amp; BV8)))=FALSE,MONTH(DATEVALUE("01/" &amp; BV$7 &amp; "/" &amp; BV8))&amp;BV8,0)</f>
        <v>0</v>
      </c>
      <c r="BW4" s="46">
        <f>IF(ISERROR(MONTH(DATEVALUE("01/" &amp; BW$7 &amp; "/" &amp; BW8)))=FALSE,MONTH(DATEVALUE("01/" &amp; BW$7 &amp; "/" &amp; BW8))&amp;BW8,0)</f>
        <v>0</v>
      </c>
      <c r="BX4" s="46" t="str">
        <f>IF(ISERROR(MONTH(DATEVALUE("01/" &amp; BX$7 &amp; "/" &amp; BX8)))=FALSE,MONTH(DATEVALUE("01/" &amp; BX$7 &amp; "/" &amp; BX8))&amp;BX8,0)</f>
        <v>12020</v>
      </c>
    </row>
    <row r="5" spans="1:77" s="43" customFormat="1" ht="15" customHeight="1" x14ac:dyDescent="0.25">
      <c r="A5" s="47"/>
      <c r="B5" s="43">
        <f t="shared" ref="B5:X5" si="2">C4</f>
        <v>0</v>
      </c>
      <c r="C5" s="43" t="str">
        <f t="shared" si="2"/>
        <v>12017</v>
      </c>
      <c r="D5" s="43">
        <f t="shared" si="2"/>
        <v>0</v>
      </c>
      <c r="E5" s="43" t="str">
        <f t="shared" si="2"/>
        <v>22017</v>
      </c>
      <c r="F5" s="43">
        <f t="shared" si="2"/>
        <v>0</v>
      </c>
      <c r="G5" s="43" t="str">
        <f t="shared" si="2"/>
        <v>32017</v>
      </c>
      <c r="H5" s="43">
        <f t="shared" si="2"/>
        <v>0</v>
      </c>
      <c r="I5" s="43" t="str">
        <f t="shared" si="2"/>
        <v>42017</v>
      </c>
      <c r="J5" s="43">
        <f t="shared" si="2"/>
        <v>0</v>
      </c>
      <c r="K5" s="43" t="str">
        <f t="shared" si="2"/>
        <v>52017</v>
      </c>
      <c r="L5" s="43">
        <f t="shared" si="2"/>
        <v>0</v>
      </c>
      <c r="M5" s="43" t="str">
        <f t="shared" si="2"/>
        <v>62017</v>
      </c>
      <c r="N5" s="43">
        <f t="shared" si="2"/>
        <v>0</v>
      </c>
      <c r="O5" s="43" t="str">
        <f t="shared" si="2"/>
        <v>72017</v>
      </c>
      <c r="P5" s="43">
        <f t="shared" si="2"/>
        <v>0</v>
      </c>
      <c r="Q5" s="43" t="str">
        <f t="shared" si="2"/>
        <v>82017</v>
      </c>
      <c r="R5" s="43">
        <f t="shared" si="2"/>
        <v>0</v>
      </c>
      <c r="S5" s="43" t="str">
        <f t="shared" si="2"/>
        <v>92017</v>
      </c>
      <c r="T5" s="43">
        <f t="shared" si="2"/>
        <v>0</v>
      </c>
      <c r="U5" s="43" t="str">
        <f t="shared" si="2"/>
        <v>102017</v>
      </c>
      <c r="V5" s="43">
        <f t="shared" si="2"/>
        <v>0</v>
      </c>
      <c r="W5" s="43" t="str">
        <f t="shared" si="2"/>
        <v>112017</v>
      </c>
      <c r="X5" s="43">
        <f t="shared" si="2"/>
        <v>0</v>
      </c>
      <c r="Y5" s="43">
        <v>122017</v>
      </c>
      <c r="Z5" s="43">
        <f t="shared" ref="Z5:AV5" si="3">AA4</f>
        <v>0</v>
      </c>
      <c r="AA5" s="43" t="str">
        <f t="shared" si="3"/>
        <v>12018</v>
      </c>
      <c r="AB5" s="43">
        <f t="shared" si="3"/>
        <v>0</v>
      </c>
      <c r="AC5" s="43" t="str">
        <f t="shared" si="3"/>
        <v>22018</v>
      </c>
      <c r="AD5" s="43">
        <f t="shared" si="3"/>
        <v>0</v>
      </c>
      <c r="AE5" s="43" t="str">
        <f t="shared" si="3"/>
        <v>32018</v>
      </c>
      <c r="AF5" s="43">
        <f t="shared" si="3"/>
        <v>0</v>
      </c>
      <c r="AG5" s="43" t="str">
        <f t="shared" si="3"/>
        <v>42018</v>
      </c>
      <c r="AH5" s="43">
        <f t="shared" si="3"/>
        <v>0</v>
      </c>
      <c r="AI5" s="43" t="str">
        <f t="shared" si="3"/>
        <v>52018</v>
      </c>
      <c r="AJ5" s="43">
        <f t="shared" si="3"/>
        <v>0</v>
      </c>
      <c r="AK5" s="43" t="str">
        <f t="shared" si="3"/>
        <v>62018</v>
      </c>
      <c r="AL5" s="43">
        <f t="shared" si="3"/>
        <v>0</v>
      </c>
      <c r="AM5" s="43" t="str">
        <f t="shared" si="3"/>
        <v>72018</v>
      </c>
      <c r="AN5" s="43">
        <f t="shared" si="3"/>
        <v>0</v>
      </c>
      <c r="AO5" s="43" t="str">
        <f t="shared" si="3"/>
        <v>82018</v>
      </c>
      <c r="AP5" s="43">
        <f t="shared" si="3"/>
        <v>0</v>
      </c>
      <c r="AQ5" s="43" t="str">
        <f t="shared" si="3"/>
        <v>92018</v>
      </c>
      <c r="AR5" s="43">
        <f t="shared" si="3"/>
        <v>0</v>
      </c>
      <c r="AS5" s="43" t="str">
        <f t="shared" si="3"/>
        <v>102018</v>
      </c>
      <c r="AT5" s="43">
        <f t="shared" si="3"/>
        <v>0</v>
      </c>
      <c r="AU5" s="43" t="str">
        <f t="shared" si="3"/>
        <v>112018</v>
      </c>
      <c r="AV5" s="43">
        <f t="shared" si="3"/>
        <v>0</v>
      </c>
      <c r="AW5" s="43">
        <v>122017</v>
      </c>
      <c r="AY5" s="43" t="str">
        <f t="shared" ref="AY5:BX5" si="4">AZ4</f>
        <v>12019</v>
      </c>
      <c r="AZ5" s="43">
        <f t="shared" si="4"/>
        <v>0</v>
      </c>
      <c r="BA5" s="43" t="str">
        <f t="shared" si="4"/>
        <v>22019</v>
      </c>
      <c r="BB5" s="43">
        <f t="shared" si="4"/>
        <v>0</v>
      </c>
      <c r="BC5" s="43" t="str">
        <f t="shared" si="4"/>
        <v>32019</v>
      </c>
      <c r="BD5" s="43">
        <f t="shared" si="4"/>
        <v>0</v>
      </c>
      <c r="BE5" s="43" t="str">
        <f t="shared" si="4"/>
        <v>42019</v>
      </c>
      <c r="BF5" s="43">
        <f t="shared" si="4"/>
        <v>0</v>
      </c>
      <c r="BG5" s="43" t="str">
        <f t="shared" si="4"/>
        <v>52019</v>
      </c>
      <c r="BH5" s="43">
        <f t="shared" si="4"/>
        <v>0</v>
      </c>
      <c r="BI5" s="43" t="str">
        <f t="shared" si="4"/>
        <v>62019</v>
      </c>
      <c r="BJ5" s="43">
        <f t="shared" si="4"/>
        <v>0</v>
      </c>
      <c r="BK5" s="43" t="str">
        <f t="shared" si="4"/>
        <v>72019</v>
      </c>
      <c r="BL5" s="43">
        <f t="shared" si="4"/>
        <v>0</v>
      </c>
      <c r="BM5" s="43" t="str">
        <f t="shared" si="4"/>
        <v>82019</v>
      </c>
      <c r="BN5" s="43">
        <f t="shared" si="4"/>
        <v>0</v>
      </c>
      <c r="BO5" s="43" t="str">
        <f t="shared" si="4"/>
        <v>92019</v>
      </c>
      <c r="BP5" s="43">
        <f t="shared" si="4"/>
        <v>0</v>
      </c>
      <c r="BQ5" s="43" t="str">
        <f t="shared" si="4"/>
        <v>102019</v>
      </c>
      <c r="BR5" s="43">
        <f t="shared" si="4"/>
        <v>0</v>
      </c>
      <c r="BS5" s="43" t="str">
        <f t="shared" si="4"/>
        <v>112019</v>
      </c>
      <c r="BT5" s="43">
        <f t="shared" si="4"/>
        <v>0</v>
      </c>
      <c r="BU5" s="43">
        <f t="shared" si="4"/>
        <v>0</v>
      </c>
      <c r="BV5" s="43">
        <f t="shared" si="4"/>
        <v>0</v>
      </c>
      <c r="BW5" s="43" t="str">
        <f t="shared" si="4"/>
        <v>12020</v>
      </c>
      <c r="BX5" s="43">
        <f t="shared" si="4"/>
        <v>0</v>
      </c>
    </row>
    <row r="6" spans="1:77" s="43" customFormat="1" ht="9.9499999999999993" customHeight="1" x14ac:dyDescent="0.25">
      <c r="A6" s="47"/>
    </row>
    <row r="7" spans="1:77" s="43" customFormat="1" ht="21.95" customHeight="1" x14ac:dyDescent="0.25">
      <c r="A7" s="48" t="s">
        <v>62</v>
      </c>
      <c r="B7" s="49" t="s">
        <v>63</v>
      </c>
      <c r="C7" s="49"/>
      <c r="D7" s="49" t="s">
        <v>64</v>
      </c>
      <c r="E7" s="49"/>
      <c r="F7" s="49" t="s">
        <v>65</v>
      </c>
      <c r="G7" s="49"/>
      <c r="H7" s="49" t="s">
        <v>66</v>
      </c>
      <c r="I7" s="49"/>
      <c r="J7" s="49" t="s">
        <v>67</v>
      </c>
      <c r="K7" s="49"/>
      <c r="L7" s="50" t="s">
        <v>68</v>
      </c>
      <c r="M7" s="50"/>
      <c r="N7" s="50" t="s">
        <v>69</v>
      </c>
      <c r="O7" s="50"/>
      <c r="P7" s="50" t="s">
        <v>70</v>
      </c>
      <c r="Q7" s="50"/>
      <c r="R7" s="50" t="s">
        <v>71</v>
      </c>
      <c r="S7" s="50"/>
      <c r="T7" s="50" t="s">
        <v>72</v>
      </c>
      <c r="U7" s="50"/>
      <c r="V7" s="50" t="s">
        <v>73</v>
      </c>
      <c r="W7" s="50"/>
      <c r="X7" s="50" t="s">
        <v>74</v>
      </c>
      <c r="Y7" s="50"/>
      <c r="Z7" s="50" t="s">
        <v>75</v>
      </c>
      <c r="AA7" s="50"/>
      <c r="AB7" s="51" t="s">
        <v>64</v>
      </c>
      <c r="AC7" s="51"/>
      <c r="AD7" s="51" t="s">
        <v>65</v>
      </c>
      <c r="AE7" s="51"/>
      <c r="AF7" s="51" t="s">
        <v>66</v>
      </c>
      <c r="AG7" s="51"/>
      <c r="AH7" s="51" t="s">
        <v>67</v>
      </c>
      <c r="AI7" s="51"/>
      <c r="AJ7" s="52" t="s">
        <v>68</v>
      </c>
      <c r="AK7" s="52"/>
      <c r="AL7" s="52" t="s">
        <v>69</v>
      </c>
      <c r="AM7" s="52"/>
      <c r="AN7" s="52" t="s">
        <v>70</v>
      </c>
      <c r="AO7" s="52"/>
      <c r="AP7" s="52" t="s">
        <v>71</v>
      </c>
      <c r="AQ7" s="52"/>
      <c r="AR7" s="52" t="s">
        <v>72</v>
      </c>
      <c r="AS7" s="52"/>
      <c r="AT7" s="52" t="s">
        <v>73</v>
      </c>
      <c r="AU7" s="52"/>
      <c r="AV7" s="52" t="s">
        <v>74</v>
      </c>
      <c r="AW7" s="52"/>
      <c r="AX7" s="52" t="s">
        <v>63</v>
      </c>
      <c r="AY7" s="52"/>
      <c r="AZ7" s="132" t="s">
        <v>64</v>
      </c>
      <c r="BA7" s="132"/>
      <c r="BB7" s="132" t="s">
        <v>65</v>
      </c>
      <c r="BC7" s="132"/>
      <c r="BD7" s="132" t="s">
        <v>66</v>
      </c>
      <c r="BE7" s="132"/>
      <c r="BF7" s="132" t="s">
        <v>67</v>
      </c>
      <c r="BG7" s="132"/>
      <c r="BH7" s="132" t="s">
        <v>68</v>
      </c>
      <c r="BI7" s="132"/>
      <c r="BJ7" s="132" t="s">
        <v>69</v>
      </c>
      <c r="BK7" s="132"/>
      <c r="BL7" s="132" t="s">
        <v>70</v>
      </c>
      <c r="BM7" s="132"/>
      <c r="BN7" s="132" t="s">
        <v>71</v>
      </c>
      <c r="BO7" s="132"/>
      <c r="BP7" s="132" t="s">
        <v>72</v>
      </c>
      <c r="BQ7" s="132"/>
      <c r="BR7" s="132" t="s">
        <v>73</v>
      </c>
      <c r="BS7" s="132"/>
      <c r="BT7" s="132" t="s">
        <v>74</v>
      </c>
      <c r="BU7" s="132"/>
      <c r="BV7" s="132" t="s">
        <v>75</v>
      </c>
      <c r="BW7" s="132"/>
      <c r="BX7" s="132" t="s">
        <v>64</v>
      </c>
      <c r="BY7" s="132"/>
    </row>
    <row r="8" spans="1:77" s="43" customFormat="1" ht="21.95" customHeight="1" x14ac:dyDescent="0.25">
      <c r="A8" s="53"/>
      <c r="B8" s="54">
        <v>2016</v>
      </c>
      <c r="C8" s="54"/>
      <c r="D8" s="54">
        <v>2017</v>
      </c>
      <c r="E8" s="54"/>
      <c r="F8" s="54">
        <v>2017</v>
      </c>
      <c r="G8" s="54"/>
      <c r="H8" s="54">
        <v>2017</v>
      </c>
      <c r="I8" s="54" t="s">
        <v>61</v>
      </c>
      <c r="J8" s="54">
        <v>2017</v>
      </c>
      <c r="K8" s="54" t="s">
        <v>61</v>
      </c>
      <c r="L8" s="55">
        <v>2017</v>
      </c>
      <c r="M8" s="55" t="s">
        <v>61</v>
      </c>
      <c r="N8" s="55">
        <v>2017</v>
      </c>
      <c r="O8" s="55" t="s">
        <v>61</v>
      </c>
      <c r="P8" s="55">
        <v>2017</v>
      </c>
      <c r="Q8" s="55" t="s">
        <v>61</v>
      </c>
      <c r="R8" s="55">
        <v>2017</v>
      </c>
      <c r="S8" s="55" t="s">
        <v>61</v>
      </c>
      <c r="T8" s="55">
        <v>2017</v>
      </c>
      <c r="U8" s="55" t="s">
        <v>61</v>
      </c>
      <c r="V8" s="55">
        <v>2017</v>
      </c>
      <c r="W8" s="55" t="s">
        <v>61</v>
      </c>
      <c r="X8" s="55">
        <v>2017</v>
      </c>
      <c r="Y8" s="55" t="s">
        <v>61</v>
      </c>
      <c r="Z8" s="55">
        <v>2017</v>
      </c>
      <c r="AA8" s="55"/>
      <c r="AB8" s="56">
        <v>2018</v>
      </c>
      <c r="AC8" s="56"/>
      <c r="AD8" s="56">
        <v>2018</v>
      </c>
      <c r="AE8" s="56"/>
      <c r="AF8" s="56">
        <v>2018</v>
      </c>
      <c r="AG8" s="56" t="s">
        <v>61</v>
      </c>
      <c r="AH8" s="56">
        <v>2018</v>
      </c>
      <c r="AI8" s="56" t="s">
        <v>61</v>
      </c>
      <c r="AJ8" s="57">
        <v>2018</v>
      </c>
      <c r="AK8" s="57" t="s">
        <v>61</v>
      </c>
      <c r="AL8" s="57">
        <v>2018</v>
      </c>
      <c r="AM8" s="57" t="s">
        <v>61</v>
      </c>
      <c r="AN8" s="57">
        <v>2018</v>
      </c>
      <c r="AO8" s="57" t="s">
        <v>61</v>
      </c>
      <c r="AP8" s="57">
        <v>2018</v>
      </c>
      <c r="AQ8" s="57" t="s">
        <v>61</v>
      </c>
      <c r="AR8" s="57">
        <v>2018</v>
      </c>
      <c r="AS8" s="57" t="s">
        <v>61</v>
      </c>
      <c r="AT8" s="57">
        <v>2018</v>
      </c>
      <c r="AU8" s="57" t="s">
        <v>61</v>
      </c>
      <c r="AV8" s="57">
        <v>2018</v>
      </c>
      <c r="AW8" s="57" t="s">
        <v>61</v>
      </c>
      <c r="AX8" s="57">
        <v>2018</v>
      </c>
      <c r="AY8" s="57"/>
      <c r="AZ8" s="133">
        <v>2019</v>
      </c>
      <c r="BA8" s="133"/>
      <c r="BB8" s="133">
        <v>2019</v>
      </c>
      <c r="BC8" s="133"/>
      <c r="BD8" s="133">
        <v>2019</v>
      </c>
      <c r="BE8" s="133" t="s">
        <v>61</v>
      </c>
      <c r="BF8" s="133">
        <v>2019</v>
      </c>
      <c r="BG8" s="133" t="s">
        <v>61</v>
      </c>
      <c r="BH8" s="133">
        <v>2019</v>
      </c>
      <c r="BI8" s="133" t="s">
        <v>61</v>
      </c>
      <c r="BJ8" s="133">
        <v>2019</v>
      </c>
      <c r="BK8" s="133" t="s">
        <v>61</v>
      </c>
      <c r="BL8" s="133">
        <v>2019</v>
      </c>
      <c r="BM8" s="133" t="s">
        <v>61</v>
      </c>
      <c r="BN8" s="133">
        <v>2019</v>
      </c>
      <c r="BO8" s="133" t="s">
        <v>61</v>
      </c>
      <c r="BP8" s="133">
        <v>2019</v>
      </c>
      <c r="BQ8" s="133" t="s">
        <v>61</v>
      </c>
      <c r="BR8" s="133">
        <v>2019</v>
      </c>
      <c r="BS8" s="133" t="s">
        <v>61</v>
      </c>
      <c r="BT8" s="133">
        <v>2019</v>
      </c>
      <c r="BU8" s="133" t="s">
        <v>61</v>
      </c>
      <c r="BV8" s="133">
        <v>2019</v>
      </c>
      <c r="BW8" s="133"/>
      <c r="BX8" s="133">
        <v>2020</v>
      </c>
      <c r="BY8" s="133"/>
    </row>
    <row r="9" spans="1:77" s="43" customFormat="1" ht="21.95" customHeight="1" x14ac:dyDescent="0.25">
      <c r="A9" s="58" t="s">
        <v>61</v>
      </c>
      <c r="B9" s="59"/>
      <c r="C9" s="59"/>
      <c r="D9" s="59"/>
      <c r="E9" s="59"/>
      <c r="F9" s="59"/>
      <c r="G9" s="60"/>
      <c r="H9" s="59"/>
      <c r="I9" s="59"/>
      <c r="J9" s="59"/>
      <c r="K9" s="59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2"/>
      <c r="AC9" s="62"/>
      <c r="AD9" s="62"/>
      <c r="AE9" s="63"/>
      <c r="AF9" s="62"/>
      <c r="AG9" s="62"/>
      <c r="AH9" s="62"/>
      <c r="AI9" s="62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</row>
    <row r="10" spans="1:77" s="43" customFormat="1" ht="21.95" customHeight="1" x14ac:dyDescent="0.25">
      <c r="A10" s="37">
        <v>1</v>
      </c>
      <c r="B10" s="65">
        <v>42704</v>
      </c>
      <c r="C10" s="66">
        <f t="shared" ref="C10:C28" si="5">D10-B10</f>
        <v>34</v>
      </c>
      <c r="D10" s="65">
        <v>42738</v>
      </c>
      <c r="E10" s="66">
        <f t="shared" ref="E10:E28" si="6">F10-D10</f>
        <v>28</v>
      </c>
      <c r="F10" s="67">
        <v>42766</v>
      </c>
      <c r="G10" s="66">
        <f t="shared" ref="G10:G28" si="7">H10-F10</f>
        <v>29</v>
      </c>
      <c r="H10" s="67">
        <v>42795</v>
      </c>
      <c r="I10" s="66">
        <f t="shared" ref="I10:I28" si="8">J10-H10</f>
        <v>30</v>
      </c>
      <c r="J10" s="67">
        <v>42825</v>
      </c>
      <c r="K10" s="66">
        <f t="shared" ref="K10:K28" si="9">L10-J10</f>
        <v>32</v>
      </c>
      <c r="L10" s="68">
        <v>42857</v>
      </c>
      <c r="M10" s="69">
        <f t="shared" ref="M10:M28" si="10">N10-L10</f>
        <v>30</v>
      </c>
      <c r="N10" s="70">
        <v>42887</v>
      </c>
      <c r="O10" s="69">
        <f t="shared" ref="O10:O28" si="11">P10-N10</f>
        <v>29</v>
      </c>
      <c r="P10" s="71">
        <v>42916</v>
      </c>
      <c r="Q10" s="72">
        <f t="shared" ref="Q10:Q28" si="12">R10-P10</f>
        <v>32</v>
      </c>
      <c r="R10" s="73">
        <v>42948</v>
      </c>
      <c r="S10" s="72">
        <f t="shared" ref="S10:S28" si="13">T10-R10</f>
        <v>30</v>
      </c>
      <c r="T10" s="74">
        <v>42978</v>
      </c>
      <c r="U10" s="72">
        <f t="shared" ref="U10:U28" si="14">V10-T10</f>
        <v>32</v>
      </c>
      <c r="V10" s="75">
        <v>43010</v>
      </c>
      <c r="W10" s="72">
        <f t="shared" ref="W10:W28" si="15">X10-V10</f>
        <v>29</v>
      </c>
      <c r="X10" s="76">
        <v>43039</v>
      </c>
      <c r="Y10" s="72">
        <f t="shared" ref="Y10:Y28" si="16">Z10-X10</f>
        <v>29</v>
      </c>
      <c r="Z10" s="77">
        <v>43068</v>
      </c>
      <c r="AA10" s="72">
        <f>AB10-Z10</f>
        <v>34</v>
      </c>
      <c r="AB10" s="78">
        <v>43102</v>
      </c>
      <c r="AC10" s="79">
        <f t="shared" ref="AC10:AC28" si="17">AD10-AB10</f>
        <v>29</v>
      </c>
      <c r="AD10" s="80">
        <v>43131</v>
      </c>
      <c r="AE10" s="79">
        <f t="shared" ref="AE10:AE28" si="18">AF10-AD10</f>
        <v>28</v>
      </c>
      <c r="AF10" s="80">
        <v>43159</v>
      </c>
      <c r="AG10" s="79">
        <f t="shared" ref="AG10:AG28" si="19">AH10-AF10</f>
        <v>29</v>
      </c>
      <c r="AH10" s="80">
        <v>43188</v>
      </c>
      <c r="AI10" s="79">
        <f t="shared" ref="AI10:AI28" si="20">AJ10-AH10</f>
        <v>31</v>
      </c>
      <c r="AJ10" s="81">
        <v>43219</v>
      </c>
      <c r="AK10" s="82">
        <f t="shared" ref="AK10:AK28" si="21">AL10-AJ10</f>
        <v>32</v>
      </c>
      <c r="AL10" s="83">
        <v>43251</v>
      </c>
      <c r="AM10" s="82">
        <f t="shared" ref="AM10:AM28" si="22">AN10-AL10</f>
        <v>29</v>
      </c>
      <c r="AN10" s="180">
        <v>43280</v>
      </c>
      <c r="AO10" s="84">
        <f t="shared" ref="AO10:AO28" si="23">AP10-AN10</f>
        <v>32</v>
      </c>
      <c r="AP10" s="181">
        <v>43312</v>
      </c>
      <c r="AQ10" s="84">
        <f t="shared" ref="AQ10:AQ28" si="24">AR10-AP10</f>
        <v>31</v>
      </c>
      <c r="AR10" s="182">
        <v>43343</v>
      </c>
      <c r="AS10" s="84">
        <f t="shared" ref="AS10:AS28" si="25">AT10-AR10</f>
        <v>28</v>
      </c>
      <c r="AT10" s="183">
        <v>43371</v>
      </c>
      <c r="AU10" s="84">
        <f t="shared" ref="AU10:AU28" si="26">AV10-AT10</f>
        <v>28</v>
      </c>
      <c r="AV10" s="184">
        <v>43399</v>
      </c>
      <c r="AW10" s="84">
        <f t="shared" ref="AW10:AW28" si="27">AX10-AV10</f>
        <v>30</v>
      </c>
      <c r="AX10" s="185">
        <v>43429</v>
      </c>
      <c r="AY10" s="84">
        <f>AZ10-AX10</f>
        <v>27</v>
      </c>
      <c r="AZ10" s="186">
        <v>43456</v>
      </c>
      <c r="BA10" s="135">
        <f t="shared" ref="BA10:BA28" si="28">BB10-AZ10</f>
        <v>35</v>
      </c>
      <c r="BB10" s="186">
        <v>43491</v>
      </c>
      <c r="BC10" s="135">
        <f t="shared" ref="BC10:BC28" si="29">BD10-BB10</f>
        <v>28</v>
      </c>
      <c r="BD10" s="186">
        <v>43519</v>
      </c>
      <c r="BE10" s="135">
        <f t="shared" ref="BE10:BE28" si="30">BF10-BD10</f>
        <v>30</v>
      </c>
      <c r="BF10" s="186">
        <v>43549</v>
      </c>
      <c r="BG10" s="135">
        <f t="shared" ref="BG10:BG28" si="31">BH10-BF10</f>
        <v>31</v>
      </c>
      <c r="BH10" s="186">
        <v>43580</v>
      </c>
      <c r="BI10" s="135">
        <f t="shared" ref="BI10:BI28" si="32">BJ10-BH10</f>
        <v>30</v>
      </c>
      <c r="BJ10" s="186">
        <v>43610</v>
      </c>
      <c r="BK10" s="135">
        <f t="shared" ref="BK10:BK28" si="33">BL10-BJ10</f>
        <v>31</v>
      </c>
      <c r="BL10" s="186">
        <v>43641</v>
      </c>
      <c r="BM10" s="135">
        <f t="shared" ref="BM10:BM28" si="34">BN10-BL10</f>
        <v>30</v>
      </c>
      <c r="BN10" s="186">
        <v>43671</v>
      </c>
      <c r="BO10" s="135">
        <f t="shared" ref="BO10:BO28" si="35">BP10-BN10</f>
        <v>31</v>
      </c>
      <c r="BP10" s="186">
        <v>43702</v>
      </c>
      <c r="BQ10" s="135">
        <f t="shared" ref="BQ10:BQ28" si="36">BR10-BP10</f>
        <v>31</v>
      </c>
      <c r="BR10" s="187">
        <v>43733</v>
      </c>
      <c r="BS10" s="135">
        <f t="shared" ref="BS10:BS28" si="37">BT10-BR10</f>
        <v>30</v>
      </c>
      <c r="BT10" s="186">
        <v>43763</v>
      </c>
      <c r="BU10" s="135">
        <f t="shared" ref="BU10:BU28" si="38">BV10-BT10</f>
        <v>31</v>
      </c>
      <c r="BV10" s="186">
        <v>43794</v>
      </c>
      <c r="BW10" s="135">
        <f>BX10-BV10</f>
        <v>31</v>
      </c>
      <c r="BX10" s="186">
        <v>43825</v>
      </c>
      <c r="BY10" s="135"/>
    </row>
    <row r="11" spans="1:77" s="43" customFormat="1" ht="21.95" customHeight="1" x14ac:dyDescent="0.25">
      <c r="A11" s="37">
        <v>2</v>
      </c>
      <c r="B11" s="65">
        <v>42705</v>
      </c>
      <c r="C11" s="66">
        <f t="shared" si="5"/>
        <v>34</v>
      </c>
      <c r="D11" s="65">
        <v>42739</v>
      </c>
      <c r="E11" s="66">
        <f t="shared" si="6"/>
        <v>28</v>
      </c>
      <c r="F11" s="67">
        <v>42767</v>
      </c>
      <c r="G11" s="66">
        <f t="shared" si="7"/>
        <v>29</v>
      </c>
      <c r="H11" s="65">
        <v>42796</v>
      </c>
      <c r="I11" s="66">
        <f t="shared" si="8"/>
        <v>32</v>
      </c>
      <c r="J11" s="65">
        <v>42828</v>
      </c>
      <c r="K11" s="66">
        <f t="shared" si="9"/>
        <v>30</v>
      </c>
      <c r="L11" s="68">
        <v>42858</v>
      </c>
      <c r="M11" s="69">
        <f t="shared" si="10"/>
        <v>30</v>
      </c>
      <c r="N11" s="68">
        <v>42888</v>
      </c>
      <c r="O11" s="69">
        <f t="shared" si="11"/>
        <v>31</v>
      </c>
      <c r="P11" s="71">
        <v>42919</v>
      </c>
      <c r="Q11" s="72">
        <f t="shared" si="12"/>
        <v>30</v>
      </c>
      <c r="R11" s="73">
        <v>42949</v>
      </c>
      <c r="S11" s="72">
        <f t="shared" si="13"/>
        <v>30</v>
      </c>
      <c r="T11" s="74">
        <v>42979</v>
      </c>
      <c r="U11" s="72">
        <f t="shared" si="14"/>
        <v>32</v>
      </c>
      <c r="V11" s="75">
        <v>43011</v>
      </c>
      <c r="W11" s="72">
        <f t="shared" si="15"/>
        <v>29</v>
      </c>
      <c r="X11" s="76">
        <v>43040</v>
      </c>
      <c r="Y11" s="72">
        <f t="shared" si="16"/>
        <v>29</v>
      </c>
      <c r="Z11" s="77">
        <v>43069</v>
      </c>
      <c r="AA11" s="72">
        <f t="shared" ref="AA11:AA28" si="39">AB11-Z11</f>
        <v>34</v>
      </c>
      <c r="AB11" s="78">
        <v>43103</v>
      </c>
      <c r="AC11" s="79">
        <f t="shared" si="17"/>
        <v>29</v>
      </c>
      <c r="AD11" s="80">
        <v>43132</v>
      </c>
      <c r="AE11" s="79">
        <f t="shared" si="18"/>
        <v>29</v>
      </c>
      <c r="AF11" s="78">
        <v>43161</v>
      </c>
      <c r="AG11" s="79">
        <f t="shared" si="19"/>
        <v>31</v>
      </c>
      <c r="AH11" s="78">
        <v>43192</v>
      </c>
      <c r="AI11" s="79">
        <f t="shared" si="20"/>
        <v>30</v>
      </c>
      <c r="AJ11" s="81">
        <v>43222</v>
      </c>
      <c r="AK11" s="82">
        <f t="shared" si="21"/>
        <v>30</v>
      </c>
      <c r="AL11" s="81">
        <v>43252</v>
      </c>
      <c r="AM11" s="82">
        <f t="shared" si="22"/>
        <v>31</v>
      </c>
      <c r="AN11" s="180">
        <v>43283</v>
      </c>
      <c r="AO11" s="84">
        <f t="shared" si="23"/>
        <v>30</v>
      </c>
      <c r="AP11" s="181">
        <v>43313</v>
      </c>
      <c r="AQ11" s="84">
        <f t="shared" si="24"/>
        <v>30</v>
      </c>
      <c r="AR11" s="182">
        <v>43343</v>
      </c>
      <c r="AS11" s="84">
        <f t="shared" si="25"/>
        <v>28</v>
      </c>
      <c r="AT11" s="183">
        <v>43371</v>
      </c>
      <c r="AU11" s="84">
        <f t="shared" si="26"/>
        <v>28</v>
      </c>
      <c r="AV11" s="184">
        <v>43399</v>
      </c>
      <c r="AW11" s="84">
        <f t="shared" si="27"/>
        <v>30</v>
      </c>
      <c r="AX11" s="185">
        <v>43429</v>
      </c>
      <c r="AY11" s="84">
        <f t="shared" ref="AY11:AY28" si="40">AZ11-AX11</f>
        <v>27</v>
      </c>
      <c r="AZ11" s="186">
        <v>43456</v>
      </c>
      <c r="BA11" s="135">
        <f t="shared" si="28"/>
        <v>35</v>
      </c>
      <c r="BB11" s="186">
        <v>43491</v>
      </c>
      <c r="BC11" s="135">
        <f t="shared" si="29"/>
        <v>28</v>
      </c>
      <c r="BD11" s="186">
        <v>43519</v>
      </c>
      <c r="BE11" s="135">
        <f t="shared" si="30"/>
        <v>30</v>
      </c>
      <c r="BF11" s="186">
        <v>43549</v>
      </c>
      <c r="BG11" s="135">
        <f t="shared" si="31"/>
        <v>31</v>
      </c>
      <c r="BH11" s="186">
        <v>43580</v>
      </c>
      <c r="BI11" s="135">
        <f t="shared" si="32"/>
        <v>30</v>
      </c>
      <c r="BJ11" s="186">
        <v>43610</v>
      </c>
      <c r="BK11" s="135">
        <f t="shared" si="33"/>
        <v>31</v>
      </c>
      <c r="BL11" s="186">
        <v>43641</v>
      </c>
      <c r="BM11" s="135">
        <f t="shared" si="34"/>
        <v>30</v>
      </c>
      <c r="BN11" s="186">
        <v>43671</v>
      </c>
      <c r="BO11" s="135">
        <f t="shared" si="35"/>
        <v>31</v>
      </c>
      <c r="BP11" s="186">
        <v>43702</v>
      </c>
      <c r="BQ11" s="135">
        <f t="shared" si="36"/>
        <v>31</v>
      </c>
      <c r="BR11" s="187">
        <v>43733</v>
      </c>
      <c r="BS11" s="135">
        <f t="shared" si="37"/>
        <v>30</v>
      </c>
      <c r="BT11" s="186">
        <v>43763</v>
      </c>
      <c r="BU11" s="135">
        <f t="shared" si="38"/>
        <v>31</v>
      </c>
      <c r="BV11" s="186">
        <v>43794</v>
      </c>
      <c r="BW11" s="135">
        <f t="shared" ref="BW11:BW28" si="41">BX11-BV11</f>
        <v>31</v>
      </c>
      <c r="BX11" s="186">
        <v>43825</v>
      </c>
      <c r="BY11" s="135"/>
    </row>
    <row r="12" spans="1:77" s="43" customFormat="1" ht="21.95" customHeight="1" x14ac:dyDescent="0.25">
      <c r="A12" s="37">
        <v>3</v>
      </c>
      <c r="B12" s="65">
        <v>42706</v>
      </c>
      <c r="C12" s="66">
        <f t="shared" si="5"/>
        <v>34</v>
      </c>
      <c r="D12" s="65">
        <v>42740</v>
      </c>
      <c r="E12" s="66">
        <f t="shared" si="6"/>
        <v>28</v>
      </c>
      <c r="F12" s="67">
        <v>42768</v>
      </c>
      <c r="G12" s="66">
        <f t="shared" si="7"/>
        <v>29</v>
      </c>
      <c r="H12" s="65">
        <v>42797</v>
      </c>
      <c r="I12" s="66">
        <f t="shared" si="8"/>
        <v>32</v>
      </c>
      <c r="J12" s="65">
        <v>42829</v>
      </c>
      <c r="K12" s="66">
        <f t="shared" si="9"/>
        <v>30</v>
      </c>
      <c r="L12" s="68">
        <v>42859</v>
      </c>
      <c r="M12" s="69">
        <f t="shared" si="10"/>
        <v>32</v>
      </c>
      <c r="N12" s="68">
        <v>42891</v>
      </c>
      <c r="O12" s="69">
        <f t="shared" si="11"/>
        <v>30</v>
      </c>
      <c r="P12" s="71">
        <v>42921</v>
      </c>
      <c r="Q12" s="72">
        <f t="shared" si="12"/>
        <v>29</v>
      </c>
      <c r="R12" s="73">
        <v>42950</v>
      </c>
      <c r="S12" s="72">
        <f t="shared" si="13"/>
        <v>33</v>
      </c>
      <c r="T12" s="74">
        <v>42983</v>
      </c>
      <c r="U12" s="72">
        <f t="shared" si="14"/>
        <v>29</v>
      </c>
      <c r="V12" s="75">
        <v>43012</v>
      </c>
      <c r="W12" s="72">
        <f t="shared" si="15"/>
        <v>29</v>
      </c>
      <c r="X12" s="76">
        <v>43041</v>
      </c>
      <c r="Y12" s="72">
        <f t="shared" si="16"/>
        <v>29</v>
      </c>
      <c r="Z12" s="77">
        <v>43070</v>
      </c>
      <c r="AA12" s="72">
        <f t="shared" si="39"/>
        <v>34</v>
      </c>
      <c r="AB12" s="78">
        <v>43104</v>
      </c>
      <c r="AC12" s="79">
        <f t="shared" si="17"/>
        <v>29</v>
      </c>
      <c r="AD12" s="80">
        <v>43133</v>
      </c>
      <c r="AE12" s="79">
        <f t="shared" si="18"/>
        <v>29</v>
      </c>
      <c r="AF12" s="78">
        <v>43162</v>
      </c>
      <c r="AG12" s="79">
        <f t="shared" si="19"/>
        <v>31</v>
      </c>
      <c r="AH12" s="78">
        <v>43193</v>
      </c>
      <c r="AI12" s="79">
        <f t="shared" si="20"/>
        <v>30</v>
      </c>
      <c r="AJ12" s="81">
        <v>43223</v>
      </c>
      <c r="AK12" s="82">
        <f t="shared" si="21"/>
        <v>32</v>
      </c>
      <c r="AL12" s="81">
        <v>43255</v>
      </c>
      <c r="AM12" s="82">
        <f t="shared" si="22"/>
        <v>29</v>
      </c>
      <c r="AN12" s="180">
        <v>43284</v>
      </c>
      <c r="AO12" s="84">
        <f t="shared" si="23"/>
        <v>30</v>
      </c>
      <c r="AP12" s="181">
        <v>43314</v>
      </c>
      <c r="AQ12" s="84">
        <f t="shared" si="24"/>
        <v>29</v>
      </c>
      <c r="AR12" s="182">
        <v>43343</v>
      </c>
      <c r="AS12" s="84">
        <f t="shared" si="25"/>
        <v>28</v>
      </c>
      <c r="AT12" s="183">
        <v>43371</v>
      </c>
      <c r="AU12" s="84">
        <f t="shared" si="26"/>
        <v>28</v>
      </c>
      <c r="AV12" s="184">
        <v>43399</v>
      </c>
      <c r="AW12" s="84">
        <f t="shared" si="27"/>
        <v>30</v>
      </c>
      <c r="AX12" s="185">
        <v>43429</v>
      </c>
      <c r="AY12" s="84">
        <f t="shared" si="40"/>
        <v>27</v>
      </c>
      <c r="AZ12" s="186">
        <v>43456</v>
      </c>
      <c r="BA12" s="135">
        <f t="shared" si="28"/>
        <v>35</v>
      </c>
      <c r="BB12" s="186">
        <v>43491</v>
      </c>
      <c r="BC12" s="135">
        <f t="shared" si="29"/>
        <v>28</v>
      </c>
      <c r="BD12" s="186">
        <v>43519</v>
      </c>
      <c r="BE12" s="135">
        <f t="shared" si="30"/>
        <v>30</v>
      </c>
      <c r="BF12" s="186">
        <v>43549</v>
      </c>
      <c r="BG12" s="135">
        <f t="shared" si="31"/>
        <v>31</v>
      </c>
      <c r="BH12" s="186">
        <v>43580</v>
      </c>
      <c r="BI12" s="135">
        <f t="shared" si="32"/>
        <v>30</v>
      </c>
      <c r="BJ12" s="186">
        <v>43610</v>
      </c>
      <c r="BK12" s="135">
        <f t="shared" si="33"/>
        <v>31</v>
      </c>
      <c r="BL12" s="186">
        <v>43641</v>
      </c>
      <c r="BM12" s="135">
        <f t="shared" si="34"/>
        <v>30</v>
      </c>
      <c r="BN12" s="186">
        <v>43671</v>
      </c>
      <c r="BO12" s="135">
        <f t="shared" si="35"/>
        <v>31</v>
      </c>
      <c r="BP12" s="186">
        <v>43702</v>
      </c>
      <c r="BQ12" s="135">
        <f t="shared" si="36"/>
        <v>31</v>
      </c>
      <c r="BR12" s="187">
        <v>43733</v>
      </c>
      <c r="BS12" s="135">
        <f t="shared" si="37"/>
        <v>30</v>
      </c>
      <c r="BT12" s="186">
        <v>43763</v>
      </c>
      <c r="BU12" s="135">
        <f t="shared" si="38"/>
        <v>31</v>
      </c>
      <c r="BV12" s="186">
        <v>43794</v>
      </c>
      <c r="BW12" s="135">
        <f t="shared" si="41"/>
        <v>31</v>
      </c>
      <c r="BX12" s="186">
        <v>43825</v>
      </c>
      <c r="BY12" s="135"/>
    </row>
    <row r="13" spans="1:77" s="43" customFormat="1" ht="21.95" customHeight="1" x14ac:dyDescent="0.25">
      <c r="A13" s="37">
        <v>4</v>
      </c>
      <c r="B13" s="65">
        <v>42709</v>
      </c>
      <c r="C13" s="66">
        <f t="shared" si="5"/>
        <v>32</v>
      </c>
      <c r="D13" s="65">
        <v>42741</v>
      </c>
      <c r="E13" s="66">
        <f t="shared" si="6"/>
        <v>28</v>
      </c>
      <c r="F13" s="67">
        <v>42769</v>
      </c>
      <c r="G13" s="66">
        <f t="shared" si="7"/>
        <v>31</v>
      </c>
      <c r="H13" s="65">
        <v>42800</v>
      </c>
      <c r="I13" s="66">
        <f t="shared" si="8"/>
        <v>30</v>
      </c>
      <c r="J13" s="65">
        <v>42830</v>
      </c>
      <c r="K13" s="66">
        <f t="shared" si="9"/>
        <v>30</v>
      </c>
      <c r="L13" s="68">
        <v>42860</v>
      </c>
      <c r="M13" s="69">
        <f t="shared" si="10"/>
        <v>32</v>
      </c>
      <c r="N13" s="68">
        <v>42892</v>
      </c>
      <c r="O13" s="69">
        <f t="shared" si="11"/>
        <v>30</v>
      </c>
      <c r="P13" s="71">
        <v>42922</v>
      </c>
      <c r="Q13" s="72">
        <f t="shared" si="12"/>
        <v>29</v>
      </c>
      <c r="R13" s="73">
        <v>42951</v>
      </c>
      <c r="S13" s="72">
        <f t="shared" si="13"/>
        <v>33</v>
      </c>
      <c r="T13" s="74">
        <v>42984</v>
      </c>
      <c r="U13" s="72">
        <f t="shared" si="14"/>
        <v>29</v>
      </c>
      <c r="V13" s="75">
        <v>43013</v>
      </c>
      <c r="W13" s="72">
        <f t="shared" si="15"/>
        <v>29</v>
      </c>
      <c r="X13" s="76">
        <v>43042</v>
      </c>
      <c r="Y13" s="72">
        <f t="shared" si="16"/>
        <v>31</v>
      </c>
      <c r="Z13" s="77">
        <v>43073</v>
      </c>
      <c r="AA13" s="72">
        <f t="shared" si="39"/>
        <v>32</v>
      </c>
      <c r="AB13" s="78">
        <v>43105</v>
      </c>
      <c r="AC13" s="79">
        <f t="shared" si="17"/>
        <v>31</v>
      </c>
      <c r="AD13" s="80">
        <v>43136</v>
      </c>
      <c r="AE13" s="79">
        <f t="shared" si="18"/>
        <v>29</v>
      </c>
      <c r="AF13" s="78">
        <v>43165</v>
      </c>
      <c r="AG13" s="79">
        <f t="shared" si="19"/>
        <v>29</v>
      </c>
      <c r="AH13" s="78">
        <v>43194</v>
      </c>
      <c r="AI13" s="79">
        <f t="shared" si="20"/>
        <v>30</v>
      </c>
      <c r="AJ13" s="81">
        <v>43224</v>
      </c>
      <c r="AK13" s="82">
        <f t="shared" si="21"/>
        <v>32</v>
      </c>
      <c r="AL13" s="81">
        <v>43256</v>
      </c>
      <c r="AM13" s="82">
        <f t="shared" si="22"/>
        <v>30</v>
      </c>
      <c r="AN13" s="180">
        <v>43286</v>
      </c>
      <c r="AO13" s="84">
        <f t="shared" si="23"/>
        <v>29</v>
      </c>
      <c r="AP13" s="181">
        <v>43315</v>
      </c>
      <c r="AQ13" s="84">
        <f t="shared" si="24"/>
        <v>28</v>
      </c>
      <c r="AR13" s="182">
        <v>43343</v>
      </c>
      <c r="AS13" s="84">
        <f t="shared" si="25"/>
        <v>28</v>
      </c>
      <c r="AT13" s="183">
        <v>43371</v>
      </c>
      <c r="AU13" s="84">
        <f t="shared" si="26"/>
        <v>28</v>
      </c>
      <c r="AV13" s="184">
        <v>43399</v>
      </c>
      <c r="AW13" s="84">
        <f t="shared" si="27"/>
        <v>30</v>
      </c>
      <c r="AX13" s="185">
        <v>43429</v>
      </c>
      <c r="AY13" s="84">
        <f t="shared" si="40"/>
        <v>27</v>
      </c>
      <c r="AZ13" s="186">
        <v>43456</v>
      </c>
      <c r="BA13" s="135">
        <f t="shared" si="28"/>
        <v>35</v>
      </c>
      <c r="BB13" s="186">
        <v>43491</v>
      </c>
      <c r="BC13" s="135">
        <f t="shared" si="29"/>
        <v>28</v>
      </c>
      <c r="BD13" s="186">
        <v>43519</v>
      </c>
      <c r="BE13" s="135">
        <f t="shared" si="30"/>
        <v>30</v>
      </c>
      <c r="BF13" s="186">
        <v>43549</v>
      </c>
      <c r="BG13" s="135">
        <f t="shared" si="31"/>
        <v>31</v>
      </c>
      <c r="BH13" s="186">
        <v>43580</v>
      </c>
      <c r="BI13" s="135">
        <f t="shared" si="32"/>
        <v>30</v>
      </c>
      <c r="BJ13" s="186">
        <v>43610</v>
      </c>
      <c r="BK13" s="135">
        <f t="shared" si="33"/>
        <v>31</v>
      </c>
      <c r="BL13" s="186">
        <v>43641</v>
      </c>
      <c r="BM13" s="135">
        <f t="shared" si="34"/>
        <v>30</v>
      </c>
      <c r="BN13" s="186">
        <v>43671</v>
      </c>
      <c r="BO13" s="135">
        <f t="shared" si="35"/>
        <v>31</v>
      </c>
      <c r="BP13" s="186">
        <v>43702</v>
      </c>
      <c r="BQ13" s="135">
        <f t="shared" si="36"/>
        <v>31</v>
      </c>
      <c r="BR13" s="187">
        <v>43733</v>
      </c>
      <c r="BS13" s="135">
        <f t="shared" si="37"/>
        <v>30</v>
      </c>
      <c r="BT13" s="186">
        <v>43763</v>
      </c>
      <c r="BU13" s="135">
        <f t="shared" si="38"/>
        <v>31</v>
      </c>
      <c r="BV13" s="186">
        <v>43794</v>
      </c>
      <c r="BW13" s="135">
        <f t="shared" si="41"/>
        <v>31</v>
      </c>
      <c r="BX13" s="186">
        <v>43825</v>
      </c>
      <c r="BY13" s="135"/>
    </row>
    <row r="14" spans="1:77" s="43" customFormat="1" ht="21.95" customHeight="1" x14ac:dyDescent="0.25">
      <c r="A14" s="37">
        <v>5</v>
      </c>
      <c r="B14" s="65">
        <v>42710</v>
      </c>
      <c r="C14" s="66">
        <f t="shared" si="5"/>
        <v>34</v>
      </c>
      <c r="D14" s="65">
        <v>42744</v>
      </c>
      <c r="E14" s="66">
        <f t="shared" si="6"/>
        <v>28</v>
      </c>
      <c r="F14" s="67">
        <v>42772</v>
      </c>
      <c r="G14" s="66">
        <f t="shared" si="7"/>
        <v>29</v>
      </c>
      <c r="H14" s="65">
        <v>42801</v>
      </c>
      <c r="I14" s="66">
        <f t="shared" si="8"/>
        <v>30</v>
      </c>
      <c r="J14" s="65">
        <v>42831</v>
      </c>
      <c r="K14" s="66">
        <f t="shared" si="9"/>
        <v>32</v>
      </c>
      <c r="L14" s="68">
        <v>42863</v>
      </c>
      <c r="M14" s="69">
        <f t="shared" si="10"/>
        <v>30</v>
      </c>
      <c r="N14" s="68">
        <v>42893</v>
      </c>
      <c r="O14" s="69">
        <f t="shared" si="11"/>
        <v>30</v>
      </c>
      <c r="P14" s="71">
        <v>42923</v>
      </c>
      <c r="Q14" s="72">
        <f t="shared" si="12"/>
        <v>31</v>
      </c>
      <c r="R14" s="73">
        <v>42954</v>
      </c>
      <c r="S14" s="72">
        <f t="shared" si="13"/>
        <v>31</v>
      </c>
      <c r="T14" s="74">
        <v>42985</v>
      </c>
      <c r="U14" s="72">
        <f t="shared" si="14"/>
        <v>29</v>
      </c>
      <c r="V14" s="75">
        <v>43014</v>
      </c>
      <c r="W14" s="72">
        <f t="shared" si="15"/>
        <v>31</v>
      </c>
      <c r="X14" s="76">
        <v>43045</v>
      </c>
      <c r="Y14" s="72">
        <f t="shared" si="16"/>
        <v>29</v>
      </c>
      <c r="Z14" s="77">
        <v>43074</v>
      </c>
      <c r="AA14" s="72">
        <f t="shared" si="39"/>
        <v>34</v>
      </c>
      <c r="AB14" s="78">
        <v>43108</v>
      </c>
      <c r="AC14" s="79">
        <f t="shared" si="17"/>
        <v>29</v>
      </c>
      <c r="AD14" s="80">
        <v>43137</v>
      </c>
      <c r="AE14" s="79">
        <f t="shared" si="18"/>
        <v>29</v>
      </c>
      <c r="AF14" s="78">
        <v>43166</v>
      </c>
      <c r="AG14" s="79">
        <f t="shared" si="19"/>
        <v>29</v>
      </c>
      <c r="AH14" s="78">
        <v>43195</v>
      </c>
      <c r="AI14" s="79">
        <f t="shared" si="20"/>
        <v>30</v>
      </c>
      <c r="AJ14" s="81">
        <v>43225</v>
      </c>
      <c r="AK14" s="82">
        <f t="shared" si="21"/>
        <v>32</v>
      </c>
      <c r="AL14" s="81">
        <v>43257</v>
      </c>
      <c r="AM14" s="82">
        <f t="shared" si="22"/>
        <v>30</v>
      </c>
      <c r="AN14" s="180">
        <v>43287</v>
      </c>
      <c r="AO14" s="84">
        <f t="shared" si="23"/>
        <v>31</v>
      </c>
      <c r="AP14" s="181">
        <v>43318</v>
      </c>
      <c r="AQ14" s="84">
        <f t="shared" si="24"/>
        <v>25</v>
      </c>
      <c r="AR14" s="182">
        <v>43343</v>
      </c>
      <c r="AS14" s="84">
        <f t="shared" si="25"/>
        <v>28</v>
      </c>
      <c r="AT14" s="183">
        <v>43371</v>
      </c>
      <c r="AU14" s="84">
        <f t="shared" si="26"/>
        <v>28</v>
      </c>
      <c r="AV14" s="184">
        <v>43399</v>
      </c>
      <c r="AW14" s="84">
        <f t="shared" si="27"/>
        <v>30</v>
      </c>
      <c r="AX14" s="185">
        <v>43429</v>
      </c>
      <c r="AY14" s="84">
        <f t="shared" si="40"/>
        <v>27</v>
      </c>
      <c r="AZ14" s="186">
        <v>43456</v>
      </c>
      <c r="BA14" s="135">
        <f t="shared" si="28"/>
        <v>35</v>
      </c>
      <c r="BB14" s="186">
        <v>43491</v>
      </c>
      <c r="BC14" s="135">
        <f t="shared" si="29"/>
        <v>28</v>
      </c>
      <c r="BD14" s="186">
        <v>43519</v>
      </c>
      <c r="BE14" s="135">
        <f t="shared" si="30"/>
        <v>30</v>
      </c>
      <c r="BF14" s="186">
        <v>43549</v>
      </c>
      <c r="BG14" s="135">
        <f t="shared" si="31"/>
        <v>31</v>
      </c>
      <c r="BH14" s="186">
        <v>43580</v>
      </c>
      <c r="BI14" s="135">
        <f t="shared" si="32"/>
        <v>30</v>
      </c>
      <c r="BJ14" s="186">
        <v>43610</v>
      </c>
      <c r="BK14" s="135">
        <f t="shared" si="33"/>
        <v>31</v>
      </c>
      <c r="BL14" s="186">
        <v>43641</v>
      </c>
      <c r="BM14" s="135">
        <f t="shared" si="34"/>
        <v>30</v>
      </c>
      <c r="BN14" s="186">
        <v>43671</v>
      </c>
      <c r="BO14" s="135">
        <f t="shared" si="35"/>
        <v>31</v>
      </c>
      <c r="BP14" s="186">
        <v>43702</v>
      </c>
      <c r="BQ14" s="135">
        <f t="shared" si="36"/>
        <v>31</v>
      </c>
      <c r="BR14" s="187">
        <v>43733</v>
      </c>
      <c r="BS14" s="135">
        <f t="shared" si="37"/>
        <v>30</v>
      </c>
      <c r="BT14" s="186">
        <v>43763</v>
      </c>
      <c r="BU14" s="135">
        <f t="shared" si="38"/>
        <v>31</v>
      </c>
      <c r="BV14" s="186">
        <v>43794</v>
      </c>
      <c r="BW14" s="135">
        <f t="shared" si="41"/>
        <v>31</v>
      </c>
      <c r="BX14" s="186">
        <v>43825</v>
      </c>
      <c r="BY14" s="135"/>
    </row>
    <row r="15" spans="1:77" s="43" customFormat="1" ht="21.95" customHeight="1" x14ac:dyDescent="0.25">
      <c r="A15" s="37">
        <v>6</v>
      </c>
      <c r="B15" s="65">
        <v>42711</v>
      </c>
      <c r="C15" s="66">
        <f t="shared" si="5"/>
        <v>34</v>
      </c>
      <c r="D15" s="65">
        <v>42745</v>
      </c>
      <c r="E15" s="66">
        <f t="shared" si="6"/>
        <v>28</v>
      </c>
      <c r="F15" s="67">
        <v>42773</v>
      </c>
      <c r="G15" s="66">
        <f t="shared" si="7"/>
        <v>29</v>
      </c>
      <c r="H15" s="65">
        <v>42802</v>
      </c>
      <c r="I15" s="66">
        <f t="shared" si="8"/>
        <v>30</v>
      </c>
      <c r="J15" s="65">
        <v>42832</v>
      </c>
      <c r="K15" s="66">
        <f t="shared" si="9"/>
        <v>32</v>
      </c>
      <c r="L15" s="68">
        <v>42864</v>
      </c>
      <c r="M15" s="69">
        <f t="shared" si="10"/>
        <v>30</v>
      </c>
      <c r="N15" s="68">
        <v>42894</v>
      </c>
      <c r="O15" s="69">
        <f t="shared" si="11"/>
        <v>32</v>
      </c>
      <c r="P15" s="71">
        <v>42926</v>
      </c>
      <c r="Q15" s="72">
        <f t="shared" si="12"/>
        <v>29</v>
      </c>
      <c r="R15" s="73">
        <v>42955</v>
      </c>
      <c r="S15" s="72">
        <f t="shared" si="13"/>
        <v>31</v>
      </c>
      <c r="T15" s="74">
        <v>42986</v>
      </c>
      <c r="U15" s="72">
        <f t="shared" si="14"/>
        <v>31</v>
      </c>
      <c r="V15" s="75">
        <v>43017</v>
      </c>
      <c r="W15" s="72">
        <f t="shared" si="15"/>
        <v>29</v>
      </c>
      <c r="X15" s="76">
        <v>43046</v>
      </c>
      <c r="Y15" s="72">
        <f t="shared" si="16"/>
        <v>29</v>
      </c>
      <c r="Z15" s="77">
        <v>43075</v>
      </c>
      <c r="AA15" s="72">
        <f t="shared" si="39"/>
        <v>34</v>
      </c>
      <c r="AB15" s="78">
        <v>43109</v>
      </c>
      <c r="AC15" s="79">
        <f t="shared" si="17"/>
        <v>29</v>
      </c>
      <c r="AD15" s="80">
        <v>43138</v>
      </c>
      <c r="AE15" s="79">
        <f t="shared" si="18"/>
        <v>29</v>
      </c>
      <c r="AF15" s="78">
        <v>43167</v>
      </c>
      <c r="AG15" s="79">
        <f t="shared" si="19"/>
        <v>29</v>
      </c>
      <c r="AH15" s="78">
        <v>43196</v>
      </c>
      <c r="AI15" s="79">
        <f t="shared" si="20"/>
        <v>30</v>
      </c>
      <c r="AJ15" s="81">
        <v>43226</v>
      </c>
      <c r="AK15" s="82">
        <f t="shared" si="21"/>
        <v>32</v>
      </c>
      <c r="AL15" s="81">
        <v>43258</v>
      </c>
      <c r="AM15" s="82">
        <f t="shared" si="22"/>
        <v>32</v>
      </c>
      <c r="AN15" s="180">
        <v>43290</v>
      </c>
      <c r="AO15" s="84">
        <f t="shared" si="23"/>
        <v>29</v>
      </c>
      <c r="AP15" s="181">
        <v>43319</v>
      </c>
      <c r="AQ15" s="84">
        <f t="shared" si="24"/>
        <v>24</v>
      </c>
      <c r="AR15" s="182">
        <v>43343</v>
      </c>
      <c r="AS15" s="84">
        <f t="shared" si="25"/>
        <v>28</v>
      </c>
      <c r="AT15" s="183">
        <v>43371</v>
      </c>
      <c r="AU15" s="84">
        <f t="shared" si="26"/>
        <v>28</v>
      </c>
      <c r="AV15" s="184">
        <v>43399</v>
      </c>
      <c r="AW15" s="84">
        <f t="shared" si="27"/>
        <v>30</v>
      </c>
      <c r="AX15" s="185">
        <v>43429</v>
      </c>
      <c r="AY15" s="84">
        <f t="shared" si="40"/>
        <v>27</v>
      </c>
      <c r="AZ15" s="186">
        <v>43456</v>
      </c>
      <c r="BA15" s="135">
        <f t="shared" si="28"/>
        <v>35</v>
      </c>
      <c r="BB15" s="186">
        <v>43491</v>
      </c>
      <c r="BC15" s="135">
        <f t="shared" si="29"/>
        <v>28</v>
      </c>
      <c r="BD15" s="186">
        <v>43519</v>
      </c>
      <c r="BE15" s="135">
        <f t="shared" si="30"/>
        <v>30</v>
      </c>
      <c r="BF15" s="186">
        <v>43549</v>
      </c>
      <c r="BG15" s="135">
        <f t="shared" si="31"/>
        <v>31</v>
      </c>
      <c r="BH15" s="186">
        <v>43580</v>
      </c>
      <c r="BI15" s="135">
        <f t="shared" si="32"/>
        <v>30</v>
      </c>
      <c r="BJ15" s="186">
        <v>43610</v>
      </c>
      <c r="BK15" s="135">
        <f t="shared" si="33"/>
        <v>31</v>
      </c>
      <c r="BL15" s="186">
        <v>43641</v>
      </c>
      <c r="BM15" s="135">
        <f t="shared" si="34"/>
        <v>30</v>
      </c>
      <c r="BN15" s="186">
        <v>43671</v>
      </c>
      <c r="BO15" s="135">
        <f t="shared" si="35"/>
        <v>31</v>
      </c>
      <c r="BP15" s="186">
        <v>43702</v>
      </c>
      <c r="BQ15" s="135">
        <f t="shared" si="36"/>
        <v>31</v>
      </c>
      <c r="BR15" s="187">
        <v>43733</v>
      </c>
      <c r="BS15" s="135">
        <f t="shared" si="37"/>
        <v>30</v>
      </c>
      <c r="BT15" s="186">
        <v>43763</v>
      </c>
      <c r="BU15" s="135">
        <f t="shared" si="38"/>
        <v>31</v>
      </c>
      <c r="BV15" s="186">
        <v>43794</v>
      </c>
      <c r="BW15" s="135">
        <f t="shared" si="41"/>
        <v>31</v>
      </c>
      <c r="BX15" s="186">
        <v>43825</v>
      </c>
      <c r="BY15" s="135"/>
    </row>
    <row r="16" spans="1:77" s="43" customFormat="1" ht="21.95" customHeight="1" x14ac:dyDescent="0.25">
      <c r="A16" s="37">
        <v>7</v>
      </c>
      <c r="B16" s="65">
        <v>42712</v>
      </c>
      <c r="C16" s="66">
        <f t="shared" si="5"/>
        <v>34</v>
      </c>
      <c r="D16" s="65">
        <v>42746</v>
      </c>
      <c r="E16" s="66">
        <f t="shared" si="6"/>
        <v>28</v>
      </c>
      <c r="F16" s="67">
        <v>42774</v>
      </c>
      <c r="G16" s="66">
        <f t="shared" si="7"/>
        <v>29</v>
      </c>
      <c r="H16" s="65">
        <v>42803</v>
      </c>
      <c r="I16" s="66">
        <f t="shared" si="8"/>
        <v>32</v>
      </c>
      <c r="J16" s="65">
        <v>42835</v>
      </c>
      <c r="K16" s="66">
        <f t="shared" si="9"/>
        <v>30</v>
      </c>
      <c r="L16" s="68">
        <v>42865</v>
      </c>
      <c r="M16" s="69">
        <f t="shared" si="10"/>
        <v>30</v>
      </c>
      <c r="N16" s="68">
        <v>42895</v>
      </c>
      <c r="O16" s="69">
        <f t="shared" si="11"/>
        <v>32</v>
      </c>
      <c r="P16" s="71">
        <v>42927</v>
      </c>
      <c r="Q16" s="72">
        <f t="shared" si="12"/>
        <v>29</v>
      </c>
      <c r="R16" s="73">
        <v>42956</v>
      </c>
      <c r="S16" s="72">
        <f t="shared" si="13"/>
        <v>33</v>
      </c>
      <c r="T16" s="74">
        <v>42989</v>
      </c>
      <c r="U16" s="72">
        <f t="shared" si="14"/>
        <v>29</v>
      </c>
      <c r="V16" s="75">
        <v>43018</v>
      </c>
      <c r="W16" s="72">
        <f t="shared" si="15"/>
        <v>29</v>
      </c>
      <c r="X16" s="76">
        <v>43047</v>
      </c>
      <c r="Y16" s="72">
        <f t="shared" si="16"/>
        <v>29</v>
      </c>
      <c r="Z16" s="77">
        <v>43076</v>
      </c>
      <c r="AA16" s="72">
        <f t="shared" si="39"/>
        <v>34</v>
      </c>
      <c r="AB16" s="78">
        <v>43110</v>
      </c>
      <c r="AC16" s="79">
        <f t="shared" si="17"/>
        <v>29</v>
      </c>
      <c r="AD16" s="80">
        <v>43139</v>
      </c>
      <c r="AE16" s="79">
        <f t="shared" si="18"/>
        <v>29</v>
      </c>
      <c r="AF16" s="78">
        <v>43168</v>
      </c>
      <c r="AG16" s="79">
        <f t="shared" si="19"/>
        <v>31</v>
      </c>
      <c r="AH16" s="78">
        <v>43199</v>
      </c>
      <c r="AI16" s="79">
        <f t="shared" si="20"/>
        <v>30</v>
      </c>
      <c r="AJ16" s="81">
        <v>43229</v>
      </c>
      <c r="AK16" s="82">
        <f t="shared" si="21"/>
        <v>30</v>
      </c>
      <c r="AL16" s="81">
        <v>43259</v>
      </c>
      <c r="AM16" s="82">
        <f t="shared" si="22"/>
        <v>32</v>
      </c>
      <c r="AN16" s="180">
        <v>43291</v>
      </c>
      <c r="AO16" s="84">
        <f t="shared" si="23"/>
        <v>29</v>
      </c>
      <c r="AP16" s="181">
        <v>43320</v>
      </c>
      <c r="AQ16" s="84">
        <f t="shared" si="24"/>
        <v>23</v>
      </c>
      <c r="AR16" s="182">
        <v>43343</v>
      </c>
      <c r="AS16" s="84">
        <f t="shared" si="25"/>
        <v>28</v>
      </c>
      <c r="AT16" s="183">
        <v>43371</v>
      </c>
      <c r="AU16" s="84">
        <f t="shared" si="26"/>
        <v>28</v>
      </c>
      <c r="AV16" s="184">
        <v>43399</v>
      </c>
      <c r="AW16" s="84">
        <f t="shared" si="27"/>
        <v>30</v>
      </c>
      <c r="AX16" s="185">
        <v>43429</v>
      </c>
      <c r="AY16" s="84">
        <f t="shared" si="40"/>
        <v>27</v>
      </c>
      <c r="AZ16" s="186">
        <v>43456</v>
      </c>
      <c r="BA16" s="135">
        <f t="shared" si="28"/>
        <v>35</v>
      </c>
      <c r="BB16" s="186">
        <v>43491</v>
      </c>
      <c r="BC16" s="135">
        <f t="shared" si="29"/>
        <v>28</v>
      </c>
      <c r="BD16" s="186">
        <v>43519</v>
      </c>
      <c r="BE16" s="135">
        <f t="shared" si="30"/>
        <v>30</v>
      </c>
      <c r="BF16" s="186">
        <v>43549</v>
      </c>
      <c r="BG16" s="135">
        <f t="shared" si="31"/>
        <v>31</v>
      </c>
      <c r="BH16" s="186">
        <v>43580</v>
      </c>
      <c r="BI16" s="135">
        <f t="shared" si="32"/>
        <v>30</v>
      </c>
      <c r="BJ16" s="186">
        <v>43610</v>
      </c>
      <c r="BK16" s="135">
        <f t="shared" si="33"/>
        <v>31</v>
      </c>
      <c r="BL16" s="186">
        <v>43641</v>
      </c>
      <c r="BM16" s="135">
        <f t="shared" si="34"/>
        <v>30</v>
      </c>
      <c r="BN16" s="186">
        <v>43671</v>
      </c>
      <c r="BO16" s="135">
        <f t="shared" si="35"/>
        <v>31</v>
      </c>
      <c r="BP16" s="186">
        <v>43702</v>
      </c>
      <c r="BQ16" s="135">
        <f t="shared" si="36"/>
        <v>31</v>
      </c>
      <c r="BR16" s="187">
        <v>43733</v>
      </c>
      <c r="BS16" s="135">
        <f t="shared" si="37"/>
        <v>30</v>
      </c>
      <c r="BT16" s="186">
        <v>43763</v>
      </c>
      <c r="BU16" s="135">
        <f t="shared" si="38"/>
        <v>31</v>
      </c>
      <c r="BV16" s="186">
        <v>43794</v>
      </c>
      <c r="BW16" s="135">
        <f t="shared" si="41"/>
        <v>31</v>
      </c>
      <c r="BX16" s="186">
        <v>43825</v>
      </c>
      <c r="BY16" s="135"/>
    </row>
    <row r="17" spans="1:77" s="43" customFormat="1" ht="21.95" customHeight="1" x14ac:dyDescent="0.25">
      <c r="A17" s="37">
        <v>8</v>
      </c>
      <c r="B17" s="65">
        <v>42713</v>
      </c>
      <c r="C17" s="66">
        <f t="shared" si="5"/>
        <v>34</v>
      </c>
      <c r="D17" s="65">
        <v>42747</v>
      </c>
      <c r="E17" s="66">
        <f t="shared" si="6"/>
        <v>28</v>
      </c>
      <c r="F17" s="67">
        <v>42775</v>
      </c>
      <c r="G17" s="66">
        <f t="shared" si="7"/>
        <v>29</v>
      </c>
      <c r="H17" s="65">
        <v>42804</v>
      </c>
      <c r="I17" s="66">
        <f t="shared" si="8"/>
        <v>32</v>
      </c>
      <c r="J17" s="65">
        <v>42836</v>
      </c>
      <c r="K17" s="66">
        <f t="shared" si="9"/>
        <v>30</v>
      </c>
      <c r="L17" s="68">
        <v>42866</v>
      </c>
      <c r="M17" s="69">
        <f t="shared" si="10"/>
        <v>32</v>
      </c>
      <c r="N17" s="68">
        <v>42898</v>
      </c>
      <c r="O17" s="69">
        <f t="shared" si="11"/>
        <v>30</v>
      </c>
      <c r="P17" s="71">
        <v>42928</v>
      </c>
      <c r="Q17" s="72">
        <f t="shared" si="12"/>
        <v>29</v>
      </c>
      <c r="R17" s="73">
        <v>42957</v>
      </c>
      <c r="S17" s="72">
        <f t="shared" si="13"/>
        <v>33</v>
      </c>
      <c r="T17" s="74">
        <v>42990</v>
      </c>
      <c r="U17" s="72">
        <f t="shared" si="14"/>
        <v>29</v>
      </c>
      <c r="V17" s="75">
        <v>43019</v>
      </c>
      <c r="W17" s="72">
        <f t="shared" si="15"/>
        <v>29</v>
      </c>
      <c r="X17" s="76">
        <v>43048</v>
      </c>
      <c r="Y17" s="72">
        <f t="shared" si="16"/>
        <v>29</v>
      </c>
      <c r="Z17" s="77">
        <v>43077</v>
      </c>
      <c r="AA17" s="72">
        <f t="shared" si="39"/>
        <v>34</v>
      </c>
      <c r="AB17" s="78">
        <v>43111</v>
      </c>
      <c r="AC17" s="79">
        <f t="shared" si="17"/>
        <v>29</v>
      </c>
      <c r="AD17" s="80">
        <v>43140</v>
      </c>
      <c r="AE17" s="79">
        <f t="shared" si="18"/>
        <v>29</v>
      </c>
      <c r="AF17" s="78">
        <v>43169</v>
      </c>
      <c r="AG17" s="79">
        <f t="shared" si="19"/>
        <v>31</v>
      </c>
      <c r="AH17" s="78">
        <v>43200</v>
      </c>
      <c r="AI17" s="79">
        <f t="shared" si="20"/>
        <v>30</v>
      </c>
      <c r="AJ17" s="81">
        <v>43230</v>
      </c>
      <c r="AK17" s="82">
        <f t="shared" si="21"/>
        <v>32</v>
      </c>
      <c r="AL17" s="81">
        <v>43262</v>
      </c>
      <c r="AM17" s="82">
        <f t="shared" si="22"/>
        <v>30</v>
      </c>
      <c r="AN17" s="180">
        <v>43292</v>
      </c>
      <c r="AO17" s="84">
        <f t="shared" si="23"/>
        <v>29</v>
      </c>
      <c r="AP17" s="181">
        <v>43321</v>
      </c>
      <c r="AQ17" s="84">
        <f t="shared" si="24"/>
        <v>22</v>
      </c>
      <c r="AR17" s="182">
        <v>43343</v>
      </c>
      <c r="AS17" s="84">
        <f t="shared" si="25"/>
        <v>28</v>
      </c>
      <c r="AT17" s="183">
        <v>43371</v>
      </c>
      <c r="AU17" s="84">
        <f t="shared" si="26"/>
        <v>28</v>
      </c>
      <c r="AV17" s="184">
        <v>43399</v>
      </c>
      <c r="AW17" s="84">
        <f t="shared" si="27"/>
        <v>30</v>
      </c>
      <c r="AX17" s="185">
        <v>43429</v>
      </c>
      <c r="AY17" s="84">
        <f t="shared" si="40"/>
        <v>27</v>
      </c>
      <c r="AZ17" s="186">
        <v>43456</v>
      </c>
      <c r="BA17" s="135">
        <f t="shared" si="28"/>
        <v>35</v>
      </c>
      <c r="BB17" s="186">
        <v>43491</v>
      </c>
      <c r="BC17" s="135">
        <f t="shared" si="29"/>
        <v>28</v>
      </c>
      <c r="BD17" s="186">
        <v>43519</v>
      </c>
      <c r="BE17" s="135">
        <f t="shared" si="30"/>
        <v>30</v>
      </c>
      <c r="BF17" s="186">
        <v>43549</v>
      </c>
      <c r="BG17" s="135">
        <f t="shared" si="31"/>
        <v>31</v>
      </c>
      <c r="BH17" s="186">
        <v>43580</v>
      </c>
      <c r="BI17" s="135">
        <f t="shared" si="32"/>
        <v>30</v>
      </c>
      <c r="BJ17" s="186">
        <v>43610</v>
      </c>
      <c r="BK17" s="135">
        <f t="shared" si="33"/>
        <v>31</v>
      </c>
      <c r="BL17" s="186">
        <v>43641</v>
      </c>
      <c r="BM17" s="135">
        <f t="shared" si="34"/>
        <v>30</v>
      </c>
      <c r="BN17" s="186">
        <v>43671</v>
      </c>
      <c r="BO17" s="135">
        <f t="shared" si="35"/>
        <v>31</v>
      </c>
      <c r="BP17" s="186">
        <v>43702</v>
      </c>
      <c r="BQ17" s="135">
        <f t="shared" si="36"/>
        <v>31</v>
      </c>
      <c r="BR17" s="187">
        <v>43733</v>
      </c>
      <c r="BS17" s="135">
        <f t="shared" si="37"/>
        <v>30</v>
      </c>
      <c r="BT17" s="186">
        <v>43763</v>
      </c>
      <c r="BU17" s="135">
        <f t="shared" si="38"/>
        <v>31</v>
      </c>
      <c r="BV17" s="186">
        <v>43794</v>
      </c>
      <c r="BW17" s="135">
        <f t="shared" si="41"/>
        <v>31</v>
      </c>
      <c r="BX17" s="186">
        <v>43825</v>
      </c>
      <c r="BY17" s="135"/>
    </row>
    <row r="18" spans="1:77" s="43" customFormat="1" ht="21.95" customHeight="1" x14ac:dyDescent="0.25">
      <c r="A18" s="37">
        <v>9</v>
      </c>
      <c r="B18" s="65">
        <v>42716</v>
      </c>
      <c r="C18" s="66">
        <f t="shared" si="5"/>
        <v>32</v>
      </c>
      <c r="D18" s="65">
        <v>42748</v>
      </c>
      <c r="E18" s="66">
        <f t="shared" si="6"/>
        <v>28</v>
      </c>
      <c r="F18" s="67">
        <v>42776</v>
      </c>
      <c r="G18" s="66">
        <f t="shared" si="7"/>
        <v>31</v>
      </c>
      <c r="H18" s="65">
        <v>42807</v>
      </c>
      <c r="I18" s="66">
        <f t="shared" si="8"/>
        <v>30</v>
      </c>
      <c r="J18" s="65">
        <v>42837</v>
      </c>
      <c r="K18" s="66">
        <f t="shared" si="9"/>
        <v>30</v>
      </c>
      <c r="L18" s="68">
        <v>42867</v>
      </c>
      <c r="M18" s="69">
        <f t="shared" si="10"/>
        <v>32</v>
      </c>
      <c r="N18" s="68">
        <v>42899</v>
      </c>
      <c r="O18" s="69">
        <f t="shared" si="11"/>
        <v>30</v>
      </c>
      <c r="P18" s="71">
        <v>42929</v>
      </c>
      <c r="Q18" s="72">
        <f t="shared" si="12"/>
        <v>29</v>
      </c>
      <c r="R18" s="73">
        <v>42958</v>
      </c>
      <c r="S18" s="72">
        <f t="shared" si="13"/>
        <v>33</v>
      </c>
      <c r="T18" s="74">
        <v>42991</v>
      </c>
      <c r="U18" s="72">
        <f t="shared" si="14"/>
        <v>29</v>
      </c>
      <c r="V18" s="75">
        <v>43020</v>
      </c>
      <c r="W18" s="72">
        <f t="shared" si="15"/>
        <v>29</v>
      </c>
      <c r="X18" s="76">
        <v>43049</v>
      </c>
      <c r="Y18" s="72">
        <f t="shared" si="16"/>
        <v>31</v>
      </c>
      <c r="Z18" s="77">
        <v>43080</v>
      </c>
      <c r="AA18" s="72">
        <f t="shared" si="39"/>
        <v>32</v>
      </c>
      <c r="AB18" s="78">
        <v>43112</v>
      </c>
      <c r="AC18" s="79">
        <f t="shared" si="17"/>
        <v>31</v>
      </c>
      <c r="AD18" s="80">
        <v>43143</v>
      </c>
      <c r="AE18" s="79">
        <f t="shared" si="18"/>
        <v>29</v>
      </c>
      <c r="AF18" s="78">
        <v>43172</v>
      </c>
      <c r="AG18" s="79">
        <f t="shared" si="19"/>
        <v>29</v>
      </c>
      <c r="AH18" s="78">
        <v>43201</v>
      </c>
      <c r="AI18" s="79">
        <f t="shared" si="20"/>
        <v>30</v>
      </c>
      <c r="AJ18" s="81">
        <v>43231</v>
      </c>
      <c r="AK18" s="82">
        <f t="shared" si="21"/>
        <v>32</v>
      </c>
      <c r="AL18" s="81">
        <v>43263</v>
      </c>
      <c r="AM18" s="82">
        <f t="shared" si="22"/>
        <v>30</v>
      </c>
      <c r="AN18" s="180">
        <v>43293</v>
      </c>
      <c r="AO18" s="84">
        <f t="shared" si="23"/>
        <v>29</v>
      </c>
      <c r="AP18" s="181">
        <v>43322</v>
      </c>
      <c r="AQ18" s="84">
        <f t="shared" si="24"/>
        <v>21</v>
      </c>
      <c r="AR18" s="182">
        <v>43343</v>
      </c>
      <c r="AS18" s="84">
        <f t="shared" si="25"/>
        <v>28</v>
      </c>
      <c r="AT18" s="183">
        <v>43371</v>
      </c>
      <c r="AU18" s="84">
        <f t="shared" si="26"/>
        <v>28</v>
      </c>
      <c r="AV18" s="184">
        <v>43399</v>
      </c>
      <c r="AW18" s="84">
        <f t="shared" si="27"/>
        <v>30</v>
      </c>
      <c r="AX18" s="185">
        <v>43429</v>
      </c>
      <c r="AY18" s="84">
        <f t="shared" si="40"/>
        <v>27</v>
      </c>
      <c r="AZ18" s="186">
        <v>43456</v>
      </c>
      <c r="BA18" s="135">
        <f t="shared" si="28"/>
        <v>35</v>
      </c>
      <c r="BB18" s="186">
        <v>43491</v>
      </c>
      <c r="BC18" s="135">
        <f t="shared" si="29"/>
        <v>28</v>
      </c>
      <c r="BD18" s="186">
        <v>43519</v>
      </c>
      <c r="BE18" s="135">
        <f t="shared" si="30"/>
        <v>30</v>
      </c>
      <c r="BF18" s="186">
        <v>43549</v>
      </c>
      <c r="BG18" s="135">
        <f t="shared" si="31"/>
        <v>31</v>
      </c>
      <c r="BH18" s="186">
        <v>43580</v>
      </c>
      <c r="BI18" s="135">
        <f t="shared" si="32"/>
        <v>30</v>
      </c>
      <c r="BJ18" s="186">
        <v>43610</v>
      </c>
      <c r="BK18" s="135">
        <f t="shared" si="33"/>
        <v>31</v>
      </c>
      <c r="BL18" s="186">
        <v>43641</v>
      </c>
      <c r="BM18" s="135">
        <f t="shared" si="34"/>
        <v>30</v>
      </c>
      <c r="BN18" s="186">
        <v>43671</v>
      </c>
      <c r="BO18" s="135">
        <f t="shared" si="35"/>
        <v>31</v>
      </c>
      <c r="BP18" s="186">
        <v>43702</v>
      </c>
      <c r="BQ18" s="135">
        <f t="shared" si="36"/>
        <v>31</v>
      </c>
      <c r="BR18" s="187">
        <v>43733</v>
      </c>
      <c r="BS18" s="135">
        <f t="shared" si="37"/>
        <v>30</v>
      </c>
      <c r="BT18" s="186">
        <v>43763</v>
      </c>
      <c r="BU18" s="135">
        <f t="shared" si="38"/>
        <v>31</v>
      </c>
      <c r="BV18" s="186">
        <v>43794</v>
      </c>
      <c r="BW18" s="135">
        <f t="shared" si="41"/>
        <v>31</v>
      </c>
      <c r="BX18" s="186">
        <v>43825</v>
      </c>
      <c r="BY18" s="135"/>
    </row>
    <row r="19" spans="1:77" s="43" customFormat="1" ht="21.95" customHeight="1" x14ac:dyDescent="0.25">
      <c r="A19" s="37">
        <v>10</v>
      </c>
      <c r="B19" s="65">
        <v>42717</v>
      </c>
      <c r="C19" s="66">
        <f t="shared" si="5"/>
        <v>34</v>
      </c>
      <c r="D19" s="65">
        <v>42751</v>
      </c>
      <c r="E19" s="66">
        <f t="shared" si="6"/>
        <v>28</v>
      </c>
      <c r="F19" s="67">
        <v>42779</v>
      </c>
      <c r="G19" s="66">
        <f t="shared" si="7"/>
        <v>29</v>
      </c>
      <c r="H19" s="65">
        <v>42808</v>
      </c>
      <c r="I19" s="66">
        <f t="shared" si="8"/>
        <v>30</v>
      </c>
      <c r="J19" s="65">
        <v>42838</v>
      </c>
      <c r="K19" s="66">
        <f t="shared" si="9"/>
        <v>32</v>
      </c>
      <c r="L19" s="68">
        <v>42870</v>
      </c>
      <c r="M19" s="69">
        <f t="shared" si="10"/>
        <v>30</v>
      </c>
      <c r="N19" s="68">
        <v>42900</v>
      </c>
      <c r="O19" s="69">
        <f t="shared" si="11"/>
        <v>30</v>
      </c>
      <c r="P19" s="71">
        <v>42930</v>
      </c>
      <c r="Q19" s="72">
        <f t="shared" si="12"/>
        <v>31</v>
      </c>
      <c r="R19" s="73">
        <v>42961</v>
      </c>
      <c r="S19" s="72">
        <f t="shared" si="13"/>
        <v>31</v>
      </c>
      <c r="T19" s="74">
        <v>42992</v>
      </c>
      <c r="U19" s="72">
        <f t="shared" si="14"/>
        <v>29</v>
      </c>
      <c r="V19" s="75">
        <v>43021</v>
      </c>
      <c r="W19" s="72">
        <f t="shared" si="15"/>
        <v>31</v>
      </c>
      <c r="X19" s="76">
        <v>43052</v>
      </c>
      <c r="Y19" s="72">
        <f t="shared" si="16"/>
        <v>29</v>
      </c>
      <c r="Z19" s="77">
        <v>43081</v>
      </c>
      <c r="AA19" s="72">
        <f t="shared" si="39"/>
        <v>34</v>
      </c>
      <c r="AB19" s="78">
        <v>43115</v>
      </c>
      <c r="AC19" s="79">
        <f t="shared" si="17"/>
        <v>29</v>
      </c>
      <c r="AD19" s="80">
        <v>43144</v>
      </c>
      <c r="AE19" s="79">
        <f t="shared" si="18"/>
        <v>29</v>
      </c>
      <c r="AF19" s="78">
        <v>43173</v>
      </c>
      <c r="AG19" s="79">
        <f t="shared" si="19"/>
        <v>29</v>
      </c>
      <c r="AH19" s="78">
        <v>43202</v>
      </c>
      <c r="AI19" s="79">
        <f t="shared" si="20"/>
        <v>30</v>
      </c>
      <c r="AJ19" s="81">
        <v>43232</v>
      </c>
      <c r="AK19" s="82">
        <f t="shared" si="21"/>
        <v>32</v>
      </c>
      <c r="AL19" s="81">
        <v>43264</v>
      </c>
      <c r="AM19" s="82">
        <f t="shared" si="22"/>
        <v>30</v>
      </c>
      <c r="AN19" s="180">
        <v>43294</v>
      </c>
      <c r="AO19" s="84">
        <f t="shared" si="23"/>
        <v>31</v>
      </c>
      <c r="AP19" s="181">
        <v>43325</v>
      </c>
      <c r="AQ19" s="84">
        <f t="shared" si="24"/>
        <v>18</v>
      </c>
      <c r="AR19" s="182">
        <v>43343</v>
      </c>
      <c r="AS19" s="84">
        <f t="shared" si="25"/>
        <v>28</v>
      </c>
      <c r="AT19" s="183">
        <v>43371</v>
      </c>
      <c r="AU19" s="84">
        <f t="shared" si="26"/>
        <v>28</v>
      </c>
      <c r="AV19" s="184">
        <v>43399</v>
      </c>
      <c r="AW19" s="84">
        <f t="shared" si="27"/>
        <v>30</v>
      </c>
      <c r="AX19" s="185">
        <v>43429</v>
      </c>
      <c r="AY19" s="84">
        <f t="shared" si="40"/>
        <v>27</v>
      </c>
      <c r="AZ19" s="186">
        <v>43456</v>
      </c>
      <c r="BA19" s="135">
        <f t="shared" si="28"/>
        <v>35</v>
      </c>
      <c r="BB19" s="186">
        <v>43491</v>
      </c>
      <c r="BC19" s="135">
        <f t="shared" si="29"/>
        <v>28</v>
      </c>
      <c r="BD19" s="186">
        <v>43519</v>
      </c>
      <c r="BE19" s="135">
        <f t="shared" si="30"/>
        <v>30</v>
      </c>
      <c r="BF19" s="186">
        <v>43549</v>
      </c>
      <c r="BG19" s="135">
        <f t="shared" si="31"/>
        <v>31</v>
      </c>
      <c r="BH19" s="186">
        <v>43580</v>
      </c>
      <c r="BI19" s="135">
        <f t="shared" si="32"/>
        <v>30</v>
      </c>
      <c r="BJ19" s="186">
        <v>43610</v>
      </c>
      <c r="BK19" s="135">
        <f t="shared" si="33"/>
        <v>31</v>
      </c>
      <c r="BL19" s="186">
        <v>43641</v>
      </c>
      <c r="BM19" s="135">
        <f t="shared" si="34"/>
        <v>30</v>
      </c>
      <c r="BN19" s="186">
        <v>43671</v>
      </c>
      <c r="BO19" s="135">
        <f t="shared" si="35"/>
        <v>31</v>
      </c>
      <c r="BP19" s="186">
        <v>43702</v>
      </c>
      <c r="BQ19" s="135">
        <f t="shared" si="36"/>
        <v>31</v>
      </c>
      <c r="BR19" s="187">
        <v>43733</v>
      </c>
      <c r="BS19" s="135">
        <f t="shared" si="37"/>
        <v>30</v>
      </c>
      <c r="BT19" s="186">
        <v>43763</v>
      </c>
      <c r="BU19" s="135">
        <f t="shared" si="38"/>
        <v>31</v>
      </c>
      <c r="BV19" s="186">
        <v>43794</v>
      </c>
      <c r="BW19" s="135">
        <f t="shared" si="41"/>
        <v>31</v>
      </c>
      <c r="BX19" s="186">
        <v>43825</v>
      </c>
      <c r="BY19" s="135"/>
    </row>
    <row r="20" spans="1:77" s="43" customFormat="1" ht="21.95" customHeight="1" x14ac:dyDescent="0.25">
      <c r="A20" s="37">
        <v>11</v>
      </c>
      <c r="B20" s="65">
        <v>42718</v>
      </c>
      <c r="C20" s="66">
        <f t="shared" si="5"/>
        <v>34</v>
      </c>
      <c r="D20" s="65">
        <v>42752</v>
      </c>
      <c r="E20" s="66">
        <f t="shared" si="6"/>
        <v>28</v>
      </c>
      <c r="F20" s="67">
        <v>42780</v>
      </c>
      <c r="G20" s="66">
        <f t="shared" si="7"/>
        <v>29</v>
      </c>
      <c r="H20" s="65">
        <v>42809</v>
      </c>
      <c r="I20" s="66">
        <f t="shared" si="8"/>
        <v>33</v>
      </c>
      <c r="J20" s="65">
        <v>42842</v>
      </c>
      <c r="K20" s="66">
        <f t="shared" si="9"/>
        <v>29</v>
      </c>
      <c r="L20" s="68">
        <v>42871</v>
      </c>
      <c r="M20" s="69">
        <f t="shared" si="10"/>
        <v>30</v>
      </c>
      <c r="N20" s="68">
        <v>42901</v>
      </c>
      <c r="O20" s="69">
        <f t="shared" si="11"/>
        <v>32</v>
      </c>
      <c r="P20" s="71">
        <v>42933</v>
      </c>
      <c r="Q20" s="72">
        <f t="shared" si="12"/>
        <v>29</v>
      </c>
      <c r="R20" s="73">
        <v>42962</v>
      </c>
      <c r="S20" s="72">
        <f t="shared" si="13"/>
        <v>31</v>
      </c>
      <c r="T20" s="74">
        <v>42993</v>
      </c>
      <c r="U20" s="72">
        <f t="shared" si="14"/>
        <v>31</v>
      </c>
      <c r="V20" s="75">
        <v>43024</v>
      </c>
      <c r="W20" s="72">
        <f t="shared" si="15"/>
        <v>29</v>
      </c>
      <c r="X20" s="76">
        <v>43053</v>
      </c>
      <c r="Y20" s="72">
        <f t="shared" si="16"/>
        <v>29</v>
      </c>
      <c r="Z20" s="77">
        <v>43082</v>
      </c>
      <c r="AA20" s="72">
        <f t="shared" si="39"/>
        <v>34</v>
      </c>
      <c r="AB20" s="78">
        <v>43116</v>
      </c>
      <c r="AC20" s="79">
        <f t="shared" si="17"/>
        <v>29</v>
      </c>
      <c r="AD20" s="80">
        <v>43145</v>
      </c>
      <c r="AE20" s="79">
        <f t="shared" si="18"/>
        <v>29</v>
      </c>
      <c r="AF20" s="78">
        <v>43174</v>
      </c>
      <c r="AG20" s="79">
        <f t="shared" si="19"/>
        <v>29</v>
      </c>
      <c r="AH20" s="78">
        <v>43203</v>
      </c>
      <c r="AI20" s="79">
        <f t="shared" si="20"/>
        <v>30</v>
      </c>
      <c r="AJ20" s="81">
        <v>43233</v>
      </c>
      <c r="AK20" s="82">
        <f t="shared" si="21"/>
        <v>32</v>
      </c>
      <c r="AL20" s="81">
        <v>43265</v>
      </c>
      <c r="AM20" s="82">
        <f t="shared" si="22"/>
        <v>32</v>
      </c>
      <c r="AN20" s="180">
        <v>43297</v>
      </c>
      <c r="AO20" s="84">
        <f t="shared" si="23"/>
        <v>29</v>
      </c>
      <c r="AP20" s="181">
        <v>43326</v>
      </c>
      <c r="AQ20" s="84">
        <f t="shared" si="24"/>
        <v>17</v>
      </c>
      <c r="AR20" s="182">
        <v>43343</v>
      </c>
      <c r="AS20" s="84">
        <f t="shared" si="25"/>
        <v>28</v>
      </c>
      <c r="AT20" s="183">
        <v>43371</v>
      </c>
      <c r="AU20" s="84">
        <f t="shared" si="26"/>
        <v>28</v>
      </c>
      <c r="AV20" s="184">
        <v>43399</v>
      </c>
      <c r="AW20" s="84">
        <f t="shared" si="27"/>
        <v>30</v>
      </c>
      <c r="AX20" s="185">
        <v>43429</v>
      </c>
      <c r="AY20" s="84">
        <f t="shared" si="40"/>
        <v>27</v>
      </c>
      <c r="AZ20" s="186">
        <v>43456</v>
      </c>
      <c r="BA20" s="135">
        <f t="shared" si="28"/>
        <v>35</v>
      </c>
      <c r="BB20" s="186">
        <v>43491</v>
      </c>
      <c r="BC20" s="135">
        <f t="shared" si="29"/>
        <v>28</v>
      </c>
      <c r="BD20" s="186">
        <v>43519</v>
      </c>
      <c r="BE20" s="135">
        <f t="shared" si="30"/>
        <v>30</v>
      </c>
      <c r="BF20" s="186">
        <v>43549</v>
      </c>
      <c r="BG20" s="135">
        <f t="shared" si="31"/>
        <v>31</v>
      </c>
      <c r="BH20" s="186">
        <v>43580</v>
      </c>
      <c r="BI20" s="135">
        <f t="shared" si="32"/>
        <v>30</v>
      </c>
      <c r="BJ20" s="186">
        <v>43610</v>
      </c>
      <c r="BK20" s="135">
        <f t="shared" si="33"/>
        <v>31</v>
      </c>
      <c r="BL20" s="186">
        <v>43641</v>
      </c>
      <c r="BM20" s="135">
        <f t="shared" si="34"/>
        <v>30</v>
      </c>
      <c r="BN20" s="186">
        <v>43671</v>
      </c>
      <c r="BO20" s="135">
        <f t="shared" si="35"/>
        <v>31</v>
      </c>
      <c r="BP20" s="186">
        <v>43702</v>
      </c>
      <c r="BQ20" s="135">
        <f t="shared" si="36"/>
        <v>31</v>
      </c>
      <c r="BR20" s="187">
        <v>43733</v>
      </c>
      <c r="BS20" s="135">
        <f t="shared" si="37"/>
        <v>30</v>
      </c>
      <c r="BT20" s="186">
        <v>43763</v>
      </c>
      <c r="BU20" s="135">
        <f t="shared" si="38"/>
        <v>31</v>
      </c>
      <c r="BV20" s="186">
        <v>43794</v>
      </c>
      <c r="BW20" s="135">
        <f t="shared" si="41"/>
        <v>31</v>
      </c>
      <c r="BX20" s="186">
        <v>43825</v>
      </c>
      <c r="BY20" s="135"/>
    </row>
    <row r="21" spans="1:77" s="43" customFormat="1" ht="21.95" customHeight="1" x14ac:dyDescent="0.25">
      <c r="A21" s="37">
        <v>12</v>
      </c>
      <c r="B21" s="65">
        <v>42719</v>
      </c>
      <c r="C21" s="66">
        <f t="shared" si="5"/>
        <v>34</v>
      </c>
      <c r="D21" s="65">
        <v>42753</v>
      </c>
      <c r="E21" s="66">
        <f t="shared" si="6"/>
        <v>28</v>
      </c>
      <c r="F21" s="67">
        <v>42781</v>
      </c>
      <c r="G21" s="66">
        <f t="shared" si="7"/>
        <v>29</v>
      </c>
      <c r="H21" s="65">
        <v>42810</v>
      </c>
      <c r="I21" s="66">
        <f t="shared" si="8"/>
        <v>33</v>
      </c>
      <c r="J21" s="65">
        <v>42843</v>
      </c>
      <c r="K21" s="66">
        <f t="shared" si="9"/>
        <v>29</v>
      </c>
      <c r="L21" s="68">
        <v>42872</v>
      </c>
      <c r="M21" s="69">
        <f t="shared" si="10"/>
        <v>30</v>
      </c>
      <c r="N21" s="68">
        <v>42902</v>
      </c>
      <c r="O21" s="69">
        <f t="shared" si="11"/>
        <v>32</v>
      </c>
      <c r="P21" s="71">
        <v>42934</v>
      </c>
      <c r="Q21" s="72">
        <f t="shared" si="12"/>
        <v>29</v>
      </c>
      <c r="R21" s="73">
        <v>42963</v>
      </c>
      <c r="S21" s="72">
        <f t="shared" si="13"/>
        <v>33</v>
      </c>
      <c r="T21" s="74">
        <v>42996</v>
      </c>
      <c r="U21" s="72">
        <f t="shared" si="14"/>
        <v>29</v>
      </c>
      <c r="V21" s="75">
        <v>43025</v>
      </c>
      <c r="W21" s="72">
        <f t="shared" si="15"/>
        <v>29</v>
      </c>
      <c r="X21" s="76">
        <v>43054</v>
      </c>
      <c r="Y21" s="72">
        <f t="shared" si="16"/>
        <v>29</v>
      </c>
      <c r="Z21" s="77">
        <v>43083</v>
      </c>
      <c r="AA21" s="72">
        <f t="shared" si="39"/>
        <v>34</v>
      </c>
      <c r="AB21" s="78">
        <v>43117</v>
      </c>
      <c r="AC21" s="79">
        <f t="shared" si="17"/>
        <v>29</v>
      </c>
      <c r="AD21" s="80">
        <v>43146</v>
      </c>
      <c r="AE21" s="79">
        <f t="shared" si="18"/>
        <v>29</v>
      </c>
      <c r="AF21" s="78">
        <v>43175</v>
      </c>
      <c r="AG21" s="79">
        <f t="shared" si="19"/>
        <v>31</v>
      </c>
      <c r="AH21" s="78">
        <v>43206</v>
      </c>
      <c r="AI21" s="79">
        <f t="shared" si="20"/>
        <v>30</v>
      </c>
      <c r="AJ21" s="81">
        <v>43236</v>
      </c>
      <c r="AK21" s="82">
        <f t="shared" si="21"/>
        <v>30</v>
      </c>
      <c r="AL21" s="81">
        <v>43266</v>
      </c>
      <c r="AM21" s="82">
        <f t="shared" si="22"/>
        <v>32</v>
      </c>
      <c r="AN21" s="180">
        <v>43298</v>
      </c>
      <c r="AO21" s="84">
        <f t="shared" si="23"/>
        <v>29</v>
      </c>
      <c r="AP21" s="181">
        <v>43327</v>
      </c>
      <c r="AQ21" s="84">
        <f t="shared" si="24"/>
        <v>16</v>
      </c>
      <c r="AR21" s="182">
        <v>43343</v>
      </c>
      <c r="AS21" s="84">
        <f t="shared" si="25"/>
        <v>28</v>
      </c>
      <c r="AT21" s="183">
        <v>43371</v>
      </c>
      <c r="AU21" s="84">
        <f t="shared" si="26"/>
        <v>28</v>
      </c>
      <c r="AV21" s="184">
        <v>43399</v>
      </c>
      <c r="AW21" s="84">
        <f t="shared" si="27"/>
        <v>30</v>
      </c>
      <c r="AX21" s="185">
        <v>43429</v>
      </c>
      <c r="AY21" s="84">
        <f t="shared" si="40"/>
        <v>27</v>
      </c>
      <c r="AZ21" s="186">
        <v>43456</v>
      </c>
      <c r="BA21" s="135">
        <f t="shared" si="28"/>
        <v>35</v>
      </c>
      <c r="BB21" s="186">
        <v>43491</v>
      </c>
      <c r="BC21" s="135">
        <f t="shared" si="29"/>
        <v>28</v>
      </c>
      <c r="BD21" s="186">
        <v>43519</v>
      </c>
      <c r="BE21" s="135">
        <f t="shared" si="30"/>
        <v>30</v>
      </c>
      <c r="BF21" s="186">
        <v>43549</v>
      </c>
      <c r="BG21" s="135">
        <f t="shared" si="31"/>
        <v>31</v>
      </c>
      <c r="BH21" s="186">
        <v>43580</v>
      </c>
      <c r="BI21" s="135">
        <f t="shared" si="32"/>
        <v>30</v>
      </c>
      <c r="BJ21" s="186">
        <v>43610</v>
      </c>
      <c r="BK21" s="135">
        <f t="shared" si="33"/>
        <v>31</v>
      </c>
      <c r="BL21" s="186">
        <v>43641</v>
      </c>
      <c r="BM21" s="135">
        <f t="shared" si="34"/>
        <v>30</v>
      </c>
      <c r="BN21" s="186">
        <v>43671</v>
      </c>
      <c r="BO21" s="135">
        <f t="shared" si="35"/>
        <v>31</v>
      </c>
      <c r="BP21" s="186">
        <v>43702</v>
      </c>
      <c r="BQ21" s="135">
        <f t="shared" si="36"/>
        <v>31</v>
      </c>
      <c r="BR21" s="187">
        <v>43733</v>
      </c>
      <c r="BS21" s="135">
        <f t="shared" si="37"/>
        <v>30</v>
      </c>
      <c r="BT21" s="186">
        <v>43763</v>
      </c>
      <c r="BU21" s="135">
        <f t="shared" si="38"/>
        <v>31</v>
      </c>
      <c r="BV21" s="186">
        <v>43794</v>
      </c>
      <c r="BW21" s="135">
        <f t="shared" si="41"/>
        <v>31</v>
      </c>
      <c r="BX21" s="186">
        <v>43825</v>
      </c>
      <c r="BY21" s="135"/>
    </row>
    <row r="22" spans="1:77" s="43" customFormat="1" ht="21.95" customHeight="1" x14ac:dyDescent="0.25">
      <c r="A22" s="37">
        <v>13</v>
      </c>
      <c r="B22" s="65">
        <v>42720</v>
      </c>
      <c r="C22" s="66">
        <f t="shared" si="5"/>
        <v>34</v>
      </c>
      <c r="D22" s="65">
        <v>42754</v>
      </c>
      <c r="E22" s="66">
        <f t="shared" si="6"/>
        <v>28</v>
      </c>
      <c r="F22" s="67">
        <v>42782</v>
      </c>
      <c r="G22" s="66">
        <f t="shared" si="7"/>
        <v>29</v>
      </c>
      <c r="H22" s="65">
        <v>42811</v>
      </c>
      <c r="I22" s="66">
        <f t="shared" si="8"/>
        <v>33</v>
      </c>
      <c r="J22" s="65">
        <v>42844</v>
      </c>
      <c r="K22" s="66">
        <f t="shared" si="9"/>
        <v>29</v>
      </c>
      <c r="L22" s="68">
        <v>42873</v>
      </c>
      <c r="M22" s="69">
        <f t="shared" si="10"/>
        <v>32</v>
      </c>
      <c r="N22" s="68">
        <v>42905</v>
      </c>
      <c r="O22" s="69">
        <f t="shared" si="11"/>
        <v>30</v>
      </c>
      <c r="P22" s="71">
        <v>42935</v>
      </c>
      <c r="Q22" s="72">
        <f t="shared" si="12"/>
        <v>29</v>
      </c>
      <c r="R22" s="73">
        <v>42964</v>
      </c>
      <c r="S22" s="72">
        <f t="shared" si="13"/>
        <v>33</v>
      </c>
      <c r="T22" s="74">
        <v>42997</v>
      </c>
      <c r="U22" s="72">
        <f t="shared" si="14"/>
        <v>29</v>
      </c>
      <c r="V22" s="75">
        <v>43026</v>
      </c>
      <c r="W22" s="72">
        <f t="shared" si="15"/>
        <v>29</v>
      </c>
      <c r="X22" s="76">
        <v>43055</v>
      </c>
      <c r="Y22" s="72">
        <f t="shared" si="16"/>
        <v>29</v>
      </c>
      <c r="Z22" s="77">
        <v>43084</v>
      </c>
      <c r="AA22" s="72">
        <f t="shared" si="39"/>
        <v>34</v>
      </c>
      <c r="AB22" s="78">
        <v>43118</v>
      </c>
      <c r="AC22" s="79">
        <f t="shared" si="17"/>
        <v>29</v>
      </c>
      <c r="AD22" s="80">
        <v>43147</v>
      </c>
      <c r="AE22" s="79">
        <f t="shared" si="18"/>
        <v>29</v>
      </c>
      <c r="AF22" s="78">
        <v>43176</v>
      </c>
      <c r="AG22" s="79">
        <f t="shared" si="19"/>
        <v>31</v>
      </c>
      <c r="AH22" s="78">
        <v>43207</v>
      </c>
      <c r="AI22" s="79">
        <f t="shared" si="20"/>
        <v>30</v>
      </c>
      <c r="AJ22" s="81">
        <v>43237</v>
      </c>
      <c r="AK22" s="82">
        <f t="shared" si="21"/>
        <v>32</v>
      </c>
      <c r="AL22" s="81">
        <v>43269</v>
      </c>
      <c r="AM22" s="82">
        <f t="shared" si="22"/>
        <v>30</v>
      </c>
      <c r="AN22" s="180">
        <v>43299</v>
      </c>
      <c r="AO22" s="84">
        <f t="shared" si="23"/>
        <v>29</v>
      </c>
      <c r="AP22" s="181">
        <v>43328</v>
      </c>
      <c r="AQ22" s="84">
        <f t="shared" si="24"/>
        <v>15</v>
      </c>
      <c r="AR22" s="182">
        <v>43343</v>
      </c>
      <c r="AS22" s="84">
        <f t="shared" si="25"/>
        <v>28</v>
      </c>
      <c r="AT22" s="183">
        <v>43371</v>
      </c>
      <c r="AU22" s="84">
        <f t="shared" si="26"/>
        <v>28</v>
      </c>
      <c r="AV22" s="184">
        <v>43399</v>
      </c>
      <c r="AW22" s="84">
        <f t="shared" si="27"/>
        <v>30</v>
      </c>
      <c r="AX22" s="185">
        <v>43429</v>
      </c>
      <c r="AY22" s="84">
        <f t="shared" si="40"/>
        <v>27</v>
      </c>
      <c r="AZ22" s="186">
        <v>43456</v>
      </c>
      <c r="BA22" s="135">
        <f t="shared" si="28"/>
        <v>35</v>
      </c>
      <c r="BB22" s="186">
        <v>43491</v>
      </c>
      <c r="BC22" s="135">
        <f t="shared" si="29"/>
        <v>28</v>
      </c>
      <c r="BD22" s="186">
        <v>43519</v>
      </c>
      <c r="BE22" s="135">
        <f t="shared" si="30"/>
        <v>30</v>
      </c>
      <c r="BF22" s="186">
        <v>43549</v>
      </c>
      <c r="BG22" s="135">
        <f t="shared" si="31"/>
        <v>31</v>
      </c>
      <c r="BH22" s="186">
        <v>43580</v>
      </c>
      <c r="BI22" s="135">
        <f t="shared" si="32"/>
        <v>30</v>
      </c>
      <c r="BJ22" s="186">
        <v>43610</v>
      </c>
      <c r="BK22" s="135">
        <f t="shared" si="33"/>
        <v>31</v>
      </c>
      <c r="BL22" s="186">
        <v>43641</v>
      </c>
      <c r="BM22" s="135">
        <f t="shared" si="34"/>
        <v>30</v>
      </c>
      <c r="BN22" s="186">
        <v>43671</v>
      </c>
      <c r="BO22" s="135">
        <f t="shared" si="35"/>
        <v>31</v>
      </c>
      <c r="BP22" s="186">
        <v>43702</v>
      </c>
      <c r="BQ22" s="135">
        <f t="shared" si="36"/>
        <v>31</v>
      </c>
      <c r="BR22" s="187">
        <v>43733</v>
      </c>
      <c r="BS22" s="135">
        <f t="shared" si="37"/>
        <v>30</v>
      </c>
      <c r="BT22" s="186">
        <v>43763</v>
      </c>
      <c r="BU22" s="135">
        <f t="shared" si="38"/>
        <v>31</v>
      </c>
      <c r="BV22" s="186">
        <v>43794</v>
      </c>
      <c r="BW22" s="135">
        <f t="shared" si="41"/>
        <v>31</v>
      </c>
      <c r="BX22" s="186">
        <v>43825</v>
      </c>
      <c r="BY22" s="135"/>
    </row>
    <row r="23" spans="1:77" s="43" customFormat="1" ht="21.95" customHeight="1" x14ac:dyDescent="0.25">
      <c r="A23" s="37">
        <v>14</v>
      </c>
      <c r="B23" s="65">
        <v>42723</v>
      </c>
      <c r="C23" s="66">
        <f t="shared" si="5"/>
        <v>32</v>
      </c>
      <c r="D23" s="65">
        <v>42755</v>
      </c>
      <c r="E23" s="66">
        <f t="shared" si="6"/>
        <v>28</v>
      </c>
      <c r="F23" s="67">
        <v>42783</v>
      </c>
      <c r="G23" s="66">
        <f t="shared" si="7"/>
        <v>31</v>
      </c>
      <c r="H23" s="65">
        <v>42814</v>
      </c>
      <c r="I23" s="66">
        <f t="shared" si="8"/>
        <v>31</v>
      </c>
      <c r="J23" s="65">
        <v>42845</v>
      </c>
      <c r="K23" s="66">
        <f t="shared" si="9"/>
        <v>29</v>
      </c>
      <c r="L23" s="68">
        <v>42874</v>
      </c>
      <c r="M23" s="69">
        <f t="shared" si="10"/>
        <v>32</v>
      </c>
      <c r="N23" s="68">
        <v>42906</v>
      </c>
      <c r="O23" s="69">
        <f t="shared" si="11"/>
        <v>30</v>
      </c>
      <c r="P23" s="71">
        <v>42936</v>
      </c>
      <c r="Q23" s="72">
        <f t="shared" si="12"/>
        <v>29</v>
      </c>
      <c r="R23" s="73">
        <v>42965</v>
      </c>
      <c r="S23" s="72">
        <f t="shared" si="13"/>
        <v>33</v>
      </c>
      <c r="T23" s="74">
        <v>42998</v>
      </c>
      <c r="U23" s="72">
        <f t="shared" si="14"/>
        <v>29</v>
      </c>
      <c r="V23" s="75">
        <v>43027</v>
      </c>
      <c r="W23" s="72">
        <f t="shared" si="15"/>
        <v>29</v>
      </c>
      <c r="X23" s="76">
        <v>43056</v>
      </c>
      <c r="Y23" s="72">
        <f t="shared" si="16"/>
        <v>31</v>
      </c>
      <c r="Z23" s="77">
        <v>43087</v>
      </c>
      <c r="AA23" s="72">
        <f t="shared" si="39"/>
        <v>32</v>
      </c>
      <c r="AB23" s="78">
        <v>43119</v>
      </c>
      <c r="AC23" s="79">
        <f t="shared" si="17"/>
        <v>31</v>
      </c>
      <c r="AD23" s="80">
        <v>43150</v>
      </c>
      <c r="AE23" s="79">
        <f t="shared" si="18"/>
        <v>29</v>
      </c>
      <c r="AF23" s="78">
        <v>43179</v>
      </c>
      <c r="AG23" s="79">
        <f t="shared" si="19"/>
        <v>29</v>
      </c>
      <c r="AH23" s="78">
        <v>43208</v>
      </c>
      <c r="AI23" s="79">
        <f t="shared" si="20"/>
        <v>30</v>
      </c>
      <c r="AJ23" s="81">
        <v>43238</v>
      </c>
      <c r="AK23" s="82">
        <f t="shared" si="21"/>
        <v>32</v>
      </c>
      <c r="AL23" s="81">
        <v>43270</v>
      </c>
      <c r="AM23" s="82">
        <f t="shared" si="22"/>
        <v>30</v>
      </c>
      <c r="AN23" s="180">
        <v>43300</v>
      </c>
      <c r="AO23" s="84">
        <f t="shared" si="23"/>
        <v>29</v>
      </c>
      <c r="AP23" s="181">
        <v>43329</v>
      </c>
      <c r="AQ23" s="84">
        <f t="shared" si="24"/>
        <v>14</v>
      </c>
      <c r="AR23" s="182">
        <v>43343</v>
      </c>
      <c r="AS23" s="84">
        <f t="shared" si="25"/>
        <v>28</v>
      </c>
      <c r="AT23" s="183">
        <v>43371</v>
      </c>
      <c r="AU23" s="84">
        <f t="shared" si="26"/>
        <v>28</v>
      </c>
      <c r="AV23" s="184">
        <v>43399</v>
      </c>
      <c r="AW23" s="84">
        <f t="shared" si="27"/>
        <v>30</v>
      </c>
      <c r="AX23" s="185">
        <v>43429</v>
      </c>
      <c r="AY23" s="84">
        <f t="shared" si="40"/>
        <v>27</v>
      </c>
      <c r="AZ23" s="186">
        <v>43456</v>
      </c>
      <c r="BA23" s="135">
        <f t="shared" si="28"/>
        <v>35</v>
      </c>
      <c r="BB23" s="186">
        <v>43491</v>
      </c>
      <c r="BC23" s="135">
        <f t="shared" si="29"/>
        <v>28</v>
      </c>
      <c r="BD23" s="186">
        <v>43519</v>
      </c>
      <c r="BE23" s="135">
        <f t="shared" si="30"/>
        <v>30</v>
      </c>
      <c r="BF23" s="186">
        <v>43549</v>
      </c>
      <c r="BG23" s="135">
        <f t="shared" si="31"/>
        <v>31</v>
      </c>
      <c r="BH23" s="186">
        <v>43580</v>
      </c>
      <c r="BI23" s="135">
        <f t="shared" si="32"/>
        <v>30</v>
      </c>
      <c r="BJ23" s="186">
        <v>43610</v>
      </c>
      <c r="BK23" s="135">
        <f t="shared" si="33"/>
        <v>31</v>
      </c>
      <c r="BL23" s="186">
        <v>43641</v>
      </c>
      <c r="BM23" s="135">
        <f t="shared" si="34"/>
        <v>30</v>
      </c>
      <c r="BN23" s="186">
        <v>43671</v>
      </c>
      <c r="BO23" s="135">
        <f t="shared" si="35"/>
        <v>31</v>
      </c>
      <c r="BP23" s="186">
        <v>43702</v>
      </c>
      <c r="BQ23" s="135">
        <f t="shared" si="36"/>
        <v>31</v>
      </c>
      <c r="BR23" s="187">
        <v>43733</v>
      </c>
      <c r="BS23" s="135">
        <f t="shared" si="37"/>
        <v>30</v>
      </c>
      <c r="BT23" s="186">
        <v>43763</v>
      </c>
      <c r="BU23" s="135">
        <f t="shared" si="38"/>
        <v>31</v>
      </c>
      <c r="BV23" s="186">
        <v>43794</v>
      </c>
      <c r="BW23" s="135">
        <f t="shared" si="41"/>
        <v>31</v>
      </c>
      <c r="BX23" s="186">
        <v>43825</v>
      </c>
      <c r="BY23" s="135"/>
    </row>
    <row r="24" spans="1:77" s="43" customFormat="1" ht="21.95" customHeight="1" x14ac:dyDescent="0.25">
      <c r="A24" s="37">
        <v>15</v>
      </c>
      <c r="B24" s="65">
        <v>42724</v>
      </c>
      <c r="C24" s="66">
        <f t="shared" si="5"/>
        <v>34</v>
      </c>
      <c r="D24" s="65">
        <v>42758</v>
      </c>
      <c r="E24" s="66">
        <f t="shared" si="6"/>
        <v>28</v>
      </c>
      <c r="F24" s="67">
        <v>42786</v>
      </c>
      <c r="G24" s="66">
        <f t="shared" si="7"/>
        <v>29</v>
      </c>
      <c r="H24" s="65">
        <v>42815</v>
      </c>
      <c r="I24" s="66">
        <f t="shared" si="8"/>
        <v>31</v>
      </c>
      <c r="J24" s="65">
        <v>42846</v>
      </c>
      <c r="K24" s="66">
        <f t="shared" si="9"/>
        <v>31</v>
      </c>
      <c r="L24" s="68">
        <v>42877</v>
      </c>
      <c r="M24" s="69">
        <f t="shared" si="10"/>
        <v>30</v>
      </c>
      <c r="N24" s="68">
        <v>42907</v>
      </c>
      <c r="O24" s="69">
        <f t="shared" si="11"/>
        <v>30</v>
      </c>
      <c r="P24" s="71">
        <v>42937</v>
      </c>
      <c r="Q24" s="72">
        <f t="shared" si="12"/>
        <v>31</v>
      </c>
      <c r="R24" s="73">
        <v>42968</v>
      </c>
      <c r="S24" s="72">
        <f t="shared" si="13"/>
        <v>31</v>
      </c>
      <c r="T24" s="74">
        <v>42999</v>
      </c>
      <c r="U24" s="72">
        <f t="shared" si="14"/>
        <v>29</v>
      </c>
      <c r="V24" s="75">
        <v>43028</v>
      </c>
      <c r="W24" s="72">
        <f t="shared" si="15"/>
        <v>31</v>
      </c>
      <c r="X24" s="76">
        <v>43059</v>
      </c>
      <c r="Y24" s="72">
        <f t="shared" si="16"/>
        <v>29</v>
      </c>
      <c r="Z24" s="77">
        <v>43088</v>
      </c>
      <c r="AA24" s="72">
        <f t="shared" si="39"/>
        <v>34</v>
      </c>
      <c r="AB24" s="78">
        <v>43122</v>
      </c>
      <c r="AC24" s="79">
        <f t="shared" si="17"/>
        <v>29</v>
      </c>
      <c r="AD24" s="80">
        <v>43151</v>
      </c>
      <c r="AE24" s="79">
        <f t="shared" si="18"/>
        <v>29</v>
      </c>
      <c r="AF24" s="78">
        <v>43180</v>
      </c>
      <c r="AG24" s="79">
        <f t="shared" si="19"/>
        <v>29</v>
      </c>
      <c r="AH24" s="78">
        <v>43209</v>
      </c>
      <c r="AI24" s="79">
        <f t="shared" si="20"/>
        <v>30</v>
      </c>
      <c r="AJ24" s="81">
        <v>43239</v>
      </c>
      <c r="AK24" s="82">
        <f t="shared" si="21"/>
        <v>32</v>
      </c>
      <c r="AL24" s="81">
        <v>43271</v>
      </c>
      <c r="AM24" s="82">
        <f t="shared" si="22"/>
        <v>30</v>
      </c>
      <c r="AN24" s="180">
        <v>43301</v>
      </c>
      <c r="AO24" s="84">
        <f t="shared" si="23"/>
        <v>31</v>
      </c>
      <c r="AP24" s="181">
        <v>43332</v>
      </c>
      <c r="AQ24" s="84">
        <f t="shared" si="24"/>
        <v>11</v>
      </c>
      <c r="AR24" s="182">
        <v>43343</v>
      </c>
      <c r="AS24" s="84">
        <f t="shared" si="25"/>
        <v>28</v>
      </c>
      <c r="AT24" s="183">
        <v>43371</v>
      </c>
      <c r="AU24" s="84">
        <f t="shared" si="26"/>
        <v>28</v>
      </c>
      <c r="AV24" s="184">
        <v>43399</v>
      </c>
      <c r="AW24" s="84">
        <f t="shared" si="27"/>
        <v>30</v>
      </c>
      <c r="AX24" s="185">
        <v>43429</v>
      </c>
      <c r="AY24" s="84">
        <f t="shared" si="40"/>
        <v>27</v>
      </c>
      <c r="AZ24" s="186">
        <v>43456</v>
      </c>
      <c r="BA24" s="135">
        <f t="shared" si="28"/>
        <v>35</v>
      </c>
      <c r="BB24" s="186">
        <v>43491</v>
      </c>
      <c r="BC24" s="135">
        <f t="shared" si="29"/>
        <v>28</v>
      </c>
      <c r="BD24" s="186">
        <v>43519</v>
      </c>
      <c r="BE24" s="135">
        <f t="shared" si="30"/>
        <v>30</v>
      </c>
      <c r="BF24" s="186">
        <v>43549</v>
      </c>
      <c r="BG24" s="135">
        <f t="shared" si="31"/>
        <v>31</v>
      </c>
      <c r="BH24" s="186">
        <v>43580</v>
      </c>
      <c r="BI24" s="135">
        <f t="shared" si="32"/>
        <v>30</v>
      </c>
      <c r="BJ24" s="186">
        <v>43610</v>
      </c>
      <c r="BK24" s="135">
        <f t="shared" si="33"/>
        <v>31</v>
      </c>
      <c r="BL24" s="186">
        <v>43641</v>
      </c>
      <c r="BM24" s="135">
        <f t="shared" si="34"/>
        <v>30</v>
      </c>
      <c r="BN24" s="186">
        <v>43671</v>
      </c>
      <c r="BO24" s="135">
        <f t="shared" si="35"/>
        <v>31</v>
      </c>
      <c r="BP24" s="186">
        <v>43702</v>
      </c>
      <c r="BQ24" s="135">
        <f t="shared" si="36"/>
        <v>31</v>
      </c>
      <c r="BR24" s="187">
        <v>43733</v>
      </c>
      <c r="BS24" s="135">
        <f t="shared" si="37"/>
        <v>30</v>
      </c>
      <c r="BT24" s="186">
        <v>43763</v>
      </c>
      <c r="BU24" s="135">
        <f t="shared" si="38"/>
        <v>31</v>
      </c>
      <c r="BV24" s="186">
        <v>43794</v>
      </c>
      <c r="BW24" s="135">
        <f t="shared" si="41"/>
        <v>31</v>
      </c>
      <c r="BX24" s="186">
        <v>43825</v>
      </c>
      <c r="BY24" s="135"/>
    </row>
    <row r="25" spans="1:77" s="43" customFormat="1" ht="21.95" customHeight="1" x14ac:dyDescent="0.25">
      <c r="A25" s="37">
        <v>16</v>
      </c>
      <c r="B25" s="65">
        <v>42725</v>
      </c>
      <c r="C25" s="66">
        <f t="shared" si="5"/>
        <v>34</v>
      </c>
      <c r="D25" s="65">
        <v>42759</v>
      </c>
      <c r="E25" s="66">
        <f t="shared" si="6"/>
        <v>28</v>
      </c>
      <c r="F25" s="67">
        <v>42787</v>
      </c>
      <c r="G25" s="66">
        <f t="shared" si="7"/>
        <v>29</v>
      </c>
      <c r="H25" s="65">
        <v>42816</v>
      </c>
      <c r="I25" s="66">
        <f t="shared" si="8"/>
        <v>33</v>
      </c>
      <c r="J25" s="65">
        <v>42849</v>
      </c>
      <c r="K25" s="66">
        <f t="shared" si="9"/>
        <v>29</v>
      </c>
      <c r="L25" s="68">
        <v>42878</v>
      </c>
      <c r="M25" s="69">
        <f t="shared" si="10"/>
        <v>30</v>
      </c>
      <c r="N25" s="68">
        <v>42908</v>
      </c>
      <c r="O25" s="69">
        <f t="shared" si="11"/>
        <v>32</v>
      </c>
      <c r="P25" s="71">
        <v>42940</v>
      </c>
      <c r="Q25" s="72">
        <f t="shared" si="12"/>
        <v>29</v>
      </c>
      <c r="R25" s="73">
        <v>42969</v>
      </c>
      <c r="S25" s="72">
        <f t="shared" si="13"/>
        <v>31</v>
      </c>
      <c r="T25" s="74">
        <v>43000</v>
      </c>
      <c r="U25" s="72">
        <f t="shared" si="14"/>
        <v>31</v>
      </c>
      <c r="V25" s="75">
        <v>43031</v>
      </c>
      <c r="W25" s="72">
        <f t="shared" si="15"/>
        <v>29</v>
      </c>
      <c r="X25" s="76">
        <v>43060</v>
      </c>
      <c r="Y25" s="72">
        <f t="shared" si="16"/>
        <v>29</v>
      </c>
      <c r="Z25" s="77">
        <v>43089</v>
      </c>
      <c r="AA25" s="72">
        <f t="shared" si="39"/>
        <v>34</v>
      </c>
      <c r="AB25" s="78">
        <v>43123</v>
      </c>
      <c r="AC25" s="79">
        <f t="shared" si="17"/>
        <v>29</v>
      </c>
      <c r="AD25" s="80">
        <v>43152</v>
      </c>
      <c r="AE25" s="79">
        <f t="shared" si="18"/>
        <v>29</v>
      </c>
      <c r="AF25" s="78">
        <v>43181</v>
      </c>
      <c r="AG25" s="79">
        <f t="shared" si="19"/>
        <v>29</v>
      </c>
      <c r="AH25" s="78">
        <v>43210</v>
      </c>
      <c r="AI25" s="79">
        <f t="shared" si="20"/>
        <v>30</v>
      </c>
      <c r="AJ25" s="81">
        <v>43240</v>
      </c>
      <c r="AK25" s="82">
        <f t="shared" si="21"/>
        <v>32</v>
      </c>
      <c r="AL25" s="81">
        <v>43272</v>
      </c>
      <c r="AM25" s="82">
        <f t="shared" si="22"/>
        <v>32</v>
      </c>
      <c r="AN25" s="180">
        <v>43304</v>
      </c>
      <c r="AO25" s="84">
        <f t="shared" si="23"/>
        <v>29</v>
      </c>
      <c r="AP25" s="181">
        <v>43333</v>
      </c>
      <c r="AQ25" s="84">
        <f t="shared" si="24"/>
        <v>10</v>
      </c>
      <c r="AR25" s="182">
        <v>43343</v>
      </c>
      <c r="AS25" s="84">
        <f t="shared" si="25"/>
        <v>28</v>
      </c>
      <c r="AT25" s="183">
        <v>43371</v>
      </c>
      <c r="AU25" s="84">
        <f t="shared" si="26"/>
        <v>28</v>
      </c>
      <c r="AV25" s="184">
        <v>43399</v>
      </c>
      <c r="AW25" s="84">
        <f t="shared" si="27"/>
        <v>30</v>
      </c>
      <c r="AX25" s="185">
        <v>43429</v>
      </c>
      <c r="AY25" s="84">
        <f t="shared" si="40"/>
        <v>27</v>
      </c>
      <c r="AZ25" s="186">
        <v>43456</v>
      </c>
      <c r="BA25" s="135">
        <f t="shared" si="28"/>
        <v>35</v>
      </c>
      <c r="BB25" s="186">
        <v>43491</v>
      </c>
      <c r="BC25" s="135">
        <f t="shared" si="29"/>
        <v>28</v>
      </c>
      <c r="BD25" s="186">
        <v>43519</v>
      </c>
      <c r="BE25" s="135">
        <f t="shared" si="30"/>
        <v>30</v>
      </c>
      <c r="BF25" s="186">
        <v>43549</v>
      </c>
      <c r="BG25" s="135">
        <f t="shared" si="31"/>
        <v>31</v>
      </c>
      <c r="BH25" s="186">
        <v>43580</v>
      </c>
      <c r="BI25" s="135">
        <f t="shared" si="32"/>
        <v>30</v>
      </c>
      <c r="BJ25" s="186">
        <v>43610</v>
      </c>
      <c r="BK25" s="135">
        <f t="shared" si="33"/>
        <v>31</v>
      </c>
      <c r="BL25" s="186">
        <v>43641</v>
      </c>
      <c r="BM25" s="135">
        <f t="shared" si="34"/>
        <v>30</v>
      </c>
      <c r="BN25" s="186">
        <v>43671</v>
      </c>
      <c r="BO25" s="135">
        <f t="shared" si="35"/>
        <v>31</v>
      </c>
      <c r="BP25" s="186">
        <v>43702</v>
      </c>
      <c r="BQ25" s="135">
        <f t="shared" si="36"/>
        <v>31</v>
      </c>
      <c r="BR25" s="187">
        <v>43733</v>
      </c>
      <c r="BS25" s="135">
        <f t="shared" si="37"/>
        <v>30</v>
      </c>
      <c r="BT25" s="186">
        <v>43763</v>
      </c>
      <c r="BU25" s="135">
        <f t="shared" si="38"/>
        <v>31</v>
      </c>
      <c r="BV25" s="186">
        <v>43794</v>
      </c>
      <c r="BW25" s="135">
        <f t="shared" si="41"/>
        <v>31</v>
      </c>
      <c r="BX25" s="186">
        <v>43825</v>
      </c>
      <c r="BY25" s="135"/>
    </row>
    <row r="26" spans="1:77" s="43" customFormat="1" ht="21.95" customHeight="1" x14ac:dyDescent="0.25">
      <c r="A26" s="37">
        <v>17</v>
      </c>
      <c r="B26" s="65">
        <v>42726</v>
      </c>
      <c r="C26" s="66">
        <f t="shared" si="5"/>
        <v>34</v>
      </c>
      <c r="D26" s="65">
        <v>42760</v>
      </c>
      <c r="E26" s="66">
        <f t="shared" si="6"/>
        <v>28</v>
      </c>
      <c r="F26" s="67">
        <v>42788</v>
      </c>
      <c r="G26" s="66">
        <f t="shared" si="7"/>
        <v>29</v>
      </c>
      <c r="H26" s="65">
        <v>42817</v>
      </c>
      <c r="I26" s="66">
        <f t="shared" si="8"/>
        <v>33</v>
      </c>
      <c r="J26" s="65">
        <v>42850</v>
      </c>
      <c r="K26" s="66">
        <f t="shared" si="9"/>
        <v>29</v>
      </c>
      <c r="L26" s="68">
        <v>42879</v>
      </c>
      <c r="M26" s="69">
        <f t="shared" si="10"/>
        <v>30</v>
      </c>
      <c r="N26" s="68">
        <v>42909</v>
      </c>
      <c r="O26" s="69">
        <f t="shared" si="11"/>
        <v>32</v>
      </c>
      <c r="P26" s="71">
        <v>42941</v>
      </c>
      <c r="Q26" s="72">
        <f t="shared" si="12"/>
        <v>29</v>
      </c>
      <c r="R26" s="73">
        <v>42970</v>
      </c>
      <c r="S26" s="72">
        <f t="shared" si="13"/>
        <v>33</v>
      </c>
      <c r="T26" s="74">
        <v>43003</v>
      </c>
      <c r="U26" s="72">
        <f t="shared" si="14"/>
        <v>29</v>
      </c>
      <c r="V26" s="75">
        <v>43032</v>
      </c>
      <c r="W26" s="72">
        <f t="shared" si="15"/>
        <v>29</v>
      </c>
      <c r="X26" s="76">
        <v>43061</v>
      </c>
      <c r="Y26" s="72">
        <f t="shared" si="16"/>
        <v>29</v>
      </c>
      <c r="Z26" s="77">
        <v>43090</v>
      </c>
      <c r="AA26" s="72">
        <f t="shared" si="39"/>
        <v>34</v>
      </c>
      <c r="AB26" s="78">
        <v>43124</v>
      </c>
      <c r="AC26" s="79">
        <f t="shared" si="17"/>
        <v>29</v>
      </c>
      <c r="AD26" s="80">
        <v>43153</v>
      </c>
      <c r="AE26" s="79">
        <f t="shared" si="18"/>
        <v>29</v>
      </c>
      <c r="AF26" s="78">
        <v>43182</v>
      </c>
      <c r="AG26" s="79">
        <f t="shared" si="19"/>
        <v>31</v>
      </c>
      <c r="AH26" s="78">
        <v>43213</v>
      </c>
      <c r="AI26" s="79">
        <f t="shared" si="20"/>
        <v>30</v>
      </c>
      <c r="AJ26" s="81">
        <v>43243</v>
      </c>
      <c r="AK26" s="82">
        <f t="shared" si="21"/>
        <v>30</v>
      </c>
      <c r="AL26" s="81">
        <v>43273</v>
      </c>
      <c r="AM26" s="82">
        <f t="shared" si="22"/>
        <v>32</v>
      </c>
      <c r="AN26" s="180">
        <v>43305</v>
      </c>
      <c r="AO26" s="84">
        <f t="shared" si="23"/>
        <v>29</v>
      </c>
      <c r="AP26" s="181">
        <v>43334</v>
      </c>
      <c r="AQ26" s="84">
        <f t="shared" si="24"/>
        <v>9</v>
      </c>
      <c r="AR26" s="182">
        <v>43343</v>
      </c>
      <c r="AS26" s="84">
        <f t="shared" si="25"/>
        <v>28</v>
      </c>
      <c r="AT26" s="183">
        <v>43371</v>
      </c>
      <c r="AU26" s="84">
        <f t="shared" si="26"/>
        <v>28</v>
      </c>
      <c r="AV26" s="184">
        <v>43399</v>
      </c>
      <c r="AW26" s="84">
        <f t="shared" si="27"/>
        <v>30</v>
      </c>
      <c r="AX26" s="185">
        <v>43429</v>
      </c>
      <c r="AY26" s="84">
        <f t="shared" si="40"/>
        <v>27</v>
      </c>
      <c r="AZ26" s="186">
        <v>43456</v>
      </c>
      <c r="BA26" s="135">
        <f t="shared" si="28"/>
        <v>35</v>
      </c>
      <c r="BB26" s="186">
        <v>43491</v>
      </c>
      <c r="BC26" s="135">
        <f t="shared" si="29"/>
        <v>28</v>
      </c>
      <c r="BD26" s="186">
        <v>43519</v>
      </c>
      <c r="BE26" s="135">
        <f t="shared" si="30"/>
        <v>30</v>
      </c>
      <c r="BF26" s="186">
        <v>43549</v>
      </c>
      <c r="BG26" s="135">
        <f t="shared" si="31"/>
        <v>31</v>
      </c>
      <c r="BH26" s="186">
        <v>43580</v>
      </c>
      <c r="BI26" s="135">
        <f t="shared" si="32"/>
        <v>30</v>
      </c>
      <c r="BJ26" s="186">
        <v>43610</v>
      </c>
      <c r="BK26" s="135">
        <f t="shared" si="33"/>
        <v>31</v>
      </c>
      <c r="BL26" s="186">
        <v>43641</v>
      </c>
      <c r="BM26" s="135">
        <f t="shared" si="34"/>
        <v>30</v>
      </c>
      <c r="BN26" s="186">
        <v>43671</v>
      </c>
      <c r="BO26" s="135">
        <f t="shared" si="35"/>
        <v>31</v>
      </c>
      <c r="BP26" s="186">
        <v>43702</v>
      </c>
      <c r="BQ26" s="135">
        <f t="shared" si="36"/>
        <v>31</v>
      </c>
      <c r="BR26" s="187">
        <v>43733</v>
      </c>
      <c r="BS26" s="135">
        <f t="shared" si="37"/>
        <v>30</v>
      </c>
      <c r="BT26" s="186">
        <v>43763</v>
      </c>
      <c r="BU26" s="135">
        <f t="shared" si="38"/>
        <v>31</v>
      </c>
      <c r="BV26" s="186">
        <v>43794</v>
      </c>
      <c r="BW26" s="135">
        <f t="shared" si="41"/>
        <v>31</v>
      </c>
      <c r="BX26" s="186">
        <v>43825</v>
      </c>
      <c r="BY26" s="135"/>
    </row>
    <row r="27" spans="1:77" s="43" customFormat="1" ht="21.95" customHeight="1" x14ac:dyDescent="0.25">
      <c r="A27" s="37">
        <v>18</v>
      </c>
      <c r="B27" s="65">
        <v>42731</v>
      </c>
      <c r="C27" s="66">
        <f t="shared" si="5"/>
        <v>30</v>
      </c>
      <c r="D27" s="65">
        <v>42761</v>
      </c>
      <c r="E27" s="66">
        <f t="shared" si="6"/>
        <v>28</v>
      </c>
      <c r="F27" s="67">
        <v>42789</v>
      </c>
      <c r="G27" s="66">
        <f t="shared" si="7"/>
        <v>29</v>
      </c>
      <c r="H27" s="65">
        <v>42818</v>
      </c>
      <c r="I27" s="66">
        <f t="shared" si="8"/>
        <v>33</v>
      </c>
      <c r="J27" s="65">
        <v>42851</v>
      </c>
      <c r="K27" s="66">
        <f t="shared" si="9"/>
        <v>29</v>
      </c>
      <c r="L27" s="68">
        <v>42880</v>
      </c>
      <c r="M27" s="69">
        <f t="shared" si="10"/>
        <v>32</v>
      </c>
      <c r="N27" s="68">
        <v>42912</v>
      </c>
      <c r="O27" s="69">
        <f t="shared" si="11"/>
        <v>30</v>
      </c>
      <c r="P27" s="71">
        <v>42942</v>
      </c>
      <c r="Q27" s="72">
        <f t="shared" si="12"/>
        <v>29</v>
      </c>
      <c r="R27" s="73">
        <v>42971</v>
      </c>
      <c r="S27" s="72">
        <f t="shared" si="13"/>
        <v>33</v>
      </c>
      <c r="T27" s="74">
        <v>43004</v>
      </c>
      <c r="U27" s="72">
        <f t="shared" si="14"/>
        <v>29</v>
      </c>
      <c r="V27" s="75">
        <v>43033</v>
      </c>
      <c r="W27" s="72">
        <f t="shared" si="15"/>
        <v>33</v>
      </c>
      <c r="X27" s="76">
        <v>43066</v>
      </c>
      <c r="Y27" s="72">
        <f t="shared" si="16"/>
        <v>25</v>
      </c>
      <c r="Z27" s="77">
        <v>43091</v>
      </c>
      <c r="AA27" s="72">
        <f t="shared" si="39"/>
        <v>34</v>
      </c>
      <c r="AB27" s="78">
        <v>43125</v>
      </c>
      <c r="AC27" s="79">
        <f t="shared" si="17"/>
        <v>29</v>
      </c>
      <c r="AD27" s="80">
        <v>43154</v>
      </c>
      <c r="AE27" s="79">
        <f t="shared" si="18"/>
        <v>29</v>
      </c>
      <c r="AF27" s="78">
        <v>43183</v>
      </c>
      <c r="AG27" s="79">
        <f t="shared" si="19"/>
        <v>31</v>
      </c>
      <c r="AH27" s="78">
        <v>43214</v>
      </c>
      <c r="AI27" s="79">
        <f t="shared" si="20"/>
        <v>30</v>
      </c>
      <c r="AJ27" s="81">
        <v>43244</v>
      </c>
      <c r="AK27" s="82">
        <f t="shared" si="21"/>
        <v>32</v>
      </c>
      <c r="AL27" s="81">
        <v>43276</v>
      </c>
      <c r="AM27" s="82">
        <f t="shared" si="22"/>
        <v>30</v>
      </c>
      <c r="AN27" s="180">
        <v>43306</v>
      </c>
      <c r="AO27" s="84">
        <f t="shared" si="23"/>
        <v>29</v>
      </c>
      <c r="AP27" s="181">
        <v>43335</v>
      </c>
      <c r="AQ27" s="84">
        <f t="shared" si="24"/>
        <v>8</v>
      </c>
      <c r="AR27" s="182">
        <v>43343</v>
      </c>
      <c r="AS27" s="84">
        <f t="shared" si="25"/>
        <v>28</v>
      </c>
      <c r="AT27" s="183">
        <v>43371</v>
      </c>
      <c r="AU27" s="84">
        <f t="shared" si="26"/>
        <v>28</v>
      </c>
      <c r="AV27" s="184">
        <v>43399</v>
      </c>
      <c r="AW27" s="84">
        <f t="shared" si="27"/>
        <v>30</v>
      </c>
      <c r="AX27" s="185">
        <v>43429</v>
      </c>
      <c r="AY27" s="84">
        <f t="shared" si="40"/>
        <v>27</v>
      </c>
      <c r="AZ27" s="186">
        <v>43456</v>
      </c>
      <c r="BA27" s="135">
        <f t="shared" si="28"/>
        <v>35</v>
      </c>
      <c r="BB27" s="186">
        <v>43491</v>
      </c>
      <c r="BC27" s="135">
        <f t="shared" si="29"/>
        <v>28</v>
      </c>
      <c r="BD27" s="186">
        <v>43519</v>
      </c>
      <c r="BE27" s="135">
        <f t="shared" si="30"/>
        <v>30</v>
      </c>
      <c r="BF27" s="186">
        <v>43549</v>
      </c>
      <c r="BG27" s="135">
        <f t="shared" si="31"/>
        <v>31</v>
      </c>
      <c r="BH27" s="186">
        <v>43580</v>
      </c>
      <c r="BI27" s="135">
        <f t="shared" si="32"/>
        <v>30</v>
      </c>
      <c r="BJ27" s="186">
        <v>43610</v>
      </c>
      <c r="BK27" s="135">
        <f t="shared" si="33"/>
        <v>31</v>
      </c>
      <c r="BL27" s="186">
        <v>43641</v>
      </c>
      <c r="BM27" s="135">
        <f t="shared" si="34"/>
        <v>30</v>
      </c>
      <c r="BN27" s="186">
        <v>43671</v>
      </c>
      <c r="BO27" s="135">
        <f t="shared" si="35"/>
        <v>31</v>
      </c>
      <c r="BP27" s="186">
        <v>43702</v>
      </c>
      <c r="BQ27" s="135">
        <f t="shared" si="36"/>
        <v>31</v>
      </c>
      <c r="BR27" s="187">
        <v>43733</v>
      </c>
      <c r="BS27" s="135">
        <f t="shared" si="37"/>
        <v>30</v>
      </c>
      <c r="BT27" s="186">
        <v>43763</v>
      </c>
      <c r="BU27" s="135">
        <f t="shared" si="38"/>
        <v>31</v>
      </c>
      <c r="BV27" s="186">
        <v>43794</v>
      </c>
      <c r="BW27" s="135">
        <f t="shared" si="41"/>
        <v>31</v>
      </c>
      <c r="BX27" s="186">
        <v>43825</v>
      </c>
      <c r="BY27" s="135"/>
    </row>
    <row r="28" spans="1:77" s="43" customFormat="1" ht="21.95" customHeight="1" x14ac:dyDescent="0.25">
      <c r="A28" s="37">
        <v>19</v>
      </c>
      <c r="B28" s="65">
        <v>42732</v>
      </c>
      <c r="C28" s="66">
        <f t="shared" si="5"/>
        <v>30</v>
      </c>
      <c r="D28" s="65">
        <v>42762</v>
      </c>
      <c r="E28" s="66">
        <f t="shared" si="6"/>
        <v>28</v>
      </c>
      <c r="F28" s="67">
        <v>42790</v>
      </c>
      <c r="G28" s="66">
        <f t="shared" si="7"/>
        <v>31</v>
      </c>
      <c r="H28" s="65">
        <v>42821</v>
      </c>
      <c r="I28" s="66">
        <f t="shared" si="8"/>
        <v>31</v>
      </c>
      <c r="J28" s="65">
        <v>42852</v>
      </c>
      <c r="K28" s="66">
        <f t="shared" si="9"/>
        <v>29</v>
      </c>
      <c r="L28" s="68">
        <v>42881</v>
      </c>
      <c r="M28" s="69">
        <f t="shared" si="10"/>
        <v>32</v>
      </c>
      <c r="N28" s="68">
        <v>42913</v>
      </c>
      <c r="O28" s="69">
        <f t="shared" si="11"/>
        <v>30</v>
      </c>
      <c r="P28" s="71">
        <v>42943</v>
      </c>
      <c r="Q28" s="72">
        <f t="shared" si="12"/>
        <v>29</v>
      </c>
      <c r="R28" s="73">
        <v>42972</v>
      </c>
      <c r="S28" s="72">
        <f t="shared" si="13"/>
        <v>33</v>
      </c>
      <c r="T28" s="74">
        <v>43005</v>
      </c>
      <c r="U28" s="72">
        <f t="shared" si="14"/>
        <v>29</v>
      </c>
      <c r="V28" s="75">
        <v>43034</v>
      </c>
      <c r="W28" s="72">
        <f t="shared" si="15"/>
        <v>33</v>
      </c>
      <c r="X28" s="76">
        <v>43067</v>
      </c>
      <c r="Y28" s="72">
        <f t="shared" si="16"/>
        <v>29</v>
      </c>
      <c r="Z28" s="77">
        <v>43096</v>
      </c>
      <c r="AA28" s="72">
        <f t="shared" si="39"/>
        <v>30</v>
      </c>
      <c r="AB28" s="78">
        <v>43126</v>
      </c>
      <c r="AC28" s="79">
        <f t="shared" si="17"/>
        <v>31</v>
      </c>
      <c r="AD28" s="80">
        <v>43157</v>
      </c>
      <c r="AE28" s="79">
        <f t="shared" si="18"/>
        <v>29</v>
      </c>
      <c r="AF28" s="78">
        <v>43186</v>
      </c>
      <c r="AG28" s="79">
        <f t="shared" si="19"/>
        <v>29</v>
      </c>
      <c r="AH28" s="78">
        <v>43215</v>
      </c>
      <c r="AI28" s="79">
        <f t="shared" si="20"/>
        <v>30</v>
      </c>
      <c r="AJ28" s="81">
        <v>43245</v>
      </c>
      <c r="AK28" s="82">
        <f t="shared" si="21"/>
        <v>32</v>
      </c>
      <c r="AL28" s="81">
        <v>43277</v>
      </c>
      <c r="AM28" s="82">
        <f t="shared" si="22"/>
        <v>30</v>
      </c>
      <c r="AN28" s="180">
        <v>43307</v>
      </c>
      <c r="AO28" s="84">
        <f t="shared" si="23"/>
        <v>29</v>
      </c>
      <c r="AP28" s="181">
        <v>43336</v>
      </c>
      <c r="AQ28" s="84">
        <f t="shared" si="24"/>
        <v>7</v>
      </c>
      <c r="AR28" s="182">
        <v>43343</v>
      </c>
      <c r="AS28" s="84">
        <f t="shared" si="25"/>
        <v>28</v>
      </c>
      <c r="AT28" s="183">
        <v>43371</v>
      </c>
      <c r="AU28" s="84">
        <f t="shared" si="26"/>
        <v>28</v>
      </c>
      <c r="AV28" s="184">
        <v>43399</v>
      </c>
      <c r="AW28" s="84">
        <f t="shared" si="27"/>
        <v>30</v>
      </c>
      <c r="AX28" s="185">
        <v>43429</v>
      </c>
      <c r="AY28" s="84">
        <f t="shared" si="40"/>
        <v>27</v>
      </c>
      <c r="AZ28" s="186">
        <v>43456</v>
      </c>
      <c r="BA28" s="135">
        <f t="shared" si="28"/>
        <v>35</v>
      </c>
      <c r="BB28" s="186">
        <v>43491</v>
      </c>
      <c r="BC28" s="135">
        <f t="shared" si="29"/>
        <v>28</v>
      </c>
      <c r="BD28" s="186">
        <v>43519</v>
      </c>
      <c r="BE28" s="135">
        <f t="shared" si="30"/>
        <v>30</v>
      </c>
      <c r="BF28" s="186">
        <v>43549</v>
      </c>
      <c r="BG28" s="135">
        <f t="shared" si="31"/>
        <v>31</v>
      </c>
      <c r="BH28" s="186">
        <v>43580</v>
      </c>
      <c r="BI28" s="135">
        <f t="shared" si="32"/>
        <v>30</v>
      </c>
      <c r="BJ28" s="186">
        <v>43610</v>
      </c>
      <c r="BK28" s="135">
        <f t="shared" si="33"/>
        <v>31</v>
      </c>
      <c r="BL28" s="186">
        <v>43641</v>
      </c>
      <c r="BM28" s="135">
        <f t="shared" si="34"/>
        <v>30</v>
      </c>
      <c r="BN28" s="186">
        <v>43671</v>
      </c>
      <c r="BO28" s="135">
        <f t="shared" si="35"/>
        <v>31</v>
      </c>
      <c r="BP28" s="186">
        <v>43702</v>
      </c>
      <c r="BQ28" s="135">
        <f t="shared" si="36"/>
        <v>31</v>
      </c>
      <c r="BR28" s="187">
        <v>43733</v>
      </c>
      <c r="BS28" s="135">
        <f t="shared" si="37"/>
        <v>30</v>
      </c>
      <c r="BT28" s="186">
        <v>43763</v>
      </c>
      <c r="BU28" s="135">
        <f t="shared" si="38"/>
        <v>31</v>
      </c>
      <c r="BV28" s="186">
        <v>43794</v>
      </c>
      <c r="BW28" s="135">
        <f t="shared" si="41"/>
        <v>31</v>
      </c>
      <c r="BX28" s="186">
        <v>43825</v>
      </c>
      <c r="BY28" s="135"/>
    </row>
    <row r="29" spans="1:77" s="43" customFormat="1" ht="21.9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</row>
    <row r="30" spans="1:77" ht="21.95" customHeight="1" x14ac:dyDescent="0.2"/>
    <row r="31" spans="1:77" ht="15" customHeight="1" x14ac:dyDescent="0.2">
      <c r="AD31" s="101"/>
      <c r="AE31" s="101" t="s">
        <v>76</v>
      </c>
      <c r="AF31" s="101" t="s">
        <v>41</v>
      </c>
      <c r="AG31" s="101" t="s">
        <v>41</v>
      </c>
      <c r="AH31" s="101" t="s">
        <v>76</v>
      </c>
    </row>
    <row r="32" spans="1:77" ht="15" customHeight="1" x14ac:dyDescent="0.2">
      <c r="AD32" s="102" t="s">
        <v>46</v>
      </c>
      <c r="AE32" s="102" t="s">
        <v>45</v>
      </c>
      <c r="AF32" s="102" t="s">
        <v>47</v>
      </c>
      <c r="AG32" s="102" t="s">
        <v>48</v>
      </c>
      <c r="AH32" s="102" t="s">
        <v>77</v>
      </c>
    </row>
    <row r="33" spans="30:36" ht="15" customHeight="1" x14ac:dyDescent="0.2">
      <c r="AD33" s="85">
        <v>1</v>
      </c>
      <c r="AE33" s="85">
        <v>1</v>
      </c>
      <c r="AF33" s="86">
        <f>INDEX($Y$10:$AX$28,MATCH(AE33,$A$10:$A$28,0),AD33*2)</f>
        <v>43068</v>
      </c>
      <c r="AG33" s="86">
        <f>INDEX($AA$10:$AX$28,MATCH(AE33,$A$10:$A$28,0),AD33*2)</f>
        <v>43102</v>
      </c>
      <c r="AH33" s="37">
        <f>AG33-AF33</f>
        <v>34</v>
      </c>
      <c r="AJ33" s="86"/>
    </row>
    <row r="34" spans="30:36" ht="15" customHeight="1" x14ac:dyDescent="0.2">
      <c r="AD34" s="85">
        <v>1</v>
      </c>
      <c r="AE34" s="85">
        <v>2</v>
      </c>
      <c r="AF34" s="86">
        <f t="shared" ref="AF34:AF97" si="42">INDEX($Y$10:$AX$28,MATCH(AE34,$A$10:$A$28,0),AD34*2)</f>
        <v>43069</v>
      </c>
      <c r="AG34" s="86">
        <f t="shared" ref="AG34:AG97" si="43">INDEX($AA$10:$AX$28,MATCH(AE34,$A$10:$A$28,0),AD34*2)</f>
        <v>43103</v>
      </c>
      <c r="AH34" s="37">
        <f t="shared" ref="AH34:AH97" si="44">AG34-AF34</f>
        <v>34</v>
      </c>
      <c r="AJ34" s="164"/>
    </row>
    <row r="35" spans="30:36" ht="15" customHeight="1" x14ac:dyDescent="0.2">
      <c r="AD35" s="85">
        <v>1</v>
      </c>
      <c r="AE35" s="85">
        <v>3</v>
      </c>
      <c r="AF35" s="86">
        <f t="shared" si="42"/>
        <v>43070</v>
      </c>
      <c r="AG35" s="86">
        <f t="shared" si="43"/>
        <v>43104</v>
      </c>
      <c r="AH35" s="37">
        <f t="shared" si="44"/>
        <v>34</v>
      </c>
      <c r="AJ35" s="164"/>
    </row>
    <row r="36" spans="30:36" ht="15" customHeight="1" x14ac:dyDescent="0.2">
      <c r="AD36" s="85">
        <v>1</v>
      </c>
      <c r="AE36" s="85">
        <v>4</v>
      </c>
      <c r="AF36" s="86">
        <f t="shared" si="42"/>
        <v>43073</v>
      </c>
      <c r="AG36" s="86">
        <f t="shared" si="43"/>
        <v>43105</v>
      </c>
      <c r="AH36" s="37">
        <f t="shared" si="44"/>
        <v>32</v>
      </c>
      <c r="AJ36" s="164"/>
    </row>
    <row r="37" spans="30:36" ht="15" customHeight="1" x14ac:dyDescent="0.2">
      <c r="AD37" s="85">
        <v>1</v>
      </c>
      <c r="AE37" s="85">
        <v>5</v>
      </c>
      <c r="AF37" s="86">
        <f t="shared" si="42"/>
        <v>43074</v>
      </c>
      <c r="AG37" s="86">
        <f t="shared" si="43"/>
        <v>43108</v>
      </c>
      <c r="AH37" s="37">
        <f t="shared" si="44"/>
        <v>34</v>
      </c>
      <c r="AJ37" s="164"/>
    </row>
    <row r="38" spans="30:36" ht="15" customHeight="1" x14ac:dyDescent="0.2">
      <c r="AD38" s="85">
        <v>1</v>
      </c>
      <c r="AE38" s="85">
        <v>6</v>
      </c>
      <c r="AF38" s="86">
        <f t="shared" si="42"/>
        <v>43075</v>
      </c>
      <c r="AG38" s="86">
        <f t="shared" si="43"/>
        <v>43109</v>
      </c>
      <c r="AH38" s="37">
        <f t="shared" si="44"/>
        <v>34</v>
      </c>
      <c r="AJ38" s="164"/>
    </row>
    <row r="39" spans="30:36" ht="15" customHeight="1" x14ac:dyDescent="0.2">
      <c r="AD39" s="85">
        <v>1</v>
      </c>
      <c r="AE39" s="85">
        <v>7</v>
      </c>
      <c r="AF39" s="86">
        <f t="shared" si="42"/>
        <v>43076</v>
      </c>
      <c r="AG39" s="86">
        <f t="shared" si="43"/>
        <v>43110</v>
      </c>
      <c r="AH39" s="37">
        <f t="shared" si="44"/>
        <v>34</v>
      </c>
      <c r="AJ39" s="164"/>
    </row>
    <row r="40" spans="30:36" x14ac:dyDescent="0.2">
      <c r="AD40" s="85">
        <v>1</v>
      </c>
      <c r="AE40" s="85">
        <v>8</v>
      </c>
      <c r="AF40" s="86">
        <f t="shared" si="42"/>
        <v>43077</v>
      </c>
      <c r="AG40" s="86">
        <f t="shared" si="43"/>
        <v>43111</v>
      </c>
      <c r="AH40" s="37">
        <f t="shared" si="44"/>
        <v>34</v>
      </c>
      <c r="AJ40" s="164"/>
    </row>
    <row r="41" spans="30:36" x14ac:dyDescent="0.2">
      <c r="AD41" s="85">
        <v>1</v>
      </c>
      <c r="AE41" s="85">
        <v>9</v>
      </c>
      <c r="AF41" s="86">
        <f t="shared" si="42"/>
        <v>43080</v>
      </c>
      <c r="AG41" s="86">
        <f t="shared" si="43"/>
        <v>43112</v>
      </c>
      <c r="AH41" s="37">
        <f t="shared" si="44"/>
        <v>32</v>
      </c>
      <c r="AJ41" s="164"/>
    </row>
    <row r="42" spans="30:36" x14ac:dyDescent="0.2">
      <c r="AD42" s="85">
        <v>1</v>
      </c>
      <c r="AE42" s="85">
        <v>10</v>
      </c>
      <c r="AF42" s="86">
        <f t="shared" si="42"/>
        <v>43081</v>
      </c>
      <c r="AG42" s="86">
        <f t="shared" si="43"/>
        <v>43115</v>
      </c>
      <c r="AH42" s="37">
        <f t="shared" si="44"/>
        <v>34</v>
      </c>
      <c r="AJ42" s="164"/>
    </row>
    <row r="43" spans="30:36" x14ac:dyDescent="0.2">
      <c r="AD43" s="85">
        <v>1</v>
      </c>
      <c r="AE43" s="85">
        <v>11</v>
      </c>
      <c r="AF43" s="86">
        <f t="shared" si="42"/>
        <v>43082</v>
      </c>
      <c r="AG43" s="86">
        <f t="shared" si="43"/>
        <v>43116</v>
      </c>
      <c r="AH43" s="37">
        <f t="shared" si="44"/>
        <v>34</v>
      </c>
      <c r="AJ43" s="164"/>
    </row>
    <row r="44" spans="30:36" x14ac:dyDescent="0.2">
      <c r="AD44" s="85">
        <v>1</v>
      </c>
      <c r="AE44" s="85">
        <v>12</v>
      </c>
      <c r="AF44" s="86">
        <f t="shared" si="42"/>
        <v>43083</v>
      </c>
      <c r="AG44" s="86">
        <f t="shared" si="43"/>
        <v>43117</v>
      </c>
      <c r="AH44" s="37">
        <f t="shared" si="44"/>
        <v>34</v>
      </c>
      <c r="AJ44" s="164"/>
    </row>
    <row r="45" spans="30:36" x14ac:dyDescent="0.2">
      <c r="AD45" s="85">
        <v>1</v>
      </c>
      <c r="AE45" s="85">
        <v>13</v>
      </c>
      <c r="AF45" s="86">
        <f t="shared" si="42"/>
        <v>43084</v>
      </c>
      <c r="AG45" s="86">
        <f t="shared" si="43"/>
        <v>43118</v>
      </c>
      <c r="AH45" s="37">
        <f t="shared" si="44"/>
        <v>34</v>
      </c>
      <c r="AJ45" s="164"/>
    </row>
    <row r="46" spans="30:36" x14ac:dyDescent="0.2">
      <c r="AD46" s="85">
        <v>1</v>
      </c>
      <c r="AE46" s="85">
        <v>14</v>
      </c>
      <c r="AF46" s="86">
        <f t="shared" si="42"/>
        <v>43087</v>
      </c>
      <c r="AG46" s="86">
        <f t="shared" si="43"/>
        <v>43119</v>
      </c>
      <c r="AH46" s="37">
        <f t="shared" si="44"/>
        <v>32</v>
      </c>
      <c r="AJ46" s="164"/>
    </row>
    <row r="47" spans="30:36" x14ac:dyDescent="0.2">
      <c r="AD47" s="85">
        <v>1</v>
      </c>
      <c r="AE47" s="85">
        <v>15</v>
      </c>
      <c r="AF47" s="86">
        <f t="shared" si="42"/>
        <v>43088</v>
      </c>
      <c r="AG47" s="86">
        <f t="shared" si="43"/>
        <v>43122</v>
      </c>
      <c r="AH47" s="37">
        <f t="shared" si="44"/>
        <v>34</v>
      </c>
      <c r="AJ47" s="164"/>
    </row>
    <row r="48" spans="30:36" x14ac:dyDescent="0.2">
      <c r="AD48" s="85">
        <v>1</v>
      </c>
      <c r="AE48" s="85">
        <v>16</v>
      </c>
      <c r="AF48" s="86">
        <f t="shared" si="42"/>
        <v>43089</v>
      </c>
      <c r="AG48" s="86">
        <f t="shared" si="43"/>
        <v>43123</v>
      </c>
      <c r="AH48" s="37">
        <f t="shared" si="44"/>
        <v>34</v>
      </c>
      <c r="AJ48" s="164"/>
    </row>
    <row r="49" spans="30:36" x14ac:dyDescent="0.2">
      <c r="AD49" s="85">
        <v>1</v>
      </c>
      <c r="AE49" s="85">
        <v>17</v>
      </c>
      <c r="AF49" s="86">
        <f t="shared" si="42"/>
        <v>43090</v>
      </c>
      <c r="AG49" s="86">
        <f t="shared" si="43"/>
        <v>43124</v>
      </c>
      <c r="AH49" s="37">
        <f t="shared" si="44"/>
        <v>34</v>
      </c>
      <c r="AJ49" s="164"/>
    </row>
    <row r="50" spans="30:36" x14ac:dyDescent="0.2">
      <c r="AD50" s="85">
        <v>1</v>
      </c>
      <c r="AE50" s="85">
        <v>18</v>
      </c>
      <c r="AF50" s="86">
        <f t="shared" si="42"/>
        <v>43091</v>
      </c>
      <c r="AG50" s="86">
        <f t="shared" si="43"/>
        <v>43125</v>
      </c>
      <c r="AH50" s="37">
        <f t="shared" si="44"/>
        <v>34</v>
      </c>
      <c r="AJ50" s="164"/>
    </row>
    <row r="51" spans="30:36" x14ac:dyDescent="0.2">
      <c r="AD51" s="85">
        <v>1</v>
      </c>
      <c r="AE51" s="85">
        <v>19</v>
      </c>
      <c r="AF51" s="86">
        <f t="shared" si="42"/>
        <v>43096</v>
      </c>
      <c r="AG51" s="86">
        <f t="shared" si="43"/>
        <v>43126</v>
      </c>
      <c r="AH51" s="37">
        <f t="shared" si="44"/>
        <v>30</v>
      </c>
      <c r="AJ51" s="164"/>
    </row>
    <row r="52" spans="30:36" x14ac:dyDescent="0.2">
      <c r="AD52" s="85">
        <v>2</v>
      </c>
      <c r="AE52" s="85">
        <v>1</v>
      </c>
      <c r="AF52" s="86">
        <f t="shared" si="42"/>
        <v>43102</v>
      </c>
      <c r="AG52" s="86">
        <f t="shared" si="43"/>
        <v>43131</v>
      </c>
      <c r="AH52" s="37">
        <f t="shared" si="44"/>
        <v>29</v>
      </c>
      <c r="AJ52" s="164"/>
    </row>
    <row r="53" spans="30:36" x14ac:dyDescent="0.2">
      <c r="AD53" s="85">
        <v>2</v>
      </c>
      <c r="AE53" s="85">
        <v>2</v>
      </c>
      <c r="AF53" s="86">
        <f t="shared" si="42"/>
        <v>43103</v>
      </c>
      <c r="AG53" s="86">
        <f t="shared" si="43"/>
        <v>43132</v>
      </c>
      <c r="AH53" s="37">
        <f t="shared" si="44"/>
        <v>29</v>
      </c>
      <c r="AJ53" s="164"/>
    </row>
    <row r="54" spans="30:36" x14ac:dyDescent="0.2">
      <c r="AD54" s="85">
        <v>2</v>
      </c>
      <c r="AE54" s="85">
        <v>3</v>
      </c>
      <c r="AF54" s="86">
        <f t="shared" si="42"/>
        <v>43104</v>
      </c>
      <c r="AG54" s="86">
        <f t="shared" si="43"/>
        <v>43133</v>
      </c>
      <c r="AH54" s="37">
        <f t="shared" si="44"/>
        <v>29</v>
      </c>
      <c r="AJ54" s="164"/>
    </row>
    <row r="55" spans="30:36" x14ac:dyDescent="0.2">
      <c r="AD55" s="85">
        <v>2</v>
      </c>
      <c r="AE55" s="85">
        <v>4</v>
      </c>
      <c r="AF55" s="86">
        <f t="shared" si="42"/>
        <v>43105</v>
      </c>
      <c r="AG55" s="86">
        <f t="shared" si="43"/>
        <v>43136</v>
      </c>
      <c r="AH55" s="37">
        <f t="shared" si="44"/>
        <v>31</v>
      </c>
      <c r="AJ55" s="164"/>
    </row>
    <row r="56" spans="30:36" x14ac:dyDescent="0.2">
      <c r="AD56" s="85">
        <v>2</v>
      </c>
      <c r="AE56" s="85">
        <v>5</v>
      </c>
      <c r="AF56" s="86">
        <f t="shared" si="42"/>
        <v>43108</v>
      </c>
      <c r="AG56" s="86">
        <f t="shared" si="43"/>
        <v>43137</v>
      </c>
      <c r="AH56" s="37">
        <f t="shared" si="44"/>
        <v>29</v>
      </c>
      <c r="AJ56" s="164"/>
    </row>
    <row r="57" spans="30:36" x14ac:dyDescent="0.2">
      <c r="AD57" s="85">
        <v>2</v>
      </c>
      <c r="AE57" s="85">
        <v>6</v>
      </c>
      <c r="AF57" s="86">
        <f t="shared" si="42"/>
        <v>43109</v>
      </c>
      <c r="AG57" s="86">
        <f t="shared" si="43"/>
        <v>43138</v>
      </c>
      <c r="AH57" s="37">
        <f t="shared" si="44"/>
        <v>29</v>
      </c>
      <c r="AJ57" s="164"/>
    </row>
    <row r="58" spans="30:36" x14ac:dyDescent="0.2">
      <c r="AD58" s="85">
        <v>2</v>
      </c>
      <c r="AE58" s="85">
        <v>7</v>
      </c>
      <c r="AF58" s="86">
        <f t="shared" si="42"/>
        <v>43110</v>
      </c>
      <c r="AG58" s="86">
        <f t="shared" si="43"/>
        <v>43139</v>
      </c>
      <c r="AH58" s="37">
        <f t="shared" si="44"/>
        <v>29</v>
      </c>
      <c r="AJ58" s="164"/>
    </row>
    <row r="59" spans="30:36" x14ac:dyDescent="0.2">
      <c r="AD59" s="85">
        <v>2</v>
      </c>
      <c r="AE59" s="85">
        <v>8</v>
      </c>
      <c r="AF59" s="86">
        <f t="shared" si="42"/>
        <v>43111</v>
      </c>
      <c r="AG59" s="86">
        <f t="shared" si="43"/>
        <v>43140</v>
      </c>
      <c r="AH59" s="37">
        <f t="shared" si="44"/>
        <v>29</v>
      </c>
      <c r="AJ59" s="164"/>
    </row>
    <row r="60" spans="30:36" x14ac:dyDescent="0.2">
      <c r="AD60" s="85">
        <v>2</v>
      </c>
      <c r="AE60" s="85">
        <v>9</v>
      </c>
      <c r="AF60" s="86">
        <f t="shared" si="42"/>
        <v>43112</v>
      </c>
      <c r="AG60" s="86">
        <f t="shared" si="43"/>
        <v>43143</v>
      </c>
      <c r="AH60" s="37">
        <f t="shared" si="44"/>
        <v>31</v>
      </c>
      <c r="AJ60" s="164"/>
    </row>
    <row r="61" spans="30:36" x14ac:dyDescent="0.2">
      <c r="AD61" s="85">
        <v>2</v>
      </c>
      <c r="AE61" s="85">
        <v>10</v>
      </c>
      <c r="AF61" s="86">
        <f t="shared" si="42"/>
        <v>43115</v>
      </c>
      <c r="AG61" s="86">
        <f t="shared" si="43"/>
        <v>43144</v>
      </c>
      <c r="AH61" s="37">
        <f t="shared" si="44"/>
        <v>29</v>
      </c>
      <c r="AJ61" s="164"/>
    </row>
    <row r="62" spans="30:36" x14ac:dyDescent="0.2">
      <c r="AD62" s="85">
        <v>2</v>
      </c>
      <c r="AE62" s="85">
        <v>11</v>
      </c>
      <c r="AF62" s="86">
        <f t="shared" si="42"/>
        <v>43116</v>
      </c>
      <c r="AG62" s="86">
        <f t="shared" si="43"/>
        <v>43145</v>
      </c>
      <c r="AH62" s="37">
        <f t="shared" si="44"/>
        <v>29</v>
      </c>
      <c r="AJ62" s="164"/>
    </row>
    <row r="63" spans="30:36" x14ac:dyDescent="0.2">
      <c r="AD63" s="85">
        <v>2</v>
      </c>
      <c r="AE63" s="85">
        <v>12</v>
      </c>
      <c r="AF63" s="86">
        <f t="shared" si="42"/>
        <v>43117</v>
      </c>
      <c r="AG63" s="86">
        <f t="shared" si="43"/>
        <v>43146</v>
      </c>
      <c r="AH63" s="37">
        <f t="shared" si="44"/>
        <v>29</v>
      </c>
      <c r="AJ63" s="164"/>
    </row>
    <row r="64" spans="30:36" x14ac:dyDescent="0.2">
      <c r="AD64" s="85">
        <v>2</v>
      </c>
      <c r="AE64" s="85">
        <v>13</v>
      </c>
      <c r="AF64" s="86">
        <f t="shared" si="42"/>
        <v>43118</v>
      </c>
      <c r="AG64" s="86">
        <f t="shared" si="43"/>
        <v>43147</v>
      </c>
      <c r="AH64" s="37">
        <f t="shared" si="44"/>
        <v>29</v>
      </c>
      <c r="AJ64" s="164"/>
    </row>
    <row r="65" spans="30:36" x14ac:dyDescent="0.2">
      <c r="AD65" s="85">
        <v>2</v>
      </c>
      <c r="AE65" s="85">
        <v>14</v>
      </c>
      <c r="AF65" s="86">
        <f t="shared" si="42"/>
        <v>43119</v>
      </c>
      <c r="AG65" s="86">
        <f t="shared" si="43"/>
        <v>43150</v>
      </c>
      <c r="AH65" s="37">
        <f t="shared" si="44"/>
        <v>31</v>
      </c>
      <c r="AJ65" s="164"/>
    </row>
    <row r="66" spans="30:36" x14ac:dyDescent="0.2">
      <c r="AD66" s="85">
        <v>2</v>
      </c>
      <c r="AE66" s="85">
        <v>15</v>
      </c>
      <c r="AF66" s="86">
        <f t="shared" si="42"/>
        <v>43122</v>
      </c>
      <c r="AG66" s="86">
        <f t="shared" si="43"/>
        <v>43151</v>
      </c>
      <c r="AH66" s="37">
        <f t="shared" si="44"/>
        <v>29</v>
      </c>
      <c r="AJ66" s="164"/>
    </row>
    <row r="67" spans="30:36" x14ac:dyDescent="0.2">
      <c r="AD67" s="85">
        <v>2</v>
      </c>
      <c r="AE67" s="85">
        <v>16</v>
      </c>
      <c r="AF67" s="86">
        <f t="shared" si="42"/>
        <v>43123</v>
      </c>
      <c r="AG67" s="86">
        <f t="shared" si="43"/>
        <v>43152</v>
      </c>
      <c r="AH67" s="37">
        <f t="shared" si="44"/>
        <v>29</v>
      </c>
      <c r="AJ67" s="164"/>
    </row>
    <row r="68" spans="30:36" x14ac:dyDescent="0.2">
      <c r="AD68" s="85">
        <v>2</v>
      </c>
      <c r="AE68" s="85">
        <v>17</v>
      </c>
      <c r="AF68" s="86">
        <f t="shared" si="42"/>
        <v>43124</v>
      </c>
      <c r="AG68" s="86">
        <f t="shared" si="43"/>
        <v>43153</v>
      </c>
      <c r="AH68" s="37">
        <f t="shared" si="44"/>
        <v>29</v>
      </c>
      <c r="AJ68" s="164"/>
    </row>
    <row r="69" spans="30:36" x14ac:dyDescent="0.2">
      <c r="AD69" s="85">
        <v>2</v>
      </c>
      <c r="AE69" s="85">
        <v>18</v>
      </c>
      <c r="AF69" s="86">
        <f t="shared" si="42"/>
        <v>43125</v>
      </c>
      <c r="AG69" s="86">
        <f t="shared" si="43"/>
        <v>43154</v>
      </c>
      <c r="AH69" s="37">
        <f t="shared" si="44"/>
        <v>29</v>
      </c>
      <c r="AJ69" s="164"/>
    </row>
    <row r="70" spans="30:36" x14ac:dyDescent="0.2">
      <c r="AD70" s="85">
        <v>2</v>
      </c>
      <c r="AE70" s="85">
        <v>19</v>
      </c>
      <c r="AF70" s="86">
        <f t="shared" si="42"/>
        <v>43126</v>
      </c>
      <c r="AG70" s="86">
        <f t="shared" si="43"/>
        <v>43157</v>
      </c>
      <c r="AH70" s="37">
        <f t="shared" si="44"/>
        <v>31</v>
      </c>
      <c r="AJ70" s="164"/>
    </row>
    <row r="71" spans="30:36" x14ac:dyDescent="0.2">
      <c r="AD71" s="85">
        <v>3</v>
      </c>
      <c r="AE71" s="85">
        <v>1</v>
      </c>
      <c r="AF71" s="86">
        <f t="shared" si="42"/>
        <v>43131</v>
      </c>
      <c r="AG71" s="86">
        <f t="shared" si="43"/>
        <v>43159</v>
      </c>
      <c r="AH71" s="37">
        <f t="shared" si="44"/>
        <v>28</v>
      </c>
      <c r="AJ71" s="164"/>
    </row>
    <row r="72" spans="30:36" x14ac:dyDescent="0.2">
      <c r="AD72" s="85">
        <v>3</v>
      </c>
      <c r="AE72" s="85">
        <v>2</v>
      </c>
      <c r="AF72" s="86">
        <f t="shared" si="42"/>
        <v>43132</v>
      </c>
      <c r="AG72" s="86">
        <f t="shared" si="43"/>
        <v>43161</v>
      </c>
      <c r="AH72" s="37">
        <f t="shared" si="44"/>
        <v>29</v>
      </c>
      <c r="AJ72" s="164"/>
    </row>
    <row r="73" spans="30:36" x14ac:dyDescent="0.2">
      <c r="AD73" s="85">
        <v>3</v>
      </c>
      <c r="AE73" s="85">
        <v>3</v>
      </c>
      <c r="AF73" s="86">
        <f t="shared" si="42"/>
        <v>43133</v>
      </c>
      <c r="AG73" s="86">
        <f t="shared" si="43"/>
        <v>43162</v>
      </c>
      <c r="AH73" s="37">
        <f t="shared" si="44"/>
        <v>29</v>
      </c>
      <c r="AJ73" s="164"/>
    </row>
    <row r="74" spans="30:36" x14ac:dyDescent="0.2">
      <c r="AD74" s="85">
        <v>3</v>
      </c>
      <c r="AE74" s="85">
        <v>4</v>
      </c>
      <c r="AF74" s="86">
        <f t="shared" si="42"/>
        <v>43136</v>
      </c>
      <c r="AG74" s="86">
        <f t="shared" si="43"/>
        <v>43165</v>
      </c>
      <c r="AH74" s="37">
        <f t="shared" si="44"/>
        <v>29</v>
      </c>
      <c r="AJ74" s="164"/>
    </row>
    <row r="75" spans="30:36" x14ac:dyDescent="0.2">
      <c r="AD75" s="85">
        <v>3</v>
      </c>
      <c r="AE75" s="85">
        <v>5</v>
      </c>
      <c r="AF75" s="86">
        <f t="shared" si="42"/>
        <v>43137</v>
      </c>
      <c r="AG75" s="86">
        <f t="shared" si="43"/>
        <v>43166</v>
      </c>
      <c r="AH75" s="37">
        <f t="shared" si="44"/>
        <v>29</v>
      </c>
      <c r="AJ75" s="164"/>
    </row>
    <row r="76" spans="30:36" x14ac:dyDescent="0.2">
      <c r="AD76" s="85">
        <v>3</v>
      </c>
      <c r="AE76" s="85">
        <v>6</v>
      </c>
      <c r="AF76" s="86">
        <f t="shared" si="42"/>
        <v>43138</v>
      </c>
      <c r="AG76" s="86">
        <f t="shared" si="43"/>
        <v>43167</v>
      </c>
      <c r="AH76" s="37">
        <f t="shared" si="44"/>
        <v>29</v>
      </c>
      <c r="AJ76" s="164"/>
    </row>
    <row r="77" spans="30:36" x14ac:dyDescent="0.2">
      <c r="AD77" s="85">
        <v>3</v>
      </c>
      <c r="AE77" s="85">
        <v>7</v>
      </c>
      <c r="AF77" s="86">
        <f t="shared" si="42"/>
        <v>43139</v>
      </c>
      <c r="AG77" s="86">
        <f t="shared" si="43"/>
        <v>43168</v>
      </c>
      <c r="AH77" s="37">
        <f t="shared" si="44"/>
        <v>29</v>
      </c>
      <c r="AJ77" s="164"/>
    </row>
    <row r="78" spans="30:36" x14ac:dyDescent="0.2">
      <c r="AD78" s="85">
        <v>3</v>
      </c>
      <c r="AE78" s="85">
        <v>8</v>
      </c>
      <c r="AF78" s="86">
        <f t="shared" si="42"/>
        <v>43140</v>
      </c>
      <c r="AG78" s="86">
        <f t="shared" si="43"/>
        <v>43169</v>
      </c>
      <c r="AH78" s="37">
        <f t="shared" si="44"/>
        <v>29</v>
      </c>
      <c r="AJ78" s="164"/>
    </row>
    <row r="79" spans="30:36" x14ac:dyDescent="0.2">
      <c r="AD79" s="85">
        <v>3</v>
      </c>
      <c r="AE79" s="85">
        <v>9</v>
      </c>
      <c r="AF79" s="86">
        <f t="shared" si="42"/>
        <v>43143</v>
      </c>
      <c r="AG79" s="86">
        <f t="shared" si="43"/>
        <v>43172</v>
      </c>
      <c r="AH79" s="37">
        <f t="shared" si="44"/>
        <v>29</v>
      </c>
      <c r="AJ79" s="164"/>
    </row>
    <row r="80" spans="30:36" x14ac:dyDescent="0.2">
      <c r="AD80" s="85">
        <v>3</v>
      </c>
      <c r="AE80" s="85">
        <v>10</v>
      </c>
      <c r="AF80" s="86">
        <f t="shared" si="42"/>
        <v>43144</v>
      </c>
      <c r="AG80" s="86">
        <f t="shared" si="43"/>
        <v>43173</v>
      </c>
      <c r="AH80" s="37">
        <f t="shared" si="44"/>
        <v>29</v>
      </c>
      <c r="AJ80" s="164"/>
    </row>
    <row r="81" spans="30:36" x14ac:dyDescent="0.2">
      <c r="AD81" s="85">
        <v>3</v>
      </c>
      <c r="AE81" s="85">
        <v>11</v>
      </c>
      <c r="AF81" s="86">
        <f t="shared" si="42"/>
        <v>43145</v>
      </c>
      <c r="AG81" s="86">
        <f t="shared" si="43"/>
        <v>43174</v>
      </c>
      <c r="AH81" s="37">
        <f t="shared" si="44"/>
        <v>29</v>
      </c>
      <c r="AJ81" s="164"/>
    </row>
    <row r="82" spans="30:36" x14ac:dyDescent="0.2">
      <c r="AD82" s="85">
        <v>3</v>
      </c>
      <c r="AE82" s="85">
        <v>12</v>
      </c>
      <c r="AF82" s="86">
        <f t="shared" si="42"/>
        <v>43146</v>
      </c>
      <c r="AG82" s="86">
        <f t="shared" si="43"/>
        <v>43175</v>
      </c>
      <c r="AH82" s="37">
        <f t="shared" si="44"/>
        <v>29</v>
      </c>
      <c r="AJ82" s="164"/>
    </row>
    <row r="83" spans="30:36" x14ac:dyDescent="0.2">
      <c r="AD83" s="85">
        <v>3</v>
      </c>
      <c r="AE83" s="85">
        <v>13</v>
      </c>
      <c r="AF83" s="86">
        <f t="shared" si="42"/>
        <v>43147</v>
      </c>
      <c r="AG83" s="86">
        <f t="shared" si="43"/>
        <v>43176</v>
      </c>
      <c r="AH83" s="37">
        <f t="shared" si="44"/>
        <v>29</v>
      </c>
      <c r="AJ83" s="164"/>
    </row>
    <row r="84" spans="30:36" x14ac:dyDescent="0.2">
      <c r="AD84" s="85">
        <v>3</v>
      </c>
      <c r="AE84" s="85">
        <v>14</v>
      </c>
      <c r="AF84" s="86">
        <f t="shared" si="42"/>
        <v>43150</v>
      </c>
      <c r="AG84" s="86">
        <f t="shared" si="43"/>
        <v>43179</v>
      </c>
      <c r="AH84" s="37">
        <f t="shared" si="44"/>
        <v>29</v>
      </c>
      <c r="AJ84" s="164"/>
    </row>
    <row r="85" spans="30:36" x14ac:dyDescent="0.2">
      <c r="AD85" s="85">
        <v>3</v>
      </c>
      <c r="AE85" s="85">
        <v>15</v>
      </c>
      <c r="AF85" s="86">
        <f t="shared" si="42"/>
        <v>43151</v>
      </c>
      <c r="AG85" s="86">
        <f t="shared" si="43"/>
        <v>43180</v>
      </c>
      <c r="AH85" s="37">
        <f t="shared" si="44"/>
        <v>29</v>
      </c>
      <c r="AJ85" s="164"/>
    </row>
    <row r="86" spans="30:36" x14ac:dyDescent="0.2">
      <c r="AD86" s="85">
        <v>3</v>
      </c>
      <c r="AE86" s="85">
        <v>16</v>
      </c>
      <c r="AF86" s="86">
        <f t="shared" si="42"/>
        <v>43152</v>
      </c>
      <c r="AG86" s="86">
        <f t="shared" si="43"/>
        <v>43181</v>
      </c>
      <c r="AH86" s="37">
        <f t="shared" si="44"/>
        <v>29</v>
      </c>
      <c r="AJ86" s="164"/>
    </row>
    <row r="87" spans="30:36" x14ac:dyDescent="0.2">
      <c r="AD87" s="85">
        <v>3</v>
      </c>
      <c r="AE87" s="85">
        <v>17</v>
      </c>
      <c r="AF87" s="86">
        <f t="shared" si="42"/>
        <v>43153</v>
      </c>
      <c r="AG87" s="86">
        <f t="shared" si="43"/>
        <v>43182</v>
      </c>
      <c r="AH87" s="37">
        <f t="shared" si="44"/>
        <v>29</v>
      </c>
      <c r="AJ87" s="164"/>
    </row>
    <row r="88" spans="30:36" x14ac:dyDescent="0.2">
      <c r="AD88" s="85">
        <v>3</v>
      </c>
      <c r="AE88" s="85">
        <v>18</v>
      </c>
      <c r="AF88" s="86">
        <f t="shared" si="42"/>
        <v>43154</v>
      </c>
      <c r="AG88" s="86">
        <f t="shared" si="43"/>
        <v>43183</v>
      </c>
      <c r="AH88" s="37">
        <f t="shared" si="44"/>
        <v>29</v>
      </c>
      <c r="AJ88" s="164"/>
    </row>
    <row r="89" spans="30:36" x14ac:dyDescent="0.2">
      <c r="AD89" s="85">
        <v>3</v>
      </c>
      <c r="AE89" s="85">
        <v>19</v>
      </c>
      <c r="AF89" s="86">
        <f t="shared" si="42"/>
        <v>43157</v>
      </c>
      <c r="AG89" s="86">
        <f t="shared" si="43"/>
        <v>43186</v>
      </c>
      <c r="AH89" s="37">
        <f t="shared" si="44"/>
        <v>29</v>
      </c>
      <c r="AJ89" s="164"/>
    </row>
    <row r="90" spans="30:36" x14ac:dyDescent="0.2">
      <c r="AD90" s="85">
        <v>4</v>
      </c>
      <c r="AE90" s="85">
        <v>1</v>
      </c>
      <c r="AF90" s="86">
        <f t="shared" si="42"/>
        <v>43159</v>
      </c>
      <c r="AG90" s="86">
        <f t="shared" si="43"/>
        <v>43188</v>
      </c>
      <c r="AH90" s="37">
        <f t="shared" si="44"/>
        <v>29</v>
      </c>
      <c r="AJ90" s="164"/>
    </row>
    <row r="91" spans="30:36" x14ac:dyDescent="0.2">
      <c r="AD91" s="85">
        <v>4</v>
      </c>
      <c r="AE91" s="85">
        <v>2</v>
      </c>
      <c r="AF91" s="86">
        <f t="shared" si="42"/>
        <v>43161</v>
      </c>
      <c r="AG91" s="86">
        <f t="shared" si="43"/>
        <v>43192</v>
      </c>
      <c r="AH91" s="37">
        <f t="shared" si="44"/>
        <v>31</v>
      </c>
      <c r="AJ91" s="164"/>
    </row>
    <row r="92" spans="30:36" x14ac:dyDescent="0.2">
      <c r="AD92" s="85">
        <v>4</v>
      </c>
      <c r="AE92" s="85">
        <v>3</v>
      </c>
      <c r="AF92" s="86">
        <f t="shared" si="42"/>
        <v>43162</v>
      </c>
      <c r="AG92" s="86">
        <f t="shared" si="43"/>
        <v>43193</v>
      </c>
      <c r="AH92" s="37">
        <f t="shared" si="44"/>
        <v>31</v>
      </c>
      <c r="AJ92" s="164"/>
    </row>
    <row r="93" spans="30:36" x14ac:dyDescent="0.2">
      <c r="AD93" s="85">
        <v>4</v>
      </c>
      <c r="AE93" s="85">
        <v>4</v>
      </c>
      <c r="AF93" s="86">
        <f t="shared" si="42"/>
        <v>43165</v>
      </c>
      <c r="AG93" s="86">
        <f t="shared" si="43"/>
        <v>43194</v>
      </c>
      <c r="AH93" s="37">
        <f t="shared" si="44"/>
        <v>29</v>
      </c>
      <c r="AJ93" s="164"/>
    </row>
    <row r="94" spans="30:36" x14ac:dyDescent="0.2">
      <c r="AD94" s="85">
        <v>4</v>
      </c>
      <c r="AE94" s="85">
        <v>5</v>
      </c>
      <c r="AF94" s="86">
        <f t="shared" si="42"/>
        <v>43166</v>
      </c>
      <c r="AG94" s="86">
        <f t="shared" si="43"/>
        <v>43195</v>
      </c>
      <c r="AH94" s="37">
        <f t="shared" si="44"/>
        <v>29</v>
      </c>
      <c r="AJ94" s="164"/>
    </row>
    <row r="95" spans="30:36" x14ac:dyDescent="0.2">
      <c r="AD95" s="85">
        <v>4</v>
      </c>
      <c r="AE95" s="85">
        <v>6</v>
      </c>
      <c r="AF95" s="86">
        <f t="shared" si="42"/>
        <v>43167</v>
      </c>
      <c r="AG95" s="86">
        <f t="shared" si="43"/>
        <v>43196</v>
      </c>
      <c r="AH95" s="37">
        <f t="shared" si="44"/>
        <v>29</v>
      </c>
      <c r="AJ95" s="164"/>
    </row>
    <row r="96" spans="30:36" x14ac:dyDescent="0.2">
      <c r="AD96" s="85">
        <v>4</v>
      </c>
      <c r="AE96" s="85">
        <v>7</v>
      </c>
      <c r="AF96" s="86">
        <f t="shared" si="42"/>
        <v>43168</v>
      </c>
      <c r="AG96" s="86">
        <f t="shared" si="43"/>
        <v>43199</v>
      </c>
      <c r="AH96" s="37">
        <f t="shared" si="44"/>
        <v>31</v>
      </c>
      <c r="AJ96" s="164"/>
    </row>
    <row r="97" spans="30:36" x14ac:dyDescent="0.2">
      <c r="AD97" s="85">
        <v>4</v>
      </c>
      <c r="AE97" s="85">
        <v>8</v>
      </c>
      <c r="AF97" s="86">
        <f t="shared" si="42"/>
        <v>43169</v>
      </c>
      <c r="AG97" s="86">
        <f t="shared" si="43"/>
        <v>43200</v>
      </c>
      <c r="AH97" s="37">
        <f t="shared" si="44"/>
        <v>31</v>
      </c>
      <c r="AJ97" s="164"/>
    </row>
    <row r="98" spans="30:36" x14ac:dyDescent="0.2">
      <c r="AD98" s="85">
        <v>4</v>
      </c>
      <c r="AE98" s="85">
        <v>9</v>
      </c>
      <c r="AF98" s="86">
        <f t="shared" ref="AF98:AF161" si="45">INDEX($Y$10:$AX$28,MATCH(AE98,$A$10:$A$28,0),AD98*2)</f>
        <v>43172</v>
      </c>
      <c r="AG98" s="86">
        <f t="shared" ref="AG98:AG161" si="46">INDEX($AA$10:$AX$28,MATCH(AE98,$A$10:$A$28,0),AD98*2)</f>
        <v>43201</v>
      </c>
      <c r="AH98" s="37">
        <f t="shared" ref="AH98:AH161" si="47">AG98-AF98</f>
        <v>29</v>
      </c>
      <c r="AJ98" s="164"/>
    </row>
    <row r="99" spans="30:36" x14ac:dyDescent="0.2">
      <c r="AD99" s="85">
        <v>4</v>
      </c>
      <c r="AE99" s="85">
        <v>10</v>
      </c>
      <c r="AF99" s="86">
        <f t="shared" si="45"/>
        <v>43173</v>
      </c>
      <c r="AG99" s="86">
        <f t="shared" si="46"/>
        <v>43202</v>
      </c>
      <c r="AH99" s="37">
        <f t="shared" si="47"/>
        <v>29</v>
      </c>
      <c r="AJ99" s="164"/>
    </row>
    <row r="100" spans="30:36" x14ac:dyDescent="0.2">
      <c r="AD100" s="85">
        <v>4</v>
      </c>
      <c r="AE100" s="85">
        <v>11</v>
      </c>
      <c r="AF100" s="86">
        <f t="shared" si="45"/>
        <v>43174</v>
      </c>
      <c r="AG100" s="86">
        <f t="shared" si="46"/>
        <v>43203</v>
      </c>
      <c r="AH100" s="37">
        <f t="shared" si="47"/>
        <v>29</v>
      </c>
      <c r="AJ100" s="164"/>
    </row>
    <row r="101" spans="30:36" x14ac:dyDescent="0.2">
      <c r="AD101" s="85">
        <v>4</v>
      </c>
      <c r="AE101" s="85">
        <v>12</v>
      </c>
      <c r="AF101" s="86">
        <f t="shared" si="45"/>
        <v>43175</v>
      </c>
      <c r="AG101" s="86">
        <f t="shared" si="46"/>
        <v>43206</v>
      </c>
      <c r="AH101" s="37">
        <f t="shared" si="47"/>
        <v>31</v>
      </c>
      <c r="AJ101" s="164"/>
    </row>
    <row r="102" spans="30:36" x14ac:dyDescent="0.2">
      <c r="AD102" s="85">
        <v>4</v>
      </c>
      <c r="AE102" s="85">
        <v>13</v>
      </c>
      <c r="AF102" s="86">
        <f t="shared" si="45"/>
        <v>43176</v>
      </c>
      <c r="AG102" s="86">
        <f t="shared" si="46"/>
        <v>43207</v>
      </c>
      <c r="AH102" s="37">
        <f t="shared" si="47"/>
        <v>31</v>
      </c>
      <c r="AJ102" s="164"/>
    </row>
    <row r="103" spans="30:36" x14ac:dyDescent="0.2">
      <c r="AD103" s="85">
        <v>4</v>
      </c>
      <c r="AE103" s="85">
        <v>14</v>
      </c>
      <c r="AF103" s="86">
        <f t="shared" si="45"/>
        <v>43179</v>
      </c>
      <c r="AG103" s="86">
        <f t="shared" si="46"/>
        <v>43208</v>
      </c>
      <c r="AH103" s="37">
        <f t="shared" si="47"/>
        <v>29</v>
      </c>
      <c r="AJ103" s="164"/>
    </row>
    <row r="104" spans="30:36" x14ac:dyDescent="0.2">
      <c r="AD104" s="85">
        <v>4</v>
      </c>
      <c r="AE104" s="85">
        <v>15</v>
      </c>
      <c r="AF104" s="86">
        <f t="shared" si="45"/>
        <v>43180</v>
      </c>
      <c r="AG104" s="86">
        <f t="shared" si="46"/>
        <v>43209</v>
      </c>
      <c r="AH104" s="37">
        <f t="shared" si="47"/>
        <v>29</v>
      </c>
      <c r="AJ104" s="164"/>
    </row>
    <row r="105" spans="30:36" x14ac:dyDescent="0.2">
      <c r="AD105" s="85">
        <v>4</v>
      </c>
      <c r="AE105" s="85">
        <v>16</v>
      </c>
      <c r="AF105" s="86">
        <f t="shared" si="45"/>
        <v>43181</v>
      </c>
      <c r="AG105" s="86">
        <f t="shared" si="46"/>
        <v>43210</v>
      </c>
      <c r="AH105" s="37">
        <f t="shared" si="47"/>
        <v>29</v>
      </c>
      <c r="AJ105" s="164"/>
    </row>
    <row r="106" spans="30:36" x14ac:dyDescent="0.2">
      <c r="AD106" s="85">
        <v>4</v>
      </c>
      <c r="AE106" s="85">
        <v>17</v>
      </c>
      <c r="AF106" s="86">
        <f t="shared" si="45"/>
        <v>43182</v>
      </c>
      <c r="AG106" s="86">
        <f t="shared" si="46"/>
        <v>43213</v>
      </c>
      <c r="AH106" s="37">
        <f t="shared" si="47"/>
        <v>31</v>
      </c>
      <c r="AJ106" s="164"/>
    </row>
    <row r="107" spans="30:36" x14ac:dyDescent="0.2">
      <c r="AD107" s="85">
        <v>4</v>
      </c>
      <c r="AE107" s="85">
        <v>18</v>
      </c>
      <c r="AF107" s="86">
        <f t="shared" si="45"/>
        <v>43183</v>
      </c>
      <c r="AG107" s="86">
        <f t="shared" si="46"/>
        <v>43214</v>
      </c>
      <c r="AH107" s="37">
        <f t="shared" si="47"/>
        <v>31</v>
      </c>
      <c r="AJ107" s="164"/>
    </row>
    <row r="108" spans="30:36" x14ac:dyDescent="0.2">
      <c r="AD108" s="85">
        <v>4</v>
      </c>
      <c r="AE108" s="85">
        <v>19</v>
      </c>
      <c r="AF108" s="86">
        <f t="shared" si="45"/>
        <v>43186</v>
      </c>
      <c r="AG108" s="86">
        <f t="shared" si="46"/>
        <v>43215</v>
      </c>
      <c r="AH108" s="37">
        <f t="shared" si="47"/>
        <v>29</v>
      </c>
      <c r="AJ108" s="164"/>
    </row>
    <row r="109" spans="30:36" x14ac:dyDescent="0.2">
      <c r="AD109" s="85">
        <v>5</v>
      </c>
      <c r="AE109" s="85">
        <v>1</v>
      </c>
      <c r="AF109" s="86">
        <f t="shared" si="45"/>
        <v>43188</v>
      </c>
      <c r="AG109" s="86">
        <f t="shared" si="46"/>
        <v>43219</v>
      </c>
      <c r="AH109" s="37">
        <f t="shared" si="47"/>
        <v>31</v>
      </c>
      <c r="AJ109" s="164"/>
    </row>
    <row r="110" spans="30:36" x14ac:dyDescent="0.2">
      <c r="AD110" s="85">
        <v>5</v>
      </c>
      <c r="AE110" s="85">
        <v>2</v>
      </c>
      <c r="AF110" s="86">
        <f t="shared" si="45"/>
        <v>43192</v>
      </c>
      <c r="AG110" s="86">
        <f t="shared" si="46"/>
        <v>43222</v>
      </c>
      <c r="AH110" s="37">
        <f t="shared" si="47"/>
        <v>30</v>
      </c>
      <c r="AJ110" s="164"/>
    </row>
    <row r="111" spans="30:36" x14ac:dyDescent="0.2">
      <c r="AD111" s="85">
        <v>5</v>
      </c>
      <c r="AE111" s="85">
        <v>3</v>
      </c>
      <c r="AF111" s="86">
        <f t="shared" si="45"/>
        <v>43193</v>
      </c>
      <c r="AG111" s="86">
        <f t="shared" si="46"/>
        <v>43223</v>
      </c>
      <c r="AH111" s="37">
        <f t="shared" si="47"/>
        <v>30</v>
      </c>
      <c r="AJ111" s="164"/>
    </row>
    <row r="112" spans="30:36" x14ac:dyDescent="0.2">
      <c r="AD112" s="85">
        <v>5</v>
      </c>
      <c r="AE112" s="85">
        <v>4</v>
      </c>
      <c r="AF112" s="86">
        <f t="shared" si="45"/>
        <v>43194</v>
      </c>
      <c r="AG112" s="86">
        <f t="shared" si="46"/>
        <v>43224</v>
      </c>
      <c r="AH112" s="37">
        <f t="shared" si="47"/>
        <v>30</v>
      </c>
      <c r="AJ112" s="164"/>
    </row>
    <row r="113" spans="30:36" x14ac:dyDescent="0.2">
      <c r="AD113" s="85">
        <v>5</v>
      </c>
      <c r="AE113" s="85">
        <v>5</v>
      </c>
      <c r="AF113" s="86">
        <f t="shared" si="45"/>
        <v>43195</v>
      </c>
      <c r="AG113" s="86">
        <f t="shared" si="46"/>
        <v>43225</v>
      </c>
      <c r="AH113" s="37">
        <f t="shared" si="47"/>
        <v>30</v>
      </c>
      <c r="AJ113" s="164"/>
    </row>
    <row r="114" spans="30:36" x14ac:dyDescent="0.2">
      <c r="AD114" s="85">
        <v>5</v>
      </c>
      <c r="AE114" s="85">
        <v>6</v>
      </c>
      <c r="AF114" s="86">
        <f t="shared" si="45"/>
        <v>43196</v>
      </c>
      <c r="AG114" s="86">
        <f t="shared" si="46"/>
        <v>43226</v>
      </c>
      <c r="AH114" s="37">
        <f t="shared" si="47"/>
        <v>30</v>
      </c>
      <c r="AJ114" s="164"/>
    </row>
    <row r="115" spans="30:36" x14ac:dyDescent="0.2">
      <c r="AD115" s="85">
        <v>5</v>
      </c>
      <c r="AE115" s="85">
        <v>7</v>
      </c>
      <c r="AF115" s="86">
        <f t="shared" si="45"/>
        <v>43199</v>
      </c>
      <c r="AG115" s="86">
        <f t="shared" si="46"/>
        <v>43229</v>
      </c>
      <c r="AH115" s="37">
        <f t="shared" si="47"/>
        <v>30</v>
      </c>
      <c r="AJ115" s="164"/>
    </row>
    <row r="116" spans="30:36" x14ac:dyDescent="0.2">
      <c r="AD116" s="85">
        <v>5</v>
      </c>
      <c r="AE116" s="85">
        <v>8</v>
      </c>
      <c r="AF116" s="86">
        <f t="shared" si="45"/>
        <v>43200</v>
      </c>
      <c r="AG116" s="86">
        <f t="shared" si="46"/>
        <v>43230</v>
      </c>
      <c r="AH116" s="37">
        <f t="shared" si="47"/>
        <v>30</v>
      </c>
      <c r="AJ116" s="164"/>
    </row>
    <row r="117" spans="30:36" x14ac:dyDescent="0.2">
      <c r="AD117" s="85">
        <v>5</v>
      </c>
      <c r="AE117" s="85">
        <v>9</v>
      </c>
      <c r="AF117" s="86">
        <f t="shared" si="45"/>
        <v>43201</v>
      </c>
      <c r="AG117" s="86">
        <f t="shared" si="46"/>
        <v>43231</v>
      </c>
      <c r="AH117" s="37">
        <f t="shared" si="47"/>
        <v>30</v>
      </c>
      <c r="AJ117" s="164"/>
    </row>
    <row r="118" spans="30:36" x14ac:dyDescent="0.2">
      <c r="AD118" s="85">
        <v>5</v>
      </c>
      <c r="AE118" s="85">
        <v>10</v>
      </c>
      <c r="AF118" s="86">
        <f t="shared" si="45"/>
        <v>43202</v>
      </c>
      <c r="AG118" s="86">
        <f t="shared" si="46"/>
        <v>43232</v>
      </c>
      <c r="AH118" s="37">
        <f t="shared" si="47"/>
        <v>30</v>
      </c>
      <c r="AJ118" s="164"/>
    </row>
    <row r="119" spans="30:36" x14ac:dyDescent="0.2">
      <c r="AD119" s="85">
        <v>5</v>
      </c>
      <c r="AE119" s="85">
        <v>11</v>
      </c>
      <c r="AF119" s="86">
        <f t="shared" si="45"/>
        <v>43203</v>
      </c>
      <c r="AG119" s="86">
        <f t="shared" si="46"/>
        <v>43233</v>
      </c>
      <c r="AH119" s="37">
        <f t="shared" si="47"/>
        <v>30</v>
      </c>
      <c r="AJ119" s="164"/>
    </row>
    <row r="120" spans="30:36" x14ac:dyDescent="0.2">
      <c r="AD120" s="85">
        <v>5</v>
      </c>
      <c r="AE120" s="85">
        <v>12</v>
      </c>
      <c r="AF120" s="86">
        <f t="shared" si="45"/>
        <v>43206</v>
      </c>
      <c r="AG120" s="86">
        <f t="shared" si="46"/>
        <v>43236</v>
      </c>
      <c r="AH120" s="37">
        <f t="shared" si="47"/>
        <v>30</v>
      </c>
      <c r="AJ120" s="164"/>
    </row>
    <row r="121" spans="30:36" x14ac:dyDescent="0.2">
      <c r="AD121" s="85">
        <v>5</v>
      </c>
      <c r="AE121" s="85">
        <v>13</v>
      </c>
      <c r="AF121" s="86">
        <f t="shared" si="45"/>
        <v>43207</v>
      </c>
      <c r="AG121" s="86">
        <f t="shared" si="46"/>
        <v>43237</v>
      </c>
      <c r="AH121" s="37">
        <f t="shared" si="47"/>
        <v>30</v>
      </c>
      <c r="AJ121" s="164"/>
    </row>
    <row r="122" spans="30:36" x14ac:dyDescent="0.2">
      <c r="AD122" s="85">
        <v>5</v>
      </c>
      <c r="AE122" s="85">
        <v>14</v>
      </c>
      <c r="AF122" s="86">
        <f t="shared" si="45"/>
        <v>43208</v>
      </c>
      <c r="AG122" s="86">
        <f t="shared" si="46"/>
        <v>43238</v>
      </c>
      <c r="AH122" s="37">
        <f t="shared" si="47"/>
        <v>30</v>
      </c>
      <c r="AJ122" s="164"/>
    </row>
    <row r="123" spans="30:36" x14ac:dyDescent="0.2">
      <c r="AD123" s="85">
        <v>5</v>
      </c>
      <c r="AE123" s="85">
        <v>15</v>
      </c>
      <c r="AF123" s="86">
        <f t="shared" si="45"/>
        <v>43209</v>
      </c>
      <c r="AG123" s="86">
        <f t="shared" si="46"/>
        <v>43239</v>
      </c>
      <c r="AH123" s="37">
        <f t="shared" si="47"/>
        <v>30</v>
      </c>
      <c r="AJ123" s="164"/>
    </row>
    <row r="124" spans="30:36" x14ac:dyDescent="0.2">
      <c r="AD124" s="85">
        <v>5</v>
      </c>
      <c r="AE124" s="85">
        <v>16</v>
      </c>
      <c r="AF124" s="86">
        <f t="shared" si="45"/>
        <v>43210</v>
      </c>
      <c r="AG124" s="86">
        <f t="shared" si="46"/>
        <v>43240</v>
      </c>
      <c r="AH124" s="37">
        <f t="shared" si="47"/>
        <v>30</v>
      </c>
      <c r="AJ124" s="164"/>
    </row>
    <row r="125" spans="30:36" x14ac:dyDescent="0.2">
      <c r="AD125" s="85">
        <v>5</v>
      </c>
      <c r="AE125" s="85">
        <v>17</v>
      </c>
      <c r="AF125" s="86">
        <f t="shared" si="45"/>
        <v>43213</v>
      </c>
      <c r="AG125" s="86">
        <f t="shared" si="46"/>
        <v>43243</v>
      </c>
      <c r="AH125" s="37">
        <f t="shared" si="47"/>
        <v>30</v>
      </c>
      <c r="AJ125" s="164"/>
    </row>
    <row r="126" spans="30:36" x14ac:dyDescent="0.2">
      <c r="AD126" s="85">
        <v>5</v>
      </c>
      <c r="AE126" s="85">
        <v>18</v>
      </c>
      <c r="AF126" s="86">
        <f t="shared" si="45"/>
        <v>43214</v>
      </c>
      <c r="AG126" s="86">
        <f t="shared" si="46"/>
        <v>43244</v>
      </c>
      <c r="AH126" s="37">
        <f t="shared" si="47"/>
        <v>30</v>
      </c>
      <c r="AJ126" s="164"/>
    </row>
    <row r="127" spans="30:36" x14ac:dyDescent="0.2">
      <c r="AD127" s="85">
        <v>5</v>
      </c>
      <c r="AE127" s="85">
        <v>19</v>
      </c>
      <c r="AF127" s="86">
        <f t="shared" si="45"/>
        <v>43215</v>
      </c>
      <c r="AG127" s="86">
        <f t="shared" si="46"/>
        <v>43245</v>
      </c>
      <c r="AH127" s="37">
        <f t="shared" si="47"/>
        <v>30</v>
      </c>
      <c r="AJ127" s="164"/>
    </row>
    <row r="128" spans="30:36" x14ac:dyDescent="0.2">
      <c r="AD128" s="85">
        <v>6</v>
      </c>
      <c r="AE128" s="85">
        <v>1</v>
      </c>
      <c r="AF128" s="86">
        <f t="shared" si="45"/>
        <v>43219</v>
      </c>
      <c r="AG128" s="86">
        <f t="shared" si="46"/>
        <v>43251</v>
      </c>
      <c r="AH128" s="37">
        <f t="shared" si="47"/>
        <v>32</v>
      </c>
      <c r="AJ128" s="164"/>
    </row>
    <row r="129" spans="30:36" x14ac:dyDescent="0.2">
      <c r="AD129" s="85">
        <v>6</v>
      </c>
      <c r="AE129" s="85">
        <v>2</v>
      </c>
      <c r="AF129" s="86">
        <f t="shared" si="45"/>
        <v>43222</v>
      </c>
      <c r="AG129" s="86">
        <f t="shared" si="46"/>
        <v>43252</v>
      </c>
      <c r="AH129" s="37">
        <f t="shared" si="47"/>
        <v>30</v>
      </c>
      <c r="AJ129" s="164"/>
    </row>
    <row r="130" spans="30:36" x14ac:dyDescent="0.2">
      <c r="AD130" s="85">
        <v>6</v>
      </c>
      <c r="AE130" s="85">
        <v>3</v>
      </c>
      <c r="AF130" s="86">
        <f t="shared" si="45"/>
        <v>43223</v>
      </c>
      <c r="AG130" s="86">
        <f t="shared" si="46"/>
        <v>43255</v>
      </c>
      <c r="AH130" s="37">
        <f t="shared" si="47"/>
        <v>32</v>
      </c>
      <c r="AJ130" s="164"/>
    </row>
    <row r="131" spans="30:36" x14ac:dyDescent="0.2">
      <c r="AD131" s="85">
        <v>6</v>
      </c>
      <c r="AE131" s="85">
        <v>4</v>
      </c>
      <c r="AF131" s="86">
        <f t="shared" si="45"/>
        <v>43224</v>
      </c>
      <c r="AG131" s="86">
        <f t="shared" si="46"/>
        <v>43256</v>
      </c>
      <c r="AH131" s="37">
        <f t="shared" si="47"/>
        <v>32</v>
      </c>
      <c r="AJ131" s="164"/>
    </row>
    <row r="132" spans="30:36" x14ac:dyDescent="0.2">
      <c r="AD132" s="85">
        <v>6</v>
      </c>
      <c r="AE132" s="85">
        <v>5</v>
      </c>
      <c r="AF132" s="86">
        <f t="shared" si="45"/>
        <v>43225</v>
      </c>
      <c r="AG132" s="86">
        <f t="shared" si="46"/>
        <v>43257</v>
      </c>
      <c r="AH132" s="37">
        <f t="shared" si="47"/>
        <v>32</v>
      </c>
      <c r="AJ132" s="164"/>
    </row>
    <row r="133" spans="30:36" x14ac:dyDescent="0.2">
      <c r="AD133" s="85">
        <v>6</v>
      </c>
      <c r="AE133" s="85">
        <v>6</v>
      </c>
      <c r="AF133" s="86">
        <f t="shared" si="45"/>
        <v>43226</v>
      </c>
      <c r="AG133" s="86">
        <f t="shared" si="46"/>
        <v>43258</v>
      </c>
      <c r="AH133" s="37">
        <f t="shared" si="47"/>
        <v>32</v>
      </c>
      <c r="AJ133" s="164"/>
    </row>
    <row r="134" spans="30:36" x14ac:dyDescent="0.2">
      <c r="AD134" s="85">
        <v>6</v>
      </c>
      <c r="AE134" s="85">
        <v>7</v>
      </c>
      <c r="AF134" s="86">
        <f t="shared" si="45"/>
        <v>43229</v>
      </c>
      <c r="AG134" s="86">
        <f t="shared" si="46"/>
        <v>43259</v>
      </c>
      <c r="AH134" s="37">
        <f t="shared" si="47"/>
        <v>30</v>
      </c>
      <c r="AJ134" s="164"/>
    </row>
    <row r="135" spans="30:36" x14ac:dyDescent="0.2">
      <c r="AD135" s="85">
        <v>6</v>
      </c>
      <c r="AE135" s="85">
        <v>8</v>
      </c>
      <c r="AF135" s="86">
        <f t="shared" si="45"/>
        <v>43230</v>
      </c>
      <c r="AG135" s="86">
        <f t="shared" si="46"/>
        <v>43262</v>
      </c>
      <c r="AH135" s="37">
        <f t="shared" si="47"/>
        <v>32</v>
      </c>
      <c r="AJ135" s="164"/>
    </row>
    <row r="136" spans="30:36" x14ac:dyDescent="0.2">
      <c r="AD136" s="85">
        <v>6</v>
      </c>
      <c r="AE136" s="85">
        <v>9</v>
      </c>
      <c r="AF136" s="86">
        <f t="shared" si="45"/>
        <v>43231</v>
      </c>
      <c r="AG136" s="86">
        <f t="shared" si="46"/>
        <v>43263</v>
      </c>
      <c r="AH136" s="37">
        <f t="shared" si="47"/>
        <v>32</v>
      </c>
      <c r="AJ136" s="164"/>
    </row>
    <row r="137" spans="30:36" x14ac:dyDescent="0.2">
      <c r="AD137" s="85">
        <v>6</v>
      </c>
      <c r="AE137" s="85">
        <v>10</v>
      </c>
      <c r="AF137" s="86">
        <f t="shared" si="45"/>
        <v>43232</v>
      </c>
      <c r="AG137" s="86">
        <f t="shared" si="46"/>
        <v>43264</v>
      </c>
      <c r="AH137" s="37">
        <f t="shared" si="47"/>
        <v>32</v>
      </c>
      <c r="AJ137" s="164"/>
    </row>
    <row r="138" spans="30:36" x14ac:dyDescent="0.2">
      <c r="AD138" s="85">
        <v>6</v>
      </c>
      <c r="AE138" s="85">
        <v>11</v>
      </c>
      <c r="AF138" s="86">
        <f t="shared" si="45"/>
        <v>43233</v>
      </c>
      <c r="AG138" s="86">
        <f t="shared" si="46"/>
        <v>43265</v>
      </c>
      <c r="AH138" s="37">
        <f t="shared" si="47"/>
        <v>32</v>
      </c>
      <c r="AJ138" s="164"/>
    </row>
    <row r="139" spans="30:36" x14ac:dyDescent="0.2">
      <c r="AD139" s="85">
        <v>6</v>
      </c>
      <c r="AE139" s="85">
        <v>12</v>
      </c>
      <c r="AF139" s="86">
        <f t="shared" si="45"/>
        <v>43236</v>
      </c>
      <c r="AG139" s="86">
        <f t="shared" si="46"/>
        <v>43266</v>
      </c>
      <c r="AH139" s="37">
        <f t="shared" si="47"/>
        <v>30</v>
      </c>
      <c r="AJ139" s="164"/>
    </row>
    <row r="140" spans="30:36" x14ac:dyDescent="0.2">
      <c r="AD140" s="85">
        <v>6</v>
      </c>
      <c r="AE140" s="85">
        <v>13</v>
      </c>
      <c r="AF140" s="86">
        <f t="shared" si="45"/>
        <v>43237</v>
      </c>
      <c r="AG140" s="86">
        <f t="shared" si="46"/>
        <v>43269</v>
      </c>
      <c r="AH140" s="37">
        <f t="shared" si="47"/>
        <v>32</v>
      </c>
      <c r="AJ140" s="164"/>
    </row>
    <row r="141" spans="30:36" x14ac:dyDescent="0.2">
      <c r="AD141" s="85">
        <v>6</v>
      </c>
      <c r="AE141" s="85">
        <v>14</v>
      </c>
      <c r="AF141" s="86">
        <f t="shared" si="45"/>
        <v>43238</v>
      </c>
      <c r="AG141" s="86">
        <f t="shared" si="46"/>
        <v>43270</v>
      </c>
      <c r="AH141" s="37">
        <f t="shared" si="47"/>
        <v>32</v>
      </c>
      <c r="AJ141" s="164"/>
    </row>
    <row r="142" spans="30:36" x14ac:dyDescent="0.2">
      <c r="AD142" s="85">
        <v>6</v>
      </c>
      <c r="AE142" s="85">
        <v>15</v>
      </c>
      <c r="AF142" s="86">
        <f t="shared" si="45"/>
        <v>43239</v>
      </c>
      <c r="AG142" s="86">
        <f t="shared" si="46"/>
        <v>43271</v>
      </c>
      <c r="AH142" s="37">
        <f t="shared" si="47"/>
        <v>32</v>
      </c>
      <c r="AJ142" s="164"/>
    </row>
    <row r="143" spans="30:36" x14ac:dyDescent="0.2">
      <c r="AD143" s="85">
        <v>6</v>
      </c>
      <c r="AE143" s="85">
        <v>16</v>
      </c>
      <c r="AF143" s="86">
        <f t="shared" si="45"/>
        <v>43240</v>
      </c>
      <c r="AG143" s="86">
        <f t="shared" si="46"/>
        <v>43272</v>
      </c>
      <c r="AH143" s="37">
        <f t="shared" si="47"/>
        <v>32</v>
      </c>
      <c r="AJ143" s="164"/>
    </row>
    <row r="144" spans="30:36" x14ac:dyDescent="0.2">
      <c r="AD144" s="85">
        <v>6</v>
      </c>
      <c r="AE144" s="85">
        <v>17</v>
      </c>
      <c r="AF144" s="86">
        <f t="shared" si="45"/>
        <v>43243</v>
      </c>
      <c r="AG144" s="86">
        <f t="shared" si="46"/>
        <v>43273</v>
      </c>
      <c r="AH144" s="37">
        <f t="shared" si="47"/>
        <v>30</v>
      </c>
      <c r="AJ144" s="164"/>
    </row>
    <row r="145" spans="30:36" x14ac:dyDescent="0.2">
      <c r="AD145" s="85">
        <v>6</v>
      </c>
      <c r="AE145" s="85">
        <v>18</v>
      </c>
      <c r="AF145" s="86">
        <f t="shared" si="45"/>
        <v>43244</v>
      </c>
      <c r="AG145" s="86">
        <f t="shared" si="46"/>
        <v>43276</v>
      </c>
      <c r="AH145" s="37">
        <f t="shared" si="47"/>
        <v>32</v>
      </c>
      <c r="AJ145" s="164"/>
    </row>
    <row r="146" spans="30:36" x14ac:dyDescent="0.2">
      <c r="AD146" s="85">
        <v>6</v>
      </c>
      <c r="AE146" s="85">
        <v>19</v>
      </c>
      <c r="AF146" s="86">
        <f t="shared" si="45"/>
        <v>43245</v>
      </c>
      <c r="AG146" s="86">
        <f t="shared" si="46"/>
        <v>43277</v>
      </c>
      <c r="AH146" s="37">
        <f t="shared" si="47"/>
        <v>32</v>
      </c>
      <c r="AJ146" s="164"/>
    </row>
    <row r="147" spans="30:36" x14ac:dyDescent="0.2">
      <c r="AD147" s="85">
        <v>7</v>
      </c>
      <c r="AE147" s="85">
        <v>1</v>
      </c>
      <c r="AF147" s="86">
        <f t="shared" si="45"/>
        <v>43251</v>
      </c>
      <c r="AG147" s="86">
        <f t="shared" si="46"/>
        <v>43280</v>
      </c>
      <c r="AH147" s="37">
        <f t="shared" si="47"/>
        <v>29</v>
      </c>
      <c r="AJ147" s="164"/>
    </row>
    <row r="148" spans="30:36" x14ac:dyDescent="0.2">
      <c r="AD148" s="85">
        <v>7</v>
      </c>
      <c r="AE148" s="85">
        <v>2</v>
      </c>
      <c r="AF148" s="86">
        <f t="shared" si="45"/>
        <v>43252</v>
      </c>
      <c r="AG148" s="86">
        <f t="shared" si="46"/>
        <v>43283</v>
      </c>
      <c r="AH148" s="37">
        <f t="shared" si="47"/>
        <v>31</v>
      </c>
      <c r="AJ148" s="164"/>
    </row>
    <row r="149" spans="30:36" x14ac:dyDescent="0.2">
      <c r="AD149" s="85">
        <v>7</v>
      </c>
      <c r="AE149" s="85">
        <v>3</v>
      </c>
      <c r="AF149" s="86">
        <f t="shared" si="45"/>
        <v>43255</v>
      </c>
      <c r="AG149" s="86">
        <f t="shared" si="46"/>
        <v>43284</v>
      </c>
      <c r="AH149" s="37">
        <f t="shared" si="47"/>
        <v>29</v>
      </c>
      <c r="AJ149" s="164"/>
    </row>
    <row r="150" spans="30:36" x14ac:dyDescent="0.2">
      <c r="AD150" s="85">
        <v>7</v>
      </c>
      <c r="AE150" s="85">
        <v>4</v>
      </c>
      <c r="AF150" s="86">
        <f t="shared" si="45"/>
        <v>43256</v>
      </c>
      <c r="AG150" s="86">
        <f t="shared" si="46"/>
        <v>43286</v>
      </c>
      <c r="AH150" s="37">
        <f t="shared" si="47"/>
        <v>30</v>
      </c>
      <c r="AJ150" s="164"/>
    </row>
    <row r="151" spans="30:36" x14ac:dyDescent="0.2">
      <c r="AD151" s="85">
        <v>7</v>
      </c>
      <c r="AE151" s="85">
        <v>5</v>
      </c>
      <c r="AF151" s="86">
        <f t="shared" si="45"/>
        <v>43257</v>
      </c>
      <c r="AG151" s="86">
        <f t="shared" si="46"/>
        <v>43287</v>
      </c>
      <c r="AH151" s="37">
        <f t="shared" si="47"/>
        <v>30</v>
      </c>
      <c r="AJ151" s="164"/>
    </row>
    <row r="152" spans="30:36" x14ac:dyDescent="0.2">
      <c r="AD152" s="85">
        <v>7</v>
      </c>
      <c r="AE152" s="85">
        <v>6</v>
      </c>
      <c r="AF152" s="86">
        <f t="shared" si="45"/>
        <v>43258</v>
      </c>
      <c r="AG152" s="86">
        <f t="shared" si="46"/>
        <v>43290</v>
      </c>
      <c r="AH152" s="37">
        <f t="shared" si="47"/>
        <v>32</v>
      </c>
      <c r="AJ152" s="164"/>
    </row>
    <row r="153" spans="30:36" x14ac:dyDescent="0.2">
      <c r="AD153" s="85">
        <v>7</v>
      </c>
      <c r="AE153" s="85">
        <v>7</v>
      </c>
      <c r="AF153" s="86">
        <f t="shared" si="45"/>
        <v>43259</v>
      </c>
      <c r="AG153" s="86">
        <f t="shared" si="46"/>
        <v>43291</v>
      </c>
      <c r="AH153" s="37">
        <f t="shared" si="47"/>
        <v>32</v>
      </c>
      <c r="AJ153" s="164"/>
    </row>
    <row r="154" spans="30:36" x14ac:dyDescent="0.2">
      <c r="AD154" s="85">
        <v>7</v>
      </c>
      <c r="AE154" s="85">
        <v>8</v>
      </c>
      <c r="AF154" s="86">
        <f t="shared" si="45"/>
        <v>43262</v>
      </c>
      <c r="AG154" s="86">
        <f t="shared" si="46"/>
        <v>43292</v>
      </c>
      <c r="AH154" s="37">
        <f t="shared" si="47"/>
        <v>30</v>
      </c>
      <c r="AJ154" s="164"/>
    </row>
    <row r="155" spans="30:36" x14ac:dyDescent="0.2">
      <c r="AD155" s="85">
        <v>7</v>
      </c>
      <c r="AE155" s="85">
        <v>9</v>
      </c>
      <c r="AF155" s="86">
        <f t="shared" si="45"/>
        <v>43263</v>
      </c>
      <c r="AG155" s="86">
        <f t="shared" si="46"/>
        <v>43293</v>
      </c>
      <c r="AH155" s="37">
        <f t="shared" si="47"/>
        <v>30</v>
      </c>
      <c r="AJ155" s="164"/>
    </row>
    <row r="156" spans="30:36" x14ac:dyDescent="0.2">
      <c r="AD156" s="85">
        <v>7</v>
      </c>
      <c r="AE156" s="85">
        <v>10</v>
      </c>
      <c r="AF156" s="86">
        <f t="shared" si="45"/>
        <v>43264</v>
      </c>
      <c r="AG156" s="86">
        <f t="shared" si="46"/>
        <v>43294</v>
      </c>
      <c r="AH156" s="37">
        <f t="shared" si="47"/>
        <v>30</v>
      </c>
      <c r="AJ156" s="164"/>
    </row>
    <row r="157" spans="30:36" x14ac:dyDescent="0.2">
      <c r="AD157" s="85">
        <v>7</v>
      </c>
      <c r="AE157" s="85">
        <v>11</v>
      </c>
      <c r="AF157" s="86">
        <f t="shared" si="45"/>
        <v>43265</v>
      </c>
      <c r="AG157" s="86">
        <f t="shared" si="46"/>
        <v>43297</v>
      </c>
      <c r="AH157" s="37">
        <f t="shared" si="47"/>
        <v>32</v>
      </c>
      <c r="AJ157" s="164"/>
    </row>
    <row r="158" spans="30:36" x14ac:dyDescent="0.2">
      <c r="AD158" s="85">
        <v>7</v>
      </c>
      <c r="AE158" s="85">
        <v>12</v>
      </c>
      <c r="AF158" s="86">
        <f t="shared" si="45"/>
        <v>43266</v>
      </c>
      <c r="AG158" s="86">
        <f t="shared" si="46"/>
        <v>43298</v>
      </c>
      <c r="AH158" s="37">
        <f t="shared" si="47"/>
        <v>32</v>
      </c>
      <c r="AJ158" s="164"/>
    </row>
    <row r="159" spans="30:36" x14ac:dyDescent="0.2">
      <c r="AD159" s="85">
        <v>7</v>
      </c>
      <c r="AE159" s="85">
        <v>13</v>
      </c>
      <c r="AF159" s="86">
        <f t="shared" si="45"/>
        <v>43269</v>
      </c>
      <c r="AG159" s="86">
        <f t="shared" si="46"/>
        <v>43299</v>
      </c>
      <c r="AH159" s="37">
        <f t="shared" si="47"/>
        <v>30</v>
      </c>
      <c r="AJ159" s="164"/>
    </row>
    <row r="160" spans="30:36" x14ac:dyDescent="0.2">
      <c r="AD160" s="85">
        <v>7</v>
      </c>
      <c r="AE160" s="85">
        <v>14</v>
      </c>
      <c r="AF160" s="86">
        <f t="shared" si="45"/>
        <v>43270</v>
      </c>
      <c r="AG160" s="86">
        <f t="shared" si="46"/>
        <v>43300</v>
      </c>
      <c r="AH160" s="37">
        <f t="shared" si="47"/>
        <v>30</v>
      </c>
      <c r="AJ160" s="164"/>
    </row>
    <row r="161" spans="30:36" x14ac:dyDescent="0.2">
      <c r="AD161" s="85">
        <v>7</v>
      </c>
      <c r="AE161" s="85">
        <v>15</v>
      </c>
      <c r="AF161" s="86">
        <f t="shared" si="45"/>
        <v>43271</v>
      </c>
      <c r="AG161" s="86">
        <f t="shared" si="46"/>
        <v>43301</v>
      </c>
      <c r="AH161" s="37">
        <f t="shared" si="47"/>
        <v>30</v>
      </c>
      <c r="AJ161" s="164"/>
    </row>
    <row r="162" spans="30:36" x14ac:dyDescent="0.2">
      <c r="AD162" s="85">
        <v>7</v>
      </c>
      <c r="AE162" s="85">
        <v>16</v>
      </c>
      <c r="AF162" s="86">
        <f t="shared" ref="AF162:AF225" si="48">INDEX($Y$10:$AX$28,MATCH(AE162,$A$10:$A$28,0),AD162*2)</f>
        <v>43272</v>
      </c>
      <c r="AG162" s="86">
        <f t="shared" ref="AG162:AG225" si="49">INDEX($AA$10:$AX$28,MATCH(AE162,$A$10:$A$28,0),AD162*2)</f>
        <v>43304</v>
      </c>
      <c r="AH162" s="37">
        <f t="shared" ref="AH162:AH225" si="50">AG162-AF162</f>
        <v>32</v>
      </c>
      <c r="AJ162" s="164"/>
    </row>
    <row r="163" spans="30:36" x14ac:dyDescent="0.2">
      <c r="AD163" s="85">
        <v>7</v>
      </c>
      <c r="AE163" s="85">
        <v>17</v>
      </c>
      <c r="AF163" s="86">
        <f t="shared" si="48"/>
        <v>43273</v>
      </c>
      <c r="AG163" s="86">
        <f t="shared" si="49"/>
        <v>43305</v>
      </c>
      <c r="AH163" s="37">
        <f t="shared" si="50"/>
        <v>32</v>
      </c>
      <c r="AJ163" s="164"/>
    </row>
    <row r="164" spans="30:36" x14ac:dyDescent="0.2">
      <c r="AD164" s="85">
        <v>7</v>
      </c>
      <c r="AE164" s="85">
        <v>18</v>
      </c>
      <c r="AF164" s="86">
        <f t="shared" si="48"/>
        <v>43276</v>
      </c>
      <c r="AG164" s="86">
        <f t="shared" si="49"/>
        <v>43306</v>
      </c>
      <c r="AH164" s="37">
        <f t="shared" si="50"/>
        <v>30</v>
      </c>
      <c r="AJ164" s="164"/>
    </row>
    <row r="165" spans="30:36" x14ac:dyDescent="0.2">
      <c r="AD165" s="136">
        <v>7</v>
      </c>
      <c r="AE165" s="136">
        <v>19</v>
      </c>
      <c r="AF165" s="137">
        <f t="shared" si="48"/>
        <v>43277</v>
      </c>
      <c r="AG165" s="137">
        <f t="shared" si="49"/>
        <v>43307</v>
      </c>
      <c r="AH165" s="138">
        <f t="shared" si="50"/>
        <v>30</v>
      </c>
      <c r="AJ165" s="164"/>
    </row>
    <row r="166" spans="30:36" x14ac:dyDescent="0.2">
      <c r="AD166" s="85">
        <v>8</v>
      </c>
      <c r="AE166" s="85">
        <v>1</v>
      </c>
      <c r="AF166" s="86">
        <f t="shared" si="48"/>
        <v>43280</v>
      </c>
      <c r="AG166" s="86">
        <f t="shared" si="49"/>
        <v>43312</v>
      </c>
      <c r="AH166" s="37">
        <f t="shared" si="50"/>
        <v>32</v>
      </c>
      <c r="AJ166" s="164"/>
    </row>
    <row r="167" spans="30:36" x14ac:dyDescent="0.2">
      <c r="AD167" s="85">
        <v>8</v>
      </c>
      <c r="AE167" s="85">
        <v>2</v>
      </c>
      <c r="AF167" s="86">
        <f t="shared" si="48"/>
        <v>43283</v>
      </c>
      <c r="AG167" s="86">
        <f t="shared" si="49"/>
        <v>43313</v>
      </c>
      <c r="AH167" s="37">
        <f t="shared" si="50"/>
        <v>30</v>
      </c>
      <c r="AJ167" s="164"/>
    </row>
    <row r="168" spans="30:36" x14ac:dyDescent="0.2">
      <c r="AD168" s="85">
        <v>8</v>
      </c>
      <c r="AE168" s="85">
        <v>3</v>
      </c>
      <c r="AF168" s="86">
        <f t="shared" si="48"/>
        <v>43284</v>
      </c>
      <c r="AG168" s="86">
        <f t="shared" si="49"/>
        <v>43314</v>
      </c>
      <c r="AH168" s="37">
        <f t="shared" si="50"/>
        <v>30</v>
      </c>
      <c r="AJ168" s="164"/>
    </row>
    <row r="169" spans="30:36" x14ac:dyDescent="0.2">
      <c r="AD169" s="85">
        <v>8</v>
      </c>
      <c r="AE169" s="85">
        <v>4</v>
      </c>
      <c r="AF169" s="86">
        <f t="shared" si="48"/>
        <v>43286</v>
      </c>
      <c r="AG169" s="86">
        <f t="shared" si="49"/>
        <v>43315</v>
      </c>
      <c r="AH169" s="37">
        <f t="shared" si="50"/>
        <v>29</v>
      </c>
      <c r="AJ169" s="164"/>
    </row>
    <row r="170" spans="30:36" x14ac:dyDescent="0.2">
      <c r="AD170" s="85">
        <v>8</v>
      </c>
      <c r="AE170" s="85">
        <v>5</v>
      </c>
      <c r="AF170" s="86">
        <f t="shared" si="48"/>
        <v>43287</v>
      </c>
      <c r="AG170" s="86">
        <f t="shared" si="49"/>
        <v>43318</v>
      </c>
      <c r="AH170" s="37">
        <f t="shared" si="50"/>
        <v>31</v>
      </c>
      <c r="AJ170" s="164"/>
    </row>
    <row r="171" spans="30:36" x14ac:dyDescent="0.2">
      <c r="AD171" s="85">
        <v>8</v>
      </c>
      <c r="AE171" s="85">
        <v>6</v>
      </c>
      <c r="AF171" s="86">
        <f t="shared" si="48"/>
        <v>43290</v>
      </c>
      <c r="AG171" s="86">
        <f t="shared" si="49"/>
        <v>43319</v>
      </c>
      <c r="AH171" s="37">
        <f t="shared" si="50"/>
        <v>29</v>
      </c>
      <c r="AJ171" s="164"/>
    </row>
    <row r="172" spans="30:36" x14ac:dyDescent="0.2">
      <c r="AD172" s="85">
        <v>8</v>
      </c>
      <c r="AE172" s="85">
        <v>7</v>
      </c>
      <c r="AF172" s="86">
        <f t="shared" si="48"/>
        <v>43291</v>
      </c>
      <c r="AG172" s="86">
        <f t="shared" si="49"/>
        <v>43320</v>
      </c>
      <c r="AH172" s="37">
        <f t="shared" si="50"/>
        <v>29</v>
      </c>
      <c r="AJ172" s="164"/>
    </row>
    <row r="173" spans="30:36" x14ac:dyDescent="0.2">
      <c r="AD173" s="85">
        <v>8</v>
      </c>
      <c r="AE173" s="85">
        <v>8</v>
      </c>
      <c r="AF173" s="86">
        <f t="shared" si="48"/>
        <v>43292</v>
      </c>
      <c r="AG173" s="86">
        <f t="shared" si="49"/>
        <v>43321</v>
      </c>
      <c r="AH173" s="37">
        <f t="shared" si="50"/>
        <v>29</v>
      </c>
      <c r="AJ173" s="164"/>
    </row>
    <row r="174" spans="30:36" x14ac:dyDescent="0.2">
      <c r="AD174" s="85">
        <v>8</v>
      </c>
      <c r="AE174" s="85">
        <v>9</v>
      </c>
      <c r="AF174" s="86">
        <f t="shared" si="48"/>
        <v>43293</v>
      </c>
      <c r="AG174" s="86">
        <f t="shared" si="49"/>
        <v>43322</v>
      </c>
      <c r="AH174" s="37">
        <f t="shared" si="50"/>
        <v>29</v>
      </c>
      <c r="AJ174" s="164"/>
    </row>
    <row r="175" spans="30:36" x14ac:dyDescent="0.2">
      <c r="AD175" s="85">
        <v>8</v>
      </c>
      <c r="AE175" s="85">
        <v>10</v>
      </c>
      <c r="AF175" s="86">
        <f t="shared" si="48"/>
        <v>43294</v>
      </c>
      <c r="AG175" s="86">
        <f t="shared" si="49"/>
        <v>43325</v>
      </c>
      <c r="AH175" s="37">
        <f t="shared" si="50"/>
        <v>31</v>
      </c>
      <c r="AJ175" s="164"/>
    </row>
    <row r="176" spans="30:36" x14ac:dyDescent="0.2">
      <c r="AD176" s="85">
        <v>8</v>
      </c>
      <c r="AE176" s="85">
        <v>11</v>
      </c>
      <c r="AF176" s="86">
        <f t="shared" si="48"/>
        <v>43297</v>
      </c>
      <c r="AG176" s="86">
        <f t="shared" si="49"/>
        <v>43326</v>
      </c>
      <c r="AH176" s="37">
        <f t="shared" si="50"/>
        <v>29</v>
      </c>
      <c r="AJ176" s="164"/>
    </row>
    <row r="177" spans="30:36" x14ac:dyDescent="0.2">
      <c r="AD177" s="85">
        <v>8</v>
      </c>
      <c r="AE177" s="85">
        <v>12</v>
      </c>
      <c r="AF177" s="86">
        <f t="shared" si="48"/>
        <v>43298</v>
      </c>
      <c r="AG177" s="86">
        <f t="shared" si="49"/>
        <v>43327</v>
      </c>
      <c r="AH177" s="37">
        <f t="shared" si="50"/>
        <v>29</v>
      </c>
      <c r="AJ177" s="164"/>
    </row>
    <row r="178" spans="30:36" x14ac:dyDescent="0.2">
      <c r="AD178" s="85">
        <v>8</v>
      </c>
      <c r="AE178" s="85">
        <v>13</v>
      </c>
      <c r="AF178" s="86">
        <f t="shared" si="48"/>
        <v>43299</v>
      </c>
      <c r="AG178" s="86">
        <f t="shared" si="49"/>
        <v>43328</v>
      </c>
      <c r="AH178" s="37">
        <f t="shared" si="50"/>
        <v>29</v>
      </c>
      <c r="AJ178" s="164"/>
    </row>
    <row r="179" spans="30:36" x14ac:dyDescent="0.2">
      <c r="AD179" s="85">
        <v>8</v>
      </c>
      <c r="AE179" s="85">
        <v>14</v>
      </c>
      <c r="AF179" s="86">
        <f t="shared" si="48"/>
        <v>43300</v>
      </c>
      <c r="AG179" s="86">
        <f t="shared" si="49"/>
        <v>43329</v>
      </c>
      <c r="AH179" s="37">
        <f t="shared" si="50"/>
        <v>29</v>
      </c>
      <c r="AJ179" s="164"/>
    </row>
    <row r="180" spans="30:36" x14ac:dyDescent="0.2">
      <c r="AD180" s="85">
        <v>8</v>
      </c>
      <c r="AE180" s="85">
        <v>15</v>
      </c>
      <c r="AF180" s="86">
        <f t="shared" si="48"/>
        <v>43301</v>
      </c>
      <c r="AG180" s="86">
        <f t="shared" si="49"/>
        <v>43332</v>
      </c>
      <c r="AH180" s="37">
        <f t="shared" si="50"/>
        <v>31</v>
      </c>
      <c r="AJ180" s="164"/>
    </row>
    <row r="181" spans="30:36" x14ac:dyDescent="0.2">
      <c r="AD181" s="85">
        <v>8</v>
      </c>
      <c r="AE181" s="85">
        <v>16</v>
      </c>
      <c r="AF181" s="86">
        <f t="shared" si="48"/>
        <v>43304</v>
      </c>
      <c r="AG181" s="86">
        <f t="shared" si="49"/>
        <v>43333</v>
      </c>
      <c r="AH181" s="37">
        <f t="shared" si="50"/>
        <v>29</v>
      </c>
      <c r="AJ181" s="164"/>
    </row>
    <row r="182" spans="30:36" x14ac:dyDescent="0.2">
      <c r="AD182" s="85">
        <v>8</v>
      </c>
      <c r="AE182" s="85">
        <v>17</v>
      </c>
      <c r="AF182" s="86">
        <f t="shared" si="48"/>
        <v>43305</v>
      </c>
      <c r="AG182" s="86">
        <f t="shared" si="49"/>
        <v>43334</v>
      </c>
      <c r="AH182" s="37">
        <f t="shared" si="50"/>
        <v>29</v>
      </c>
      <c r="AJ182" s="164"/>
    </row>
    <row r="183" spans="30:36" x14ac:dyDescent="0.2">
      <c r="AD183" s="85">
        <v>8</v>
      </c>
      <c r="AE183" s="85">
        <v>18</v>
      </c>
      <c r="AF183" s="86">
        <f t="shared" si="48"/>
        <v>43306</v>
      </c>
      <c r="AG183" s="86">
        <f t="shared" si="49"/>
        <v>43335</v>
      </c>
      <c r="AH183" s="37">
        <f t="shared" si="50"/>
        <v>29</v>
      </c>
      <c r="AJ183" s="164"/>
    </row>
    <row r="184" spans="30:36" x14ac:dyDescent="0.2">
      <c r="AD184" s="85">
        <v>8</v>
      </c>
      <c r="AE184" s="85">
        <v>19</v>
      </c>
      <c r="AF184" s="86">
        <f t="shared" si="48"/>
        <v>43307</v>
      </c>
      <c r="AG184" s="86">
        <f t="shared" si="49"/>
        <v>43336</v>
      </c>
      <c r="AH184" s="37">
        <f t="shared" si="50"/>
        <v>29</v>
      </c>
      <c r="AJ184" s="164"/>
    </row>
    <row r="185" spans="30:36" x14ac:dyDescent="0.2">
      <c r="AD185" s="85">
        <v>9</v>
      </c>
      <c r="AE185" s="85">
        <v>1</v>
      </c>
      <c r="AF185" s="86">
        <f t="shared" si="48"/>
        <v>43312</v>
      </c>
      <c r="AG185" s="86">
        <f t="shared" si="49"/>
        <v>43343</v>
      </c>
      <c r="AH185" s="37">
        <f t="shared" si="50"/>
        <v>31</v>
      </c>
      <c r="AJ185" s="164"/>
    </row>
    <row r="186" spans="30:36" x14ac:dyDescent="0.2">
      <c r="AD186" s="85">
        <v>9</v>
      </c>
      <c r="AE186" s="85">
        <v>2</v>
      </c>
      <c r="AF186" s="86">
        <f t="shared" si="48"/>
        <v>43313</v>
      </c>
      <c r="AG186" s="86">
        <f t="shared" si="49"/>
        <v>43343</v>
      </c>
      <c r="AH186" s="37">
        <f t="shared" si="50"/>
        <v>30</v>
      </c>
      <c r="AJ186" s="164"/>
    </row>
    <row r="187" spans="30:36" x14ac:dyDescent="0.2">
      <c r="AD187" s="85">
        <v>9</v>
      </c>
      <c r="AE187" s="85">
        <v>3</v>
      </c>
      <c r="AF187" s="86">
        <f t="shared" si="48"/>
        <v>43314</v>
      </c>
      <c r="AG187" s="86">
        <f t="shared" si="49"/>
        <v>43343</v>
      </c>
      <c r="AH187" s="37">
        <f t="shared" si="50"/>
        <v>29</v>
      </c>
      <c r="AJ187" s="164"/>
    </row>
    <row r="188" spans="30:36" x14ac:dyDescent="0.2">
      <c r="AD188" s="85">
        <v>9</v>
      </c>
      <c r="AE188" s="85">
        <v>4</v>
      </c>
      <c r="AF188" s="86">
        <f t="shared" si="48"/>
        <v>43315</v>
      </c>
      <c r="AG188" s="86">
        <f t="shared" si="49"/>
        <v>43343</v>
      </c>
      <c r="AH188" s="37">
        <f t="shared" si="50"/>
        <v>28</v>
      </c>
      <c r="AJ188" s="164"/>
    </row>
    <row r="189" spans="30:36" x14ac:dyDescent="0.2">
      <c r="AD189" s="85">
        <v>9</v>
      </c>
      <c r="AE189" s="85">
        <v>5</v>
      </c>
      <c r="AF189" s="86">
        <f t="shared" si="48"/>
        <v>43318</v>
      </c>
      <c r="AG189" s="86">
        <f t="shared" si="49"/>
        <v>43343</v>
      </c>
      <c r="AH189" s="37">
        <f t="shared" si="50"/>
        <v>25</v>
      </c>
      <c r="AJ189" s="164"/>
    </row>
    <row r="190" spans="30:36" x14ac:dyDescent="0.2">
      <c r="AD190" s="85">
        <v>9</v>
      </c>
      <c r="AE190" s="85">
        <v>6</v>
      </c>
      <c r="AF190" s="86">
        <f t="shared" si="48"/>
        <v>43319</v>
      </c>
      <c r="AG190" s="86">
        <f t="shared" si="49"/>
        <v>43343</v>
      </c>
      <c r="AH190" s="37">
        <f t="shared" si="50"/>
        <v>24</v>
      </c>
      <c r="AJ190" s="164"/>
    </row>
    <row r="191" spans="30:36" x14ac:dyDescent="0.2">
      <c r="AD191" s="85">
        <v>9</v>
      </c>
      <c r="AE191" s="85">
        <v>7</v>
      </c>
      <c r="AF191" s="86">
        <f t="shared" si="48"/>
        <v>43320</v>
      </c>
      <c r="AG191" s="86">
        <f t="shared" si="49"/>
        <v>43343</v>
      </c>
      <c r="AH191" s="37">
        <f t="shared" si="50"/>
        <v>23</v>
      </c>
      <c r="AJ191" s="164"/>
    </row>
    <row r="192" spans="30:36" x14ac:dyDescent="0.2">
      <c r="AD192" s="85">
        <v>9</v>
      </c>
      <c r="AE192" s="85">
        <v>8</v>
      </c>
      <c r="AF192" s="86">
        <f t="shared" si="48"/>
        <v>43321</v>
      </c>
      <c r="AG192" s="86">
        <f t="shared" si="49"/>
        <v>43343</v>
      </c>
      <c r="AH192" s="37">
        <f t="shared" si="50"/>
        <v>22</v>
      </c>
      <c r="AJ192" s="164"/>
    </row>
    <row r="193" spans="30:36" x14ac:dyDescent="0.2">
      <c r="AD193" s="85">
        <v>9</v>
      </c>
      <c r="AE193" s="85">
        <v>9</v>
      </c>
      <c r="AF193" s="86">
        <f t="shared" si="48"/>
        <v>43322</v>
      </c>
      <c r="AG193" s="86">
        <f t="shared" si="49"/>
        <v>43343</v>
      </c>
      <c r="AH193" s="37">
        <f t="shared" si="50"/>
        <v>21</v>
      </c>
      <c r="AJ193" s="164"/>
    </row>
    <row r="194" spans="30:36" x14ac:dyDescent="0.2">
      <c r="AD194" s="85">
        <v>9</v>
      </c>
      <c r="AE194" s="85">
        <v>10</v>
      </c>
      <c r="AF194" s="86">
        <f t="shared" si="48"/>
        <v>43325</v>
      </c>
      <c r="AG194" s="86">
        <f t="shared" si="49"/>
        <v>43343</v>
      </c>
      <c r="AH194" s="37">
        <f t="shared" si="50"/>
        <v>18</v>
      </c>
      <c r="AJ194" s="164"/>
    </row>
    <row r="195" spans="30:36" x14ac:dyDescent="0.2">
      <c r="AD195" s="85">
        <v>9</v>
      </c>
      <c r="AE195" s="85">
        <v>11</v>
      </c>
      <c r="AF195" s="86">
        <f t="shared" si="48"/>
        <v>43326</v>
      </c>
      <c r="AG195" s="86">
        <f t="shared" si="49"/>
        <v>43343</v>
      </c>
      <c r="AH195" s="37">
        <f t="shared" si="50"/>
        <v>17</v>
      </c>
      <c r="AJ195" s="164"/>
    </row>
    <row r="196" spans="30:36" x14ac:dyDescent="0.2">
      <c r="AD196" s="85">
        <v>9</v>
      </c>
      <c r="AE196" s="85">
        <v>12</v>
      </c>
      <c r="AF196" s="86">
        <f t="shared" si="48"/>
        <v>43327</v>
      </c>
      <c r="AG196" s="86">
        <f t="shared" si="49"/>
        <v>43343</v>
      </c>
      <c r="AH196" s="37">
        <f t="shared" si="50"/>
        <v>16</v>
      </c>
      <c r="AJ196" s="164"/>
    </row>
    <row r="197" spans="30:36" x14ac:dyDescent="0.2">
      <c r="AD197" s="85">
        <v>9</v>
      </c>
      <c r="AE197" s="85">
        <v>13</v>
      </c>
      <c r="AF197" s="86">
        <f t="shared" si="48"/>
        <v>43328</v>
      </c>
      <c r="AG197" s="86">
        <f t="shared" si="49"/>
        <v>43343</v>
      </c>
      <c r="AH197" s="37">
        <f t="shared" si="50"/>
        <v>15</v>
      </c>
      <c r="AJ197" s="164"/>
    </row>
    <row r="198" spans="30:36" x14ac:dyDescent="0.2">
      <c r="AD198" s="85">
        <v>9</v>
      </c>
      <c r="AE198" s="85">
        <v>14</v>
      </c>
      <c r="AF198" s="86">
        <f t="shared" si="48"/>
        <v>43329</v>
      </c>
      <c r="AG198" s="86">
        <f t="shared" si="49"/>
        <v>43343</v>
      </c>
      <c r="AH198" s="37">
        <f t="shared" si="50"/>
        <v>14</v>
      </c>
      <c r="AJ198" s="164"/>
    </row>
    <row r="199" spans="30:36" x14ac:dyDescent="0.2">
      <c r="AD199" s="85">
        <v>9</v>
      </c>
      <c r="AE199" s="85">
        <v>15</v>
      </c>
      <c r="AF199" s="86">
        <f t="shared" si="48"/>
        <v>43332</v>
      </c>
      <c r="AG199" s="86">
        <f t="shared" si="49"/>
        <v>43343</v>
      </c>
      <c r="AH199" s="37">
        <f t="shared" si="50"/>
        <v>11</v>
      </c>
      <c r="AJ199" s="164"/>
    </row>
    <row r="200" spans="30:36" x14ac:dyDescent="0.2">
      <c r="AD200" s="85">
        <v>9</v>
      </c>
      <c r="AE200" s="85">
        <v>16</v>
      </c>
      <c r="AF200" s="86">
        <f t="shared" si="48"/>
        <v>43333</v>
      </c>
      <c r="AG200" s="86">
        <f t="shared" si="49"/>
        <v>43343</v>
      </c>
      <c r="AH200" s="37">
        <f t="shared" si="50"/>
        <v>10</v>
      </c>
      <c r="AJ200" s="164"/>
    </row>
    <row r="201" spans="30:36" x14ac:dyDescent="0.2">
      <c r="AD201" s="85">
        <v>9</v>
      </c>
      <c r="AE201" s="85">
        <v>17</v>
      </c>
      <c r="AF201" s="86">
        <f t="shared" si="48"/>
        <v>43334</v>
      </c>
      <c r="AG201" s="86">
        <f t="shared" si="49"/>
        <v>43343</v>
      </c>
      <c r="AH201" s="37">
        <f t="shared" si="50"/>
        <v>9</v>
      </c>
      <c r="AJ201" s="164"/>
    </row>
    <row r="202" spans="30:36" x14ac:dyDescent="0.2">
      <c r="AD202" s="85">
        <v>9</v>
      </c>
      <c r="AE202" s="85">
        <v>18</v>
      </c>
      <c r="AF202" s="86">
        <f t="shared" si="48"/>
        <v>43335</v>
      </c>
      <c r="AG202" s="86">
        <f t="shared" si="49"/>
        <v>43343</v>
      </c>
      <c r="AH202" s="37">
        <f t="shared" si="50"/>
        <v>8</v>
      </c>
      <c r="AJ202" s="164"/>
    </row>
    <row r="203" spans="30:36" x14ac:dyDescent="0.2">
      <c r="AD203" s="85">
        <v>9</v>
      </c>
      <c r="AE203" s="85">
        <v>19</v>
      </c>
      <c r="AF203" s="86">
        <f t="shared" si="48"/>
        <v>43336</v>
      </c>
      <c r="AG203" s="86">
        <f t="shared" si="49"/>
        <v>43343</v>
      </c>
      <c r="AH203" s="37">
        <f t="shared" si="50"/>
        <v>7</v>
      </c>
      <c r="AJ203" s="164"/>
    </row>
    <row r="204" spans="30:36" x14ac:dyDescent="0.2">
      <c r="AD204" s="85">
        <v>10</v>
      </c>
      <c r="AE204" s="85">
        <v>1</v>
      </c>
      <c r="AF204" s="86">
        <f t="shared" si="48"/>
        <v>43343</v>
      </c>
      <c r="AG204" s="86">
        <f t="shared" si="49"/>
        <v>43371</v>
      </c>
      <c r="AH204" s="37">
        <f t="shared" si="50"/>
        <v>28</v>
      </c>
      <c r="AJ204" s="164"/>
    </row>
    <row r="205" spans="30:36" x14ac:dyDescent="0.2">
      <c r="AD205" s="85">
        <v>10</v>
      </c>
      <c r="AE205" s="85">
        <v>2</v>
      </c>
      <c r="AF205" s="86">
        <f t="shared" si="48"/>
        <v>43343</v>
      </c>
      <c r="AG205" s="86">
        <f t="shared" si="49"/>
        <v>43371</v>
      </c>
      <c r="AH205" s="37">
        <f t="shared" si="50"/>
        <v>28</v>
      </c>
      <c r="AJ205" s="164"/>
    </row>
    <row r="206" spans="30:36" x14ac:dyDescent="0.2">
      <c r="AD206" s="85">
        <v>10</v>
      </c>
      <c r="AE206" s="85">
        <v>3</v>
      </c>
      <c r="AF206" s="86">
        <f t="shared" si="48"/>
        <v>43343</v>
      </c>
      <c r="AG206" s="86">
        <f t="shared" si="49"/>
        <v>43371</v>
      </c>
      <c r="AH206" s="37">
        <f t="shared" si="50"/>
        <v>28</v>
      </c>
      <c r="AJ206" s="164"/>
    </row>
    <row r="207" spans="30:36" x14ac:dyDescent="0.2">
      <c r="AD207" s="85">
        <v>10</v>
      </c>
      <c r="AE207" s="85">
        <v>4</v>
      </c>
      <c r="AF207" s="86">
        <f t="shared" si="48"/>
        <v>43343</v>
      </c>
      <c r="AG207" s="86">
        <f t="shared" si="49"/>
        <v>43371</v>
      </c>
      <c r="AH207" s="37">
        <f t="shared" si="50"/>
        <v>28</v>
      </c>
      <c r="AJ207" s="164"/>
    </row>
    <row r="208" spans="30:36" x14ac:dyDescent="0.2">
      <c r="AD208" s="85">
        <v>10</v>
      </c>
      <c r="AE208" s="85">
        <v>5</v>
      </c>
      <c r="AF208" s="86">
        <f t="shared" si="48"/>
        <v>43343</v>
      </c>
      <c r="AG208" s="86">
        <f t="shared" si="49"/>
        <v>43371</v>
      </c>
      <c r="AH208" s="37">
        <f t="shared" si="50"/>
        <v>28</v>
      </c>
      <c r="AJ208" s="164"/>
    </row>
    <row r="209" spans="30:36" x14ac:dyDescent="0.2">
      <c r="AD209" s="85">
        <v>10</v>
      </c>
      <c r="AE209" s="85">
        <v>6</v>
      </c>
      <c r="AF209" s="86">
        <f t="shared" si="48"/>
        <v>43343</v>
      </c>
      <c r="AG209" s="86">
        <f t="shared" si="49"/>
        <v>43371</v>
      </c>
      <c r="AH209" s="37">
        <f t="shared" si="50"/>
        <v>28</v>
      </c>
      <c r="AJ209" s="164"/>
    </row>
    <row r="210" spans="30:36" x14ac:dyDescent="0.2">
      <c r="AD210" s="85">
        <v>10</v>
      </c>
      <c r="AE210" s="85">
        <v>7</v>
      </c>
      <c r="AF210" s="86">
        <f t="shared" si="48"/>
        <v>43343</v>
      </c>
      <c r="AG210" s="86">
        <f t="shared" si="49"/>
        <v>43371</v>
      </c>
      <c r="AH210" s="37">
        <f t="shared" si="50"/>
        <v>28</v>
      </c>
      <c r="AJ210" s="164"/>
    </row>
    <row r="211" spans="30:36" x14ac:dyDescent="0.2">
      <c r="AD211" s="85">
        <v>10</v>
      </c>
      <c r="AE211" s="85">
        <v>8</v>
      </c>
      <c r="AF211" s="86">
        <f t="shared" si="48"/>
        <v>43343</v>
      </c>
      <c r="AG211" s="86">
        <f t="shared" si="49"/>
        <v>43371</v>
      </c>
      <c r="AH211" s="37">
        <f t="shared" si="50"/>
        <v>28</v>
      </c>
      <c r="AJ211" s="164"/>
    </row>
    <row r="212" spans="30:36" x14ac:dyDescent="0.2">
      <c r="AD212" s="85">
        <v>10</v>
      </c>
      <c r="AE212" s="85">
        <v>9</v>
      </c>
      <c r="AF212" s="86">
        <f t="shared" si="48"/>
        <v>43343</v>
      </c>
      <c r="AG212" s="86">
        <f t="shared" si="49"/>
        <v>43371</v>
      </c>
      <c r="AH212" s="37">
        <f t="shared" si="50"/>
        <v>28</v>
      </c>
      <c r="AJ212" s="164"/>
    </row>
    <row r="213" spans="30:36" x14ac:dyDescent="0.2">
      <c r="AD213" s="85">
        <v>10</v>
      </c>
      <c r="AE213" s="85">
        <v>10</v>
      </c>
      <c r="AF213" s="86">
        <f t="shared" si="48"/>
        <v>43343</v>
      </c>
      <c r="AG213" s="86">
        <f t="shared" si="49"/>
        <v>43371</v>
      </c>
      <c r="AH213" s="37">
        <f t="shared" si="50"/>
        <v>28</v>
      </c>
      <c r="AJ213" s="164"/>
    </row>
    <row r="214" spans="30:36" x14ac:dyDescent="0.2">
      <c r="AD214" s="85">
        <v>10</v>
      </c>
      <c r="AE214" s="85">
        <v>11</v>
      </c>
      <c r="AF214" s="86">
        <f t="shared" si="48"/>
        <v>43343</v>
      </c>
      <c r="AG214" s="86">
        <f t="shared" si="49"/>
        <v>43371</v>
      </c>
      <c r="AH214" s="37">
        <f t="shared" si="50"/>
        <v>28</v>
      </c>
      <c r="AJ214" s="164"/>
    </row>
    <row r="215" spans="30:36" x14ac:dyDescent="0.2">
      <c r="AD215" s="85">
        <v>10</v>
      </c>
      <c r="AE215" s="85">
        <v>12</v>
      </c>
      <c r="AF215" s="86">
        <f t="shared" si="48"/>
        <v>43343</v>
      </c>
      <c r="AG215" s="86">
        <f t="shared" si="49"/>
        <v>43371</v>
      </c>
      <c r="AH215" s="37">
        <f t="shared" si="50"/>
        <v>28</v>
      </c>
      <c r="AJ215" s="164"/>
    </row>
    <row r="216" spans="30:36" x14ac:dyDescent="0.2">
      <c r="AD216" s="85">
        <v>10</v>
      </c>
      <c r="AE216" s="85">
        <v>13</v>
      </c>
      <c r="AF216" s="86">
        <f t="shared" si="48"/>
        <v>43343</v>
      </c>
      <c r="AG216" s="86">
        <f t="shared" si="49"/>
        <v>43371</v>
      </c>
      <c r="AH216" s="37">
        <f t="shared" si="50"/>
        <v>28</v>
      </c>
      <c r="AJ216" s="164"/>
    </row>
    <row r="217" spans="30:36" x14ac:dyDescent="0.2">
      <c r="AD217" s="85">
        <v>10</v>
      </c>
      <c r="AE217" s="85">
        <v>14</v>
      </c>
      <c r="AF217" s="86">
        <f t="shared" si="48"/>
        <v>43343</v>
      </c>
      <c r="AG217" s="86">
        <f t="shared" si="49"/>
        <v>43371</v>
      </c>
      <c r="AH217" s="37">
        <f t="shared" si="50"/>
        <v>28</v>
      </c>
      <c r="AJ217" s="164"/>
    </row>
    <row r="218" spans="30:36" x14ac:dyDescent="0.2">
      <c r="AD218" s="85">
        <v>10</v>
      </c>
      <c r="AE218" s="85">
        <v>15</v>
      </c>
      <c r="AF218" s="86">
        <f t="shared" si="48"/>
        <v>43343</v>
      </c>
      <c r="AG218" s="86">
        <f t="shared" si="49"/>
        <v>43371</v>
      </c>
      <c r="AH218" s="37">
        <f t="shared" si="50"/>
        <v>28</v>
      </c>
      <c r="AJ218" s="164"/>
    </row>
    <row r="219" spans="30:36" x14ac:dyDescent="0.2">
      <c r="AD219" s="85">
        <v>10</v>
      </c>
      <c r="AE219" s="85">
        <v>16</v>
      </c>
      <c r="AF219" s="86">
        <f t="shared" si="48"/>
        <v>43343</v>
      </c>
      <c r="AG219" s="86">
        <f t="shared" si="49"/>
        <v>43371</v>
      </c>
      <c r="AH219" s="37">
        <f t="shared" si="50"/>
        <v>28</v>
      </c>
      <c r="AJ219" s="164"/>
    </row>
    <row r="220" spans="30:36" x14ac:dyDescent="0.2">
      <c r="AD220" s="85">
        <v>10</v>
      </c>
      <c r="AE220" s="85">
        <v>17</v>
      </c>
      <c r="AF220" s="86">
        <f t="shared" si="48"/>
        <v>43343</v>
      </c>
      <c r="AG220" s="86">
        <f t="shared" si="49"/>
        <v>43371</v>
      </c>
      <c r="AH220" s="37">
        <f t="shared" si="50"/>
        <v>28</v>
      </c>
      <c r="AJ220" s="164"/>
    </row>
    <row r="221" spans="30:36" x14ac:dyDescent="0.2">
      <c r="AD221" s="85">
        <v>10</v>
      </c>
      <c r="AE221" s="85">
        <v>18</v>
      </c>
      <c r="AF221" s="86">
        <f t="shared" si="48"/>
        <v>43343</v>
      </c>
      <c r="AG221" s="86">
        <f t="shared" si="49"/>
        <v>43371</v>
      </c>
      <c r="AH221" s="37">
        <f t="shared" si="50"/>
        <v>28</v>
      </c>
      <c r="AJ221" s="164"/>
    </row>
    <row r="222" spans="30:36" x14ac:dyDescent="0.2">
      <c r="AD222" s="85">
        <v>10</v>
      </c>
      <c r="AE222" s="85">
        <v>19</v>
      </c>
      <c r="AF222" s="86">
        <f t="shared" si="48"/>
        <v>43343</v>
      </c>
      <c r="AG222" s="86">
        <f t="shared" si="49"/>
        <v>43371</v>
      </c>
      <c r="AH222" s="37">
        <f t="shared" si="50"/>
        <v>28</v>
      </c>
      <c r="AJ222" s="164"/>
    </row>
    <row r="223" spans="30:36" x14ac:dyDescent="0.2">
      <c r="AD223" s="85">
        <v>11</v>
      </c>
      <c r="AE223" s="85">
        <v>1</v>
      </c>
      <c r="AF223" s="86">
        <f t="shared" si="48"/>
        <v>43371</v>
      </c>
      <c r="AG223" s="86">
        <f t="shared" si="49"/>
        <v>43399</v>
      </c>
      <c r="AH223" s="37">
        <f t="shared" si="50"/>
        <v>28</v>
      </c>
      <c r="AJ223" s="164"/>
    </row>
    <row r="224" spans="30:36" x14ac:dyDescent="0.2">
      <c r="AD224" s="85">
        <v>11</v>
      </c>
      <c r="AE224" s="85">
        <v>2</v>
      </c>
      <c r="AF224" s="86">
        <f t="shared" si="48"/>
        <v>43371</v>
      </c>
      <c r="AG224" s="86">
        <f t="shared" si="49"/>
        <v>43399</v>
      </c>
      <c r="AH224" s="37">
        <f t="shared" si="50"/>
        <v>28</v>
      </c>
      <c r="AJ224" s="164"/>
    </row>
    <row r="225" spans="30:36" x14ac:dyDescent="0.2">
      <c r="AD225" s="85">
        <v>11</v>
      </c>
      <c r="AE225" s="85">
        <v>3</v>
      </c>
      <c r="AF225" s="86">
        <f t="shared" si="48"/>
        <v>43371</v>
      </c>
      <c r="AG225" s="86">
        <f t="shared" si="49"/>
        <v>43399</v>
      </c>
      <c r="AH225" s="37">
        <f t="shared" si="50"/>
        <v>28</v>
      </c>
      <c r="AJ225" s="164"/>
    </row>
    <row r="226" spans="30:36" x14ac:dyDescent="0.2">
      <c r="AD226" s="85">
        <v>11</v>
      </c>
      <c r="AE226" s="85">
        <v>4</v>
      </c>
      <c r="AF226" s="86">
        <f t="shared" ref="AF226:AF260" si="51">INDEX($Y$10:$AX$28,MATCH(AE226,$A$10:$A$28,0),AD226*2)</f>
        <v>43371</v>
      </c>
      <c r="AG226" s="86">
        <f t="shared" ref="AG226:AG260" si="52">INDEX($AA$10:$AX$28,MATCH(AE226,$A$10:$A$28,0),AD226*2)</f>
        <v>43399</v>
      </c>
      <c r="AH226" s="37">
        <f t="shared" ref="AH226:AH260" si="53">AG226-AF226</f>
        <v>28</v>
      </c>
      <c r="AJ226" s="164"/>
    </row>
    <row r="227" spans="30:36" x14ac:dyDescent="0.2">
      <c r="AD227" s="85">
        <v>11</v>
      </c>
      <c r="AE227" s="85">
        <v>5</v>
      </c>
      <c r="AF227" s="86">
        <f t="shared" si="51"/>
        <v>43371</v>
      </c>
      <c r="AG227" s="86">
        <f t="shared" si="52"/>
        <v>43399</v>
      </c>
      <c r="AH227" s="37">
        <f t="shared" si="53"/>
        <v>28</v>
      </c>
      <c r="AJ227" s="164"/>
    </row>
    <row r="228" spans="30:36" x14ac:dyDescent="0.2">
      <c r="AD228" s="85">
        <v>11</v>
      </c>
      <c r="AE228" s="85">
        <v>6</v>
      </c>
      <c r="AF228" s="86">
        <f t="shared" si="51"/>
        <v>43371</v>
      </c>
      <c r="AG228" s="86">
        <f t="shared" si="52"/>
        <v>43399</v>
      </c>
      <c r="AH228" s="37">
        <f t="shared" si="53"/>
        <v>28</v>
      </c>
      <c r="AJ228" s="164"/>
    </row>
    <row r="229" spans="30:36" x14ac:dyDescent="0.2">
      <c r="AD229" s="85">
        <v>11</v>
      </c>
      <c r="AE229" s="85">
        <v>7</v>
      </c>
      <c r="AF229" s="86">
        <f t="shared" si="51"/>
        <v>43371</v>
      </c>
      <c r="AG229" s="86">
        <f t="shared" si="52"/>
        <v>43399</v>
      </c>
      <c r="AH229" s="37">
        <f t="shared" si="53"/>
        <v>28</v>
      </c>
      <c r="AJ229" s="164"/>
    </row>
    <row r="230" spans="30:36" x14ac:dyDescent="0.2">
      <c r="AD230" s="85">
        <v>11</v>
      </c>
      <c r="AE230" s="85">
        <v>8</v>
      </c>
      <c r="AF230" s="86">
        <f t="shared" si="51"/>
        <v>43371</v>
      </c>
      <c r="AG230" s="86">
        <f t="shared" si="52"/>
        <v>43399</v>
      </c>
      <c r="AH230" s="37">
        <f t="shared" si="53"/>
        <v>28</v>
      </c>
      <c r="AJ230" s="164"/>
    </row>
    <row r="231" spans="30:36" x14ac:dyDescent="0.2">
      <c r="AD231" s="85">
        <v>11</v>
      </c>
      <c r="AE231" s="85">
        <v>9</v>
      </c>
      <c r="AF231" s="86">
        <f t="shared" si="51"/>
        <v>43371</v>
      </c>
      <c r="AG231" s="86">
        <f t="shared" si="52"/>
        <v>43399</v>
      </c>
      <c r="AH231" s="37">
        <f t="shared" si="53"/>
        <v>28</v>
      </c>
      <c r="AJ231" s="164"/>
    </row>
    <row r="232" spans="30:36" x14ac:dyDescent="0.2">
      <c r="AD232" s="85">
        <v>11</v>
      </c>
      <c r="AE232" s="85">
        <v>10</v>
      </c>
      <c r="AF232" s="86">
        <f t="shared" si="51"/>
        <v>43371</v>
      </c>
      <c r="AG232" s="86">
        <f t="shared" si="52"/>
        <v>43399</v>
      </c>
      <c r="AH232" s="37">
        <f t="shared" si="53"/>
        <v>28</v>
      </c>
      <c r="AJ232" s="164"/>
    </row>
    <row r="233" spans="30:36" x14ac:dyDescent="0.2">
      <c r="AD233" s="85">
        <v>11</v>
      </c>
      <c r="AE233" s="85">
        <v>11</v>
      </c>
      <c r="AF233" s="86">
        <f t="shared" si="51"/>
        <v>43371</v>
      </c>
      <c r="AG233" s="86">
        <f t="shared" si="52"/>
        <v>43399</v>
      </c>
      <c r="AH233" s="37">
        <f t="shared" si="53"/>
        <v>28</v>
      </c>
      <c r="AJ233" s="164"/>
    </row>
    <row r="234" spans="30:36" x14ac:dyDescent="0.2">
      <c r="AD234" s="85">
        <v>11</v>
      </c>
      <c r="AE234" s="85">
        <v>12</v>
      </c>
      <c r="AF234" s="86">
        <f t="shared" si="51"/>
        <v>43371</v>
      </c>
      <c r="AG234" s="86">
        <f t="shared" si="52"/>
        <v>43399</v>
      </c>
      <c r="AH234" s="37">
        <f t="shared" si="53"/>
        <v>28</v>
      </c>
      <c r="AJ234" s="164"/>
    </row>
    <row r="235" spans="30:36" x14ac:dyDescent="0.2">
      <c r="AD235" s="85">
        <v>11</v>
      </c>
      <c r="AE235" s="85">
        <v>13</v>
      </c>
      <c r="AF235" s="86">
        <f t="shared" si="51"/>
        <v>43371</v>
      </c>
      <c r="AG235" s="86">
        <f t="shared" si="52"/>
        <v>43399</v>
      </c>
      <c r="AH235" s="37">
        <f t="shared" si="53"/>
        <v>28</v>
      </c>
      <c r="AJ235" s="164"/>
    </row>
    <row r="236" spans="30:36" x14ac:dyDescent="0.2">
      <c r="AD236" s="85">
        <v>11</v>
      </c>
      <c r="AE236" s="85">
        <v>14</v>
      </c>
      <c r="AF236" s="86">
        <f t="shared" si="51"/>
        <v>43371</v>
      </c>
      <c r="AG236" s="86">
        <f t="shared" si="52"/>
        <v>43399</v>
      </c>
      <c r="AH236" s="37">
        <f t="shared" si="53"/>
        <v>28</v>
      </c>
      <c r="AJ236" s="164"/>
    </row>
    <row r="237" spans="30:36" x14ac:dyDescent="0.2">
      <c r="AD237" s="85">
        <v>11</v>
      </c>
      <c r="AE237" s="85">
        <v>15</v>
      </c>
      <c r="AF237" s="86">
        <f t="shared" si="51"/>
        <v>43371</v>
      </c>
      <c r="AG237" s="86">
        <f t="shared" si="52"/>
        <v>43399</v>
      </c>
      <c r="AH237" s="37">
        <f t="shared" si="53"/>
        <v>28</v>
      </c>
      <c r="AJ237" s="164"/>
    </row>
    <row r="238" spans="30:36" x14ac:dyDescent="0.2">
      <c r="AD238" s="85">
        <v>11</v>
      </c>
      <c r="AE238" s="85">
        <v>16</v>
      </c>
      <c r="AF238" s="86">
        <f t="shared" si="51"/>
        <v>43371</v>
      </c>
      <c r="AG238" s="86">
        <f t="shared" si="52"/>
        <v>43399</v>
      </c>
      <c r="AH238" s="37">
        <f t="shared" si="53"/>
        <v>28</v>
      </c>
      <c r="AJ238" s="164"/>
    </row>
    <row r="239" spans="30:36" x14ac:dyDescent="0.2">
      <c r="AD239" s="85">
        <v>11</v>
      </c>
      <c r="AE239" s="85">
        <v>17</v>
      </c>
      <c r="AF239" s="86">
        <f t="shared" si="51"/>
        <v>43371</v>
      </c>
      <c r="AG239" s="86">
        <f t="shared" si="52"/>
        <v>43399</v>
      </c>
      <c r="AH239" s="37">
        <f t="shared" si="53"/>
        <v>28</v>
      </c>
      <c r="AJ239" s="164"/>
    </row>
    <row r="240" spans="30:36" x14ac:dyDescent="0.2">
      <c r="AD240" s="85">
        <v>11</v>
      </c>
      <c r="AE240" s="85">
        <v>18</v>
      </c>
      <c r="AF240" s="86">
        <f t="shared" si="51"/>
        <v>43371</v>
      </c>
      <c r="AG240" s="86">
        <f t="shared" si="52"/>
        <v>43399</v>
      </c>
      <c r="AH240" s="37">
        <f t="shared" si="53"/>
        <v>28</v>
      </c>
      <c r="AJ240" s="164"/>
    </row>
    <row r="241" spans="30:36" x14ac:dyDescent="0.2">
      <c r="AD241" s="85">
        <v>11</v>
      </c>
      <c r="AE241" s="85">
        <v>19</v>
      </c>
      <c r="AF241" s="86">
        <f t="shared" si="51"/>
        <v>43371</v>
      </c>
      <c r="AG241" s="86">
        <f t="shared" si="52"/>
        <v>43399</v>
      </c>
      <c r="AH241" s="37">
        <f t="shared" si="53"/>
        <v>28</v>
      </c>
      <c r="AJ241" s="164"/>
    </row>
    <row r="242" spans="30:36" x14ac:dyDescent="0.2">
      <c r="AD242" s="85">
        <v>12</v>
      </c>
      <c r="AE242" s="85">
        <v>1</v>
      </c>
      <c r="AF242" s="86">
        <f t="shared" si="51"/>
        <v>43399</v>
      </c>
      <c r="AG242" s="86">
        <f t="shared" si="52"/>
        <v>43429</v>
      </c>
      <c r="AH242" s="37">
        <f t="shared" si="53"/>
        <v>30</v>
      </c>
      <c r="AJ242" s="164"/>
    </row>
    <row r="243" spans="30:36" x14ac:dyDescent="0.2">
      <c r="AD243" s="85">
        <v>12</v>
      </c>
      <c r="AE243" s="85">
        <v>2</v>
      </c>
      <c r="AF243" s="86">
        <f t="shared" si="51"/>
        <v>43399</v>
      </c>
      <c r="AG243" s="86">
        <f t="shared" si="52"/>
        <v>43429</v>
      </c>
      <c r="AH243" s="37">
        <f t="shared" si="53"/>
        <v>30</v>
      </c>
      <c r="AJ243" s="164"/>
    </row>
    <row r="244" spans="30:36" x14ac:dyDescent="0.2">
      <c r="AD244" s="85">
        <v>12</v>
      </c>
      <c r="AE244" s="85">
        <v>3</v>
      </c>
      <c r="AF244" s="86">
        <f t="shared" si="51"/>
        <v>43399</v>
      </c>
      <c r="AG244" s="86">
        <f t="shared" si="52"/>
        <v>43429</v>
      </c>
      <c r="AH244" s="37">
        <f t="shared" si="53"/>
        <v>30</v>
      </c>
      <c r="AJ244" s="164"/>
    </row>
    <row r="245" spans="30:36" x14ac:dyDescent="0.2">
      <c r="AD245" s="85">
        <v>12</v>
      </c>
      <c r="AE245" s="85">
        <v>4</v>
      </c>
      <c r="AF245" s="86">
        <f t="shared" si="51"/>
        <v>43399</v>
      </c>
      <c r="AG245" s="86">
        <f t="shared" si="52"/>
        <v>43429</v>
      </c>
      <c r="AH245" s="37">
        <f t="shared" si="53"/>
        <v>30</v>
      </c>
      <c r="AJ245" s="164"/>
    </row>
    <row r="246" spans="30:36" x14ac:dyDescent="0.2">
      <c r="AD246" s="85">
        <v>12</v>
      </c>
      <c r="AE246" s="85">
        <v>5</v>
      </c>
      <c r="AF246" s="86">
        <f t="shared" si="51"/>
        <v>43399</v>
      </c>
      <c r="AG246" s="86">
        <f t="shared" si="52"/>
        <v>43429</v>
      </c>
      <c r="AH246" s="37">
        <f t="shared" si="53"/>
        <v>30</v>
      </c>
      <c r="AJ246" s="164"/>
    </row>
    <row r="247" spans="30:36" x14ac:dyDescent="0.2">
      <c r="AD247" s="85">
        <v>12</v>
      </c>
      <c r="AE247" s="85">
        <v>6</v>
      </c>
      <c r="AF247" s="86">
        <f t="shared" si="51"/>
        <v>43399</v>
      </c>
      <c r="AG247" s="86">
        <f t="shared" si="52"/>
        <v>43429</v>
      </c>
      <c r="AH247" s="37">
        <f t="shared" si="53"/>
        <v>30</v>
      </c>
      <c r="AJ247" s="164"/>
    </row>
    <row r="248" spans="30:36" x14ac:dyDescent="0.2">
      <c r="AD248" s="85">
        <v>12</v>
      </c>
      <c r="AE248" s="85">
        <v>7</v>
      </c>
      <c r="AF248" s="86">
        <f t="shared" si="51"/>
        <v>43399</v>
      </c>
      <c r="AG248" s="86">
        <f t="shared" si="52"/>
        <v>43429</v>
      </c>
      <c r="AH248" s="37">
        <f t="shared" si="53"/>
        <v>30</v>
      </c>
      <c r="AJ248" s="164"/>
    </row>
    <row r="249" spans="30:36" x14ac:dyDescent="0.2">
      <c r="AD249" s="85">
        <v>12</v>
      </c>
      <c r="AE249" s="85">
        <v>8</v>
      </c>
      <c r="AF249" s="86">
        <f t="shared" si="51"/>
        <v>43399</v>
      </c>
      <c r="AG249" s="86">
        <f t="shared" si="52"/>
        <v>43429</v>
      </c>
      <c r="AH249" s="37">
        <f t="shared" si="53"/>
        <v>30</v>
      </c>
      <c r="AJ249" s="164"/>
    </row>
    <row r="250" spans="30:36" x14ac:dyDescent="0.2">
      <c r="AD250" s="85">
        <v>12</v>
      </c>
      <c r="AE250" s="85">
        <v>9</v>
      </c>
      <c r="AF250" s="86">
        <f t="shared" si="51"/>
        <v>43399</v>
      </c>
      <c r="AG250" s="86">
        <f t="shared" si="52"/>
        <v>43429</v>
      </c>
      <c r="AH250" s="37">
        <f t="shared" si="53"/>
        <v>30</v>
      </c>
      <c r="AJ250" s="164"/>
    </row>
    <row r="251" spans="30:36" x14ac:dyDescent="0.2">
      <c r="AD251" s="85">
        <v>12</v>
      </c>
      <c r="AE251" s="85">
        <v>10</v>
      </c>
      <c r="AF251" s="86">
        <f t="shared" si="51"/>
        <v>43399</v>
      </c>
      <c r="AG251" s="86">
        <f t="shared" si="52"/>
        <v>43429</v>
      </c>
      <c r="AH251" s="37">
        <f t="shared" si="53"/>
        <v>30</v>
      </c>
      <c r="AJ251" s="164"/>
    </row>
    <row r="252" spans="30:36" x14ac:dyDescent="0.2">
      <c r="AD252" s="85">
        <v>12</v>
      </c>
      <c r="AE252" s="85">
        <v>11</v>
      </c>
      <c r="AF252" s="86">
        <f t="shared" si="51"/>
        <v>43399</v>
      </c>
      <c r="AG252" s="86">
        <f t="shared" si="52"/>
        <v>43429</v>
      </c>
      <c r="AH252" s="37">
        <f t="shared" si="53"/>
        <v>30</v>
      </c>
      <c r="AJ252" s="164"/>
    </row>
    <row r="253" spans="30:36" x14ac:dyDescent="0.2">
      <c r="AD253" s="85">
        <v>12</v>
      </c>
      <c r="AE253" s="85">
        <v>12</v>
      </c>
      <c r="AF253" s="86">
        <f t="shared" si="51"/>
        <v>43399</v>
      </c>
      <c r="AG253" s="86">
        <f t="shared" si="52"/>
        <v>43429</v>
      </c>
      <c r="AH253" s="37">
        <f t="shared" si="53"/>
        <v>30</v>
      </c>
      <c r="AJ253" s="164"/>
    </row>
    <row r="254" spans="30:36" x14ac:dyDescent="0.2">
      <c r="AD254" s="85">
        <v>12</v>
      </c>
      <c r="AE254" s="85">
        <v>13</v>
      </c>
      <c r="AF254" s="86">
        <f t="shared" si="51"/>
        <v>43399</v>
      </c>
      <c r="AG254" s="86">
        <f t="shared" si="52"/>
        <v>43429</v>
      </c>
      <c r="AH254" s="37">
        <f t="shared" si="53"/>
        <v>30</v>
      </c>
      <c r="AJ254" s="164"/>
    </row>
    <row r="255" spans="30:36" x14ac:dyDescent="0.2">
      <c r="AD255" s="85">
        <v>12</v>
      </c>
      <c r="AE255" s="85">
        <v>14</v>
      </c>
      <c r="AF255" s="86">
        <f t="shared" si="51"/>
        <v>43399</v>
      </c>
      <c r="AG255" s="86">
        <f t="shared" si="52"/>
        <v>43429</v>
      </c>
      <c r="AH255" s="37">
        <f t="shared" si="53"/>
        <v>30</v>
      </c>
      <c r="AJ255" s="164"/>
    </row>
    <row r="256" spans="30:36" x14ac:dyDescent="0.2">
      <c r="AD256" s="85">
        <v>12</v>
      </c>
      <c r="AE256" s="85">
        <v>15</v>
      </c>
      <c r="AF256" s="86">
        <f t="shared" si="51"/>
        <v>43399</v>
      </c>
      <c r="AG256" s="86">
        <f t="shared" si="52"/>
        <v>43429</v>
      </c>
      <c r="AH256" s="37">
        <f t="shared" si="53"/>
        <v>30</v>
      </c>
      <c r="AJ256" s="164"/>
    </row>
    <row r="257" spans="30:36" x14ac:dyDescent="0.2">
      <c r="AD257" s="85">
        <v>12</v>
      </c>
      <c r="AE257" s="85">
        <v>16</v>
      </c>
      <c r="AF257" s="86">
        <f t="shared" si="51"/>
        <v>43399</v>
      </c>
      <c r="AG257" s="86">
        <f t="shared" si="52"/>
        <v>43429</v>
      </c>
      <c r="AH257" s="37">
        <f t="shared" si="53"/>
        <v>30</v>
      </c>
      <c r="AJ257" s="164"/>
    </row>
    <row r="258" spans="30:36" x14ac:dyDescent="0.2">
      <c r="AD258" s="85">
        <v>12</v>
      </c>
      <c r="AE258" s="85">
        <v>17</v>
      </c>
      <c r="AF258" s="86">
        <f t="shared" si="51"/>
        <v>43399</v>
      </c>
      <c r="AG258" s="86">
        <f t="shared" si="52"/>
        <v>43429</v>
      </c>
      <c r="AH258" s="37">
        <f t="shared" si="53"/>
        <v>30</v>
      </c>
      <c r="AJ258" s="164"/>
    </row>
    <row r="259" spans="30:36" x14ac:dyDescent="0.2">
      <c r="AD259" s="85">
        <v>12</v>
      </c>
      <c r="AE259" s="85">
        <v>18</v>
      </c>
      <c r="AF259" s="86">
        <f t="shared" si="51"/>
        <v>43399</v>
      </c>
      <c r="AG259" s="86">
        <f t="shared" si="52"/>
        <v>43429</v>
      </c>
      <c r="AH259" s="37">
        <f t="shared" si="53"/>
        <v>30</v>
      </c>
      <c r="AJ259" s="164"/>
    </row>
    <row r="260" spans="30:36" x14ac:dyDescent="0.2">
      <c r="AD260" s="136">
        <v>12</v>
      </c>
      <c r="AE260" s="136">
        <v>19</v>
      </c>
      <c r="AF260" s="137">
        <f t="shared" si="51"/>
        <v>43399</v>
      </c>
      <c r="AG260" s="137">
        <f t="shared" si="52"/>
        <v>43429</v>
      </c>
      <c r="AH260" s="138">
        <f t="shared" si="53"/>
        <v>30</v>
      </c>
      <c r="AJ260" s="164"/>
    </row>
    <row r="261" spans="30:36" x14ac:dyDescent="0.2">
      <c r="AD261" s="85">
        <v>1</v>
      </c>
      <c r="AE261" s="85">
        <v>1</v>
      </c>
      <c r="AF261" s="86">
        <f>INDEX($AW$10:$BX$28,MATCH(AE261,$A$10:$A$28,0),AD261*2)</f>
        <v>43429</v>
      </c>
      <c r="AG261" s="86">
        <f>INDEX($AY$10:$BX$28,MATCH(AE261,$A$10:$A$28,0),AD261*2)</f>
        <v>43456</v>
      </c>
      <c r="AH261" s="37">
        <f>AG261-AF261</f>
        <v>27</v>
      </c>
      <c r="AJ261" s="164"/>
    </row>
    <row r="262" spans="30:36" x14ac:dyDescent="0.2">
      <c r="AD262" s="85">
        <v>1</v>
      </c>
      <c r="AE262" s="85">
        <v>2</v>
      </c>
      <c r="AF262" s="86">
        <f t="shared" ref="AF262:AF279" si="54">INDEX($AW$10:$BX$28,MATCH(AE262,$A$10:$A$28,0),AD262*2)</f>
        <v>43429</v>
      </c>
      <c r="AG262" s="86">
        <f t="shared" ref="AG262:AG279" si="55">INDEX($AY$10:$BX$28,MATCH(AE262,$A$10:$A$28,0),AD262*2)</f>
        <v>43456</v>
      </c>
      <c r="AH262" s="37">
        <f t="shared" ref="AH262:AH279" si="56">AG262-AF262</f>
        <v>27</v>
      </c>
      <c r="AJ262" s="164"/>
    </row>
    <row r="263" spans="30:36" x14ac:dyDescent="0.2">
      <c r="AD263" s="85">
        <v>1</v>
      </c>
      <c r="AE263" s="85">
        <v>3</v>
      </c>
      <c r="AF263" s="86">
        <f t="shared" si="54"/>
        <v>43429</v>
      </c>
      <c r="AG263" s="86">
        <f t="shared" si="55"/>
        <v>43456</v>
      </c>
      <c r="AH263" s="37">
        <f t="shared" si="56"/>
        <v>27</v>
      </c>
      <c r="AJ263" s="164"/>
    </row>
    <row r="264" spans="30:36" x14ac:dyDescent="0.2">
      <c r="AD264" s="85">
        <v>1</v>
      </c>
      <c r="AE264" s="85">
        <v>4</v>
      </c>
      <c r="AF264" s="86">
        <f t="shared" si="54"/>
        <v>43429</v>
      </c>
      <c r="AG264" s="86">
        <f t="shared" si="55"/>
        <v>43456</v>
      </c>
      <c r="AH264" s="37">
        <f t="shared" si="56"/>
        <v>27</v>
      </c>
      <c r="AJ264" s="164"/>
    </row>
    <row r="265" spans="30:36" x14ac:dyDescent="0.2">
      <c r="AD265" s="85">
        <v>1</v>
      </c>
      <c r="AE265" s="85">
        <v>5</v>
      </c>
      <c r="AF265" s="86">
        <f t="shared" si="54"/>
        <v>43429</v>
      </c>
      <c r="AG265" s="86">
        <f t="shared" si="55"/>
        <v>43456</v>
      </c>
      <c r="AH265" s="37">
        <f t="shared" si="56"/>
        <v>27</v>
      </c>
      <c r="AJ265" s="164"/>
    </row>
    <row r="266" spans="30:36" x14ac:dyDescent="0.2">
      <c r="AD266" s="85">
        <v>1</v>
      </c>
      <c r="AE266" s="85">
        <v>6</v>
      </c>
      <c r="AF266" s="86">
        <f t="shared" si="54"/>
        <v>43429</v>
      </c>
      <c r="AG266" s="86">
        <f t="shared" si="55"/>
        <v>43456</v>
      </c>
      <c r="AH266" s="37">
        <f t="shared" si="56"/>
        <v>27</v>
      </c>
      <c r="AJ266" s="164"/>
    </row>
    <row r="267" spans="30:36" x14ac:dyDescent="0.2">
      <c r="AD267" s="85">
        <v>1</v>
      </c>
      <c r="AE267" s="85">
        <v>7</v>
      </c>
      <c r="AF267" s="86">
        <f t="shared" si="54"/>
        <v>43429</v>
      </c>
      <c r="AG267" s="86">
        <f t="shared" si="55"/>
        <v>43456</v>
      </c>
      <c r="AH267" s="37">
        <f t="shared" si="56"/>
        <v>27</v>
      </c>
      <c r="AJ267" s="164"/>
    </row>
    <row r="268" spans="30:36" x14ac:dyDescent="0.2">
      <c r="AD268" s="85">
        <v>1</v>
      </c>
      <c r="AE268" s="85">
        <v>8</v>
      </c>
      <c r="AF268" s="86">
        <f t="shared" si="54"/>
        <v>43429</v>
      </c>
      <c r="AG268" s="86">
        <f t="shared" si="55"/>
        <v>43456</v>
      </c>
      <c r="AH268" s="37">
        <f t="shared" si="56"/>
        <v>27</v>
      </c>
      <c r="AJ268" s="164"/>
    </row>
    <row r="269" spans="30:36" x14ac:dyDescent="0.2">
      <c r="AD269" s="85">
        <v>1</v>
      </c>
      <c r="AE269" s="85">
        <v>9</v>
      </c>
      <c r="AF269" s="86">
        <f t="shared" si="54"/>
        <v>43429</v>
      </c>
      <c r="AG269" s="86">
        <f t="shared" si="55"/>
        <v>43456</v>
      </c>
      <c r="AH269" s="37">
        <f t="shared" si="56"/>
        <v>27</v>
      </c>
      <c r="AJ269" s="164"/>
    </row>
    <row r="270" spans="30:36" x14ac:dyDescent="0.2">
      <c r="AD270" s="85">
        <v>1</v>
      </c>
      <c r="AE270" s="85">
        <v>10</v>
      </c>
      <c r="AF270" s="86">
        <f t="shared" si="54"/>
        <v>43429</v>
      </c>
      <c r="AG270" s="86">
        <f t="shared" si="55"/>
        <v>43456</v>
      </c>
      <c r="AH270" s="37">
        <f t="shared" si="56"/>
        <v>27</v>
      </c>
      <c r="AJ270" s="164"/>
    </row>
    <row r="271" spans="30:36" x14ac:dyDescent="0.2">
      <c r="AD271" s="85">
        <v>1</v>
      </c>
      <c r="AE271" s="85">
        <v>11</v>
      </c>
      <c r="AF271" s="86">
        <f t="shared" si="54"/>
        <v>43429</v>
      </c>
      <c r="AG271" s="86">
        <f t="shared" si="55"/>
        <v>43456</v>
      </c>
      <c r="AH271" s="37">
        <f t="shared" si="56"/>
        <v>27</v>
      </c>
      <c r="AJ271" s="164"/>
    </row>
    <row r="272" spans="30:36" x14ac:dyDescent="0.2">
      <c r="AD272" s="85">
        <v>1</v>
      </c>
      <c r="AE272" s="85">
        <v>12</v>
      </c>
      <c r="AF272" s="86">
        <f t="shared" si="54"/>
        <v>43429</v>
      </c>
      <c r="AG272" s="86">
        <f t="shared" si="55"/>
        <v>43456</v>
      </c>
      <c r="AH272" s="37">
        <f t="shared" si="56"/>
        <v>27</v>
      </c>
      <c r="AJ272" s="164"/>
    </row>
    <row r="273" spans="30:36" x14ac:dyDescent="0.2">
      <c r="AD273" s="85">
        <v>1</v>
      </c>
      <c r="AE273" s="85">
        <v>13</v>
      </c>
      <c r="AF273" s="86">
        <f t="shared" si="54"/>
        <v>43429</v>
      </c>
      <c r="AG273" s="86">
        <f t="shared" si="55"/>
        <v>43456</v>
      </c>
      <c r="AH273" s="37">
        <f t="shared" si="56"/>
        <v>27</v>
      </c>
      <c r="AJ273" s="164"/>
    </row>
    <row r="274" spans="30:36" x14ac:dyDescent="0.2">
      <c r="AD274" s="85">
        <v>1</v>
      </c>
      <c r="AE274" s="85">
        <v>14</v>
      </c>
      <c r="AF274" s="86">
        <f t="shared" si="54"/>
        <v>43429</v>
      </c>
      <c r="AG274" s="86">
        <f t="shared" si="55"/>
        <v>43456</v>
      </c>
      <c r="AH274" s="37">
        <f t="shared" si="56"/>
        <v>27</v>
      </c>
      <c r="AJ274" s="164"/>
    </row>
    <row r="275" spans="30:36" x14ac:dyDescent="0.2">
      <c r="AD275" s="85">
        <v>1</v>
      </c>
      <c r="AE275" s="85">
        <v>15</v>
      </c>
      <c r="AF275" s="86">
        <f t="shared" si="54"/>
        <v>43429</v>
      </c>
      <c r="AG275" s="86">
        <f t="shared" si="55"/>
        <v>43456</v>
      </c>
      <c r="AH275" s="37">
        <f t="shared" si="56"/>
        <v>27</v>
      </c>
      <c r="AJ275" s="164"/>
    </row>
    <row r="276" spans="30:36" x14ac:dyDescent="0.2">
      <c r="AD276" s="85">
        <v>1</v>
      </c>
      <c r="AE276" s="85">
        <v>16</v>
      </c>
      <c r="AF276" s="86">
        <f t="shared" si="54"/>
        <v>43429</v>
      </c>
      <c r="AG276" s="86">
        <f t="shared" si="55"/>
        <v>43456</v>
      </c>
      <c r="AH276" s="37">
        <f t="shared" si="56"/>
        <v>27</v>
      </c>
      <c r="AJ276" s="164"/>
    </row>
    <row r="277" spans="30:36" x14ac:dyDescent="0.2">
      <c r="AD277" s="85">
        <v>1</v>
      </c>
      <c r="AE277" s="85">
        <v>17</v>
      </c>
      <c r="AF277" s="86">
        <f t="shared" si="54"/>
        <v>43429</v>
      </c>
      <c r="AG277" s="86">
        <f t="shared" si="55"/>
        <v>43456</v>
      </c>
      <c r="AH277" s="37">
        <f t="shared" si="56"/>
        <v>27</v>
      </c>
      <c r="AJ277" s="164"/>
    </row>
    <row r="278" spans="30:36" x14ac:dyDescent="0.2">
      <c r="AD278" s="85">
        <v>1</v>
      </c>
      <c r="AE278" s="85">
        <v>18</v>
      </c>
      <c r="AF278" s="86">
        <f t="shared" si="54"/>
        <v>43429</v>
      </c>
      <c r="AG278" s="86">
        <f t="shared" si="55"/>
        <v>43456</v>
      </c>
      <c r="AH278" s="37">
        <f t="shared" si="56"/>
        <v>27</v>
      </c>
      <c r="AJ278" s="164"/>
    </row>
    <row r="279" spans="30:36" x14ac:dyDescent="0.2">
      <c r="AD279" s="136">
        <v>1</v>
      </c>
      <c r="AE279" s="136">
        <v>19</v>
      </c>
      <c r="AF279" s="137">
        <f t="shared" si="54"/>
        <v>43429</v>
      </c>
      <c r="AG279" s="137">
        <f t="shared" si="55"/>
        <v>43456</v>
      </c>
      <c r="AH279" s="138">
        <f t="shared" si="56"/>
        <v>27</v>
      </c>
      <c r="AJ279" s="164"/>
    </row>
    <row r="280" spans="30:36" x14ac:dyDescent="0.2">
      <c r="AD280" s="85"/>
      <c r="AE280" s="85"/>
      <c r="AF280" s="86"/>
      <c r="AG280" s="86"/>
      <c r="AJ280" s="164"/>
    </row>
    <row r="281" spans="30:36" x14ac:dyDescent="0.2">
      <c r="AD281" s="85"/>
      <c r="AE281" s="85"/>
      <c r="AF281" s="86"/>
      <c r="AG281" s="86"/>
      <c r="AJ281" s="164"/>
    </row>
    <row r="282" spans="30:36" x14ac:dyDescent="0.2">
      <c r="AD282" s="85"/>
      <c r="AE282" s="85"/>
      <c r="AF282" s="86"/>
      <c r="AG282" s="86"/>
      <c r="AJ282" s="164"/>
    </row>
    <row r="283" spans="30:36" x14ac:dyDescent="0.2">
      <c r="AD283" s="85"/>
      <c r="AE283" s="85"/>
      <c r="AF283" s="86"/>
      <c r="AG283" s="86"/>
      <c r="AJ283" s="164"/>
    </row>
    <row r="284" spans="30:36" x14ac:dyDescent="0.2">
      <c r="AD284" s="85"/>
      <c r="AE284" s="85"/>
      <c r="AF284" s="86"/>
      <c r="AG284" s="86"/>
      <c r="AJ284" s="164"/>
    </row>
    <row r="285" spans="30:36" x14ac:dyDescent="0.2">
      <c r="AD285" s="85"/>
      <c r="AE285" s="85"/>
      <c r="AF285" s="86"/>
      <c r="AG285" s="86"/>
      <c r="AJ285" s="164"/>
    </row>
    <row r="286" spans="30:36" x14ac:dyDescent="0.2">
      <c r="AD286" s="85"/>
      <c r="AE286" s="85"/>
      <c r="AF286" s="86"/>
      <c r="AG286" s="86"/>
      <c r="AJ286" s="164"/>
    </row>
    <row r="287" spans="30:36" x14ac:dyDescent="0.2">
      <c r="AD287" s="85"/>
      <c r="AE287" s="85"/>
      <c r="AF287" s="86"/>
      <c r="AG287" s="86"/>
      <c r="AJ287" s="164"/>
    </row>
    <row r="288" spans="30:36" x14ac:dyDescent="0.2">
      <c r="AD288" s="85"/>
      <c r="AE288" s="85"/>
      <c r="AF288" s="86"/>
      <c r="AG288" s="86"/>
      <c r="AJ288" s="164"/>
    </row>
    <row r="289" spans="30:36" x14ac:dyDescent="0.2">
      <c r="AD289" s="85"/>
      <c r="AE289" s="85"/>
      <c r="AF289" s="86"/>
      <c r="AG289" s="86"/>
      <c r="AJ289" s="164"/>
    </row>
    <row r="290" spans="30:36" x14ac:dyDescent="0.2">
      <c r="AD290" s="85"/>
      <c r="AE290" s="85"/>
      <c r="AF290" s="86"/>
      <c r="AG290" s="86"/>
      <c r="AJ290" s="164"/>
    </row>
    <row r="291" spans="30:36" x14ac:dyDescent="0.2">
      <c r="AD291" s="85"/>
      <c r="AE291" s="85"/>
      <c r="AF291" s="86"/>
      <c r="AG291" s="86"/>
      <c r="AJ291" s="164"/>
    </row>
    <row r="292" spans="30:36" x14ac:dyDescent="0.2">
      <c r="AD292" s="85"/>
      <c r="AE292" s="85"/>
      <c r="AF292" s="86"/>
      <c r="AG292" s="86"/>
      <c r="AJ292" s="164"/>
    </row>
    <row r="293" spans="30:36" x14ac:dyDescent="0.2">
      <c r="AD293" s="85"/>
      <c r="AE293" s="85"/>
      <c r="AF293" s="86"/>
      <c r="AG293" s="86"/>
      <c r="AJ293" s="164"/>
    </row>
    <row r="294" spans="30:36" x14ac:dyDescent="0.2">
      <c r="AD294" s="85"/>
      <c r="AE294" s="85"/>
      <c r="AF294" s="86"/>
      <c r="AG294" s="86"/>
      <c r="AJ294" s="164"/>
    </row>
    <row r="295" spans="30:36" x14ac:dyDescent="0.2">
      <c r="AD295" s="85"/>
      <c r="AE295" s="85"/>
      <c r="AF295" s="86"/>
      <c r="AG295" s="86"/>
      <c r="AJ295" s="164"/>
    </row>
    <row r="296" spans="30:36" x14ac:dyDescent="0.2">
      <c r="AD296" s="85"/>
      <c r="AE296" s="85"/>
      <c r="AF296" s="86"/>
      <c r="AG296" s="86"/>
      <c r="AJ296" s="164"/>
    </row>
    <row r="297" spans="30:36" x14ac:dyDescent="0.2">
      <c r="AD297" s="85"/>
      <c r="AE297" s="85"/>
      <c r="AF297" s="86"/>
      <c r="AG297" s="86"/>
      <c r="AJ297" s="164"/>
    </row>
    <row r="298" spans="30:36" x14ac:dyDescent="0.2">
      <c r="AD298" s="85"/>
      <c r="AE298" s="85"/>
      <c r="AF298" s="86"/>
      <c r="AG298" s="86"/>
      <c r="AJ298" s="164"/>
    </row>
    <row r="299" spans="30:36" x14ac:dyDescent="0.2">
      <c r="AD299" s="85"/>
      <c r="AE299" s="85"/>
      <c r="AF299" s="86"/>
      <c r="AG299" s="86"/>
      <c r="AJ299" s="164"/>
    </row>
    <row r="300" spans="30:36" x14ac:dyDescent="0.2">
      <c r="AD300" s="85"/>
      <c r="AE300" s="85"/>
      <c r="AF300" s="86"/>
      <c r="AG300" s="86"/>
      <c r="AJ300" s="164"/>
    </row>
    <row r="301" spans="30:36" x14ac:dyDescent="0.2">
      <c r="AD301" s="85"/>
      <c r="AE301" s="85"/>
      <c r="AF301" s="86"/>
      <c r="AG301" s="86"/>
      <c r="AJ301" s="164"/>
    </row>
    <row r="302" spans="30:36" x14ac:dyDescent="0.2">
      <c r="AD302" s="85"/>
      <c r="AE302" s="85"/>
      <c r="AF302" s="86"/>
      <c r="AG302" s="86"/>
      <c r="AJ302" s="164"/>
    </row>
    <row r="303" spans="30:36" x14ac:dyDescent="0.2">
      <c r="AD303" s="85"/>
      <c r="AE303" s="85"/>
      <c r="AF303" s="86"/>
      <c r="AG303" s="86"/>
      <c r="AJ303" s="164"/>
    </row>
    <row r="304" spans="30:36" x14ac:dyDescent="0.2">
      <c r="AD304" s="85"/>
      <c r="AE304" s="85"/>
      <c r="AF304" s="86"/>
      <c r="AG304" s="86"/>
      <c r="AJ304" s="164"/>
    </row>
    <row r="305" spans="30:36" x14ac:dyDescent="0.2">
      <c r="AD305" s="85"/>
      <c r="AE305" s="85"/>
      <c r="AF305" s="86"/>
      <c r="AG305" s="86"/>
      <c r="AJ305" s="164"/>
    </row>
    <row r="306" spans="30:36" x14ac:dyDescent="0.2">
      <c r="AD306" s="85"/>
      <c r="AE306" s="85"/>
      <c r="AF306" s="86"/>
      <c r="AG306" s="86"/>
      <c r="AJ306" s="164"/>
    </row>
    <row r="307" spans="30:36" x14ac:dyDescent="0.2">
      <c r="AD307" s="85"/>
      <c r="AE307" s="85"/>
      <c r="AF307" s="86"/>
      <c r="AG307" s="86"/>
      <c r="AJ307" s="164"/>
    </row>
    <row r="308" spans="30:36" x14ac:dyDescent="0.2">
      <c r="AD308" s="85"/>
      <c r="AE308" s="85"/>
      <c r="AF308" s="86"/>
      <c r="AG308" s="86"/>
      <c r="AJ308" s="164"/>
    </row>
    <row r="309" spans="30:36" x14ac:dyDescent="0.2">
      <c r="AD309" s="85"/>
      <c r="AE309" s="85"/>
      <c r="AF309" s="86"/>
      <c r="AG309" s="86"/>
      <c r="AJ309" s="164"/>
    </row>
    <row r="310" spans="30:36" x14ac:dyDescent="0.2">
      <c r="AD310" s="85"/>
      <c r="AE310" s="85"/>
      <c r="AF310" s="86"/>
      <c r="AG310" s="86"/>
      <c r="AJ310" s="164"/>
    </row>
    <row r="311" spans="30:36" x14ac:dyDescent="0.2">
      <c r="AD311" s="85"/>
      <c r="AE311" s="85"/>
      <c r="AF311" s="86"/>
      <c r="AG311" s="86"/>
      <c r="AJ311" s="164"/>
    </row>
    <row r="312" spans="30:36" x14ac:dyDescent="0.2">
      <c r="AD312" s="85"/>
      <c r="AE312" s="85"/>
      <c r="AF312" s="86"/>
      <c r="AG312" s="86"/>
      <c r="AJ312" s="164"/>
    </row>
    <row r="313" spans="30:36" x14ac:dyDescent="0.2">
      <c r="AD313" s="85"/>
      <c r="AE313" s="85"/>
      <c r="AF313" s="86"/>
      <c r="AG313" s="86"/>
      <c r="AJ313" s="164"/>
    </row>
    <row r="314" spans="30:36" x14ac:dyDescent="0.2">
      <c r="AD314" s="85"/>
      <c r="AE314" s="85"/>
      <c r="AF314" s="86"/>
      <c r="AG314" s="86"/>
      <c r="AJ314" s="164"/>
    </row>
    <row r="315" spans="30:36" x14ac:dyDescent="0.2">
      <c r="AD315" s="85"/>
      <c r="AE315" s="85"/>
      <c r="AF315" s="86"/>
      <c r="AG315" s="86"/>
      <c r="AJ315" s="164"/>
    </row>
    <row r="316" spans="30:36" x14ac:dyDescent="0.2">
      <c r="AD316" s="85"/>
      <c r="AE316" s="85"/>
      <c r="AF316" s="86"/>
      <c r="AG316" s="86"/>
      <c r="AJ316" s="164"/>
    </row>
    <row r="317" spans="30:36" x14ac:dyDescent="0.2">
      <c r="AD317" s="85"/>
      <c r="AE317" s="85"/>
      <c r="AF317" s="86"/>
      <c r="AG317" s="86"/>
      <c r="AJ317" s="164"/>
    </row>
    <row r="318" spans="30:36" x14ac:dyDescent="0.2">
      <c r="AD318" s="85"/>
      <c r="AE318" s="85"/>
      <c r="AF318" s="86"/>
      <c r="AG318" s="86"/>
      <c r="AJ318" s="164"/>
    </row>
    <row r="319" spans="30:36" x14ac:dyDescent="0.2">
      <c r="AD319" s="85"/>
      <c r="AE319" s="85"/>
      <c r="AF319" s="86"/>
      <c r="AG319" s="86"/>
      <c r="AJ319" s="164"/>
    </row>
    <row r="320" spans="30:36" x14ac:dyDescent="0.2">
      <c r="AD320" s="85"/>
      <c r="AE320" s="85"/>
      <c r="AF320" s="86"/>
      <c r="AG320" s="86"/>
      <c r="AJ320" s="164"/>
    </row>
    <row r="321" spans="30:36" x14ac:dyDescent="0.2">
      <c r="AD321" s="85"/>
      <c r="AE321" s="85"/>
      <c r="AF321" s="86"/>
      <c r="AG321" s="86"/>
      <c r="AJ321" s="164"/>
    </row>
    <row r="322" spans="30:36" x14ac:dyDescent="0.2">
      <c r="AD322" s="85"/>
      <c r="AE322" s="85"/>
      <c r="AF322" s="86"/>
      <c r="AG322" s="86"/>
      <c r="AJ322" s="164"/>
    </row>
    <row r="323" spans="30:36" x14ac:dyDescent="0.2">
      <c r="AD323" s="85"/>
      <c r="AE323" s="85"/>
      <c r="AF323" s="86"/>
      <c r="AG323" s="86"/>
      <c r="AJ323" s="164"/>
    </row>
    <row r="324" spans="30:36" x14ac:dyDescent="0.2">
      <c r="AD324" s="85"/>
      <c r="AE324" s="85"/>
      <c r="AF324" s="86"/>
      <c r="AG324" s="86"/>
      <c r="AJ324" s="164"/>
    </row>
    <row r="325" spans="30:36" x14ac:dyDescent="0.2">
      <c r="AD325" s="85"/>
      <c r="AE325" s="85"/>
      <c r="AF325" s="86"/>
      <c r="AG325" s="86"/>
      <c r="AJ325" s="164"/>
    </row>
    <row r="326" spans="30:36" x14ac:dyDescent="0.2">
      <c r="AD326" s="85"/>
      <c r="AE326" s="85"/>
      <c r="AF326" s="86"/>
      <c r="AG326" s="86"/>
      <c r="AJ326" s="164"/>
    </row>
    <row r="327" spans="30:36" x14ac:dyDescent="0.2">
      <c r="AD327" s="85"/>
      <c r="AE327" s="85"/>
      <c r="AF327" s="86"/>
      <c r="AG327" s="86"/>
      <c r="AJ327" s="164"/>
    </row>
    <row r="328" spans="30:36" x14ac:dyDescent="0.2">
      <c r="AD328" s="85"/>
      <c r="AE328" s="85"/>
      <c r="AF328" s="86"/>
      <c r="AG328" s="86"/>
      <c r="AJ328" s="164"/>
    </row>
    <row r="329" spans="30:36" x14ac:dyDescent="0.2">
      <c r="AD329" s="85"/>
      <c r="AE329" s="85"/>
      <c r="AF329" s="86"/>
      <c r="AG329" s="86"/>
      <c r="AJ329" s="164"/>
    </row>
    <row r="330" spans="30:36" x14ac:dyDescent="0.2">
      <c r="AD330" s="85"/>
      <c r="AE330" s="85"/>
      <c r="AF330" s="86"/>
      <c r="AG330" s="86"/>
      <c r="AJ330" s="164"/>
    </row>
    <row r="331" spans="30:36" x14ac:dyDescent="0.2">
      <c r="AD331" s="85"/>
      <c r="AE331" s="85"/>
      <c r="AF331" s="86"/>
      <c r="AG331" s="86"/>
      <c r="AJ331" s="164"/>
    </row>
    <row r="332" spans="30:36" x14ac:dyDescent="0.2">
      <c r="AD332" s="85"/>
      <c r="AE332" s="85"/>
      <c r="AF332" s="86"/>
      <c r="AG332" s="86"/>
      <c r="AJ332" s="164"/>
    </row>
    <row r="333" spans="30:36" x14ac:dyDescent="0.2">
      <c r="AD333" s="85"/>
      <c r="AE333" s="85"/>
      <c r="AF333" s="86"/>
      <c r="AG333" s="86"/>
      <c r="AJ333" s="164"/>
    </row>
    <row r="334" spans="30:36" x14ac:dyDescent="0.2">
      <c r="AD334" s="85"/>
      <c r="AE334" s="85"/>
      <c r="AF334" s="86"/>
      <c r="AG334" s="86"/>
      <c r="AJ334" s="164"/>
    </row>
    <row r="335" spans="30:36" x14ac:dyDescent="0.2">
      <c r="AD335" s="85"/>
      <c r="AE335" s="85"/>
      <c r="AF335" s="86"/>
      <c r="AG335" s="86"/>
      <c r="AJ335" s="164"/>
    </row>
    <row r="336" spans="30:36" x14ac:dyDescent="0.2">
      <c r="AD336" s="85"/>
      <c r="AE336" s="85"/>
      <c r="AF336" s="86"/>
      <c r="AG336" s="86"/>
      <c r="AJ336" s="164"/>
    </row>
    <row r="337" spans="30:36" x14ac:dyDescent="0.2">
      <c r="AD337" s="85"/>
      <c r="AE337" s="85"/>
      <c r="AF337" s="86"/>
      <c r="AG337" s="86"/>
      <c r="AJ337" s="164"/>
    </row>
    <row r="338" spans="30:36" x14ac:dyDescent="0.2">
      <c r="AD338" s="85"/>
      <c r="AE338" s="85"/>
      <c r="AF338" s="86"/>
      <c r="AG338" s="86"/>
      <c r="AJ338" s="164"/>
    </row>
    <row r="339" spans="30:36" x14ac:dyDescent="0.2">
      <c r="AD339" s="85"/>
      <c r="AE339" s="85"/>
      <c r="AF339" s="86"/>
      <c r="AG339" s="86"/>
      <c r="AJ339" s="164"/>
    </row>
    <row r="340" spans="30:36" x14ac:dyDescent="0.2">
      <c r="AD340" s="85"/>
      <c r="AE340" s="85"/>
      <c r="AF340" s="86"/>
      <c r="AG340" s="86"/>
      <c r="AJ340" s="164"/>
    </row>
    <row r="341" spans="30:36" x14ac:dyDescent="0.2">
      <c r="AD341" s="85"/>
      <c r="AE341" s="85"/>
      <c r="AF341" s="86"/>
      <c r="AG341" s="86"/>
      <c r="AJ341" s="164"/>
    </row>
    <row r="342" spans="30:36" x14ac:dyDescent="0.2">
      <c r="AD342" s="85"/>
      <c r="AE342" s="85"/>
      <c r="AF342" s="86"/>
      <c r="AG342" s="86"/>
      <c r="AJ342" s="164"/>
    </row>
    <row r="343" spans="30:36" x14ac:dyDescent="0.2">
      <c r="AD343" s="85"/>
      <c r="AE343" s="85"/>
      <c r="AF343" s="86"/>
      <c r="AG343" s="86"/>
      <c r="AJ343" s="164"/>
    </row>
    <row r="344" spans="30:36" x14ac:dyDescent="0.2">
      <c r="AD344" s="85"/>
      <c r="AE344" s="85"/>
      <c r="AF344" s="86"/>
      <c r="AG344" s="86"/>
      <c r="AJ344" s="164"/>
    </row>
    <row r="345" spans="30:36" x14ac:dyDescent="0.2">
      <c r="AD345" s="85"/>
      <c r="AE345" s="85"/>
      <c r="AF345" s="86"/>
      <c r="AG345" s="86"/>
      <c r="AJ345" s="164"/>
    </row>
    <row r="346" spans="30:36" x14ac:dyDescent="0.2">
      <c r="AD346" s="85"/>
      <c r="AE346" s="85"/>
      <c r="AF346" s="86"/>
      <c r="AG346" s="86"/>
      <c r="AJ346" s="164"/>
    </row>
    <row r="347" spans="30:36" x14ac:dyDescent="0.2">
      <c r="AD347" s="85"/>
      <c r="AE347" s="85"/>
      <c r="AF347" s="86"/>
      <c r="AG347" s="86"/>
      <c r="AJ347" s="164"/>
    </row>
    <row r="348" spans="30:36" x14ac:dyDescent="0.2">
      <c r="AD348" s="85"/>
      <c r="AE348" s="85"/>
      <c r="AF348" s="86"/>
      <c r="AG348" s="86"/>
      <c r="AJ348" s="164"/>
    </row>
    <row r="349" spans="30:36" x14ac:dyDescent="0.2">
      <c r="AD349" s="85"/>
      <c r="AE349" s="85"/>
      <c r="AF349" s="86"/>
      <c r="AG349" s="86"/>
      <c r="AJ349" s="164"/>
    </row>
    <row r="350" spans="30:36" x14ac:dyDescent="0.2">
      <c r="AD350" s="85"/>
      <c r="AE350" s="85"/>
      <c r="AF350" s="86"/>
      <c r="AG350" s="86"/>
      <c r="AJ350" s="164"/>
    </row>
    <row r="351" spans="30:36" x14ac:dyDescent="0.2">
      <c r="AD351" s="85"/>
      <c r="AE351" s="85"/>
      <c r="AF351" s="86"/>
      <c r="AG351" s="86"/>
    </row>
    <row r="352" spans="30:36" x14ac:dyDescent="0.2">
      <c r="AD352" s="85"/>
      <c r="AE352" s="85"/>
      <c r="AF352" s="86"/>
      <c r="AG352" s="86"/>
    </row>
    <row r="353" spans="30:33" x14ac:dyDescent="0.2">
      <c r="AD353" s="85"/>
      <c r="AE353" s="85"/>
      <c r="AF353" s="86"/>
      <c r="AG353" s="86"/>
    </row>
    <row r="354" spans="30:33" x14ac:dyDescent="0.2">
      <c r="AD354" s="85"/>
      <c r="AE354" s="85"/>
      <c r="AF354" s="86"/>
      <c r="AG354" s="86"/>
    </row>
    <row r="355" spans="30:33" x14ac:dyDescent="0.2">
      <c r="AD355" s="85"/>
      <c r="AE355" s="85"/>
      <c r="AF355" s="86"/>
      <c r="AG355" s="86"/>
    </row>
    <row r="356" spans="30:33" x14ac:dyDescent="0.2">
      <c r="AD356" s="85"/>
      <c r="AE356" s="85"/>
      <c r="AF356" s="86"/>
      <c r="AG356" s="86"/>
    </row>
    <row r="357" spans="30:33" x14ac:dyDescent="0.2">
      <c r="AD357" s="85"/>
      <c r="AE357" s="85"/>
      <c r="AF357" s="86"/>
      <c r="AG357" s="86"/>
    </row>
    <row r="358" spans="30:33" x14ac:dyDescent="0.2">
      <c r="AD358" s="85"/>
      <c r="AE358" s="85"/>
      <c r="AF358" s="86"/>
      <c r="AG358" s="86"/>
    </row>
    <row r="359" spans="30:33" x14ac:dyDescent="0.2">
      <c r="AD359" s="85"/>
      <c r="AE359" s="85"/>
      <c r="AF359" s="86"/>
      <c r="AG359" s="86"/>
    </row>
    <row r="360" spans="30:33" x14ac:dyDescent="0.2">
      <c r="AD360" s="85"/>
      <c r="AE360" s="85"/>
      <c r="AF360" s="86"/>
      <c r="AG360" s="86"/>
    </row>
    <row r="361" spans="30:33" x14ac:dyDescent="0.2">
      <c r="AD361" s="85"/>
      <c r="AE361" s="85"/>
      <c r="AF361" s="86"/>
      <c r="AG361" s="86"/>
    </row>
    <row r="362" spans="30:33" x14ac:dyDescent="0.2">
      <c r="AD362" s="85"/>
      <c r="AE362" s="85"/>
      <c r="AF362" s="86"/>
      <c r="AG362" s="86"/>
    </row>
    <row r="363" spans="30:33" x14ac:dyDescent="0.2">
      <c r="AD363" s="85"/>
      <c r="AE363" s="85"/>
      <c r="AF363" s="86"/>
      <c r="AG363" s="86"/>
    </row>
    <row r="364" spans="30:33" x14ac:dyDescent="0.2">
      <c r="AD364" s="85"/>
      <c r="AE364" s="85"/>
      <c r="AF364" s="86"/>
      <c r="AG364" s="86"/>
    </row>
    <row r="365" spans="30:33" x14ac:dyDescent="0.2">
      <c r="AD365" s="85"/>
      <c r="AE365" s="85"/>
      <c r="AF365" s="86"/>
      <c r="AG365" s="86"/>
    </row>
    <row r="366" spans="30:33" x14ac:dyDescent="0.2">
      <c r="AD366" s="85"/>
      <c r="AE366" s="85"/>
      <c r="AF366" s="86"/>
      <c r="AG366" s="86"/>
    </row>
    <row r="367" spans="30:33" x14ac:dyDescent="0.2">
      <c r="AD367" s="85"/>
      <c r="AE367" s="85"/>
      <c r="AF367" s="86"/>
      <c r="AG367" s="86"/>
    </row>
    <row r="368" spans="30:33" x14ac:dyDescent="0.2">
      <c r="AD368" s="85"/>
      <c r="AE368" s="85"/>
      <c r="AF368" s="86"/>
      <c r="AG368" s="86"/>
    </row>
    <row r="369" spans="30:33" x14ac:dyDescent="0.2">
      <c r="AD369" s="85"/>
      <c r="AE369" s="85"/>
      <c r="AF369" s="86"/>
      <c r="AG369" s="86"/>
    </row>
    <row r="370" spans="30:33" x14ac:dyDescent="0.2">
      <c r="AD370" s="85"/>
      <c r="AE370" s="85"/>
      <c r="AF370" s="86"/>
      <c r="AG370" s="86"/>
    </row>
    <row r="371" spans="30:33" x14ac:dyDescent="0.2">
      <c r="AD371" s="85"/>
      <c r="AE371" s="85"/>
      <c r="AF371" s="86"/>
      <c r="AG371" s="86"/>
    </row>
    <row r="372" spans="30:33" x14ac:dyDescent="0.2">
      <c r="AD372" s="85"/>
      <c r="AE372" s="85"/>
      <c r="AF372" s="86"/>
      <c r="AG372" s="86"/>
    </row>
    <row r="373" spans="30:33" x14ac:dyDescent="0.2">
      <c r="AD373" s="85"/>
      <c r="AE373" s="85"/>
      <c r="AF373" s="86"/>
      <c r="AG373" s="86"/>
    </row>
    <row r="374" spans="30:33" x14ac:dyDescent="0.2">
      <c r="AD374" s="85"/>
      <c r="AE374" s="85"/>
      <c r="AF374" s="86"/>
      <c r="AG374" s="86"/>
    </row>
    <row r="375" spans="30:33" x14ac:dyDescent="0.2">
      <c r="AD375" s="85"/>
      <c r="AE375" s="85"/>
      <c r="AF375" s="86"/>
      <c r="AG375" s="86"/>
    </row>
    <row r="376" spans="30:33" x14ac:dyDescent="0.2">
      <c r="AD376" s="85"/>
      <c r="AE376" s="85"/>
      <c r="AF376" s="86"/>
      <c r="AG376" s="86"/>
    </row>
    <row r="377" spans="30:33" x14ac:dyDescent="0.2">
      <c r="AD377" s="85"/>
      <c r="AE377" s="85"/>
      <c r="AF377" s="86"/>
      <c r="AG377" s="86"/>
    </row>
    <row r="378" spans="30:33" x14ac:dyDescent="0.2">
      <c r="AD378" s="85"/>
      <c r="AE378" s="85"/>
      <c r="AF378" s="86"/>
      <c r="AG378" s="86"/>
    </row>
    <row r="379" spans="30:33" x14ac:dyDescent="0.2">
      <c r="AD379" s="85"/>
      <c r="AE379" s="85"/>
      <c r="AF379" s="86"/>
      <c r="AG379" s="86"/>
    </row>
    <row r="380" spans="30:33" x14ac:dyDescent="0.2">
      <c r="AD380" s="85"/>
      <c r="AE380" s="85"/>
      <c r="AF380" s="86"/>
      <c r="AG380" s="86"/>
    </row>
    <row r="381" spans="30:33" x14ac:dyDescent="0.2">
      <c r="AD381" s="85"/>
      <c r="AE381" s="85"/>
      <c r="AF381" s="86"/>
      <c r="AG381" s="86"/>
    </row>
    <row r="382" spans="30:33" x14ac:dyDescent="0.2">
      <c r="AD382" s="85"/>
      <c r="AE382" s="85"/>
      <c r="AF382" s="86"/>
      <c r="AG382" s="86"/>
    </row>
    <row r="383" spans="30:33" x14ac:dyDescent="0.2">
      <c r="AD383" s="85"/>
      <c r="AE383" s="85"/>
      <c r="AF383" s="86"/>
      <c r="AG383" s="86"/>
    </row>
    <row r="384" spans="30:33" x14ac:dyDescent="0.2">
      <c r="AD384" s="85"/>
      <c r="AE384" s="85"/>
      <c r="AF384" s="86"/>
      <c r="AG384" s="86"/>
    </row>
    <row r="385" spans="30:33" x14ac:dyDescent="0.2">
      <c r="AD385" s="85"/>
      <c r="AE385" s="85"/>
      <c r="AF385" s="86"/>
      <c r="AG385" s="86"/>
    </row>
    <row r="386" spans="30:33" x14ac:dyDescent="0.2">
      <c r="AD386" s="85"/>
      <c r="AE386" s="85"/>
      <c r="AF386" s="86"/>
      <c r="AG386" s="86"/>
    </row>
    <row r="387" spans="30:33" x14ac:dyDescent="0.2">
      <c r="AD387" s="85"/>
      <c r="AE387" s="85"/>
      <c r="AF387" s="86"/>
      <c r="AG387" s="86"/>
    </row>
    <row r="388" spans="30:33" x14ac:dyDescent="0.2">
      <c r="AD388" s="85"/>
      <c r="AE388" s="85"/>
      <c r="AF388" s="86"/>
      <c r="AG388" s="86"/>
    </row>
    <row r="389" spans="30:33" x14ac:dyDescent="0.2">
      <c r="AD389" s="85"/>
      <c r="AE389" s="85"/>
      <c r="AF389" s="86"/>
      <c r="AG389" s="86"/>
    </row>
    <row r="390" spans="30:33" x14ac:dyDescent="0.2">
      <c r="AD390" s="85"/>
      <c r="AE390" s="85"/>
      <c r="AF390" s="86"/>
      <c r="AG390" s="86"/>
    </row>
    <row r="391" spans="30:33" x14ac:dyDescent="0.2">
      <c r="AD391" s="85"/>
      <c r="AE391" s="85"/>
      <c r="AF391" s="86"/>
      <c r="AG391" s="86"/>
    </row>
    <row r="392" spans="30:33" x14ac:dyDescent="0.2">
      <c r="AD392" s="85"/>
      <c r="AE392" s="85"/>
      <c r="AF392" s="86"/>
      <c r="AG392" s="86"/>
    </row>
    <row r="393" spans="30:33" x14ac:dyDescent="0.2">
      <c r="AD393" s="85"/>
      <c r="AE393" s="85"/>
      <c r="AF393" s="86"/>
      <c r="AG393" s="86"/>
    </row>
    <row r="394" spans="30:33" x14ac:dyDescent="0.2">
      <c r="AD394" s="85"/>
      <c r="AE394" s="85"/>
      <c r="AF394" s="86"/>
      <c r="AG394" s="86"/>
    </row>
    <row r="395" spans="30:33" x14ac:dyDescent="0.2">
      <c r="AD395" s="85"/>
      <c r="AE395" s="85"/>
      <c r="AF395" s="86"/>
      <c r="AG395" s="86"/>
    </row>
    <row r="396" spans="30:33" x14ac:dyDescent="0.2">
      <c r="AD396" s="85"/>
      <c r="AE396" s="85"/>
      <c r="AF396" s="86"/>
      <c r="AG396" s="86"/>
    </row>
    <row r="397" spans="30:33" x14ac:dyDescent="0.2">
      <c r="AD397" s="85"/>
      <c r="AE397" s="85"/>
      <c r="AF397" s="86"/>
      <c r="AG397" s="86"/>
    </row>
    <row r="398" spans="30:33" x14ac:dyDescent="0.2">
      <c r="AD398" s="85"/>
      <c r="AE398" s="85"/>
      <c r="AF398" s="86"/>
      <c r="AG398" s="86"/>
    </row>
    <row r="399" spans="30:33" x14ac:dyDescent="0.2">
      <c r="AD399" s="85"/>
      <c r="AE399" s="85"/>
      <c r="AF399" s="86"/>
      <c r="AG399" s="86"/>
    </row>
    <row r="400" spans="30:33" x14ac:dyDescent="0.2">
      <c r="AD400" s="85"/>
      <c r="AE400" s="85"/>
      <c r="AF400" s="86"/>
      <c r="AG400" s="86"/>
    </row>
    <row r="401" spans="30:33" x14ac:dyDescent="0.2">
      <c r="AD401" s="85"/>
      <c r="AE401" s="85"/>
      <c r="AF401" s="86"/>
      <c r="AG401" s="86"/>
    </row>
    <row r="402" spans="30:33" x14ac:dyDescent="0.2">
      <c r="AD402" s="85"/>
      <c r="AE402" s="85"/>
      <c r="AF402" s="86"/>
      <c r="AG402" s="86"/>
    </row>
    <row r="403" spans="30:33" x14ac:dyDescent="0.2">
      <c r="AD403" s="85"/>
      <c r="AE403" s="85"/>
      <c r="AF403" s="86"/>
      <c r="AG403" s="86"/>
    </row>
    <row r="404" spans="30:33" x14ac:dyDescent="0.2">
      <c r="AD404" s="85"/>
      <c r="AE404" s="85"/>
      <c r="AF404" s="86"/>
      <c r="AG404" s="86"/>
    </row>
    <row r="405" spans="30:33" x14ac:dyDescent="0.2">
      <c r="AD405" s="85"/>
      <c r="AE405" s="85"/>
      <c r="AF405" s="86"/>
      <c r="AG405" s="86"/>
    </row>
    <row r="406" spans="30:33" x14ac:dyDescent="0.2">
      <c r="AD406" s="85"/>
      <c r="AE406" s="85"/>
      <c r="AF406" s="86"/>
      <c r="AG406" s="86"/>
    </row>
    <row r="407" spans="30:33" x14ac:dyDescent="0.2">
      <c r="AD407" s="85"/>
      <c r="AE407" s="85"/>
      <c r="AF407" s="86"/>
      <c r="AG407" s="86"/>
    </row>
    <row r="408" spans="30:33" x14ac:dyDescent="0.2">
      <c r="AD408" s="85"/>
      <c r="AE408" s="85"/>
      <c r="AF408" s="86"/>
      <c r="AG408" s="86"/>
    </row>
    <row r="409" spans="30:33" x14ac:dyDescent="0.2">
      <c r="AD409" s="85"/>
      <c r="AE409" s="85"/>
      <c r="AF409" s="86"/>
      <c r="AG409" s="86"/>
    </row>
    <row r="410" spans="30:33" x14ac:dyDescent="0.2">
      <c r="AD410" s="85"/>
      <c r="AE410" s="85"/>
      <c r="AF410" s="86"/>
      <c r="AG410" s="86"/>
    </row>
    <row r="411" spans="30:33" x14ac:dyDescent="0.2">
      <c r="AD411" s="85"/>
      <c r="AE411" s="85"/>
      <c r="AF411" s="86"/>
      <c r="AG411" s="86"/>
    </row>
    <row r="412" spans="30:33" x14ac:dyDescent="0.2">
      <c r="AD412" s="85"/>
      <c r="AE412" s="85"/>
      <c r="AF412" s="86"/>
      <c r="AG412" s="86"/>
    </row>
    <row r="413" spans="30:33" x14ac:dyDescent="0.2">
      <c r="AD413" s="85"/>
      <c r="AE413" s="85"/>
      <c r="AF413" s="86"/>
      <c r="AG413" s="86"/>
    </row>
    <row r="414" spans="30:33" x14ac:dyDescent="0.2">
      <c r="AD414" s="85"/>
      <c r="AE414" s="85"/>
      <c r="AF414" s="86"/>
      <c r="AG414" s="86"/>
    </row>
    <row r="415" spans="30:33" x14ac:dyDescent="0.2">
      <c r="AD415" s="85"/>
      <c r="AE415" s="85"/>
      <c r="AF415" s="86"/>
      <c r="AG415" s="86"/>
    </row>
    <row r="416" spans="30:33" x14ac:dyDescent="0.2">
      <c r="AD416" s="85"/>
      <c r="AE416" s="85"/>
      <c r="AF416" s="86"/>
      <c r="AG416" s="86"/>
    </row>
    <row r="417" spans="30:33" x14ac:dyDescent="0.2">
      <c r="AD417" s="85"/>
      <c r="AE417" s="85"/>
      <c r="AF417" s="86"/>
      <c r="AG417" s="86"/>
    </row>
    <row r="418" spans="30:33" x14ac:dyDescent="0.2">
      <c r="AD418" s="85"/>
      <c r="AE418" s="85"/>
      <c r="AF418" s="86"/>
      <c r="AG418" s="86"/>
    </row>
    <row r="419" spans="30:33" x14ac:dyDescent="0.2">
      <c r="AD419" s="85"/>
      <c r="AE419" s="85"/>
      <c r="AF419" s="86"/>
      <c r="AG419" s="86"/>
    </row>
    <row r="420" spans="30:33" x14ac:dyDescent="0.2">
      <c r="AD420" s="85"/>
      <c r="AE420" s="85"/>
      <c r="AF420" s="86"/>
      <c r="AG420" s="86"/>
    </row>
    <row r="421" spans="30:33" x14ac:dyDescent="0.2">
      <c r="AD421" s="85"/>
      <c r="AE421" s="85"/>
      <c r="AF421" s="86"/>
      <c r="AG421" s="86"/>
    </row>
    <row r="422" spans="30:33" x14ac:dyDescent="0.2">
      <c r="AD422" s="85"/>
      <c r="AE422" s="85"/>
      <c r="AF422" s="86"/>
      <c r="AG422" s="86"/>
    </row>
    <row r="423" spans="30:33" x14ac:dyDescent="0.2">
      <c r="AD423" s="85"/>
      <c r="AE423" s="85"/>
      <c r="AF423" s="86"/>
      <c r="AG423" s="86"/>
    </row>
    <row r="424" spans="30:33" x14ac:dyDescent="0.2">
      <c r="AD424" s="85"/>
      <c r="AE424" s="85"/>
      <c r="AF424" s="86"/>
      <c r="AG424" s="86"/>
    </row>
    <row r="425" spans="30:33" x14ac:dyDescent="0.2">
      <c r="AD425" s="85"/>
      <c r="AE425" s="85"/>
      <c r="AF425" s="86"/>
      <c r="AG425" s="86"/>
    </row>
    <row r="426" spans="30:33" x14ac:dyDescent="0.2">
      <c r="AD426" s="85"/>
      <c r="AE426" s="85"/>
      <c r="AF426" s="86"/>
      <c r="AG426" s="86"/>
    </row>
    <row r="427" spans="30:33" x14ac:dyDescent="0.2">
      <c r="AD427" s="85"/>
      <c r="AE427" s="85"/>
      <c r="AF427" s="86"/>
      <c r="AG427" s="86"/>
    </row>
    <row r="428" spans="30:33" x14ac:dyDescent="0.2">
      <c r="AD428" s="85"/>
      <c r="AE428" s="85"/>
      <c r="AF428" s="86"/>
      <c r="AG428" s="86"/>
    </row>
    <row r="429" spans="30:33" x14ac:dyDescent="0.2">
      <c r="AD429" s="85"/>
      <c r="AE429" s="85"/>
      <c r="AF429" s="86"/>
      <c r="AG429" s="86"/>
    </row>
    <row r="430" spans="30:33" x14ac:dyDescent="0.2">
      <c r="AD430" s="85"/>
      <c r="AE430" s="85"/>
      <c r="AF430" s="86"/>
      <c r="AG430" s="86"/>
    </row>
    <row r="431" spans="30:33" x14ac:dyDescent="0.2">
      <c r="AD431" s="85"/>
      <c r="AE431" s="85"/>
      <c r="AF431" s="86"/>
      <c r="AG431" s="86"/>
    </row>
    <row r="432" spans="30:33" x14ac:dyDescent="0.2">
      <c r="AD432" s="85"/>
      <c r="AE432" s="85"/>
      <c r="AF432" s="86"/>
      <c r="AG432" s="86"/>
    </row>
    <row r="433" spans="30:33" x14ac:dyDescent="0.2">
      <c r="AD433" s="85"/>
      <c r="AE433" s="85"/>
      <c r="AF433" s="86"/>
      <c r="AG433" s="86"/>
    </row>
    <row r="434" spans="30:33" x14ac:dyDescent="0.2">
      <c r="AD434" s="85"/>
      <c r="AE434" s="85"/>
      <c r="AF434" s="86"/>
      <c r="AG434" s="86"/>
    </row>
    <row r="435" spans="30:33" x14ac:dyDescent="0.2">
      <c r="AD435" s="85"/>
      <c r="AE435" s="85"/>
      <c r="AF435" s="86"/>
      <c r="AG435" s="86"/>
    </row>
    <row r="436" spans="30:33" x14ac:dyDescent="0.2">
      <c r="AD436" s="85"/>
      <c r="AE436" s="85"/>
      <c r="AF436" s="86"/>
      <c r="AG436" s="86"/>
    </row>
    <row r="437" spans="30:33" x14ac:dyDescent="0.2">
      <c r="AD437" s="85"/>
      <c r="AE437" s="85"/>
      <c r="AF437" s="86"/>
      <c r="AG437" s="86"/>
    </row>
    <row r="438" spans="30:33" x14ac:dyDescent="0.2">
      <c r="AD438" s="85"/>
      <c r="AE438" s="85"/>
      <c r="AF438" s="86"/>
      <c r="AG438" s="86"/>
    </row>
    <row r="439" spans="30:33" x14ac:dyDescent="0.2">
      <c r="AD439" s="85"/>
      <c r="AE439" s="85"/>
      <c r="AF439" s="86"/>
      <c r="AG439" s="86"/>
    </row>
    <row r="440" spans="30:33" x14ac:dyDescent="0.2">
      <c r="AD440" s="85"/>
      <c r="AE440" s="85"/>
      <c r="AF440" s="86"/>
      <c r="AG440" s="86"/>
    </row>
    <row r="441" spans="30:33" x14ac:dyDescent="0.2">
      <c r="AD441" s="85"/>
      <c r="AE441" s="85"/>
      <c r="AF441" s="86"/>
      <c r="AG441" s="86"/>
    </row>
    <row r="442" spans="30:33" x14ac:dyDescent="0.2">
      <c r="AD442" s="85"/>
      <c r="AE442" s="85"/>
      <c r="AF442" s="86"/>
      <c r="AG442" s="86"/>
    </row>
    <row r="443" spans="30:33" x14ac:dyDescent="0.2">
      <c r="AD443" s="85"/>
      <c r="AE443" s="85"/>
      <c r="AF443" s="86"/>
      <c r="AG443" s="86"/>
    </row>
    <row r="444" spans="30:33" x14ac:dyDescent="0.2">
      <c r="AD444" s="85"/>
      <c r="AE444" s="85"/>
      <c r="AF444" s="86"/>
      <c r="AG444" s="86"/>
    </row>
    <row r="445" spans="30:33" x14ac:dyDescent="0.2">
      <c r="AD445" s="85"/>
      <c r="AE445" s="85"/>
      <c r="AF445" s="86"/>
      <c r="AG445" s="86"/>
    </row>
    <row r="446" spans="30:33" x14ac:dyDescent="0.2">
      <c r="AD446" s="85"/>
      <c r="AE446" s="85"/>
      <c r="AF446" s="86"/>
      <c r="AG446" s="86"/>
    </row>
    <row r="447" spans="30:33" x14ac:dyDescent="0.2">
      <c r="AD447" s="85"/>
      <c r="AE447" s="85"/>
      <c r="AF447" s="86"/>
      <c r="AG447" s="86"/>
    </row>
    <row r="448" spans="30:33" x14ac:dyDescent="0.2">
      <c r="AD448" s="85"/>
      <c r="AE448" s="85"/>
      <c r="AF448" s="86"/>
      <c r="AG448" s="86"/>
    </row>
    <row r="449" spans="30:33" x14ac:dyDescent="0.2">
      <c r="AD449" s="85"/>
      <c r="AE449" s="85"/>
      <c r="AF449" s="86"/>
      <c r="AG449" s="86"/>
    </row>
    <row r="450" spans="30:33" x14ac:dyDescent="0.2">
      <c r="AD450" s="85"/>
      <c r="AE450" s="85"/>
      <c r="AF450" s="86"/>
      <c r="AG450" s="86"/>
    </row>
    <row r="451" spans="30:33" x14ac:dyDescent="0.2">
      <c r="AD451" s="85"/>
      <c r="AE451" s="85"/>
      <c r="AF451" s="86"/>
      <c r="AG451" s="86"/>
    </row>
    <row r="452" spans="30:33" x14ac:dyDescent="0.2">
      <c r="AD452" s="85"/>
      <c r="AE452" s="85"/>
      <c r="AF452" s="86"/>
      <c r="AG452" s="86"/>
    </row>
    <row r="453" spans="30:33" x14ac:dyDescent="0.2">
      <c r="AD453" s="85"/>
      <c r="AE453" s="85"/>
      <c r="AF453" s="86"/>
      <c r="AG453" s="86"/>
    </row>
    <row r="454" spans="30:33" x14ac:dyDescent="0.2">
      <c r="AD454" s="85"/>
      <c r="AE454" s="85"/>
      <c r="AF454" s="86"/>
      <c r="AG454" s="86"/>
    </row>
    <row r="455" spans="30:33" x14ac:dyDescent="0.2">
      <c r="AD455" s="85"/>
      <c r="AE455" s="85"/>
      <c r="AF455" s="86"/>
      <c r="AG455" s="86"/>
    </row>
    <row r="456" spans="30:33" x14ac:dyDescent="0.2">
      <c r="AD456" s="85"/>
      <c r="AE456" s="85"/>
      <c r="AF456" s="86"/>
      <c r="AG456" s="86"/>
    </row>
    <row r="457" spans="30:33" x14ac:dyDescent="0.2">
      <c r="AD457" s="85"/>
      <c r="AE457" s="85"/>
      <c r="AF457" s="86"/>
      <c r="AG457" s="86"/>
    </row>
    <row r="458" spans="30:33" x14ac:dyDescent="0.2">
      <c r="AD458" s="85"/>
      <c r="AE458" s="85"/>
      <c r="AF458" s="86"/>
      <c r="AG458" s="86"/>
    </row>
    <row r="459" spans="30:33" x14ac:dyDescent="0.2">
      <c r="AD459" s="85"/>
      <c r="AE459" s="85"/>
      <c r="AF459" s="86"/>
      <c r="AG459" s="86"/>
    </row>
    <row r="460" spans="30:33" x14ac:dyDescent="0.2">
      <c r="AD460" s="85"/>
      <c r="AE460" s="85"/>
      <c r="AF460" s="86"/>
      <c r="AG460" s="86"/>
    </row>
    <row r="461" spans="30:33" x14ac:dyDescent="0.2">
      <c r="AD461" s="85"/>
      <c r="AE461" s="85"/>
      <c r="AF461" s="86"/>
      <c r="AG461" s="86"/>
    </row>
    <row r="462" spans="30:33" x14ac:dyDescent="0.2">
      <c r="AD462" s="85"/>
      <c r="AE462" s="85"/>
      <c r="AF462" s="86"/>
      <c r="AG462" s="86"/>
    </row>
    <row r="463" spans="30:33" x14ac:dyDescent="0.2">
      <c r="AD463" s="85"/>
      <c r="AE463" s="85"/>
      <c r="AF463" s="86"/>
      <c r="AG463" s="86"/>
    </row>
    <row r="464" spans="30:33" x14ac:dyDescent="0.2">
      <c r="AD464" s="85"/>
      <c r="AE464" s="85"/>
      <c r="AF464" s="86"/>
      <c r="AG464" s="86"/>
    </row>
    <row r="465" spans="30:33" x14ac:dyDescent="0.2">
      <c r="AD465" s="85"/>
      <c r="AE465" s="85"/>
      <c r="AF465" s="86"/>
      <c r="AG465" s="86"/>
    </row>
    <row r="466" spans="30:33" x14ac:dyDescent="0.2">
      <c r="AD466" s="85"/>
      <c r="AE466" s="85"/>
      <c r="AF466" s="86"/>
      <c r="AG466" s="86"/>
    </row>
    <row r="467" spans="30:33" x14ac:dyDescent="0.2">
      <c r="AD467" s="85"/>
      <c r="AE467" s="85"/>
      <c r="AF467" s="86"/>
      <c r="AG467" s="86"/>
    </row>
    <row r="468" spans="30:33" x14ac:dyDescent="0.2">
      <c r="AD468" s="85"/>
      <c r="AE468" s="85"/>
      <c r="AF468" s="86"/>
      <c r="AG468" s="86"/>
    </row>
    <row r="469" spans="30:33" x14ac:dyDescent="0.2">
      <c r="AD469" s="85"/>
      <c r="AE469" s="85"/>
      <c r="AF469" s="86"/>
      <c r="AG469" s="86"/>
    </row>
    <row r="470" spans="30:33" x14ac:dyDescent="0.2">
      <c r="AD470" s="85"/>
      <c r="AE470" s="85"/>
      <c r="AF470" s="86"/>
      <c r="AG470" s="86"/>
    </row>
    <row r="471" spans="30:33" x14ac:dyDescent="0.2">
      <c r="AD471" s="85"/>
      <c r="AE471" s="85"/>
      <c r="AF471" s="86"/>
      <c r="AG471" s="86"/>
    </row>
    <row r="472" spans="30:33" x14ac:dyDescent="0.2">
      <c r="AD472" s="85"/>
      <c r="AE472" s="85"/>
      <c r="AF472" s="86"/>
      <c r="AG472" s="86"/>
    </row>
    <row r="473" spans="30:33" x14ac:dyDescent="0.2">
      <c r="AD473" s="85"/>
      <c r="AE473" s="85"/>
      <c r="AF473" s="86"/>
      <c r="AG473" s="86"/>
    </row>
    <row r="474" spans="30:33" x14ac:dyDescent="0.2">
      <c r="AD474" s="85"/>
      <c r="AE474" s="85"/>
      <c r="AF474" s="86"/>
      <c r="AG474" s="86"/>
    </row>
    <row r="475" spans="30:33" x14ac:dyDescent="0.2">
      <c r="AD475" s="85"/>
      <c r="AE475" s="85"/>
      <c r="AF475" s="86"/>
      <c r="AG475" s="86"/>
    </row>
    <row r="476" spans="30:33" x14ac:dyDescent="0.2">
      <c r="AD476" s="85"/>
      <c r="AE476" s="85"/>
      <c r="AF476" s="86"/>
      <c r="AG476" s="86"/>
    </row>
    <row r="477" spans="30:33" x14ac:dyDescent="0.2">
      <c r="AD477" s="85"/>
      <c r="AE477" s="85"/>
      <c r="AF477" s="86"/>
      <c r="AG477" s="86"/>
    </row>
    <row r="478" spans="30:33" x14ac:dyDescent="0.2">
      <c r="AD478" s="85"/>
      <c r="AE478" s="85"/>
      <c r="AF478" s="86"/>
      <c r="AG478" s="86"/>
    </row>
    <row r="479" spans="30:33" x14ac:dyDescent="0.2">
      <c r="AD479" s="85"/>
      <c r="AE479" s="85"/>
      <c r="AF479" s="86"/>
      <c r="AG479" s="86"/>
    </row>
    <row r="480" spans="30:33" x14ac:dyDescent="0.2">
      <c r="AD480" s="85"/>
      <c r="AE480" s="85"/>
      <c r="AF480" s="86"/>
      <c r="AG480" s="86"/>
    </row>
    <row r="481" spans="30:33" x14ac:dyDescent="0.2">
      <c r="AD481" s="85"/>
      <c r="AE481" s="85"/>
      <c r="AF481" s="86"/>
      <c r="AG481" s="86"/>
    </row>
    <row r="482" spans="30:33" x14ac:dyDescent="0.2">
      <c r="AD482" s="85"/>
      <c r="AE482" s="85"/>
      <c r="AF482" s="86"/>
      <c r="AG482" s="86"/>
    </row>
    <row r="483" spans="30:33" x14ac:dyDescent="0.2">
      <c r="AD483" s="85"/>
      <c r="AE483" s="85"/>
      <c r="AF483" s="86"/>
      <c r="AG483" s="86"/>
    </row>
    <row r="484" spans="30:33" x14ac:dyDescent="0.2">
      <c r="AD484" s="85"/>
      <c r="AE484" s="85"/>
      <c r="AF484" s="86"/>
      <c r="AG484" s="86"/>
    </row>
    <row r="485" spans="30:33" x14ac:dyDescent="0.2">
      <c r="AD485" s="85"/>
      <c r="AE485" s="85"/>
      <c r="AF485" s="86"/>
      <c r="AG485" s="86"/>
    </row>
    <row r="486" spans="30:33" x14ac:dyDescent="0.2">
      <c r="AD486" s="85"/>
      <c r="AE486" s="85"/>
      <c r="AF486" s="86"/>
      <c r="AG486" s="86"/>
    </row>
    <row r="487" spans="30:33" x14ac:dyDescent="0.2">
      <c r="AD487" s="85"/>
      <c r="AE487" s="85"/>
      <c r="AF487" s="86"/>
      <c r="AG487" s="86"/>
    </row>
    <row r="488" spans="30:33" x14ac:dyDescent="0.2">
      <c r="AD488" s="85"/>
      <c r="AE488" s="85"/>
      <c r="AF488" s="86"/>
      <c r="AG488" s="86"/>
    </row>
  </sheetData>
  <conditionalFormatting sqref="AJ34:AJ279">
    <cfRule type="cellIs" dxfId="0" priority="1" operator="greaterThan">
      <formula>4</formula>
    </cfRule>
  </conditionalFormatting>
  <pageMargins left="0.75" right="0.75" top="1" bottom="1" header="0.5" footer="0.5"/>
  <pageSetup paperSize="5" scale="52" orientation="landscape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2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7"/>
      <c r="B1" s="178">
        <f>A1-1</f>
        <v>-1</v>
      </c>
      <c r="C1" s="178">
        <f t="shared" ref="C1:I1" si="0">B1-1</f>
        <v>-2</v>
      </c>
      <c r="D1" s="178">
        <f t="shared" si="0"/>
        <v>-3</v>
      </c>
      <c r="E1" s="178">
        <f t="shared" si="0"/>
        <v>-4</v>
      </c>
      <c r="F1" s="178">
        <f t="shared" si="0"/>
        <v>-5</v>
      </c>
      <c r="G1" s="178">
        <f t="shared" si="0"/>
        <v>-6</v>
      </c>
      <c r="H1" s="178">
        <f t="shared" si="0"/>
        <v>-7</v>
      </c>
      <c r="I1" s="179">
        <f t="shared" si="0"/>
        <v>-8</v>
      </c>
    </row>
    <row r="2" spans="1:9" x14ac:dyDescent="0.25">
      <c r="A2" s="8" t="s">
        <v>36</v>
      </c>
      <c r="B2" s="9" t="s">
        <v>3</v>
      </c>
      <c r="C2" s="9" t="s">
        <v>4</v>
      </c>
      <c r="D2" s="9"/>
      <c r="E2" s="9" t="s">
        <v>6</v>
      </c>
      <c r="F2" s="9"/>
      <c r="G2" s="9"/>
      <c r="H2" s="10"/>
      <c r="I2" s="11" t="s">
        <v>12</v>
      </c>
    </row>
    <row r="3" spans="1:9" x14ac:dyDescent="0.25">
      <c r="A3" s="12" t="s">
        <v>518</v>
      </c>
      <c r="B3" s="13" t="s">
        <v>7</v>
      </c>
      <c r="C3" s="13" t="s">
        <v>7</v>
      </c>
      <c r="D3" s="13" t="s">
        <v>5</v>
      </c>
      <c r="E3" s="13" t="s">
        <v>7</v>
      </c>
      <c r="F3" s="13" t="s">
        <v>8</v>
      </c>
      <c r="G3" s="13" t="s">
        <v>9</v>
      </c>
      <c r="H3" s="13" t="s">
        <v>11</v>
      </c>
      <c r="I3" s="14" t="s">
        <v>13</v>
      </c>
    </row>
    <row r="4" spans="1:9" s="6" customFormat="1" x14ac:dyDescent="0.25">
      <c r="A4" s="15"/>
      <c r="B4" s="16" t="s">
        <v>15</v>
      </c>
      <c r="C4" s="16" t="s">
        <v>15</v>
      </c>
      <c r="D4" s="17" t="s">
        <v>14</v>
      </c>
      <c r="E4" s="16" t="s">
        <v>15</v>
      </c>
      <c r="F4" s="16" t="s">
        <v>16</v>
      </c>
      <c r="G4" s="16" t="s">
        <v>17</v>
      </c>
      <c r="H4" s="16" t="s">
        <v>16</v>
      </c>
      <c r="I4" s="18" t="s">
        <v>18</v>
      </c>
    </row>
    <row r="6" spans="1:9" x14ac:dyDescent="0.25">
      <c r="A6" s="23" t="s">
        <v>21</v>
      </c>
    </row>
    <row r="7" spans="1:9" x14ac:dyDescent="0.25">
      <c r="A7" s="1">
        <v>1</v>
      </c>
      <c r="B7" s="5">
        <f>Input_NEMO!G167</f>
        <v>1.9386200716845867</v>
      </c>
      <c r="C7" s="5">
        <f>Input_NEMO!F167</f>
        <v>2</v>
      </c>
      <c r="D7" s="5">
        <f t="shared" ref="D7:D25" si="1">+B7-C7</f>
        <v>-6.1379928315413279E-2</v>
      </c>
      <c r="E7" s="5">
        <f>Input_NEMO!I167</f>
        <v>150</v>
      </c>
      <c r="F7" s="34">
        <f>+Assumptions!C7</f>
        <v>0.23893880000000001</v>
      </c>
      <c r="G7" s="26">
        <f>+D7*E7*$F$7</f>
        <v>-2.1999069623656307</v>
      </c>
      <c r="H7" s="35">
        <f>+Assumptions!C10</f>
        <v>0.14216000000000001</v>
      </c>
      <c r="I7" s="3">
        <f>+G7*$H$7</f>
        <v>-0.31273877376989806</v>
      </c>
    </row>
    <row r="8" spans="1:9" x14ac:dyDescent="0.25">
      <c r="A8" s="1">
        <f t="shared" ref="A8:A25" si="2">+A7+1</f>
        <v>2</v>
      </c>
      <c r="B8" s="5">
        <f>Input_NEMO!G168</f>
        <v>1.9386200716845867</v>
      </c>
      <c r="C8" s="5">
        <f>Input_NEMO!F168</f>
        <v>2</v>
      </c>
      <c r="D8" s="5">
        <f t="shared" si="1"/>
        <v>-6.1379928315413279E-2</v>
      </c>
      <c r="E8" s="5">
        <f>Input_NEMO!I168</f>
        <v>107</v>
      </c>
      <c r="F8" s="19"/>
      <c r="G8" s="26">
        <f t="shared" ref="G8:G25" si="3">+D8*E8*$F$7</f>
        <v>-1.5692669664874832</v>
      </c>
      <c r="I8" s="3">
        <f t="shared" ref="I8:I25" si="4">+G8*$H$7</f>
        <v>-0.22308699195586063</v>
      </c>
    </row>
    <row r="9" spans="1:9" x14ac:dyDescent="0.25">
      <c r="A9" s="1">
        <f t="shared" si="2"/>
        <v>3</v>
      </c>
      <c r="B9" s="5">
        <f>Input_NEMO!G169</f>
        <v>1.9386200716845867</v>
      </c>
      <c r="C9" s="5">
        <f>Input_NEMO!F169</f>
        <v>2</v>
      </c>
      <c r="D9" s="5">
        <f t="shared" si="1"/>
        <v>-6.1379928315413279E-2</v>
      </c>
      <c r="E9" s="5">
        <f>Input_NEMO!I169</f>
        <v>49</v>
      </c>
      <c r="G9" s="26">
        <f t="shared" si="3"/>
        <v>-0.71863627437277278</v>
      </c>
      <c r="I9" s="3">
        <f t="shared" si="4"/>
        <v>-0.10216133276483338</v>
      </c>
    </row>
    <row r="10" spans="1:9" x14ac:dyDescent="0.25">
      <c r="A10" s="1">
        <f t="shared" si="2"/>
        <v>4</v>
      </c>
      <c r="B10" s="5">
        <f>Input_NEMO!G170</f>
        <v>1.9386200716845867</v>
      </c>
      <c r="C10" s="5">
        <f>Input_NEMO!F170</f>
        <v>2</v>
      </c>
      <c r="D10" s="5">
        <f t="shared" si="1"/>
        <v>-6.1379928315413279E-2</v>
      </c>
      <c r="E10" s="5">
        <f>Input_NEMO!I170</f>
        <v>96</v>
      </c>
      <c r="G10" s="26">
        <f t="shared" si="3"/>
        <v>-1.4079404559140036</v>
      </c>
      <c r="I10" s="3">
        <f t="shared" si="4"/>
        <v>-0.20015281521273476</v>
      </c>
    </row>
    <row r="11" spans="1:9" x14ac:dyDescent="0.25">
      <c r="A11" s="1">
        <f t="shared" si="2"/>
        <v>5</v>
      </c>
      <c r="B11" s="5">
        <f>Input_NEMO!G171</f>
        <v>6.8073297491039355</v>
      </c>
      <c r="C11" s="5">
        <f>Input_NEMO!F171</f>
        <v>2</v>
      </c>
      <c r="D11" s="5">
        <f t="shared" si="1"/>
        <v>4.8073297491039355</v>
      </c>
      <c r="E11" s="5">
        <f>Input_NEMO!I171</f>
        <v>89</v>
      </c>
      <c r="G11" s="26">
        <f t="shared" si="3"/>
        <v>102.23052652951239</v>
      </c>
      <c r="I11" s="3">
        <f t="shared" si="4"/>
        <v>14.533091651435482</v>
      </c>
    </row>
    <row r="12" spans="1:9" x14ac:dyDescent="0.25">
      <c r="A12" s="1">
        <f t="shared" si="2"/>
        <v>6</v>
      </c>
      <c r="B12" s="5">
        <f>Input_NEMO!G172</f>
        <v>8.3380286738351153</v>
      </c>
      <c r="C12" s="5">
        <f>Input_NEMO!F172</f>
        <v>2</v>
      </c>
      <c r="D12" s="5">
        <f t="shared" si="1"/>
        <v>6.3380286738351153</v>
      </c>
      <c r="E12" s="5">
        <f>Input_NEMO!I172</f>
        <v>168</v>
      </c>
      <c r="G12" s="26">
        <f t="shared" si="3"/>
        <v>254.41936223621468</v>
      </c>
      <c r="I12" s="3">
        <f t="shared" si="4"/>
        <v>36.168256535500284</v>
      </c>
    </row>
    <row r="13" spans="1:9" x14ac:dyDescent="0.25">
      <c r="A13" s="1">
        <f t="shared" si="2"/>
        <v>7</v>
      </c>
      <c r="B13" s="5">
        <f>Input_NEMO!G173</f>
        <v>8.3380286738351153</v>
      </c>
      <c r="C13" s="5">
        <f>Input_NEMO!F173</f>
        <v>2</v>
      </c>
      <c r="D13" s="5">
        <f t="shared" si="1"/>
        <v>6.3380286738351153</v>
      </c>
      <c r="E13" s="5">
        <f>Input_NEMO!I173</f>
        <v>79</v>
      </c>
      <c r="G13" s="26">
        <f t="shared" si="3"/>
        <v>119.63767628964855</v>
      </c>
      <c r="I13" s="3">
        <f t="shared" si="4"/>
        <v>17.007692061336439</v>
      </c>
    </row>
    <row r="14" spans="1:9" x14ac:dyDescent="0.25">
      <c r="A14" s="1">
        <f t="shared" si="2"/>
        <v>8</v>
      </c>
      <c r="B14" s="5">
        <f>Input_NEMO!G174</f>
        <v>8.3380286738351153</v>
      </c>
      <c r="C14" s="5">
        <f>Input_NEMO!F174</f>
        <v>2</v>
      </c>
      <c r="D14" s="5">
        <f t="shared" si="1"/>
        <v>6.3380286738351153</v>
      </c>
      <c r="E14" s="5">
        <f>Input_NEMO!I174</f>
        <v>80</v>
      </c>
      <c r="G14" s="26">
        <f t="shared" si="3"/>
        <v>121.15207725534032</v>
      </c>
      <c r="I14" s="3">
        <f t="shared" si="4"/>
        <v>17.22297930261918</v>
      </c>
    </row>
    <row r="15" spans="1:9" x14ac:dyDescent="0.25">
      <c r="A15" s="1">
        <f t="shared" si="2"/>
        <v>9</v>
      </c>
      <c r="B15" s="5">
        <f>Input_NEMO!G175</f>
        <v>8.3380286738351153</v>
      </c>
      <c r="C15" s="5">
        <f>Input_NEMO!F175</f>
        <v>2</v>
      </c>
      <c r="D15" s="5">
        <f t="shared" si="1"/>
        <v>6.3380286738351153</v>
      </c>
      <c r="E15" s="5">
        <f>Input_NEMO!I175</f>
        <v>115</v>
      </c>
      <c r="G15" s="26">
        <f t="shared" si="3"/>
        <v>174.1561110545517</v>
      </c>
      <c r="I15" s="3">
        <f t="shared" si="4"/>
        <v>24.75803274751507</v>
      </c>
    </row>
    <row r="16" spans="1:9" x14ac:dyDescent="0.25">
      <c r="A16" s="1">
        <f t="shared" si="2"/>
        <v>10</v>
      </c>
      <c r="B16" s="5">
        <f>Input_NEMO!G176</f>
        <v>8.3380286738351153</v>
      </c>
      <c r="C16" s="5">
        <f>Input_NEMO!F176</f>
        <v>2</v>
      </c>
      <c r="D16" s="5">
        <f t="shared" si="1"/>
        <v>6.3380286738351153</v>
      </c>
      <c r="E16" s="5">
        <f>Input_NEMO!I176</f>
        <v>83</v>
      </c>
      <c r="G16" s="26">
        <f t="shared" si="3"/>
        <v>125.69528015241556</v>
      </c>
      <c r="I16" s="3">
        <f t="shared" si="4"/>
        <v>17.868841026467397</v>
      </c>
    </row>
    <row r="17" spans="1:9" x14ac:dyDescent="0.25">
      <c r="A17" s="1">
        <f t="shared" si="2"/>
        <v>11</v>
      </c>
      <c r="B17" s="5">
        <f>Input_NEMO!G177</f>
        <v>8.3380286738351153</v>
      </c>
      <c r="C17" s="5">
        <f>Input_NEMO!F177</f>
        <v>2</v>
      </c>
      <c r="D17" s="5">
        <f t="shared" si="1"/>
        <v>6.3380286738351153</v>
      </c>
      <c r="E17" s="5">
        <f>Input_NEMO!I177</f>
        <v>120</v>
      </c>
      <c r="G17" s="26">
        <f t="shared" si="3"/>
        <v>181.72811588301047</v>
      </c>
      <c r="I17" s="3">
        <f t="shared" si="4"/>
        <v>25.83446895392877</v>
      </c>
    </row>
    <row r="18" spans="1:9" x14ac:dyDescent="0.25">
      <c r="A18" s="1">
        <f t="shared" si="2"/>
        <v>12</v>
      </c>
      <c r="B18" s="5">
        <f>Input_NEMO!G178</f>
        <v>8.3380286738351153</v>
      </c>
      <c r="C18" s="5">
        <f>Input_NEMO!F178</f>
        <v>2</v>
      </c>
      <c r="D18" s="5">
        <f t="shared" si="1"/>
        <v>6.3380286738351153</v>
      </c>
      <c r="E18" s="5">
        <f>Input_NEMO!I178</f>
        <v>107</v>
      </c>
      <c r="G18" s="26">
        <f t="shared" si="3"/>
        <v>162.04090332901765</v>
      </c>
      <c r="I18" s="3">
        <f t="shared" si="4"/>
        <v>23.03573481725315</v>
      </c>
    </row>
    <row r="19" spans="1:9" x14ac:dyDescent="0.25">
      <c r="A19" s="1">
        <f t="shared" si="2"/>
        <v>13</v>
      </c>
      <c r="B19" s="5">
        <f>Input_NEMO!G179</f>
        <v>8.3380286738351153</v>
      </c>
      <c r="C19" s="5">
        <f>Input_NEMO!F179</f>
        <v>2</v>
      </c>
      <c r="D19" s="5">
        <f t="shared" si="1"/>
        <v>6.3380286738351153</v>
      </c>
      <c r="E19" s="5">
        <f>Input_NEMO!I179</f>
        <v>67</v>
      </c>
      <c r="G19" s="26">
        <f t="shared" si="3"/>
        <v>101.46486470134751</v>
      </c>
      <c r="I19" s="3">
        <f t="shared" si="4"/>
        <v>14.424245165943562</v>
      </c>
    </row>
    <row r="20" spans="1:9" x14ac:dyDescent="0.25">
      <c r="A20" s="1">
        <f t="shared" si="2"/>
        <v>14</v>
      </c>
      <c r="B20" s="5">
        <f>Input_NEMO!G180</f>
        <v>8.3380286738351153</v>
      </c>
      <c r="C20" s="5">
        <f>Input_NEMO!F180</f>
        <v>2</v>
      </c>
      <c r="D20" s="5">
        <f t="shared" si="1"/>
        <v>6.3380286738351153</v>
      </c>
      <c r="E20" s="5">
        <f>Input_NEMO!I180</f>
        <v>175</v>
      </c>
      <c r="G20" s="26">
        <f t="shared" si="3"/>
        <v>265.0201689960569</v>
      </c>
      <c r="I20" s="3">
        <f t="shared" si="4"/>
        <v>37.675267224479448</v>
      </c>
    </row>
    <row r="21" spans="1:9" x14ac:dyDescent="0.25">
      <c r="A21" s="1">
        <f t="shared" si="2"/>
        <v>15</v>
      </c>
      <c r="B21" s="5">
        <f>Input_NEMO!G181</f>
        <v>8.3380286738351153</v>
      </c>
      <c r="C21" s="5">
        <f>Input_NEMO!F181</f>
        <v>2</v>
      </c>
      <c r="D21" s="5">
        <f t="shared" si="1"/>
        <v>6.3380286738351153</v>
      </c>
      <c r="E21" s="5">
        <f>Input_NEMO!I181</f>
        <v>99</v>
      </c>
      <c r="G21" s="26">
        <f t="shared" si="3"/>
        <v>149.92569560348363</v>
      </c>
      <c r="I21" s="3">
        <f t="shared" si="4"/>
        <v>21.313436886991234</v>
      </c>
    </row>
    <row r="22" spans="1:9" x14ac:dyDescent="0.25">
      <c r="A22" s="1">
        <f t="shared" si="2"/>
        <v>16</v>
      </c>
      <c r="B22" s="5">
        <f>Input_NEMO!G182</f>
        <v>8.3380286738351153</v>
      </c>
      <c r="C22" s="5">
        <f>Input_NEMO!F182</f>
        <v>2</v>
      </c>
      <c r="D22" s="5">
        <f t="shared" si="1"/>
        <v>6.3380286738351153</v>
      </c>
      <c r="E22" s="5">
        <f>Input_NEMO!I182</f>
        <v>112</v>
      </c>
      <c r="G22" s="26">
        <f t="shared" si="3"/>
        <v>169.61290815747645</v>
      </c>
      <c r="I22" s="3">
        <f t="shared" si="4"/>
        <v>24.112171023666853</v>
      </c>
    </row>
    <row r="23" spans="1:9" x14ac:dyDescent="0.25">
      <c r="A23" s="1">
        <f t="shared" si="2"/>
        <v>17</v>
      </c>
      <c r="B23" s="5">
        <f>Input_NEMO!G183</f>
        <v>8.3380286738351153</v>
      </c>
      <c r="C23" s="5">
        <f>Input_NEMO!F183</f>
        <v>2</v>
      </c>
      <c r="D23" s="5">
        <f t="shared" si="1"/>
        <v>6.3380286738351153</v>
      </c>
      <c r="E23" s="5">
        <f>Input_NEMO!I183</f>
        <v>75</v>
      </c>
      <c r="G23" s="26">
        <f t="shared" si="3"/>
        <v>113.58007242688154</v>
      </c>
      <c r="I23" s="3">
        <f t="shared" si="4"/>
        <v>16.14654309620548</v>
      </c>
    </row>
    <row r="24" spans="1:9" x14ac:dyDescent="0.25">
      <c r="A24" s="1">
        <f t="shared" si="2"/>
        <v>18</v>
      </c>
      <c r="B24" s="5">
        <f>Input_NEMO!G184</f>
        <v>8.3380286738351153</v>
      </c>
      <c r="C24" s="5">
        <f>Input_NEMO!F184</f>
        <v>2</v>
      </c>
      <c r="D24" s="5">
        <f t="shared" si="1"/>
        <v>6.3380286738351153</v>
      </c>
      <c r="E24" s="5">
        <f>Input_NEMO!I184</f>
        <v>191</v>
      </c>
      <c r="G24" s="26">
        <f t="shared" si="3"/>
        <v>289.25058444712499</v>
      </c>
      <c r="I24" s="3">
        <f t="shared" si="4"/>
        <v>41.119863085003288</v>
      </c>
    </row>
    <row r="25" spans="1:9" x14ac:dyDescent="0.25">
      <c r="A25" s="1">
        <f t="shared" si="2"/>
        <v>19</v>
      </c>
      <c r="B25" s="5">
        <f>Input_NEMO!G185</f>
        <v>8.3805017921146838</v>
      </c>
      <c r="C25" s="5">
        <f>Input_NEMO!F185</f>
        <v>2</v>
      </c>
      <c r="D25" s="5">
        <f t="shared" si="1"/>
        <v>6.3805017921146838</v>
      </c>
      <c r="E25" s="5">
        <f>Input_NEMO!I185</f>
        <v>123</v>
      </c>
      <c r="G25" s="26">
        <f t="shared" si="3"/>
        <v>187.51958131750504</v>
      </c>
      <c r="I25" s="3">
        <f t="shared" si="4"/>
        <v>26.657783680096518</v>
      </c>
    </row>
    <row r="26" spans="1:9" x14ac:dyDescent="0.25">
      <c r="A26" s="1"/>
      <c r="B26" s="5"/>
      <c r="C26" s="5"/>
      <c r="D26" s="5"/>
      <c r="E26" s="5"/>
      <c r="G26" s="26"/>
      <c r="I26" s="3"/>
    </row>
    <row r="27" spans="1:9" ht="15.75" thickBot="1" x14ac:dyDescent="0.3">
      <c r="A27" s="1" t="s">
        <v>20</v>
      </c>
      <c r="B27" s="25">
        <f>SUM(B7:B25)</f>
        <v>131.33668458781344</v>
      </c>
      <c r="C27" s="25">
        <f>SUM(C7:C25)</f>
        <v>38</v>
      </c>
      <c r="D27" s="25">
        <f t="shared" ref="D27" si="5">SUM(D7:D25)</f>
        <v>93.336684587813437</v>
      </c>
      <c r="E27" s="25">
        <f>SUM(E7:E25)</f>
        <v>2085</v>
      </c>
      <c r="G27" s="27">
        <f t="shared" ref="G27:I27" si="6">SUM(G7:G25)</f>
        <v>2511.5381777204475</v>
      </c>
      <c r="H27" s="21">
        <f t="shared" si="6"/>
        <v>0.14216000000000001</v>
      </c>
      <c r="I27" s="22">
        <f t="shared" si="6"/>
        <v>357.04026734473888</v>
      </c>
    </row>
    <row r="28" spans="1:9" ht="15.75" thickTop="1" x14ac:dyDescent="0.25">
      <c r="A28" s="1"/>
    </row>
    <row r="30" spans="1:9" x14ac:dyDescent="0.25">
      <c r="A30" t="s">
        <v>32</v>
      </c>
      <c r="I30" s="20">
        <f>I27</f>
        <v>357.04026734473888</v>
      </c>
    </row>
    <row r="32" spans="1:9" x14ac:dyDescent="0.25">
      <c r="A32" t="s">
        <v>34</v>
      </c>
      <c r="I32" s="36">
        <f>+Assumptions!$C$20</f>
        <v>3249867.6799999997</v>
      </c>
    </row>
    <row r="34" spans="1:9" x14ac:dyDescent="0.25">
      <c r="A34" s="31" t="s">
        <v>35</v>
      </c>
      <c r="B34" s="32"/>
      <c r="C34" s="32"/>
      <c r="D34" s="32"/>
      <c r="E34" s="32"/>
      <c r="F34" s="32"/>
      <c r="G34" s="32"/>
      <c r="H34" s="32"/>
      <c r="I34" s="33">
        <f>ROUND(+I30/I32,5)</f>
        <v>1.1E-4</v>
      </c>
    </row>
    <row r="37" spans="1:9" x14ac:dyDescent="0.25">
      <c r="A37" s="23" t="s">
        <v>472</v>
      </c>
    </row>
    <row r="38" spans="1:9" x14ac:dyDescent="0.25">
      <c r="A38" s="1">
        <v>1</v>
      </c>
      <c r="B38" s="5">
        <f>Input_NEMO!G190</f>
        <v>14.961326164874544</v>
      </c>
      <c r="C38" s="5">
        <f>Input_NEMO!F190</f>
        <v>0</v>
      </c>
      <c r="D38" s="5">
        <f t="shared" ref="D38:D56" si="7">+B38-C38</f>
        <v>14.961326164874544</v>
      </c>
      <c r="E38" s="5">
        <f>Input_NEMO!I190</f>
        <v>147</v>
      </c>
      <c r="F38" s="34">
        <f>F7</f>
        <v>0.23893880000000001</v>
      </c>
      <c r="G38" s="26">
        <f>+D38*E38*$F$38</f>
        <v>525.50167407582774</v>
      </c>
      <c r="H38" s="35">
        <f>H7</f>
        <v>0.14216000000000001</v>
      </c>
      <c r="I38" s="3">
        <f>+G38*$H$38</f>
        <v>74.705317986619676</v>
      </c>
    </row>
    <row r="39" spans="1:9" x14ac:dyDescent="0.25">
      <c r="A39" s="1">
        <f t="shared" ref="A39:A56" si="8">+A38+1</f>
        <v>2</v>
      </c>
      <c r="B39" s="5">
        <f>Input_NEMO!G191</f>
        <v>14.961326164874544</v>
      </c>
      <c r="C39" s="5">
        <f>Input_NEMO!F191</f>
        <v>0</v>
      </c>
      <c r="D39" s="5">
        <f t="shared" si="7"/>
        <v>14.961326164874544</v>
      </c>
      <c r="E39" s="5">
        <f>Input_NEMO!I191</f>
        <v>108</v>
      </c>
      <c r="F39" s="19"/>
      <c r="G39" s="26">
        <f t="shared" ref="G39:G56" si="9">+D39*E39*$F$38</f>
        <v>386.08286258632234</v>
      </c>
      <c r="I39" s="96">
        <f t="shared" ref="I39:I56" si="10">+G39*$H$38</f>
        <v>54.885539745271586</v>
      </c>
    </row>
    <row r="40" spans="1:9" x14ac:dyDescent="0.25">
      <c r="A40" s="1">
        <f t="shared" si="8"/>
        <v>3</v>
      </c>
      <c r="B40" s="5">
        <f>Input_NEMO!G192</f>
        <v>14.961326164874544</v>
      </c>
      <c r="C40" s="5">
        <f>Input_NEMO!F192</f>
        <v>0</v>
      </c>
      <c r="D40" s="5">
        <f t="shared" si="7"/>
        <v>14.961326164874544</v>
      </c>
      <c r="E40" s="5">
        <f>Input_NEMO!I192</f>
        <v>49</v>
      </c>
      <c r="G40" s="26">
        <f t="shared" si="9"/>
        <v>175.16722469194258</v>
      </c>
      <c r="I40" s="96">
        <f t="shared" si="10"/>
        <v>24.901772662206557</v>
      </c>
    </row>
    <row r="41" spans="1:9" x14ac:dyDescent="0.25">
      <c r="A41" s="1">
        <f t="shared" si="8"/>
        <v>4</v>
      </c>
      <c r="B41" s="5">
        <f>Input_NEMO!G193</f>
        <v>14.961326164874544</v>
      </c>
      <c r="C41" s="5">
        <f>Input_NEMO!F193</f>
        <v>0</v>
      </c>
      <c r="D41" s="5">
        <f t="shared" si="7"/>
        <v>14.961326164874544</v>
      </c>
      <c r="E41" s="5">
        <f>Input_NEMO!I193</f>
        <v>95</v>
      </c>
      <c r="G41" s="26">
        <f t="shared" si="9"/>
        <v>339.60992542315392</v>
      </c>
      <c r="I41" s="96">
        <f t="shared" si="10"/>
        <v>48.278946998155568</v>
      </c>
    </row>
    <row r="42" spans="1:9" x14ac:dyDescent="0.25">
      <c r="A42" s="1">
        <f t="shared" si="8"/>
        <v>5</v>
      </c>
      <c r="B42" s="5">
        <f>Input_NEMO!G194</f>
        <v>10.092616487455194</v>
      </c>
      <c r="C42" s="5">
        <f>Input_NEMO!F194</f>
        <v>0</v>
      </c>
      <c r="D42" s="5">
        <f t="shared" si="7"/>
        <v>10.092616487455194</v>
      </c>
      <c r="E42" s="5">
        <f>Input_NEMO!I194</f>
        <v>87</v>
      </c>
      <c r="G42" s="26">
        <f t="shared" si="9"/>
        <v>209.80203749643005</v>
      </c>
      <c r="I42" s="96">
        <f t="shared" si="10"/>
        <v>29.825457650492496</v>
      </c>
    </row>
    <row r="43" spans="1:9" x14ac:dyDescent="0.25">
      <c r="A43" s="1">
        <f t="shared" si="8"/>
        <v>6</v>
      </c>
      <c r="B43" s="5">
        <f>Input_NEMO!G195</f>
        <v>8.5619175627240143</v>
      </c>
      <c r="C43" s="5">
        <f>Input_NEMO!F195</f>
        <v>0</v>
      </c>
      <c r="D43" s="5">
        <f t="shared" si="7"/>
        <v>8.5619175627240143</v>
      </c>
      <c r="E43" s="5">
        <f>Input_NEMO!I195</f>
        <v>166</v>
      </c>
      <c r="G43" s="26">
        <f t="shared" si="9"/>
        <v>339.59853515060934</v>
      </c>
      <c r="I43" s="96">
        <f t="shared" si="10"/>
        <v>48.277327757010625</v>
      </c>
    </row>
    <row r="44" spans="1:9" x14ac:dyDescent="0.25">
      <c r="A44" s="1">
        <f t="shared" si="8"/>
        <v>7</v>
      </c>
      <c r="B44" s="5">
        <f>Input_NEMO!G196</f>
        <v>8.5619175627240143</v>
      </c>
      <c r="C44" s="5">
        <f>Input_NEMO!F196</f>
        <v>0</v>
      </c>
      <c r="D44" s="5">
        <f t="shared" si="7"/>
        <v>8.5619175627240143</v>
      </c>
      <c r="E44" s="5">
        <f>Input_NEMO!I196</f>
        <v>76</v>
      </c>
      <c r="G44" s="26">
        <f t="shared" si="9"/>
        <v>155.47884741835125</v>
      </c>
      <c r="I44" s="96">
        <f t="shared" si="10"/>
        <v>22.102872948992815</v>
      </c>
    </row>
    <row r="45" spans="1:9" x14ac:dyDescent="0.25">
      <c r="A45" s="1">
        <f t="shared" si="8"/>
        <v>8</v>
      </c>
      <c r="B45" s="5">
        <f>Input_NEMO!G197</f>
        <v>8.5619175627240143</v>
      </c>
      <c r="C45" s="5">
        <f>Input_NEMO!F197</f>
        <v>0</v>
      </c>
      <c r="D45" s="5">
        <f t="shared" si="7"/>
        <v>8.5619175627240143</v>
      </c>
      <c r="E45" s="5">
        <f>Input_NEMO!I197</f>
        <v>80</v>
      </c>
      <c r="G45" s="26">
        <f t="shared" si="9"/>
        <v>163.66194465089606</v>
      </c>
      <c r="I45" s="96">
        <f t="shared" si="10"/>
        <v>23.266182051571384</v>
      </c>
    </row>
    <row r="46" spans="1:9" x14ac:dyDescent="0.25">
      <c r="A46" s="1">
        <f t="shared" si="8"/>
        <v>9</v>
      </c>
      <c r="B46" s="5">
        <f>Input_NEMO!G198</f>
        <v>8.5619175627240143</v>
      </c>
      <c r="C46" s="5">
        <f>Input_NEMO!F198</f>
        <v>0</v>
      </c>
      <c r="D46" s="5">
        <f t="shared" si="7"/>
        <v>8.5619175627240143</v>
      </c>
      <c r="E46" s="5">
        <f>Input_NEMO!I198</f>
        <v>116</v>
      </c>
      <c r="G46" s="26">
        <f t="shared" si="9"/>
        <v>237.3098197437993</v>
      </c>
      <c r="I46" s="96">
        <f t="shared" si="10"/>
        <v>33.735963974778507</v>
      </c>
    </row>
    <row r="47" spans="1:9" x14ac:dyDescent="0.25">
      <c r="A47" s="1">
        <f t="shared" si="8"/>
        <v>10</v>
      </c>
      <c r="B47" s="5">
        <f>Input_NEMO!G199</f>
        <v>8.5619175627240143</v>
      </c>
      <c r="C47" s="5">
        <f>Input_NEMO!F199</f>
        <v>0</v>
      </c>
      <c r="D47" s="5">
        <f t="shared" si="7"/>
        <v>8.5619175627240143</v>
      </c>
      <c r="E47" s="5">
        <f>Input_NEMO!I199</f>
        <v>83</v>
      </c>
      <c r="G47" s="26">
        <f t="shared" si="9"/>
        <v>169.79926757530467</v>
      </c>
      <c r="I47" s="96">
        <f t="shared" si="10"/>
        <v>24.138663878505312</v>
      </c>
    </row>
    <row r="48" spans="1:9" x14ac:dyDescent="0.25">
      <c r="A48" s="1">
        <f t="shared" si="8"/>
        <v>11</v>
      </c>
      <c r="B48" s="5">
        <f>Input_NEMO!G200</f>
        <v>8.5619175627240143</v>
      </c>
      <c r="C48" s="5">
        <f>Input_NEMO!F200</f>
        <v>0</v>
      </c>
      <c r="D48" s="5">
        <f t="shared" si="7"/>
        <v>8.5619175627240143</v>
      </c>
      <c r="E48" s="5">
        <f>Input_NEMO!I200</f>
        <v>122</v>
      </c>
      <c r="G48" s="26">
        <f t="shared" si="9"/>
        <v>249.58446559261651</v>
      </c>
      <c r="I48" s="96">
        <f t="shared" si="10"/>
        <v>35.480927628646363</v>
      </c>
    </row>
    <row r="49" spans="1:9" x14ac:dyDescent="0.25">
      <c r="A49" s="1">
        <f t="shared" si="8"/>
        <v>12</v>
      </c>
      <c r="B49" s="5">
        <f>Input_NEMO!G201</f>
        <v>8.5619175627240143</v>
      </c>
      <c r="C49" s="5">
        <f>Input_NEMO!F201</f>
        <v>0</v>
      </c>
      <c r="D49" s="5">
        <f t="shared" si="7"/>
        <v>8.5619175627240143</v>
      </c>
      <c r="E49" s="5">
        <f>Input_NEMO!I201</f>
        <v>108</v>
      </c>
      <c r="G49" s="26">
        <f t="shared" si="9"/>
        <v>220.94362527870967</v>
      </c>
      <c r="I49" s="96">
        <f t="shared" si="10"/>
        <v>31.409345769621368</v>
      </c>
    </row>
    <row r="50" spans="1:9" x14ac:dyDescent="0.25">
      <c r="A50" s="1">
        <f t="shared" si="8"/>
        <v>13</v>
      </c>
      <c r="B50" s="5">
        <f>Input_NEMO!G202</f>
        <v>8.5619175627240143</v>
      </c>
      <c r="C50" s="5">
        <f>Input_NEMO!F202</f>
        <v>0</v>
      </c>
      <c r="D50" s="5">
        <f t="shared" si="7"/>
        <v>8.5619175627240143</v>
      </c>
      <c r="E50" s="5">
        <f>Input_NEMO!I202</f>
        <v>67</v>
      </c>
      <c r="G50" s="26">
        <f t="shared" si="9"/>
        <v>137.06687864512543</v>
      </c>
      <c r="I50" s="96">
        <f t="shared" si="10"/>
        <v>19.48542746819103</v>
      </c>
    </row>
    <row r="51" spans="1:9" x14ac:dyDescent="0.25">
      <c r="A51" s="1">
        <f t="shared" si="8"/>
        <v>14</v>
      </c>
      <c r="B51" s="5">
        <f>Input_NEMO!G203</f>
        <v>8.5619175627240143</v>
      </c>
      <c r="C51" s="5">
        <f>Input_NEMO!F203</f>
        <v>0</v>
      </c>
      <c r="D51" s="5">
        <f t="shared" si="7"/>
        <v>8.5619175627240143</v>
      </c>
      <c r="E51" s="5">
        <f>Input_NEMO!I203</f>
        <v>173</v>
      </c>
      <c r="G51" s="26">
        <f t="shared" si="9"/>
        <v>353.91895530756273</v>
      </c>
      <c r="I51" s="96">
        <f t="shared" si="10"/>
        <v>50.313118686523119</v>
      </c>
    </row>
    <row r="52" spans="1:9" x14ac:dyDescent="0.25">
      <c r="A52" s="1">
        <f t="shared" si="8"/>
        <v>15</v>
      </c>
      <c r="B52" s="5">
        <f>Input_NEMO!G204</f>
        <v>8.5619175627240143</v>
      </c>
      <c r="C52" s="5">
        <f>Input_NEMO!F204</f>
        <v>0</v>
      </c>
      <c r="D52" s="5">
        <f t="shared" si="7"/>
        <v>8.5619175627240143</v>
      </c>
      <c r="E52" s="5">
        <f>Input_NEMO!I204</f>
        <v>99</v>
      </c>
      <c r="G52" s="26">
        <f t="shared" si="9"/>
        <v>202.53165650548388</v>
      </c>
      <c r="I52" s="96">
        <f t="shared" si="10"/>
        <v>28.791900288819591</v>
      </c>
    </row>
    <row r="53" spans="1:9" x14ac:dyDescent="0.25">
      <c r="A53" s="1">
        <f t="shared" si="8"/>
        <v>16</v>
      </c>
      <c r="B53" s="5">
        <f>Input_NEMO!G205</f>
        <v>8.5619175627240143</v>
      </c>
      <c r="C53" s="5">
        <f>Input_NEMO!F205</f>
        <v>0</v>
      </c>
      <c r="D53" s="5">
        <f t="shared" si="7"/>
        <v>8.5619175627240143</v>
      </c>
      <c r="E53" s="5">
        <f>Input_NEMO!I205</f>
        <v>112</v>
      </c>
      <c r="G53" s="26">
        <f t="shared" si="9"/>
        <v>229.12672251125448</v>
      </c>
      <c r="I53" s="96">
        <f t="shared" si="10"/>
        <v>32.572654872199941</v>
      </c>
    </row>
    <row r="54" spans="1:9" x14ac:dyDescent="0.25">
      <c r="A54" s="1">
        <f t="shared" si="8"/>
        <v>17</v>
      </c>
      <c r="B54" s="5">
        <f>Input_NEMO!G206</f>
        <v>8.5619175627240143</v>
      </c>
      <c r="C54" s="5">
        <f>Input_NEMO!F206</f>
        <v>0</v>
      </c>
      <c r="D54" s="5">
        <f t="shared" si="7"/>
        <v>8.5619175627240143</v>
      </c>
      <c r="E54" s="5">
        <f>Input_NEMO!I206</f>
        <v>75</v>
      </c>
      <c r="G54" s="26">
        <f t="shared" si="9"/>
        <v>153.43307311021505</v>
      </c>
      <c r="I54" s="96">
        <f t="shared" si="10"/>
        <v>21.812045673348173</v>
      </c>
    </row>
    <row r="55" spans="1:9" x14ac:dyDescent="0.25">
      <c r="A55" s="1">
        <f t="shared" si="8"/>
        <v>18</v>
      </c>
      <c r="B55" s="5">
        <f>Input_NEMO!G207</f>
        <v>8.5619175627240143</v>
      </c>
      <c r="C55" s="5">
        <f>Input_NEMO!F207</f>
        <v>0</v>
      </c>
      <c r="D55" s="5">
        <f t="shared" si="7"/>
        <v>8.5619175627240143</v>
      </c>
      <c r="E55" s="5">
        <f>Input_NEMO!I207</f>
        <v>180</v>
      </c>
      <c r="G55" s="26">
        <f t="shared" si="9"/>
        <v>368.23937546451617</v>
      </c>
      <c r="I55" s="96">
        <f t="shared" si="10"/>
        <v>52.34890961603562</v>
      </c>
    </row>
    <row r="56" spans="1:9" x14ac:dyDescent="0.25">
      <c r="A56" s="1">
        <f t="shared" si="8"/>
        <v>19</v>
      </c>
      <c r="B56" s="5">
        <f>Input_NEMO!G208</f>
        <v>8.5194444444444457</v>
      </c>
      <c r="C56" s="5">
        <f>Input_NEMO!F208</f>
        <v>0</v>
      </c>
      <c r="D56" s="5">
        <f t="shared" si="7"/>
        <v>8.5194444444444457</v>
      </c>
      <c r="E56" s="5">
        <f>Input_NEMO!I208</f>
        <v>123</v>
      </c>
      <c r="G56" s="26">
        <f t="shared" si="9"/>
        <v>250.38197736333339</v>
      </c>
      <c r="I56" s="96">
        <f t="shared" si="10"/>
        <v>35.594301901971477</v>
      </c>
    </row>
    <row r="57" spans="1:9" x14ac:dyDescent="0.25">
      <c r="A57" s="1"/>
      <c r="B57" s="5"/>
      <c r="C57" s="5"/>
      <c r="D57" s="5"/>
      <c r="E57" s="5"/>
      <c r="G57" s="26"/>
      <c r="I57" s="3"/>
    </row>
    <row r="58" spans="1:9" ht="15.75" thickBot="1" x14ac:dyDescent="0.3">
      <c r="A58" s="1" t="s">
        <v>20</v>
      </c>
      <c r="B58" s="25">
        <f>SUM(B38:B56)</f>
        <v>189.76229390680999</v>
      </c>
      <c r="C58" s="25">
        <f>SUM(C38:C56)</f>
        <v>0</v>
      </c>
      <c r="D58" s="25">
        <f t="shared" ref="D58" si="11">SUM(D38:D56)</f>
        <v>189.76229390680999</v>
      </c>
      <c r="E58" s="25">
        <f>SUM(E38:E56)</f>
        <v>2066</v>
      </c>
      <c r="G58" s="27">
        <f t="shared" ref="G58:I58" si="12">SUM(G38:G56)</f>
        <v>4867.2388685914557</v>
      </c>
      <c r="H58" s="21">
        <f t="shared" si="12"/>
        <v>0.14216000000000001</v>
      </c>
      <c r="I58" s="22">
        <f t="shared" si="12"/>
        <v>691.92667755896116</v>
      </c>
    </row>
    <row r="59" spans="1:9" ht="15.75" thickTop="1" x14ac:dyDescent="0.25">
      <c r="A59" s="1"/>
    </row>
    <row r="61" spans="1:9" x14ac:dyDescent="0.25">
      <c r="A61" t="s">
        <v>32</v>
      </c>
      <c r="I61" s="20">
        <f>I58</f>
        <v>691.92667755896116</v>
      </c>
    </row>
    <row r="63" spans="1:9" x14ac:dyDescent="0.25">
      <c r="A63" t="s">
        <v>34</v>
      </c>
      <c r="I63" s="36">
        <f>I32</f>
        <v>3249867.6799999997</v>
      </c>
    </row>
    <row r="65" spans="1:9" x14ac:dyDescent="0.25">
      <c r="A65" s="31" t="s">
        <v>35</v>
      </c>
      <c r="B65" s="32"/>
      <c r="C65" s="32"/>
      <c r="D65" s="32"/>
      <c r="E65" s="32"/>
      <c r="F65" s="32"/>
      <c r="G65" s="32"/>
      <c r="H65" s="32"/>
      <c r="I65" s="33">
        <f>ROUND(+I61/I63,5)</f>
        <v>2.1000000000000001E-4</v>
      </c>
    </row>
    <row r="68" spans="1:9" x14ac:dyDescent="0.25">
      <c r="A68" s="23" t="s">
        <v>466</v>
      </c>
    </row>
    <row r="69" spans="1:9" x14ac:dyDescent="0.25">
      <c r="A69" s="1">
        <v>1</v>
      </c>
      <c r="B69" s="5">
        <f>Input_NEMO!G213</f>
        <v>96.246290322580634</v>
      </c>
      <c r="C69" s="5">
        <f>Input_NEMO!F213</f>
        <v>80</v>
      </c>
      <c r="D69" s="5">
        <f>+B69-C69</f>
        <v>16.246290322580634</v>
      </c>
      <c r="E69" s="5">
        <f>Input_NEMO!I213</f>
        <v>2057</v>
      </c>
      <c r="F69" s="34">
        <f>F38</f>
        <v>0.23893880000000001</v>
      </c>
      <c r="G69" s="26">
        <f>+D69*E69*F69</f>
        <v>7985.0047677634147</v>
      </c>
      <c r="H69" s="35">
        <f>H38</f>
        <v>0.14216000000000001</v>
      </c>
      <c r="I69" s="3">
        <f>+G69*H69</f>
        <v>1135.148277785247</v>
      </c>
    </row>
    <row r="70" spans="1:9" x14ac:dyDescent="0.25">
      <c r="A70" s="1"/>
      <c r="B70" s="5"/>
      <c r="C70" s="5"/>
      <c r="D70" s="5"/>
      <c r="E70" s="5"/>
      <c r="G70" s="26"/>
      <c r="I70" s="3"/>
    </row>
    <row r="71" spans="1:9" ht="15.75" thickBot="1" x14ac:dyDescent="0.3">
      <c r="A71" s="1" t="s">
        <v>20</v>
      </c>
      <c r="B71" s="25">
        <f>SUM(B69:B69)</f>
        <v>96.246290322580634</v>
      </c>
      <c r="C71" s="25">
        <f>SUM(C69:C69)</f>
        <v>80</v>
      </c>
      <c r="D71" s="25">
        <f>SUM(D69:D69)</f>
        <v>16.246290322580634</v>
      </c>
      <c r="E71" s="25">
        <f>SUM(E69:E69)</f>
        <v>2057</v>
      </c>
      <c r="G71" s="27">
        <f>SUM(G69:G69)</f>
        <v>7985.0047677634147</v>
      </c>
      <c r="H71" s="21">
        <f>SUM(H69:H69)</f>
        <v>0.14216000000000001</v>
      </c>
      <c r="I71" s="22">
        <f>SUM(I69:I69)</f>
        <v>1135.148277785247</v>
      </c>
    </row>
    <row r="72" spans="1:9" ht="15.75" thickTop="1" x14ac:dyDescent="0.25">
      <c r="A72" s="1"/>
    </row>
    <row r="74" spans="1:9" x14ac:dyDescent="0.25">
      <c r="A74" t="s">
        <v>32</v>
      </c>
      <c r="I74" s="20">
        <f>I71</f>
        <v>1135.148277785247</v>
      </c>
    </row>
    <row r="76" spans="1:9" x14ac:dyDescent="0.25">
      <c r="A76" t="s">
        <v>34</v>
      </c>
      <c r="I76" s="36">
        <f>I63</f>
        <v>3249867.6799999997</v>
      </c>
    </row>
    <row r="78" spans="1:9" x14ac:dyDescent="0.25">
      <c r="A78" s="31" t="s">
        <v>35</v>
      </c>
      <c r="B78" s="32"/>
      <c r="C78" s="32"/>
      <c r="D78" s="32"/>
      <c r="E78" s="32"/>
      <c r="F78" s="32"/>
      <c r="G78" s="32"/>
      <c r="H78" s="32"/>
      <c r="I78" s="33">
        <f>ROUND(+I74/I76,5)</f>
        <v>3.5E-4</v>
      </c>
    </row>
    <row r="81" spans="1:9" x14ac:dyDescent="0.25">
      <c r="A81" s="23" t="s">
        <v>465</v>
      </c>
    </row>
    <row r="82" spans="1:9" x14ac:dyDescent="0.25">
      <c r="A82" s="1">
        <v>1</v>
      </c>
      <c r="B82" s="5">
        <f>Input_NEMO!G218</f>
        <v>307.04688172043006</v>
      </c>
      <c r="C82" s="5">
        <f>Input_NEMO!F218</f>
        <v>378.5</v>
      </c>
      <c r="D82" s="5">
        <f>+B82-C82</f>
        <v>-71.453118279569935</v>
      </c>
      <c r="E82" s="5">
        <f>Input_NEMO!I218</f>
        <v>2124</v>
      </c>
      <c r="F82" s="34">
        <f>F69</f>
        <v>0.23893880000000001</v>
      </c>
      <c r="G82" s="26">
        <f>+D82*E82*F82</f>
        <v>-36262.887045866344</v>
      </c>
      <c r="H82" s="35">
        <f>H69</f>
        <v>0.14216000000000001</v>
      </c>
      <c r="I82" s="3">
        <f>+G82*H82</f>
        <v>-5155.1320224403598</v>
      </c>
    </row>
    <row r="83" spans="1:9" x14ac:dyDescent="0.25">
      <c r="A83" s="1"/>
      <c r="B83" s="5"/>
      <c r="C83" s="5"/>
      <c r="D83" s="5"/>
      <c r="E83" s="5"/>
      <c r="G83" s="26"/>
      <c r="I83" s="3"/>
    </row>
    <row r="84" spans="1:9" ht="15.75" thickBot="1" x14ac:dyDescent="0.3">
      <c r="A84" s="1" t="s">
        <v>20</v>
      </c>
      <c r="B84" s="25">
        <f>SUM(B82:B82)</f>
        <v>307.04688172043006</v>
      </c>
      <c r="C84" s="25">
        <f>SUM(C82:C82)</f>
        <v>378.5</v>
      </c>
      <c r="D84" s="25">
        <f>SUM(D82:D82)</f>
        <v>-71.453118279569935</v>
      </c>
      <c r="E84" s="25">
        <f>SUM(E82:E82)</f>
        <v>2124</v>
      </c>
      <c r="G84" s="27">
        <f>SUM(G82:G82)</f>
        <v>-36262.887045866344</v>
      </c>
      <c r="H84" s="21">
        <f>SUM(H82:H82)</f>
        <v>0.14216000000000001</v>
      </c>
      <c r="I84" s="22">
        <f>SUM(I82:I82)</f>
        <v>-5155.1320224403598</v>
      </c>
    </row>
    <row r="85" spans="1:9" ht="15.75" thickTop="1" x14ac:dyDescent="0.25">
      <c r="A85" s="1"/>
    </row>
    <row r="87" spans="1:9" x14ac:dyDescent="0.25">
      <c r="A87" t="s">
        <v>32</v>
      </c>
      <c r="I87" s="20">
        <f>I84</f>
        <v>-5155.1320224403598</v>
      </c>
    </row>
    <row r="89" spans="1:9" x14ac:dyDescent="0.25">
      <c r="A89" t="s">
        <v>34</v>
      </c>
      <c r="I89" s="36">
        <f>I76</f>
        <v>3249867.6799999997</v>
      </c>
    </row>
    <row r="91" spans="1:9" x14ac:dyDescent="0.25">
      <c r="A91" s="31" t="s">
        <v>35</v>
      </c>
      <c r="B91" s="32"/>
      <c r="C91" s="32"/>
      <c r="D91" s="32"/>
      <c r="E91" s="32"/>
      <c r="F91" s="32"/>
      <c r="G91" s="32"/>
      <c r="H91" s="32"/>
      <c r="I91" s="33">
        <f>ROUND(+I87/I89,5)</f>
        <v>-1.5900000000000001E-3</v>
      </c>
    </row>
    <row r="94" spans="1:9" x14ac:dyDescent="0.25">
      <c r="A94" s="23" t="s">
        <v>464</v>
      </c>
    </row>
    <row r="95" spans="1:9" x14ac:dyDescent="0.25">
      <c r="A95" s="1">
        <v>1</v>
      </c>
      <c r="B95" s="5">
        <f>Input_NEMO!G223</f>
        <v>712.22089605734766</v>
      </c>
      <c r="C95" s="5">
        <f>Input_NEMO!F223</f>
        <v>895.5</v>
      </c>
      <c r="D95" s="5">
        <f>+B95-C95</f>
        <v>-183.27910394265234</v>
      </c>
      <c r="E95" s="5">
        <f>Input_NEMO!I223</f>
        <v>2172</v>
      </c>
      <c r="F95" s="34">
        <f>F82</f>
        <v>0.23893880000000001</v>
      </c>
      <c r="G95" s="26">
        <f>+D95*E95*F95</f>
        <v>-95117.286457980052</v>
      </c>
      <c r="H95" s="35">
        <f>H82</f>
        <v>0.14216000000000001</v>
      </c>
      <c r="I95" s="3">
        <f>+G95*H95</f>
        <v>-13521.873442866445</v>
      </c>
    </row>
    <row r="96" spans="1:9" x14ac:dyDescent="0.25">
      <c r="A96" s="1"/>
      <c r="B96" s="5"/>
      <c r="C96" s="5"/>
      <c r="D96" s="5"/>
      <c r="E96" s="5"/>
      <c r="G96" s="26"/>
      <c r="I96" s="3"/>
    </row>
    <row r="97" spans="1:9" ht="15.75" thickBot="1" x14ac:dyDescent="0.3">
      <c r="A97" s="1" t="s">
        <v>20</v>
      </c>
      <c r="B97" s="25">
        <f>SUM(B95:B95)</f>
        <v>712.22089605734766</v>
      </c>
      <c r="C97" s="25">
        <f>SUM(C95:C95)</f>
        <v>895.5</v>
      </c>
      <c r="D97" s="25">
        <f>SUM(D95:D95)</f>
        <v>-183.27910394265234</v>
      </c>
      <c r="E97" s="25">
        <f>SUM(E95:E95)</f>
        <v>2172</v>
      </c>
      <c r="G97" s="27">
        <f>SUM(G95:G95)</f>
        <v>-95117.286457980052</v>
      </c>
      <c r="H97" s="21">
        <f>SUM(H95:H95)</f>
        <v>0.14216000000000001</v>
      </c>
      <c r="I97" s="22">
        <f>SUM(I95:I95)</f>
        <v>-13521.873442866445</v>
      </c>
    </row>
    <row r="98" spans="1:9" ht="15.75" thickTop="1" x14ac:dyDescent="0.25">
      <c r="A98" s="1"/>
    </row>
    <row r="100" spans="1:9" x14ac:dyDescent="0.25">
      <c r="A100" t="s">
        <v>32</v>
      </c>
      <c r="I100" s="20">
        <f>I97</f>
        <v>-13521.873442866445</v>
      </c>
    </row>
    <row r="102" spans="1:9" x14ac:dyDescent="0.25">
      <c r="A102" t="s">
        <v>34</v>
      </c>
      <c r="I102" s="36">
        <f>I89</f>
        <v>3249867.6799999997</v>
      </c>
    </row>
    <row r="104" spans="1:9" x14ac:dyDescent="0.25">
      <c r="A104" s="31" t="s">
        <v>35</v>
      </c>
      <c r="B104" s="32"/>
      <c r="C104" s="32"/>
      <c r="D104" s="32"/>
      <c r="E104" s="32"/>
      <c r="F104" s="32"/>
      <c r="G104" s="32"/>
      <c r="H104" s="32"/>
      <c r="I104" s="33">
        <f>ROUND(+I100/I102,5)</f>
        <v>-4.1599999999999996E-3</v>
      </c>
    </row>
    <row r="107" spans="1:9" x14ac:dyDescent="0.25">
      <c r="A107" s="23" t="s">
        <v>463</v>
      </c>
    </row>
    <row r="108" spans="1:9" x14ac:dyDescent="0.25">
      <c r="A108" s="1">
        <v>1</v>
      </c>
      <c r="B108" s="5">
        <f>Input_NEMO!G228</f>
        <v>925.00892473118279</v>
      </c>
      <c r="C108" s="5">
        <f>Input_NEMO!F228</f>
        <v>940.5</v>
      </c>
      <c r="D108" s="5">
        <f>+B108-C108</f>
        <v>-15.491075268817212</v>
      </c>
      <c r="E108" s="5">
        <f>Input_NEMO!I228</f>
        <v>2199</v>
      </c>
      <c r="F108" s="34">
        <f>F95</f>
        <v>0.23893880000000001</v>
      </c>
      <c r="G108" s="26">
        <f>+D108*E108*F108</f>
        <v>-8139.4202390344562</v>
      </c>
      <c r="H108" s="35">
        <f>H95</f>
        <v>0.14216000000000001</v>
      </c>
      <c r="I108" s="3">
        <f>+G108*H108</f>
        <v>-1157.0999811811384</v>
      </c>
    </row>
    <row r="109" spans="1:9" x14ac:dyDescent="0.25">
      <c r="A109" s="1"/>
      <c r="B109" s="5"/>
      <c r="C109" s="5"/>
      <c r="D109" s="5"/>
      <c r="E109" s="5"/>
      <c r="G109" s="26"/>
      <c r="I109" s="3"/>
    </row>
    <row r="110" spans="1:9" ht="15.75" thickBot="1" x14ac:dyDescent="0.3">
      <c r="A110" s="1" t="s">
        <v>20</v>
      </c>
      <c r="B110" s="25">
        <f>SUM(B108:B108)</f>
        <v>925.00892473118279</v>
      </c>
      <c r="C110" s="25">
        <f>SUM(C108:C108)</f>
        <v>940.5</v>
      </c>
      <c r="D110" s="25">
        <f>SUM(D108:D108)</f>
        <v>-15.491075268817212</v>
      </c>
      <c r="E110" s="25">
        <f>SUM(E108:E108)</f>
        <v>2199</v>
      </c>
      <c r="G110" s="27">
        <f>SUM(G108:G108)</f>
        <v>-8139.4202390344562</v>
      </c>
      <c r="H110" s="21">
        <f>SUM(H108:H108)</f>
        <v>0.14216000000000001</v>
      </c>
      <c r="I110" s="22">
        <f>SUM(I108:I108)</f>
        <v>-1157.0999811811384</v>
      </c>
    </row>
    <row r="111" spans="1:9" ht="15.75" thickTop="1" x14ac:dyDescent="0.25">
      <c r="A111" s="1"/>
    </row>
    <row r="113" spans="1:9" x14ac:dyDescent="0.25">
      <c r="A113" t="s">
        <v>32</v>
      </c>
      <c r="I113" s="20">
        <f>I110</f>
        <v>-1157.0999811811384</v>
      </c>
    </row>
    <row r="115" spans="1:9" x14ac:dyDescent="0.25">
      <c r="A115" t="s">
        <v>34</v>
      </c>
      <c r="I115" s="36">
        <f>I102</f>
        <v>3249867.6799999997</v>
      </c>
    </row>
    <row r="117" spans="1:9" x14ac:dyDescent="0.25">
      <c r="A117" s="31" t="s">
        <v>35</v>
      </c>
      <c r="B117" s="32"/>
      <c r="C117" s="32"/>
      <c r="D117" s="32"/>
      <c r="E117" s="32"/>
      <c r="F117" s="32"/>
      <c r="G117" s="32"/>
      <c r="H117" s="32"/>
      <c r="I117" s="33">
        <f>ROUND(+I113/I115,5)</f>
        <v>-3.6000000000000002E-4</v>
      </c>
    </row>
    <row r="122" spans="1:9" x14ac:dyDescent="0.25">
      <c r="B122" s="1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ED2E-6836-495B-BD28-1A9683767F3C}">
  <dimension ref="A1:I123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7"/>
      <c r="B1" s="178">
        <f>A1-1</f>
        <v>-1</v>
      </c>
      <c r="C1" s="178">
        <f t="shared" ref="C1:I1" si="0">B1-1</f>
        <v>-2</v>
      </c>
      <c r="D1" s="178">
        <f t="shared" si="0"/>
        <v>-3</v>
      </c>
      <c r="E1" s="178">
        <f t="shared" si="0"/>
        <v>-4</v>
      </c>
      <c r="F1" s="178">
        <f t="shared" si="0"/>
        <v>-5</v>
      </c>
      <c r="G1" s="178">
        <f t="shared" si="0"/>
        <v>-6</v>
      </c>
      <c r="H1" s="178">
        <f t="shared" si="0"/>
        <v>-7</v>
      </c>
      <c r="I1" s="179">
        <f t="shared" si="0"/>
        <v>-8</v>
      </c>
    </row>
    <row r="2" spans="1:9" x14ac:dyDescent="0.25">
      <c r="A2" s="8" t="s">
        <v>10</v>
      </c>
      <c r="B2" s="9" t="s">
        <v>3</v>
      </c>
      <c r="C2" s="9" t="s">
        <v>4</v>
      </c>
      <c r="D2" s="9"/>
      <c r="E2" s="9" t="s">
        <v>6</v>
      </c>
      <c r="F2" s="9"/>
      <c r="G2" s="9"/>
      <c r="H2" s="10"/>
      <c r="I2" s="11" t="s">
        <v>12</v>
      </c>
    </row>
    <row r="3" spans="1:9" x14ac:dyDescent="0.25">
      <c r="A3" s="12" t="s">
        <v>519</v>
      </c>
      <c r="B3" s="13" t="s">
        <v>7</v>
      </c>
      <c r="C3" s="13" t="s">
        <v>7</v>
      </c>
      <c r="D3" s="13" t="s">
        <v>5</v>
      </c>
      <c r="E3" s="13" t="s">
        <v>7</v>
      </c>
      <c r="F3" s="13" t="s">
        <v>8</v>
      </c>
      <c r="G3" s="13" t="s">
        <v>9</v>
      </c>
      <c r="H3" s="13" t="s">
        <v>11</v>
      </c>
      <c r="I3" s="14" t="s">
        <v>13</v>
      </c>
    </row>
    <row r="4" spans="1:9" s="6" customFormat="1" x14ac:dyDescent="0.25">
      <c r="A4" s="15"/>
      <c r="B4" s="16" t="s">
        <v>15</v>
      </c>
      <c r="C4" s="16" t="s">
        <v>15</v>
      </c>
      <c r="D4" s="17" t="s">
        <v>14</v>
      </c>
      <c r="E4" s="16" t="s">
        <v>15</v>
      </c>
      <c r="F4" s="16" t="s">
        <v>16</v>
      </c>
      <c r="G4" s="16" t="s">
        <v>17</v>
      </c>
      <c r="H4" s="16" t="s">
        <v>16</v>
      </c>
      <c r="I4" s="18" t="s">
        <v>18</v>
      </c>
    </row>
    <row r="6" spans="1:9" x14ac:dyDescent="0.25">
      <c r="A6" s="23" t="s">
        <v>21</v>
      </c>
    </row>
    <row r="7" spans="1:9" x14ac:dyDescent="0.25">
      <c r="A7" s="1">
        <v>1</v>
      </c>
      <c r="B7" s="5">
        <f>Input_WEMO!G167</f>
        <v>1.9386200716845867</v>
      </c>
      <c r="C7" s="5">
        <f>Input_WEMO!F167</f>
        <v>2</v>
      </c>
      <c r="D7" s="5">
        <f t="shared" ref="D7:D25" si="1">+B7-C7</f>
        <v>-6.1379928315413279E-2</v>
      </c>
      <c r="E7" s="5">
        <f>Input_WEMO!H167</f>
        <v>151</v>
      </c>
      <c r="F7" s="34">
        <f>+Assumptions!B7</f>
        <v>0.11254740000000001</v>
      </c>
      <c r="G7" s="26">
        <f>+D7*E7*$F$7</f>
        <v>-1.043130852957008</v>
      </c>
      <c r="H7" s="35">
        <f>Assumptions!B10</f>
        <v>0.33606999999999998</v>
      </c>
      <c r="I7" s="3">
        <f>+G7*$H$7</f>
        <v>-0.35056498575326167</v>
      </c>
    </row>
    <row r="8" spans="1:9" x14ac:dyDescent="0.25">
      <c r="A8" s="1">
        <f t="shared" ref="A8:A25" si="2">+A7+1</f>
        <v>2</v>
      </c>
      <c r="B8" s="5">
        <f>Input_WEMO!G168</f>
        <v>1.9386200716845867</v>
      </c>
      <c r="C8" s="5">
        <f>Input_WEMO!F168</f>
        <v>2</v>
      </c>
      <c r="D8" s="5">
        <f t="shared" si="1"/>
        <v>-6.1379928315413279E-2</v>
      </c>
      <c r="E8" s="5">
        <f>Input_WEMO!H168</f>
        <v>165</v>
      </c>
      <c r="F8" s="19"/>
      <c r="G8" s="26">
        <f t="shared" ref="G8:G25" si="3">+D8*E8*$F$7</f>
        <v>-1.1398449717742138</v>
      </c>
      <c r="I8" s="96">
        <f t="shared" ref="I8:I25" si="4">+G8*$H$7</f>
        <v>-0.38306769966416004</v>
      </c>
    </row>
    <row r="9" spans="1:9" x14ac:dyDescent="0.25">
      <c r="A9" s="1">
        <f t="shared" si="2"/>
        <v>3</v>
      </c>
      <c r="B9" s="5">
        <f>Input_WEMO!G169</f>
        <v>1.9386200716845867</v>
      </c>
      <c r="C9" s="5">
        <f>Input_WEMO!F169</f>
        <v>2</v>
      </c>
      <c r="D9" s="5">
        <f t="shared" si="1"/>
        <v>-6.1379928315413279E-2</v>
      </c>
      <c r="E9" s="5">
        <f>Input_WEMO!H169</f>
        <v>215</v>
      </c>
      <c r="G9" s="26">
        <f t="shared" si="3"/>
        <v>-1.4852525389785212</v>
      </c>
      <c r="I9" s="96">
        <f t="shared" si="4"/>
        <v>-0.49914882077451156</v>
      </c>
    </row>
    <row r="10" spans="1:9" x14ac:dyDescent="0.25">
      <c r="A10" s="1">
        <f t="shared" si="2"/>
        <v>4</v>
      </c>
      <c r="B10" s="5">
        <f>Input_WEMO!G170</f>
        <v>1.9386200716845867</v>
      </c>
      <c r="C10" s="5">
        <f>Input_WEMO!F170</f>
        <v>2</v>
      </c>
      <c r="D10" s="5">
        <f t="shared" si="1"/>
        <v>-6.1379928315413279E-2</v>
      </c>
      <c r="E10" s="5">
        <f>Input_WEMO!H170</f>
        <v>282</v>
      </c>
      <c r="G10" s="26">
        <f t="shared" si="3"/>
        <v>-1.9480986790322929</v>
      </c>
      <c r="I10" s="96">
        <f t="shared" si="4"/>
        <v>-0.6546975230623826</v>
      </c>
    </row>
    <row r="11" spans="1:9" x14ac:dyDescent="0.25">
      <c r="A11" s="1">
        <f t="shared" si="2"/>
        <v>5</v>
      </c>
      <c r="B11" s="5">
        <f>Input_WEMO!G171</f>
        <v>6.8073297491039355</v>
      </c>
      <c r="C11" s="5">
        <f>Input_WEMO!F171</f>
        <v>2</v>
      </c>
      <c r="D11" s="5">
        <f t="shared" si="1"/>
        <v>4.8073297491039355</v>
      </c>
      <c r="E11" s="5">
        <f>Input_WEMO!H171</f>
        <v>161</v>
      </c>
      <c r="G11" s="26">
        <f t="shared" si="3"/>
        <v>87.109446736892352</v>
      </c>
      <c r="I11" s="96">
        <f t="shared" si="4"/>
        <v>29.274871764867409</v>
      </c>
    </row>
    <row r="12" spans="1:9" x14ac:dyDescent="0.25">
      <c r="A12" s="1">
        <f t="shared" si="2"/>
        <v>6</v>
      </c>
      <c r="B12" s="5">
        <f>Input_WEMO!G172</f>
        <v>8.3380286738351153</v>
      </c>
      <c r="C12" s="5">
        <f>Input_WEMO!F172</f>
        <v>2</v>
      </c>
      <c r="D12" s="5">
        <f t="shared" si="1"/>
        <v>6.3380286738351153</v>
      </c>
      <c r="E12" s="5">
        <f>Input_WEMO!H172</f>
        <v>209</v>
      </c>
      <c r="G12" s="26">
        <f t="shared" si="3"/>
        <v>149.08568750840837</v>
      </c>
      <c r="I12" s="96">
        <f t="shared" si="4"/>
        <v>50.103227000950795</v>
      </c>
    </row>
    <row r="13" spans="1:9" x14ac:dyDescent="0.25">
      <c r="A13" s="1">
        <f t="shared" si="2"/>
        <v>7</v>
      </c>
      <c r="B13" s="5">
        <f>Input_WEMO!G173</f>
        <v>8.3380286738351153</v>
      </c>
      <c r="C13" s="5">
        <f>Input_WEMO!F173</f>
        <v>2</v>
      </c>
      <c r="D13" s="5">
        <f t="shared" si="1"/>
        <v>6.3380286738351153</v>
      </c>
      <c r="E13" s="5">
        <f>Input_WEMO!H173</f>
        <v>110</v>
      </c>
      <c r="G13" s="26">
        <f t="shared" si="3"/>
        <v>78.466151320214934</v>
      </c>
      <c r="I13" s="96">
        <f t="shared" si="4"/>
        <v>26.37011947418463</v>
      </c>
    </row>
    <row r="14" spans="1:9" x14ac:dyDescent="0.25">
      <c r="A14" s="1">
        <f t="shared" si="2"/>
        <v>8</v>
      </c>
      <c r="B14" s="5">
        <f>Input_WEMO!G174</f>
        <v>8.3380286738351153</v>
      </c>
      <c r="C14" s="5">
        <f>Input_WEMO!F174</f>
        <v>2</v>
      </c>
      <c r="D14" s="5">
        <f t="shared" si="1"/>
        <v>6.3380286738351153</v>
      </c>
      <c r="E14" s="5">
        <f>Input_WEMO!H174</f>
        <v>203</v>
      </c>
      <c r="G14" s="26">
        <f t="shared" si="3"/>
        <v>144.80571561821483</v>
      </c>
      <c r="I14" s="96">
        <f t="shared" si="4"/>
        <v>48.664856847813454</v>
      </c>
    </row>
    <row r="15" spans="1:9" x14ac:dyDescent="0.25">
      <c r="A15" s="1">
        <f t="shared" si="2"/>
        <v>9</v>
      </c>
      <c r="B15" s="5">
        <f>Input_WEMO!G175</f>
        <v>8.3380286738351153</v>
      </c>
      <c r="C15" s="5">
        <f>Input_WEMO!F175</f>
        <v>2</v>
      </c>
      <c r="D15" s="5">
        <f t="shared" si="1"/>
        <v>6.3380286738351153</v>
      </c>
      <c r="E15" s="5">
        <f>Input_WEMO!H175</f>
        <v>177</v>
      </c>
      <c r="G15" s="26">
        <f t="shared" si="3"/>
        <v>126.25917076070947</v>
      </c>
      <c r="I15" s="96">
        <f t="shared" si="4"/>
        <v>42.431919517551627</v>
      </c>
    </row>
    <row r="16" spans="1:9" x14ac:dyDescent="0.25">
      <c r="A16" s="1">
        <f t="shared" si="2"/>
        <v>10</v>
      </c>
      <c r="B16" s="5">
        <f>Input_WEMO!G176</f>
        <v>8.3380286738351153</v>
      </c>
      <c r="C16" s="5">
        <f>Input_WEMO!F176</f>
        <v>2</v>
      </c>
      <c r="D16" s="5">
        <f t="shared" si="1"/>
        <v>6.3380286738351153</v>
      </c>
      <c r="E16" s="5">
        <f>Input_WEMO!H176</f>
        <v>93</v>
      </c>
      <c r="G16" s="26">
        <f t="shared" si="3"/>
        <v>66.3395642979999</v>
      </c>
      <c r="I16" s="96">
        <f t="shared" si="4"/>
        <v>22.294737373628823</v>
      </c>
    </row>
    <row r="17" spans="1:9" x14ac:dyDescent="0.25">
      <c r="A17" s="1">
        <f t="shared" si="2"/>
        <v>11</v>
      </c>
      <c r="B17" s="5">
        <f>Input_WEMO!G177</f>
        <v>8.3380286738351153</v>
      </c>
      <c r="C17" s="5">
        <f>Input_WEMO!F177</f>
        <v>2</v>
      </c>
      <c r="D17" s="5">
        <f t="shared" si="1"/>
        <v>6.3380286738351153</v>
      </c>
      <c r="E17" s="5">
        <f>Input_WEMO!H177</f>
        <v>204</v>
      </c>
      <c r="G17" s="26">
        <f t="shared" si="3"/>
        <v>145.51904426658044</v>
      </c>
      <c r="I17" s="96">
        <f t="shared" si="4"/>
        <v>48.904585206669687</v>
      </c>
    </row>
    <row r="18" spans="1:9" x14ac:dyDescent="0.25">
      <c r="A18" s="1">
        <f t="shared" si="2"/>
        <v>12</v>
      </c>
      <c r="B18" s="5">
        <f>Input_WEMO!G178</f>
        <v>8.3380286738351153</v>
      </c>
      <c r="C18" s="5">
        <f>Input_WEMO!F178</f>
        <v>2</v>
      </c>
      <c r="D18" s="5">
        <f t="shared" si="1"/>
        <v>6.3380286738351153</v>
      </c>
      <c r="E18" s="5">
        <f>Input_WEMO!H178</f>
        <v>144</v>
      </c>
      <c r="G18" s="26">
        <f t="shared" si="3"/>
        <v>102.719325364645</v>
      </c>
      <c r="I18" s="96">
        <f t="shared" si="4"/>
        <v>34.520883675296247</v>
      </c>
    </row>
    <row r="19" spans="1:9" x14ac:dyDescent="0.25">
      <c r="A19" s="1">
        <f t="shared" si="2"/>
        <v>13</v>
      </c>
      <c r="B19" s="5">
        <f>Input_WEMO!G179</f>
        <v>8.3380286738351153</v>
      </c>
      <c r="C19" s="5">
        <f>Input_WEMO!F179</f>
        <v>2</v>
      </c>
      <c r="D19" s="5">
        <f t="shared" si="1"/>
        <v>6.3380286738351153</v>
      </c>
      <c r="E19" s="5">
        <f>Input_WEMO!H179</f>
        <v>58</v>
      </c>
      <c r="G19" s="26">
        <f t="shared" si="3"/>
        <v>41.373061605204242</v>
      </c>
      <c r="I19" s="96">
        <f t="shared" si="4"/>
        <v>13.90424481366099</v>
      </c>
    </row>
    <row r="20" spans="1:9" x14ac:dyDescent="0.25">
      <c r="A20" s="1">
        <f t="shared" si="2"/>
        <v>14</v>
      </c>
      <c r="B20" s="5">
        <f>Input_WEMO!G180</f>
        <v>8.3380286738351153</v>
      </c>
      <c r="C20" s="5">
        <f>Input_WEMO!F180</f>
        <v>2</v>
      </c>
      <c r="D20" s="5">
        <f t="shared" si="1"/>
        <v>6.3380286738351153</v>
      </c>
      <c r="E20" s="5">
        <f>Input_WEMO!H180</f>
        <v>135</v>
      </c>
      <c r="G20" s="26">
        <f t="shared" si="3"/>
        <v>96.299367529354683</v>
      </c>
      <c r="I20" s="96">
        <f t="shared" si="4"/>
        <v>32.363328445590227</v>
      </c>
    </row>
    <row r="21" spans="1:9" x14ac:dyDescent="0.25">
      <c r="A21" s="1">
        <f t="shared" si="2"/>
        <v>15</v>
      </c>
      <c r="B21" s="5">
        <f>Input_WEMO!G181</f>
        <v>8.3380286738351153</v>
      </c>
      <c r="C21" s="5">
        <f>Input_WEMO!F181</f>
        <v>2</v>
      </c>
      <c r="D21" s="5">
        <f t="shared" si="1"/>
        <v>6.3380286738351153</v>
      </c>
      <c r="E21" s="5">
        <f>Input_WEMO!H181</f>
        <v>177</v>
      </c>
      <c r="G21" s="26">
        <f t="shared" si="3"/>
        <v>126.25917076070947</v>
      </c>
      <c r="I21" s="96">
        <f t="shared" si="4"/>
        <v>42.431919517551627</v>
      </c>
    </row>
    <row r="22" spans="1:9" x14ac:dyDescent="0.25">
      <c r="A22" s="1">
        <f t="shared" si="2"/>
        <v>16</v>
      </c>
      <c r="B22" s="5">
        <f>Input_WEMO!G182</f>
        <v>8.3380286738351153</v>
      </c>
      <c r="C22" s="5">
        <f>Input_WEMO!F182</f>
        <v>2</v>
      </c>
      <c r="D22" s="5">
        <f t="shared" si="1"/>
        <v>6.3380286738351153</v>
      </c>
      <c r="E22" s="5">
        <f>Input_WEMO!H182</f>
        <v>192</v>
      </c>
      <c r="G22" s="26">
        <f t="shared" si="3"/>
        <v>136.95910048619334</v>
      </c>
      <c r="I22" s="96">
        <f t="shared" si="4"/>
        <v>46.027844900394989</v>
      </c>
    </row>
    <row r="23" spans="1:9" x14ac:dyDescent="0.25">
      <c r="A23" s="1">
        <f t="shared" si="2"/>
        <v>17</v>
      </c>
      <c r="B23" s="5">
        <f>Input_WEMO!G183</f>
        <v>8.3380286738351153</v>
      </c>
      <c r="C23" s="5">
        <f>Input_WEMO!F183</f>
        <v>2</v>
      </c>
      <c r="D23" s="5">
        <f t="shared" si="1"/>
        <v>6.3380286738351153</v>
      </c>
      <c r="E23" s="5">
        <f>Input_WEMO!H183</f>
        <v>84</v>
      </c>
      <c r="G23" s="26">
        <f t="shared" si="3"/>
        <v>59.919606462709588</v>
      </c>
      <c r="I23" s="96">
        <f t="shared" si="4"/>
        <v>20.137182143922811</v>
      </c>
    </row>
    <row r="24" spans="1:9" x14ac:dyDescent="0.25">
      <c r="A24" s="1">
        <f t="shared" si="2"/>
        <v>18</v>
      </c>
      <c r="B24" s="5">
        <f>Input_WEMO!G184</f>
        <v>8.3380286738351153</v>
      </c>
      <c r="C24" s="5">
        <f>Input_WEMO!F184</f>
        <v>2</v>
      </c>
      <c r="D24" s="5">
        <f t="shared" si="1"/>
        <v>6.3380286738351153</v>
      </c>
      <c r="E24" s="5">
        <f>Input_WEMO!H184</f>
        <v>217</v>
      </c>
      <c r="G24" s="26">
        <f t="shared" si="3"/>
        <v>154.79231669533308</v>
      </c>
      <c r="I24" s="96">
        <f t="shared" si="4"/>
        <v>52.021053871800589</v>
      </c>
    </row>
    <row r="25" spans="1:9" x14ac:dyDescent="0.25">
      <c r="A25" s="1">
        <f t="shared" si="2"/>
        <v>19</v>
      </c>
      <c r="B25" s="5">
        <f>Input_WEMO!G185</f>
        <v>8.3805017921146838</v>
      </c>
      <c r="C25" s="5">
        <f>Input_WEMO!F185</f>
        <v>2</v>
      </c>
      <c r="D25" s="5">
        <f t="shared" si="1"/>
        <v>6.3805017921146838</v>
      </c>
      <c r="E25" s="5">
        <f>Input_WEMO!H185</f>
        <v>228</v>
      </c>
      <c r="G25" s="26">
        <f t="shared" si="3"/>
        <v>163.72882632670937</v>
      </c>
      <c r="I25" s="96">
        <f t="shared" si="4"/>
        <v>55.024346663617216</v>
      </c>
    </row>
    <row r="26" spans="1:9" x14ac:dyDescent="0.25">
      <c r="A26" s="1"/>
      <c r="B26" s="5"/>
      <c r="C26" s="5"/>
      <c r="D26" s="5"/>
      <c r="E26" s="5"/>
      <c r="G26" s="26"/>
      <c r="I26" s="3"/>
    </row>
    <row r="27" spans="1:9" ht="15.75" thickBot="1" x14ac:dyDescent="0.3">
      <c r="A27" s="1" t="s">
        <v>20</v>
      </c>
      <c r="B27" s="25">
        <f>SUM(B7:B25)</f>
        <v>131.33668458781344</v>
      </c>
      <c r="C27" s="25">
        <f>SUM(C7:C25)</f>
        <v>38</v>
      </c>
      <c r="D27" s="25">
        <f t="shared" ref="D27" si="5">SUM(D7:D25)</f>
        <v>93.336684587813437</v>
      </c>
      <c r="E27" s="25">
        <f>SUM(E7:E25)</f>
        <v>3205</v>
      </c>
      <c r="G27" s="27">
        <f t="shared" ref="G27:I27" si="6">SUM(G7:G25)</f>
        <v>1674.0192286971371</v>
      </c>
      <c r="H27" s="21">
        <f t="shared" si="6"/>
        <v>0.33606999999999998</v>
      </c>
      <c r="I27" s="22">
        <f t="shared" si="6"/>
        <v>562.58764218824683</v>
      </c>
    </row>
    <row r="28" spans="1:9" ht="15.75" thickTop="1" x14ac:dyDescent="0.25">
      <c r="A28" s="1"/>
    </row>
    <row r="30" spans="1:9" x14ac:dyDescent="0.25">
      <c r="A30" t="s">
        <v>32</v>
      </c>
      <c r="I30" s="20">
        <f>I27</f>
        <v>562.58764218824683</v>
      </c>
    </row>
    <row r="32" spans="1:9" x14ac:dyDescent="0.25">
      <c r="A32" t="s">
        <v>34</v>
      </c>
      <c r="I32" s="36">
        <f>+Assumptions!$D$20</f>
        <v>2140376.9890333959</v>
      </c>
    </row>
    <row r="34" spans="1:9" x14ac:dyDescent="0.25">
      <c r="A34" s="31" t="s">
        <v>35</v>
      </c>
      <c r="B34" s="32"/>
      <c r="C34" s="32"/>
      <c r="D34" s="32"/>
      <c r="E34" s="32"/>
      <c r="F34" s="32"/>
      <c r="G34" s="32"/>
      <c r="H34" s="32"/>
      <c r="I34" s="33">
        <f>ROUND(+I30/I32,5)</f>
        <v>2.5999999999999998E-4</v>
      </c>
    </row>
    <row r="37" spans="1:9" x14ac:dyDescent="0.25">
      <c r="A37" s="23" t="s">
        <v>472</v>
      </c>
    </row>
    <row r="38" spans="1:9" x14ac:dyDescent="0.25">
      <c r="A38" s="1">
        <v>1</v>
      </c>
      <c r="B38" s="5">
        <f>Input_WEMO!G190</f>
        <v>6.4418817204300991</v>
      </c>
      <c r="C38" s="5">
        <f>Input_WEMO!F190</f>
        <v>0</v>
      </c>
      <c r="D38" s="5">
        <f t="shared" ref="D38:D56" si="7">+B38-C38</f>
        <v>6.4418817204300991</v>
      </c>
      <c r="E38" s="5">
        <f>Input_WEMO!H190</f>
        <v>152</v>
      </c>
      <c r="F38" s="34">
        <f>F7</f>
        <v>0.11254740000000001</v>
      </c>
      <c r="G38" s="26">
        <f>+D38*E38*$F$38</f>
        <v>110.20258988877406</v>
      </c>
      <c r="H38" s="35">
        <f>H7</f>
        <v>0.33606999999999998</v>
      </c>
      <c r="I38" s="3">
        <f>+G38*$H$38</f>
        <v>37.035784383920294</v>
      </c>
    </row>
    <row r="39" spans="1:9" x14ac:dyDescent="0.25">
      <c r="A39" s="1">
        <f t="shared" ref="A39:A56" si="8">+A38+1</f>
        <v>2</v>
      </c>
      <c r="B39" s="5">
        <f>Input_WEMO!G191</f>
        <v>6.4418817204300991</v>
      </c>
      <c r="C39" s="5">
        <f>Input_WEMO!F191</f>
        <v>0</v>
      </c>
      <c r="D39" s="5">
        <f t="shared" si="7"/>
        <v>6.4418817204300991</v>
      </c>
      <c r="E39" s="5">
        <f>Input_WEMO!H191</f>
        <v>165</v>
      </c>
      <c r="F39" s="19"/>
      <c r="G39" s="26">
        <f t="shared" ref="G39:G56" si="9">+D39*E39*$F$38</f>
        <v>119.6278113924192</v>
      </c>
      <c r="I39" s="96">
        <f t="shared" ref="I39:I56" si="10">+G39*$H$38</f>
        <v>40.203318574650318</v>
      </c>
    </row>
    <row r="40" spans="1:9" x14ac:dyDescent="0.25">
      <c r="A40" s="1">
        <f t="shared" si="8"/>
        <v>3</v>
      </c>
      <c r="B40" s="5">
        <f>Input_WEMO!G192</f>
        <v>6.4418817204300991</v>
      </c>
      <c r="C40" s="5">
        <f>Input_WEMO!F192</f>
        <v>0</v>
      </c>
      <c r="D40" s="5">
        <f t="shared" si="7"/>
        <v>6.4418817204300991</v>
      </c>
      <c r="E40" s="5">
        <f>Input_WEMO!H192</f>
        <v>209</v>
      </c>
      <c r="G40" s="26">
        <f t="shared" si="9"/>
        <v>151.52856109706431</v>
      </c>
      <c r="I40" s="96">
        <f t="shared" si="10"/>
        <v>50.924203527890398</v>
      </c>
    </row>
    <row r="41" spans="1:9" x14ac:dyDescent="0.25">
      <c r="A41" s="1">
        <f t="shared" si="8"/>
        <v>4</v>
      </c>
      <c r="B41" s="5">
        <f>Input_WEMO!G193</f>
        <v>6.4418817204300991</v>
      </c>
      <c r="C41" s="5">
        <f>Input_WEMO!F193</f>
        <v>0</v>
      </c>
      <c r="D41" s="5">
        <f t="shared" si="7"/>
        <v>6.4418817204300991</v>
      </c>
      <c r="E41" s="5">
        <f>Input_WEMO!H193</f>
        <v>282</v>
      </c>
      <c r="G41" s="26">
        <f t="shared" si="9"/>
        <v>204.45480492522555</v>
      </c>
      <c r="I41" s="96">
        <f t="shared" si="10"/>
        <v>68.711126291220552</v>
      </c>
    </row>
    <row r="42" spans="1:9" x14ac:dyDescent="0.25">
      <c r="A42" s="1">
        <f t="shared" si="8"/>
        <v>5</v>
      </c>
      <c r="B42" s="5">
        <f>Input_WEMO!G194</f>
        <v>1.5731720430107496</v>
      </c>
      <c r="C42" s="5">
        <f>Input_WEMO!F194</f>
        <v>0</v>
      </c>
      <c r="D42" s="5">
        <f t="shared" si="7"/>
        <v>1.5731720430107496</v>
      </c>
      <c r="E42" s="5">
        <f>Input_WEMO!H194</f>
        <v>164</v>
      </c>
      <c r="G42" s="26">
        <f t="shared" si="9"/>
        <v>29.037253403741879</v>
      </c>
      <c r="I42" s="96">
        <f t="shared" si="10"/>
        <v>9.7585497513955328</v>
      </c>
    </row>
    <row r="43" spans="1:9" x14ac:dyDescent="0.25">
      <c r="A43" s="1">
        <f t="shared" si="8"/>
        <v>6</v>
      </c>
      <c r="B43" s="5">
        <f>Input_WEMO!G195</f>
        <v>4.2473118279569157E-2</v>
      </c>
      <c r="C43" s="5">
        <f>Input_WEMO!F195</f>
        <v>0</v>
      </c>
      <c r="D43" s="5">
        <f t="shared" si="7"/>
        <v>4.2473118279569157E-2</v>
      </c>
      <c r="E43" s="5">
        <f>Input_WEMO!H195</f>
        <v>208</v>
      </c>
      <c r="G43" s="26">
        <f t="shared" si="9"/>
        <v>0.99428971870966021</v>
      </c>
      <c r="I43" s="96">
        <f t="shared" si="10"/>
        <v>0.33415094576675547</v>
      </c>
    </row>
    <row r="44" spans="1:9" x14ac:dyDescent="0.25">
      <c r="A44" s="1">
        <f t="shared" si="8"/>
        <v>7</v>
      </c>
      <c r="B44" s="5">
        <f>Input_WEMO!G196</f>
        <v>4.2473118279569157E-2</v>
      </c>
      <c r="C44" s="5">
        <f>Input_WEMO!F196</f>
        <v>0</v>
      </c>
      <c r="D44" s="5">
        <f t="shared" si="7"/>
        <v>4.2473118279569157E-2</v>
      </c>
      <c r="E44" s="5">
        <f>Input_WEMO!H196</f>
        <v>110</v>
      </c>
      <c r="G44" s="26">
        <f t="shared" si="9"/>
        <v>0.52582629354837807</v>
      </c>
      <c r="I44" s="96">
        <f t="shared" si="10"/>
        <v>0.17671444247280341</v>
      </c>
    </row>
    <row r="45" spans="1:9" x14ac:dyDescent="0.25">
      <c r="A45" s="1">
        <f t="shared" si="8"/>
        <v>8</v>
      </c>
      <c r="B45" s="5">
        <f>Input_WEMO!G197</f>
        <v>4.2473118279569157E-2</v>
      </c>
      <c r="C45" s="5">
        <f>Input_WEMO!F197</f>
        <v>0</v>
      </c>
      <c r="D45" s="5">
        <f t="shared" si="7"/>
        <v>4.2473118279569157E-2</v>
      </c>
      <c r="E45" s="5">
        <f>Input_WEMO!H197</f>
        <v>203</v>
      </c>
      <c r="G45" s="26">
        <f t="shared" si="9"/>
        <v>0.97038852354837024</v>
      </c>
      <c r="I45" s="96">
        <f t="shared" si="10"/>
        <v>0.32611847110890074</v>
      </c>
    </row>
    <row r="46" spans="1:9" x14ac:dyDescent="0.25">
      <c r="A46" s="1">
        <f t="shared" si="8"/>
        <v>9</v>
      </c>
      <c r="B46" s="5">
        <f>Input_WEMO!G198</f>
        <v>4.2473118279569157E-2</v>
      </c>
      <c r="C46" s="5">
        <f>Input_WEMO!F198</f>
        <v>0</v>
      </c>
      <c r="D46" s="5">
        <f t="shared" si="7"/>
        <v>4.2473118279569157E-2</v>
      </c>
      <c r="E46" s="5">
        <f>Input_WEMO!H198</f>
        <v>177</v>
      </c>
      <c r="G46" s="26">
        <f t="shared" si="9"/>
        <v>0.84610230870966285</v>
      </c>
      <c r="I46" s="96">
        <f t="shared" si="10"/>
        <v>0.28434960288805639</v>
      </c>
    </row>
    <row r="47" spans="1:9" x14ac:dyDescent="0.25">
      <c r="A47" s="1">
        <f t="shared" si="8"/>
        <v>10</v>
      </c>
      <c r="B47" s="5">
        <f>Input_WEMO!G199</f>
        <v>4.2473118279569157E-2</v>
      </c>
      <c r="C47" s="5">
        <f>Input_WEMO!F199</f>
        <v>0</v>
      </c>
      <c r="D47" s="5">
        <f t="shared" si="7"/>
        <v>4.2473118279569157E-2</v>
      </c>
      <c r="E47" s="5">
        <f>Input_WEMO!H199</f>
        <v>93</v>
      </c>
      <c r="G47" s="26">
        <f t="shared" si="9"/>
        <v>0.44456222999999234</v>
      </c>
      <c r="I47" s="96">
        <f t="shared" si="10"/>
        <v>0.14940402863609742</v>
      </c>
    </row>
    <row r="48" spans="1:9" x14ac:dyDescent="0.25">
      <c r="A48" s="1">
        <f t="shared" si="8"/>
        <v>11</v>
      </c>
      <c r="B48" s="5">
        <f>Input_WEMO!G200</f>
        <v>4.2473118279569157E-2</v>
      </c>
      <c r="C48" s="5">
        <f>Input_WEMO!F200</f>
        <v>0</v>
      </c>
      <c r="D48" s="5">
        <f t="shared" si="7"/>
        <v>4.2473118279569157E-2</v>
      </c>
      <c r="E48" s="5">
        <f>Input_WEMO!H200</f>
        <v>204</v>
      </c>
      <c r="G48" s="26">
        <f t="shared" si="9"/>
        <v>0.97516876258062835</v>
      </c>
      <c r="I48" s="96">
        <f t="shared" si="10"/>
        <v>0.32772496604047174</v>
      </c>
    </row>
    <row r="49" spans="1:9" x14ac:dyDescent="0.25">
      <c r="A49" s="1">
        <f t="shared" si="8"/>
        <v>12</v>
      </c>
      <c r="B49" s="5">
        <f>Input_WEMO!G201</f>
        <v>4.2473118279569157E-2</v>
      </c>
      <c r="C49" s="5">
        <f>Input_WEMO!F201</f>
        <v>0</v>
      </c>
      <c r="D49" s="5">
        <f t="shared" si="7"/>
        <v>4.2473118279569157E-2</v>
      </c>
      <c r="E49" s="5">
        <f>Input_WEMO!H201</f>
        <v>144</v>
      </c>
      <c r="G49" s="26">
        <f t="shared" si="9"/>
        <v>0.6883544206451494</v>
      </c>
      <c r="I49" s="96">
        <f t="shared" si="10"/>
        <v>0.23133527014621535</v>
      </c>
    </row>
    <row r="50" spans="1:9" x14ac:dyDescent="0.25">
      <c r="A50" s="1">
        <f t="shared" si="8"/>
        <v>13</v>
      </c>
      <c r="B50" s="5">
        <f>Input_WEMO!G202</f>
        <v>4.2473118279569157E-2</v>
      </c>
      <c r="C50" s="5">
        <f>Input_WEMO!F202</f>
        <v>0</v>
      </c>
      <c r="D50" s="5">
        <f t="shared" si="7"/>
        <v>4.2473118279569157E-2</v>
      </c>
      <c r="E50" s="5">
        <f>Input_WEMO!H202</f>
        <v>57</v>
      </c>
      <c r="G50" s="26">
        <f t="shared" si="9"/>
        <v>0.27247362483870496</v>
      </c>
      <c r="I50" s="96">
        <f t="shared" si="10"/>
        <v>9.1570211099543566E-2</v>
      </c>
    </row>
    <row r="51" spans="1:9" x14ac:dyDescent="0.25">
      <c r="A51" s="1">
        <f t="shared" si="8"/>
        <v>14</v>
      </c>
      <c r="B51" s="5">
        <f>Input_WEMO!G203</f>
        <v>4.2473118279569157E-2</v>
      </c>
      <c r="C51" s="5">
        <f>Input_WEMO!F203</f>
        <v>0</v>
      </c>
      <c r="D51" s="5">
        <f t="shared" si="7"/>
        <v>4.2473118279569157E-2</v>
      </c>
      <c r="E51" s="5">
        <f>Input_WEMO!H203</f>
        <v>134</v>
      </c>
      <c r="G51" s="26">
        <f t="shared" si="9"/>
        <v>0.64055203032256958</v>
      </c>
      <c r="I51" s="96">
        <f t="shared" si="10"/>
        <v>0.21527032083050596</v>
      </c>
    </row>
    <row r="52" spans="1:9" x14ac:dyDescent="0.25">
      <c r="A52" s="1">
        <f t="shared" si="8"/>
        <v>15</v>
      </c>
      <c r="B52" s="5">
        <f>Input_WEMO!G204</f>
        <v>4.2473118279569157E-2</v>
      </c>
      <c r="C52" s="5">
        <f>Input_WEMO!F204</f>
        <v>0</v>
      </c>
      <c r="D52" s="5">
        <f t="shared" si="7"/>
        <v>4.2473118279569157E-2</v>
      </c>
      <c r="E52" s="5">
        <f>Input_WEMO!H204</f>
        <v>172</v>
      </c>
      <c r="G52" s="26">
        <f t="shared" si="9"/>
        <v>0.82220111354837289</v>
      </c>
      <c r="I52" s="96">
        <f t="shared" si="10"/>
        <v>0.27631712823020166</v>
      </c>
    </row>
    <row r="53" spans="1:9" x14ac:dyDescent="0.25">
      <c r="A53" s="1">
        <f t="shared" si="8"/>
        <v>16</v>
      </c>
      <c r="B53" s="5">
        <f>Input_WEMO!G205</f>
        <v>4.2473118279569157E-2</v>
      </c>
      <c r="C53" s="5">
        <f>Input_WEMO!F205</f>
        <v>0</v>
      </c>
      <c r="D53" s="5">
        <f t="shared" si="7"/>
        <v>4.2473118279569157E-2</v>
      </c>
      <c r="E53" s="5">
        <f>Input_WEMO!H205</f>
        <v>190</v>
      </c>
      <c r="G53" s="26">
        <f t="shared" si="9"/>
        <v>0.90824541612901655</v>
      </c>
      <c r="I53" s="96">
        <f t="shared" si="10"/>
        <v>0.30523403699847856</v>
      </c>
    </row>
    <row r="54" spans="1:9" x14ac:dyDescent="0.25">
      <c r="A54" s="1">
        <f t="shared" si="8"/>
        <v>17</v>
      </c>
      <c r="B54" s="5">
        <f>Input_WEMO!G206</f>
        <v>4.2473118279569157E-2</v>
      </c>
      <c r="C54" s="5">
        <f>Input_WEMO!F206</f>
        <v>0</v>
      </c>
      <c r="D54" s="5">
        <f t="shared" si="7"/>
        <v>4.2473118279569157E-2</v>
      </c>
      <c r="E54" s="5">
        <f>Input_WEMO!H206</f>
        <v>82</v>
      </c>
      <c r="G54" s="26">
        <f t="shared" si="9"/>
        <v>0.39197960064515452</v>
      </c>
      <c r="I54" s="96">
        <f t="shared" si="10"/>
        <v>0.13173258438881708</v>
      </c>
    </row>
    <row r="55" spans="1:9" x14ac:dyDescent="0.25">
      <c r="A55" s="1">
        <f t="shared" si="8"/>
        <v>18</v>
      </c>
      <c r="B55" s="5">
        <f>Input_WEMO!G207</f>
        <v>4.2473118279569157E-2</v>
      </c>
      <c r="C55" s="5">
        <f>Input_WEMO!F207</f>
        <v>0</v>
      </c>
      <c r="D55" s="5">
        <f t="shared" si="7"/>
        <v>4.2473118279569157E-2</v>
      </c>
      <c r="E55" s="5">
        <f>Input_WEMO!H207</f>
        <v>213</v>
      </c>
      <c r="G55" s="26">
        <f t="shared" si="9"/>
        <v>1.0181909138709502</v>
      </c>
      <c r="I55" s="96">
        <f t="shared" si="10"/>
        <v>0.3421834204246102</v>
      </c>
    </row>
    <row r="56" spans="1:9" x14ac:dyDescent="0.25">
      <c r="A56" s="1">
        <f t="shared" si="8"/>
        <v>19</v>
      </c>
      <c r="B56" s="5">
        <f>Input_WEMO!G208</f>
        <v>0</v>
      </c>
      <c r="C56" s="5">
        <f>Input_WEMO!F208</f>
        <v>0</v>
      </c>
      <c r="D56" s="5">
        <f t="shared" si="7"/>
        <v>0</v>
      </c>
      <c r="E56" s="5">
        <f>Input_WEMO!H208</f>
        <v>233</v>
      </c>
      <c r="G56" s="26">
        <f t="shared" si="9"/>
        <v>0</v>
      </c>
      <c r="I56" s="96">
        <f t="shared" si="10"/>
        <v>0</v>
      </c>
    </row>
    <row r="57" spans="1:9" x14ac:dyDescent="0.25">
      <c r="A57" s="1"/>
      <c r="B57" s="5"/>
      <c r="C57" s="5"/>
      <c r="D57" s="5"/>
      <c r="E57" s="5"/>
      <c r="G57" s="26"/>
      <c r="I57" s="3"/>
    </row>
    <row r="58" spans="1:9" ht="15.75" thickBot="1" x14ac:dyDescent="0.3">
      <c r="A58" s="1" t="s">
        <v>20</v>
      </c>
      <c r="B58" s="25">
        <f>SUM(B38:B56)</f>
        <v>27.892849462365561</v>
      </c>
      <c r="C58" s="25">
        <f>SUM(C38:C56)</f>
        <v>0</v>
      </c>
      <c r="D58" s="25">
        <f t="shared" ref="D58" si="11">SUM(D38:D56)</f>
        <v>27.892849462365561</v>
      </c>
      <c r="E58" s="25">
        <f>SUM(E38:E56)</f>
        <v>3192</v>
      </c>
      <c r="G58" s="27">
        <f t="shared" ref="G58:I58" si="12">SUM(G38:G56)</f>
        <v>624.34935566432159</v>
      </c>
      <c r="H58" s="21">
        <f t="shared" si="12"/>
        <v>0.33606999999999998</v>
      </c>
      <c r="I58" s="22">
        <f t="shared" si="12"/>
        <v>209.82508795810861</v>
      </c>
    </row>
    <row r="59" spans="1:9" ht="15.75" thickTop="1" x14ac:dyDescent="0.25">
      <c r="A59" s="1"/>
    </row>
    <row r="61" spans="1:9" x14ac:dyDescent="0.25">
      <c r="A61" t="s">
        <v>32</v>
      </c>
      <c r="I61" s="20">
        <f>I58</f>
        <v>209.82508795810861</v>
      </c>
    </row>
    <row r="63" spans="1:9" x14ac:dyDescent="0.25">
      <c r="A63" t="s">
        <v>34</v>
      </c>
      <c r="I63" s="36">
        <f>I32</f>
        <v>2140376.9890333959</v>
      </c>
    </row>
    <row r="65" spans="1:9" x14ac:dyDescent="0.25">
      <c r="A65" s="31" t="s">
        <v>35</v>
      </c>
      <c r="B65" s="32"/>
      <c r="C65" s="32"/>
      <c r="D65" s="32"/>
      <c r="E65" s="32"/>
      <c r="F65" s="32"/>
      <c r="G65" s="32"/>
      <c r="H65" s="32"/>
      <c r="I65" s="33">
        <f>ROUND(+I61/I63,5)</f>
        <v>1E-4</v>
      </c>
    </row>
    <row r="68" spans="1:9" x14ac:dyDescent="0.25">
      <c r="A68" s="23" t="s">
        <v>466</v>
      </c>
    </row>
    <row r="69" spans="1:9" x14ac:dyDescent="0.25">
      <c r="A69" s="108">
        <f>+Input_WEMO!D213</f>
        <v>43371</v>
      </c>
      <c r="B69" s="5">
        <f>Input_WEMO!G213</f>
        <v>66.20259259259258</v>
      </c>
      <c r="C69" s="5">
        <f>Input_WEMO!F213</f>
        <v>49.5</v>
      </c>
      <c r="D69" s="5">
        <f>+B69-C69</f>
        <v>16.70259259259258</v>
      </c>
      <c r="E69" s="5">
        <f>Input_WEMO!H213</f>
        <v>3195</v>
      </c>
      <c r="F69" s="34">
        <f>F38</f>
        <v>0.11254740000000001</v>
      </c>
      <c r="G69" s="26">
        <f>+D69*E69*F69</f>
        <v>6006.0676157299959</v>
      </c>
      <c r="H69" s="35">
        <f>H38</f>
        <v>0.33606999999999998</v>
      </c>
      <c r="I69" s="3">
        <f>+G69*H69</f>
        <v>2018.4591436183796</v>
      </c>
    </row>
    <row r="70" spans="1:9" x14ac:dyDescent="0.25">
      <c r="A70" s="1"/>
      <c r="B70" s="5"/>
      <c r="C70" s="5"/>
      <c r="D70" s="5"/>
      <c r="E70" s="5"/>
      <c r="G70" s="26"/>
      <c r="I70" s="3"/>
    </row>
    <row r="71" spans="1:9" ht="15.75" thickBot="1" x14ac:dyDescent="0.3">
      <c r="A71" s="1" t="s">
        <v>20</v>
      </c>
      <c r="B71" s="25">
        <f>SUM(B69:B69)</f>
        <v>66.20259259259258</v>
      </c>
      <c r="C71" s="25">
        <f>SUM(C69:C69)</f>
        <v>49.5</v>
      </c>
      <c r="D71" s="25">
        <f>SUM(D69:D69)</f>
        <v>16.70259259259258</v>
      </c>
      <c r="E71" s="25">
        <f>SUM(E69:E69)</f>
        <v>3195</v>
      </c>
      <c r="G71" s="27">
        <f>SUM(G69:G69)</f>
        <v>6006.0676157299959</v>
      </c>
      <c r="H71" s="21">
        <f>SUM(H69:H69)</f>
        <v>0.33606999999999998</v>
      </c>
      <c r="I71" s="22">
        <f>SUM(I69:I69)</f>
        <v>2018.4591436183796</v>
      </c>
    </row>
    <row r="72" spans="1:9" ht="15.75" thickTop="1" x14ac:dyDescent="0.25">
      <c r="A72" s="1"/>
    </row>
    <row r="74" spans="1:9" x14ac:dyDescent="0.25">
      <c r="A74" t="s">
        <v>32</v>
      </c>
      <c r="I74" s="20">
        <f>I71</f>
        <v>2018.4591436183796</v>
      </c>
    </row>
    <row r="76" spans="1:9" x14ac:dyDescent="0.25">
      <c r="A76" t="s">
        <v>34</v>
      </c>
      <c r="I76" s="36">
        <f>I63</f>
        <v>2140376.9890333959</v>
      </c>
    </row>
    <row r="78" spans="1:9" x14ac:dyDescent="0.25">
      <c r="A78" s="31" t="s">
        <v>35</v>
      </c>
      <c r="B78" s="32"/>
      <c r="C78" s="32"/>
      <c r="D78" s="32"/>
      <c r="E78" s="32"/>
      <c r="F78" s="32"/>
      <c r="G78" s="32"/>
      <c r="H78" s="32"/>
      <c r="I78" s="33">
        <f>ROUND(+I74/I76,5)</f>
        <v>9.3999999999999997E-4</v>
      </c>
    </row>
    <row r="81" spans="1:9" x14ac:dyDescent="0.25">
      <c r="A81" s="23" t="s">
        <v>465</v>
      </c>
    </row>
    <row r="82" spans="1:9" x14ac:dyDescent="0.25">
      <c r="A82" s="108">
        <f>+Input_WEMO!D218</f>
        <v>43399</v>
      </c>
      <c r="B82" s="5">
        <f>Input_WEMO!G218</f>
        <v>255.53590203106336</v>
      </c>
      <c r="C82" s="5">
        <f>Input_WEMO!F218</f>
        <v>351</v>
      </c>
      <c r="D82" s="5">
        <f>+B82-C82</f>
        <v>-95.464097968936642</v>
      </c>
      <c r="E82" s="5">
        <f>Input_WEMO!H218</f>
        <v>3220</v>
      </c>
      <c r="F82" s="34">
        <f>F69</f>
        <v>0.11254740000000001</v>
      </c>
      <c r="G82" s="26">
        <f>+D82*E82*F82</f>
        <v>-34596.439983592107</v>
      </c>
      <c r="H82" s="35">
        <f>H69</f>
        <v>0.33606999999999998</v>
      </c>
      <c r="I82" s="3">
        <f>+G82*H82</f>
        <v>-11626.825585285798</v>
      </c>
    </row>
    <row r="83" spans="1:9" x14ac:dyDescent="0.25">
      <c r="A83" s="1"/>
      <c r="B83" s="5"/>
      <c r="C83" s="5"/>
      <c r="D83" s="5"/>
      <c r="E83" s="5"/>
      <c r="G83" s="26"/>
      <c r="I83" s="3"/>
    </row>
    <row r="84" spans="1:9" ht="15.75" thickBot="1" x14ac:dyDescent="0.3">
      <c r="A84" s="1" t="s">
        <v>20</v>
      </c>
      <c r="B84" s="25">
        <f>SUM(B82:B82)</f>
        <v>255.53590203106336</v>
      </c>
      <c r="C84" s="25">
        <f>SUM(C82:C82)</f>
        <v>351</v>
      </c>
      <c r="D84" s="25">
        <f>SUM(D82:D82)</f>
        <v>-95.464097968936642</v>
      </c>
      <c r="E84" s="25">
        <f>SUM(E82:E82)</f>
        <v>3220</v>
      </c>
      <c r="G84" s="27">
        <f>SUM(G82:G82)</f>
        <v>-34596.439983592107</v>
      </c>
      <c r="H84" s="21">
        <f>SUM(H82:H82)</f>
        <v>0.33606999999999998</v>
      </c>
      <c r="I84" s="22">
        <f>SUM(I82:I82)</f>
        <v>-11626.825585285798</v>
      </c>
    </row>
    <row r="85" spans="1:9" ht="15.75" thickTop="1" x14ac:dyDescent="0.25">
      <c r="A85" s="1"/>
    </row>
    <row r="87" spans="1:9" x14ac:dyDescent="0.25">
      <c r="A87" t="s">
        <v>32</v>
      </c>
      <c r="I87" s="20">
        <f>I84</f>
        <v>-11626.825585285798</v>
      </c>
    </row>
    <row r="89" spans="1:9" x14ac:dyDescent="0.25">
      <c r="A89" t="s">
        <v>34</v>
      </c>
      <c r="I89" s="36">
        <f>I76</f>
        <v>2140376.9890333959</v>
      </c>
    </row>
    <row r="91" spans="1:9" x14ac:dyDescent="0.25">
      <c r="A91" s="31" t="s">
        <v>35</v>
      </c>
      <c r="B91" s="32"/>
      <c r="C91" s="32"/>
      <c r="D91" s="32"/>
      <c r="E91" s="32"/>
      <c r="F91" s="32"/>
      <c r="G91" s="32"/>
      <c r="H91" s="32"/>
      <c r="I91" s="33">
        <f>ROUND(+I87/I89,5)</f>
        <v>-5.4299999999999999E-3</v>
      </c>
    </row>
    <row r="94" spans="1:9" x14ac:dyDescent="0.25">
      <c r="A94" s="23" t="s">
        <v>464</v>
      </c>
    </row>
    <row r="95" spans="1:9" x14ac:dyDescent="0.25">
      <c r="A95" s="108">
        <f>+Input_WEMO!D223</f>
        <v>43429</v>
      </c>
      <c r="B95" s="5">
        <f>Input_WEMO!G223</f>
        <v>762.90705495818406</v>
      </c>
      <c r="C95" s="5">
        <f>Input_WEMO!F223</f>
        <v>798</v>
      </c>
      <c r="D95" s="5">
        <f>+B95-C95</f>
        <v>-35.092945041815938</v>
      </c>
      <c r="E95" s="5">
        <f>Input_WEMO!H223</f>
        <v>3282</v>
      </c>
      <c r="F95" s="34">
        <f>F82</f>
        <v>0.11254740000000001</v>
      </c>
      <c r="G95" s="26">
        <f>+D95*E95*F95</f>
        <v>-12962.651930227221</v>
      </c>
      <c r="H95" s="35">
        <f>H82</f>
        <v>0.33606999999999998</v>
      </c>
      <c r="I95" s="3">
        <f>+G95*H95</f>
        <v>-4356.358434191462</v>
      </c>
    </row>
    <row r="96" spans="1:9" x14ac:dyDescent="0.25">
      <c r="A96" s="1"/>
      <c r="B96" s="5"/>
      <c r="C96" s="5"/>
      <c r="D96" s="5"/>
      <c r="E96" s="5"/>
      <c r="G96" s="26"/>
      <c r="I96" s="3"/>
    </row>
    <row r="97" spans="1:9" ht="15.75" thickBot="1" x14ac:dyDescent="0.3">
      <c r="A97" s="1" t="s">
        <v>20</v>
      </c>
      <c r="B97" s="25">
        <f>SUM(B95:B95)</f>
        <v>762.90705495818406</v>
      </c>
      <c r="C97" s="25">
        <f>SUM(C95:C95)</f>
        <v>798</v>
      </c>
      <c r="D97" s="25">
        <f>SUM(D95:D95)</f>
        <v>-35.092945041815938</v>
      </c>
      <c r="E97" s="25">
        <f>SUM(E95:E95)</f>
        <v>3282</v>
      </c>
      <c r="G97" s="27">
        <f>SUM(G95:G95)</f>
        <v>-12962.651930227221</v>
      </c>
      <c r="H97" s="21">
        <f>SUM(H95:H95)</f>
        <v>0.33606999999999998</v>
      </c>
      <c r="I97" s="22">
        <f>SUM(I95:I95)</f>
        <v>-4356.358434191462</v>
      </c>
    </row>
    <row r="98" spans="1:9" ht="15.75" thickTop="1" x14ac:dyDescent="0.25">
      <c r="A98" s="1"/>
    </row>
    <row r="99" spans="1:9" x14ac:dyDescent="0.25">
      <c r="D99" s="161">
        <f>D97/B97</f>
        <v>-4.5998978268380841E-2</v>
      </c>
    </row>
    <row r="100" spans="1:9" x14ac:dyDescent="0.25">
      <c r="A100" t="s">
        <v>32</v>
      </c>
      <c r="I100" s="20">
        <f>I97</f>
        <v>-4356.358434191462</v>
      </c>
    </row>
    <row r="102" spans="1:9" x14ac:dyDescent="0.25">
      <c r="A102" t="s">
        <v>34</v>
      </c>
      <c r="I102" s="36">
        <f>I89</f>
        <v>2140376.9890333959</v>
      </c>
    </row>
    <row r="104" spans="1:9" x14ac:dyDescent="0.25">
      <c r="A104" s="31" t="s">
        <v>35</v>
      </c>
      <c r="B104" s="32"/>
      <c r="C104" s="32"/>
      <c r="D104" s="32"/>
      <c r="E104" s="32"/>
      <c r="F104" s="32"/>
      <c r="G104" s="32"/>
      <c r="H104" s="32"/>
      <c r="I104" s="33">
        <f>ROUND(+I100/I102,5)</f>
        <v>-2.0400000000000001E-3</v>
      </c>
    </row>
    <row r="107" spans="1:9" x14ac:dyDescent="0.25">
      <c r="A107" s="23" t="s">
        <v>463</v>
      </c>
    </row>
    <row r="108" spans="1:9" x14ac:dyDescent="0.25">
      <c r="A108" s="108">
        <f>+Input_WEMO!D228</f>
        <v>43456</v>
      </c>
      <c r="B108" s="5">
        <f>Input_WEMO!G228</f>
        <v>708.25344683393064</v>
      </c>
      <c r="C108" s="5">
        <f>Input_WEMO!F228</f>
        <v>914.5</v>
      </c>
      <c r="D108" s="5">
        <f>+B108-C108</f>
        <v>-206.24655316606936</v>
      </c>
      <c r="E108" s="5">
        <f>Input_WEMO!H228</f>
        <v>3336</v>
      </c>
      <c r="F108" s="34">
        <f>F95</f>
        <v>0.11254740000000001</v>
      </c>
      <c r="G108" s="26">
        <f>+D108*E108*F108</f>
        <v>-77436.944428190385</v>
      </c>
      <c r="H108" s="35">
        <f>H95</f>
        <v>0.33606999999999998</v>
      </c>
      <c r="I108" s="3">
        <f>+G108*H108</f>
        <v>-26024.233913981941</v>
      </c>
    </row>
    <row r="109" spans="1:9" x14ac:dyDescent="0.25">
      <c r="A109" s="1"/>
      <c r="B109" s="5"/>
      <c r="C109" s="5"/>
      <c r="D109" s="5"/>
      <c r="E109" s="5"/>
      <c r="G109" s="26"/>
      <c r="I109" s="3"/>
    </row>
    <row r="110" spans="1:9" ht="15.75" thickBot="1" x14ac:dyDescent="0.3">
      <c r="A110" s="1" t="s">
        <v>20</v>
      </c>
      <c r="B110" s="25">
        <f>SUM(B108:B108)</f>
        <v>708.25344683393064</v>
      </c>
      <c r="C110" s="25">
        <f>SUM(C108:C108)</f>
        <v>914.5</v>
      </c>
      <c r="D110" s="25">
        <f>SUM(D108:D108)</f>
        <v>-206.24655316606936</v>
      </c>
      <c r="E110" s="25">
        <f>SUM(E108:E108)</f>
        <v>3336</v>
      </c>
      <c r="G110" s="27">
        <f>SUM(G108:G108)</f>
        <v>-77436.944428190385</v>
      </c>
      <c r="H110" s="21">
        <f>SUM(H108:H108)</f>
        <v>0.33606999999999998</v>
      </c>
      <c r="I110" s="22">
        <f>SUM(I108:I108)</f>
        <v>-26024.233913981941</v>
      </c>
    </row>
    <row r="111" spans="1:9" ht="15.75" thickTop="1" x14ac:dyDescent="0.25">
      <c r="A111" s="1"/>
    </row>
    <row r="113" spans="1:9" x14ac:dyDescent="0.25">
      <c r="A113" t="s">
        <v>32</v>
      </c>
      <c r="I113" s="20">
        <f>I110</f>
        <v>-26024.233913981941</v>
      </c>
    </row>
    <row r="115" spans="1:9" x14ac:dyDescent="0.25">
      <c r="A115" t="s">
        <v>34</v>
      </c>
      <c r="I115" s="36">
        <f>I102</f>
        <v>2140376.9890333959</v>
      </c>
    </row>
    <row r="117" spans="1:9" x14ac:dyDescent="0.25">
      <c r="A117" s="31" t="s">
        <v>35</v>
      </c>
      <c r="B117" s="32"/>
      <c r="C117" s="32"/>
      <c r="D117" s="32"/>
      <c r="E117" s="32"/>
      <c r="F117" s="32"/>
      <c r="G117" s="32"/>
      <c r="H117" s="32"/>
      <c r="I117" s="33">
        <f>ROUND(+I113/I115,5)</f>
        <v>-1.2160000000000001E-2</v>
      </c>
    </row>
    <row r="122" spans="1:9" x14ac:dyDescent="0.25">
      <c r="B122" s="156"/>
    </row>
    <row r="123" spans="1:9" x14ac:dyDescent="0.25">
      <c r="B123" s="16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A4E26-A415-492D-9793-40D60608C2F2}">
  <dimension ref="A1:I122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7"/>
      <c r="B1" s="178">
        <f>A1-1</f>
        <v>-1</v>
      </c>
      <c r="C1" s="178">
        <f t="shared" ref="C1:I1" si="0">B1-1</f>
        <v>-2</v>
      </c>
      <c r="D1" s="178">
        <f t="shared" si="0"/>
        <v>-3</v>
      </c>
      <c r="E1" s="178">
        <f t="shared" si="0"/>
        <v>-4</v>
      </c>
      <c r="F1" s="178">
        <f t="shared" si="0"/>
        <v>-5</v>
      </c>
      <c r="G1" s="178">
        <f t="shared" si="0"/>
        <v>-6</v>
      </c>
      <c r="H1" s="178">
        <f t="shared" si="0"/>
        <v>-7</v>
      </c>
      <c r="I1" s="179">
        <f t="shared" si="0"/>
        <v>-8</v>
      </c>
    </row>
    <row r="2" spans="1:9" x14ac:dyDescent="0.25">
      <c r="A2" s="8" t="s">
        <v>36</v>
      </c>
      <c r="B2" s="9" t="s">
        <v>3</v>
      </c>
      <c r="C2" s="9" t="s">
        <v>4</v>
      </c>
      <c r="D2" s="9"/>
      <c r="E2" s="9" t="s">
        <v>6</v>
      </c>
      <c r="F2" s="9"/>
      <c r="G2" s="9"/>
      <c r="H2" s="10"/>
      <c r="I2" s="11" t="s">
        <v>12</v>
      </c>
    </row>
    <row r="3" spans="1:9" x14ac:dyDescent="0.25">
      <c r="A3" s="12" t="s">
        <v>519</v>
      </c>
      <c r="B3" s="13" t="s">
        <v>7</v>
      </c>
      <c r="C3" s="13" t="s">
        <v>7</v>
      </c>
      <c r="D3" s="13" t="s">
        <v>5</v>
      </c>
      <c r="E3" s="13" t="s">
        <v>7</v>
      </c>
      <c r="F3" s="13" t="s">
        <v>8</v>
      </c>
      <c r="G3" s="13" t="s">
        <v>9</v>
      </c>
      <c r="H3" s="13" t="s">
        <v>11</v>
      </c>
      <c r="I3" s="14" t="s">
        <v>13</v>
      </c>
    </row>
    <row r="4" spans="1:9" s="6" customFormat="1" x14ac:dyDescent="0.25">
      <c r="A4" s="15"/>
      <c r="B4" s="16" t="s">
        <v>15</v>
      </c>
      <c r="C4" s="16" t="s">
        <v>15</v>
      </c>
      <c r="D4" s="17" t="s">
        <v>14</v>
      </c>
      <c r="E4" s="16" t="s">
        <v>15</v>
      </c>
      <c r="F4" s="16" t="s">
        <v>16</v>
      </c>
      <c r="G4" s="16" t="s">
        <v>17</v>
      </c>
      <c r="H4" s="16" t="s">
        <v>16</v>
      </c>
      <c r="I4" s="18" t="s">
        <v>18</v>
      </c>
    </row>
    <row r="6" spans="1:9" x14ac:dyDescent="0.25">
      <c r="A6" s="23" t="s">
        <v>21</v>
      </c>
    </row>
    <row r="7" spans="1:9" x14ac:dyDescent="0.25">
      <c r="A7" s="1">
        <v>1</v>
      </c>
      <c r="B7" s="5">
        <f>Input_WEMO!G167</f>
        <v>1.9386200716845867</v>
      </c>
      <c r="C7" s="5">
        <f>Input_WEMO!F167</f>
        <v>2</v>
      </c>
      <c r="D7" s="5">
        <f t="shared" ref="D7:D25" si="1">+B7-C7</f>
        <v>-6.1379928315413279E-2</v>
      </c>
      <c r="E7" s="5">
        <f>Input_WEMO!I167</f>
        <v>91</v>
      </c>
      <c r="F7" s="34">
        <f>+Assumptions!C7</f>
        <v>0.23893880000000001</v>
      </c>
      <c r="G7" s="26">
        <f>+D7*E7*$F$7</f>
        <v>-1.3346102238351492</v>
      </c>
      <c r="H7" s="35">
        <f>+Assumptions!C10</f>
        <v>0.14216000000000001</v>
      </c>
      <c r="I7" s="3">
        <f>+G7*$H$7</f>
        <v>-0.18972818942040481</v>
      </c>
    </row>
    <row r="8" spans="1:9" x14ac:dyDescent="0.25">
      <c r="A8" s="1">
        <f t="shared" ref="A8:A25" si="2">+A7+1</f>
        <v>2</v>
      </c>
      <c r="B8" s="5">
        <f>Input_WEMO!G168</f>
        <v>1.9386200716845867</v>
      </c>
      <c r="C8" s="5">
        <f>Input_WEMO!F168</f>
        <v>2</v>
      </c>
      <c r="D8" s="5">
        <f t="shared" si="1"/>
        <v>-6.1379928315413279E-2</v>
      </c>
      <c r="E8" s="5">
        <f>Input_WEMO!I168</f>
        <v>24</v>
      </c>
      <c r="F8" s="19"/>
      <c r="G8" s="26">
        <f t="shared" ref="G8:G25" si="3">+D8*E8*$F$7</f>
        <v>-0.35198511397850091</v>
      </c>
      <c r="I8" s="3">
        <f t="shared" ref="I8:I25" si="4">+G8*$H$7</f>
        <v>-5.003820380318369E-2</v>
      </c>
    </row>
    <row r="9" spans="1:9" x14ac:dyDescent="0.25">
      <c r="A9" s="1">
        <f t="shared" si="2"/>
        <v>3</v>
      </c>
      <c r="B9" s="5">
        <f>Input_WEMO!G169</f>
        <v>1.9386200716845867</v>
      </c>
      <c r="C9" s="5">
        <f>Input_WEMO!F169</f>
        <v>2</v>
      </c>
      <c r="D9" s="5">
        <f t="shared" si="1"/>
        <v>-6.1379928315413279E-2</v>
      </c>
      <c r="E9" s="5">
        <f>Input_WEMO!I169</f>
        <v>8</v>
      </c>
      <c r="G9" s="26">
        <f t="shared" si="3"/>
        <v>-0.11732837132616697</v>
      </c>
      <c r="I9" s="3">
        <f t="shared" si="4"/>
        <v>-1.6679401267727899E-2</v>
      </c>
    </row>
    <row r="10" spans="1:9" x14ac:dyDescent="0.25">
      <c r="A10" s="1">
        <f t="shared" si="2"/>
        <v>4</v>
      </c>
      <c r="B10" s="5">
        <f>Input_WEMO!G170</f>
        <v>1.9386200716845867</v>
      </c>
      <c r="C10" s="5">
        <f>Input_WEMO!F170</f>
        <v>2</v>
      </c>
      <c r="D10" s="5">
        <f t="shared" si="1"/>
        <v>-6.1379928315413279E-2</v>
      </c>
      <c r="E10" s="5">
        <f>Input_WEMO!I170</f>
        <v>20</v>
      </c>
      <c r="G10" s="26">
        <f t="shared" si="3"/>
        <v>-0.2933209283154174</v>
      </c>
      <c r="I10" s="3">
        <f t="shared" si="4"/>
        <v>-4.1698503169319737E-2</v>
      </c>
    </row>
    <row r="11" spans="1:9" x14ac:dyDescent="0.25">
      <c r="A11" s="1">
        <f t="shared" si="2"/>
        <v>5</v>
      </c>
      <c r="B11" s="5">
        <f>Input_WEMO!G171</f>
        <v>6.8073297491039355</v>
      </c>
      <c r="C11" s="5">
        <f>Input_WEMO!F171</f>
        <v>2</v>
      </c>
      <c r="D11" s="5">
        <f t="shared" si="1"/>
        <v>4.8073297491039355</v>
      </c>
      <c r="E11" s="5">
        <f>Input_WEMO!I171</f>
        <v>16</v>
      </c>
      <c r="G11" s="26">
        <f t="shared" si="3"/>
        <v>18.378521623283127</v>
      </c>
      <c r="I11" s="3">
        <f t="shared" si="4"/>
        <v>2.6126906339659297</v>
      </c>
    </row>
    <row r="12" spans="1:9" x14ac:dyDescent="0.25">
      <c r="A12" s="1">
        <f t="shared" si="2"/>
        <v>6</v>
      </c>
      <c r="B12" s="5">
        <f>Input_WEMO!G172</f>
        <v>8.3380286738351153</v>
      </c>
      <c r="C12" s="5">
        <f>Input_WEMO!F172</f>
        <v>2</v>
      </c>
      <c r="D12" s="5">
        <f t="shared" si="1"/>
        <v>6.3380286738351153</v>
      </c>
      <c r="E12" s="5">
        <f>Input_WEMO!I172</f>
        <v>51</v>
      </c>
      <c r="G12" s="26">
        <f t="shared" si="3"/>
        <v>77.234449250279454</v>
      </c>
      <c r="I12" s="3">
        <f t="shared" si="4"/>
        <v>10.979649305419727</v>
      </c>
    </row>
    <row r="13" spans="1:9" x14ac:dyDescent="0.25">
      <c r="A13" s="1">
        <f t="shared" si="2"/>
        <v>7</v>
      </c>
      <c r="B13" s="5">
        <f>Input_WEMO!G173</f>
        <v>8.3380286738351153</v>
      </c>
      <c r="C13" s="5">
        <f>Input_WEMO!F173</f>
        <v>2</v>
      </c>
      <c r="D13" s="5">
        <f t="shared" si="1"/>
        <v>6.3380286738351153</v>
      </c>
      <c r="E13" s="5">
        <f>Input_WEMO!I173</f>
        <v>15</v>
      </c>
      <c r="G13" s="26">
        <f t="shared" si="3"/>
        <v>22.716014485376309</v>
      </c>
      <c r="I13" s="3">
        <f t="shared" si="4"/>
        <v>3.2293086192410962</v>
      </c>
    </row>
    <row r="14" spans="1:9" x14ac:dyDescent="0.25">
      <c r="A14" s="1">
        <f t="shared" si="2"/>
        <v>8</v>
      </c>
      <c r="B14" s="5">
        <f>Input_WEMO!G174</f>
        <v>8.3380286738351153</v>
      </c>
      <c r="C14" s="5">
        <f>Input_WEMO!F174</f>
        <v>2</v>
      </c>
      <c r="D14" s="5">
        <f t="shared" si="1"/>
        <v>6.3380286738351153</v>
      </c>
      <c r="E14" s="5">
        <f>Input_WEMO!I174</f>
        <v>38</v>
      </c>
      <c r="G14" s="26">
        <f t="shared" si="3"/>
        <v>57.547236696286646</v>
      </c>
      <c r="I14" s="3">
        <f t="shared" si="4"/>
        <v>8.1809151687441108</v>
      </c>
    </row>
    <row r="15" spans="1:9" x14ac:dyDescent="0.25">
      <c r="A15" s="1">
        <f t="shared" si="2"/>
        <v>9</v>
      </c>
      <c r="B15" s="5">
        <f>Input_WEMO!G175</f>
        <v>8.3380286738351153</v>
      </c>
      <c r="C15" s="5">
        <f>Input_WEMO!F175</f>
        <v>2</v>
      </c>
      <c r="D15" s="5">
        <f t="shared" si="1"/>
        <v>6.3380286738351153</v>
      </c>
      <c r="E15" s="5">
        <f>Input_WEMO!I175</f>
        <v>14</v>
      </c>
      <c r="G15" s="26">
        <f t="shared" si="3"/>
        <v>21.201613519684557</v>
      </c>
      <c r="I15" s="3">
        <f t="shared" si="4"/>
        <v>3.0140213779583567</v>
      </c>
    </row>
    <row r="16" spans="1:9" x14ac:dyDescent="0.25">
      <c r="A16" s="1">
        <f t="shared" si="2"/>
        <v>10</v>
      </c>
      <c r="B16" s="5">
        <f>Input_WEMO!G176</f>
        <v>8.3380286738351153</v>
      </c>
      <c r="C16" s="5">
        <f>Input_WEMO!F176</f>
        <v>2</v>
      </c>
      <c r="D16" s="5">
        <f t="shared" si="1"/>
        <v>6.3380286738351153</v>
      </c>
      <c r="E16" s="5">
        <f>Input_WEMO!I176</f>
        <v>43</v>
      </c>
      <c r="G16" s="26">
        <f t="shared" si="3"/>
        <v>65.119241524745419</v>
      </c>
      <c r="I16" s="3">
        <f t="shared" si="4"/>
        <v>9.2573513751578087</v>
      </c>
    </row>
    <row r="17" spans="1:9" x14ac:dyDescent="0.25">
      <c r="A17" s="1">
        <f t="shared" si="2"/>
        <v>11</v>
      </c>
      <c r="B17" s="5">
        <f>Input_WEMO!G177</f>
        <v>8.3380286738351153</v>
      </c>
      <c r="C17" s="5">
        <f>Input_WEMO!F177</f>
        <v>2</v>
      </c>
      <c r="D17" s="5">
        <f t="shared" si="1"/>
        <v>6.3380286738351153</v>
      </c>
      <c r="E17" s="5">
        <f>Input_WEMO!I177</f>
        <v>20</v>
      </c>
      <c r="G17" s="26">
        <f t="shared" si="3"/>
        <v>30.288019313835079</v>
      </c>
      <c r="I17" s="3">
        <f t="shared" si="4"/>
        <v>4.305744825654795</v>
      </c>
    </row>
    <row r="18" spans="1:9" x14ac:dyDescent="0.25">
      <c r="A18" s="1">
        <f t="shared" si="2"/>
        <v>12</v>
      </c>
      <c r="B18" s="5">
        <f>Input_WEMO!G178</f>
        <v>8.3380286738351153</v>
      </c>
      <c r="C18" s="5">
        <f>Input_WEMO!F178</f>
        <v>2</v>
      </c>
      <c r="D18" s="5">
        <f t="shared" si="1"/>
        <v>6.3380286738351153</v>
      </c>
      <c r="E18" s="5">
        <f>Input_WEMO!I178</f>
        <v>24</v>
      </c>
      <c r="G18" s="26">
        <f t="shared" si="3"/>
        <v>36.345623176602096</v>
      </c>
      <c r="I18" s="3">
        <f t="shared" si="4"/>
        <v>5.1668937907857542</v>
      </c>
    </row>
    <row r="19" spans="1:9" x14ac:dyDescent="0.25">
      <c r="A19" s="1">
        <f t="shared" si="2"/>
        <v>13</v>
      </c>
      <c r="B19" s="5">
        <f>Input_WEMO!G179</f>
        <v>8.3380286738351153</v>
      </c>
      <c r="C19" s="5">
        <f>Input_WEMO!F179</f>
        <v>2</v>
      </c>
      <c r="D19" s="5">
        <f t="shared" si="1"/>
        <v>6.3380286738351153</v>
      </c>
      <c r="E19" s="5">
        <f>Input_WEMO!I179</f>
        <v>8</v>
      </c>
      <c r="G19" s="26">
        <f t="shared" si="3"/>
        <v>12.115207725534031</v>
      </c>
      <c r="I19" s="3">
        <f t="shared" si="4"/>
        <v>1.7222979302619179</v>
      </c>
    </row>
    <row r="20" spans="1:9" x14ac:dyDescent="0.25">
      <c r="A20" s="1">
        <f t="shared" si="2"/>
        <v>14</v>
      </c>
      <c r="B20" s="5">
        <f>Input_WEMO!G180</f>
        <v>8.3380286738351153</v>
      </c>
      <c r="C20" s="5">
        <f>Input_WEMO!F180</f>
        <v>2</v>
      </c>
      <c r="D20" s="5">
        <f t="shared" si="1"/>
        <v>6.3380286738351153</v>
      </c>
      <c r="E20" s="5">
        <f>Input_WEMO!I180</f>
        <v>38</v>
      </c>
      <c r="G20" s="26">
        <f t="shared" si="3"/>
        <v>57.547236696286646</v>
      </c>
      <c r="I20" s="3">
        <f t="shared" si="4"/>
        <v>8.1809151687441108</v>
      </c>
    </row>
    <row r="21" spans="1:9" x14ac:dyDescent="0.25">
      <c r="A21" s="1">
        <f t="shared" si="2"/>
        <v>15</v>
      </c>
      <c r="B21" s="5">
        <f>Input_WEMO!G181</f>
        <v>8.3380286738351153</v>
      </c>
      <c r="C21" s="5">
        <f>Input_WEMO!F181</f>
        <v>2</v>
      </c>
      <c r="D21" s="5">
        <f t="shared" si="1"/>
        <v>6.3380286738351153</v>
      </c>
      <c r="E21" s="5">
        <f>Input_WEMO!I181</f>
        <v>24</v>
      </c>
      <c r="G21" s="26">
        <f t="shared" si="3"/>
        <v>36.345623176602096</v>
      </c>
      <c r="I21" s="3">
        <f t="shared" si="4"/>
        <v>5.1668937907857542</v>
      </c>
    </row>
    <row r="22" spans="1:9" x14ac:dyDescent="0.25">
      <c r="A22" s="1">
        <f t="shared" si="2"/>
        <v>16</v>
      </c>
      <c r="B22" s="5">
        <f>Input_WEMO!G182</f>
        <v>8.3380286738351153</v>
      </c>
      <c r="C22" s="5">
        <f>Input_WEMO!F182</f>
        <v>2</v>
      </c>
      <c r="D22" s="5">
        <f t="shared" si="1"/>
        <v>6.3380286738351153</v>
      </c>
      <c r="E22" s="5">
        <f>Input_WEMO!I182</f>
        <v>11</v>
      </c>
      <c r="G22" s="26">
        <f t="shared" si="3"/>
        <v>16.658410622609292</v>
      </c>
      <c r="I22" s="3">
        <f t="shared" si="4"/>
        <v>2.3681596541101371</v>
      </c>
    </row>
    <row r="23" spans="1:9" x14ac:dyDescent="0.25">
      <c r="A23" s="1">
        <f t="shared" si="2"/>
        <v>17</v>
      </c>
      <c r="B23" s="5">
        <f>Input_WEMO!G183</f>
        <v>8.3380286738351153</v>
      </c>
      <c r="C23" s="5">
        <f>Input_WEMO!F183</f>
        <v>2</v>
      </c>
      <c r="D23" s="5">
        <f t="shared" si="1"/>
        <v>6.3380286738351153</v>
      </c>
      <c r="E23" s="5">
        <f>Input_WEMO!I183</f>
        <v>6</v>
      </c>
      <c r="G23" s="26">
        <f t="shared" si="3"/>
        <v>9.0864057941505241</v>
      </c>
      <c r="I23" s="3">
        <f t="shared" si="4"/>
        <v>1.2917234476964385</v>
      </c>
    </row>
    <row r="24" spans="1:9" x14ac:dyDescent="0.25">
      <c r="A24" s="1">
        <f t="shared" si="2"/>
        <v>18</v>
      </c>
      <c r="B24" s="5">
        <f>Input_WEMO!G184</f>
        <v>8.3380286738351153</v>
      </c>
      <c r="C24" s="5">
        <f>Input_WEMO!F184</f>
        <v>2</v>
      </c>
      <c r="D24" s="5">
        <f t="shared" si="1"/>
        <v>6.3380286738351153</v>
      </c>
      <c r="E24" s="5">
        <f>Input_WEMO!I184</f>
        <v>25</v>
      </c>
      <c r="G24" s="26">
        <f t="shared" si="3"/>
        <v>37.860024142293845</v>
      </c>
      <c r="I24" s="3">
        <f t="shared" si="4"/>
        <v>5.3821810320684937</v>
      </c>
    </row>
    <row r="25" spans="1:9" x14ac:dyDescent="0.25">
      <c r="A25" s="1">
        <f t="shared" si="2"/>
        <v>19</v>
      </c>
      <c r="B25" s="5">
        <f>Input_WEMO!G185</f>
        <v>8.3805017921146838</v>
      </c>
      <c r="C25" s="5">
        <f>Input_WEMO!F185</f>
        <v>2</v>
      </c>
      <c r="D25" s="5">
        <f t="shared" si="1"/>
        <v>6.3805017921146838</v>
      </c>
      <c r="E25" s="5">
        <f>Input_WEMO!I185</f>
        <v>49</v>
      </c>
      <c r="G25" s="26">
        <f t="shared" si="3"/>
        <v>74.702922638680874</v>
      </c>
      <c r="I25" s="3">
        <f t="shared" si="4"/>
        <v>10.619767482314874</v>
      </c>
    </row>
    <row r="26" spans="1:9" x14ac:dyDescent="0.25">
      <c r="A26" s="1"/>
      <c r="B26" s="5"/>
      <c r="C26" s="5"/>
      <c r="D26" s="5"/>
      <c r="E26" s="5"/>
      <c r="G26" s="26"/>
      <c r="I26" s="3"/>
    </row>
    <row r="27" spans="1:9" ht="15.75" thickBot="1" x14ac:dyDescent="0.3">
      <c r="A27" s="1" t="s">
        <v>20</v>
      </c>
      <c r="B27" s="25">
        <f>SUM(B7:B25)</f>
        <v>131.33668458781344</v>
      </c>
      <c r="C27" s="25">
        <f>SUM(C7:C25)</f>
        <v>38</v>
      </c>
      <c r="D27" s="25">
        <f t="shared" ref="D27" si="5">SUM(D7:D25)</f>
        <v>93.336684587813437</v>
      </c>
      <c r="E27" s="25">
        <f>SUM(E7:E25)</f>
        <v>525</v>
      </c>
      <c r="G27" s="27">
        <f t="shared" ref="G27:I27" si="6">SUM(G7:G25)</f>
        <v>571.04930574879472</v>
      </c>
      <c r="H27" s="21">
        <f t="shared" si="6"/>
        <v>0.14216000000000001</v>
      </c>
      <c r="I27" s="22">
        <f t="shared" si="6"/>
        <v>81.180369305248675</v>
      </c>
    </row>
    <row r="28" spans="1:9" ht="15.75" thickTop="1" x14ac:dyDescent="0.25">
      <c r="A28" s="1"/>
    </row>
    <row r="30" spans="1:9" x14ac:dyDescent="0.25">
      <c r="A30" t="s">
        <v>32</v>
      </c>
      <c r="I30" s="20">
        <f>I27</f>
        <v>81.180369305248675</v>
      </c>
    </row>
    <row r="32" spans="1:9" x14ac:dyDescent="0.25">
      <c r="A32" t="s">
        <v>34</v>
      </c>
      <c r="I32" s="36">
        <f>+Assumptions!$E$20</f>
        <v>700365.64440726885</v>
      </c>
    </row>
    <row r="34" spans="1:9" x14ac:dyDescent="0.25">
      <c r="A34" s="31" t="s">
        <v>35</v>
      </c>
      <c r="B34" s="32"/>
      <c r="C34" s="32"/>
      <c r="D34" s="32"/>
      <c r="E34" s="32"/>
      <c r="F34" s="32"/>
      <c r="G34" s="32"/>
      <c r="H34" s="32"/>
      <c r="I34" s="33">
        <f>ROUND(+I30/I32,5)</f>
        <v>1.2E-4</v>
      </c>
    </row>
    <row r="37" spans="1:9" x14ac:dyDescent="0.25">
      <c r="A37" s="23" t="s">
        <v>472</v>
      </c>
    </row>
    <row r="38" spans="1:9" x14ac:dyDescent="0.25">
      <c r="A38" s="1">
        <v>1</v>
      </c>
      <c r="B38" s="5">
        <f>Input_WEMO!G190</f>
        <v>6.4418817204300991</v>
      </c>
      <c r="C38" s="5">
        <f>Input_WEMO!F190</f>
        <v>0</v>
      </c>
      <c r="D38" s="5">
        <f t="shared" ref="D38:D56" si="7">+B38-C38</f>
        <v>6.4418817204300991</v>
      </c>
      <c r="E38" s="5">
        <f>Input_WEMO!I190</f>
        <v>92</v>
      </c>
      <c r="F38" s="34">
        <f>F7</f>
        <v>0.23893880000000001</v>
      </c>
      <c r="G38" s="26">
        <f>+D38*E38*$F$38</f>
        <v>141.6078248979783</v>
      </c>
      <c r="H38" s="35">
        <f>H7</f>
        <v>0.14216000000000001</v>
      </c>
      <c r="I38" s="3">
        <f>+G38*$H$38</f>
        <v>20.130968387496598</v>
      </c>
    </row>
    <row r="39" spans="1:9" x14ac:dyDescent="0.25">
      <c r="A39" s="1">
        <f t="shared" ref="A39:A56" si="8">+A38+1</f>
        <v>2</v>
      </c>
      <c r="B39" s="5">
        <f>Input_WEMO!G191</f>
        <v>6.4418817204300991</v>
      </c>
      <c r="C39" s="5">
        <f>Input_WEMO!F191</f>
        <v>0</v>
      </c>
      <c r="D39" s="5">
        <f t="shared" si="7"/>
        <v>6.4418817204300991</v>
      </c>
      <c r="E39" s="5">
        <f>Input_WEMO!I191</f>
        <v>23</v>
      </c>
      <c r="F39" s="19"/>
      <c r="G39" s="26">
        <f t="shared" ref="G39:G56" si="9">+D39*E39*$F$38</f>
        <v>35.401956224494576</v>
      </c>
      <c r="I39" s="96">
        <f t="shared" ref="I39:I56" si="10">+G39*$H$38</f>
        <v>5.0327420968741494</v>
      </c>
    </row>
    <row r="40" spans="1:9" x14ac:dyDescent="0.25">
      <c r="A40" s="1">
        <f t="shared" si="8"/>
        <v>3</v>
      </c>
      <c r="B40" s="5">
        <f>Input_WEMO!G192</f>
        <v>6.4418817204300991</v>
      </c>
      <c r="C40" s="5">
        <f>Input_WEMO!F192</f>
        <v>0</v>
      </c>
      <c r="D40" s="5">
        <f t="shared" si="7"/>
        <v>6.4418817204300991</v>
      </c>
      <c r="E40" s="5">
        <f>Input_WEMO!I192</f>
        <v>8</v>
      </c>
      <c r="G40" s="26">
        <f t="shared" si="9"/>
        <v>12.313723904172027</v>
      </c>
      <c r="I40" s="96">
        <f t="shared" si="10"/>
        <v>1.7505189902170954</v>
      </c>
    </row>
    <row r="41" spans="1:9" x14ac:dyDescent="0.25">
      <c r="A41" s="1">
        <f t="shared" si="8"/>
        <v>4</v>
      </c>
      <c r="B41" s="5">
        <f>Input_WEMO!G193</f>
        <v>6.4418817204300991</v>
      </c>
      <c r="C41" s="5">
        <f>Input_WEMO!F193</f>
        <v>0</v>
      </c>
      <c r="D41" s="5">
        <f t="shared" si="7"/>
        <v>6.4418817204300991</v>
      </c>
      <c r="E41" s="5">
        <f>Input_WEMO!I193</f>
        <v>20</v>
      </c>
      <c r="G41" s="26">
        <f t="shared" si="9"/>
        <v>30.78430976043007</v>
      </c>
      <c r="I41" s="96">
        <f t="shared" si="10"/>
        <v>4.3762974755427386</v>
      </c>
    </row>
    <row r="42" spans="1:9" x14ac:dyDescent="0.25">
      <c r="A42" s="1">
        <f t="shared" si="8"/>
        <v>5</v>
      </c>
      <c r="B42" s="5">
        <f>Input_WEMO!G194</f>
        <v>1.5731720430107496</v>
      </c>
      <c r="C42" s="5">
        <f>Input_WEMO!F194</f>
        <v>0</v>
      </c>
      <c r="D42" s="5">
        <f t="shared" si="7"/>
        <v>1.5731720430107496</v>
      </c>
      <c r="E42" s="5">
        <f>Input_WEMO!I194</f>
        <v>16</v>
      </c>
      <c r="G42" s="26">
        <f t="shared" si="9"/>
        <v>6.0142694424085903</v>
      </c>
      <c r="I42" s="96">
        <f t="shared" si="10"/>
        <v>0.85498854393280521</v>
      </c>
    </row>
    <row r="43" spans="1:9" x14ac:dyDescent="0.25">
      <c r="A43" s="1">
        <f t="shared" si="8"/>
        <v>6</v>
      </c>
      <c r="B43" s="5">
        <f>Input_WEMO!G195</f>
        <v>4.2473118279569157E-2</v>
      </c>
      <c r="C43" s="5">
        <f>Input_WEMO!F195</f>
        <v>0</v>
      </c>
      <c r="D43" s="5">
        <f t="shared" si="7"/>
        <v>4.2473118279569157E-2</v>
      </c>
      <c r="E43" s="5">
        <f>Input_WEMO!I195</f>
        <v>51</v>
      </c>
      <c r="G43" s="26">
        <f t="shared" si="9"/>
        <v>0.51757227161289432</v>
      </c>
      <c r="I43" s="96">
        <f t="shared" si="10"/>
        <v>7.3578074132489055E-2</v>
      </c>
    </row>
    <row r="44" spans="1:9" x14ac:dyDescent="0.25">
      <c r="A44" s="1">
        <f t="shared" si="8"/>
        <v>7</v>
      </c>
      <c r="B44" s="5">
        <f>Input_WEMO!G196</f>
        <v>4.2473118279569157E-2</v>
      </c>
      <c r="C44" s="5">
        <f>Input_WEMO!F196</f>
        <v>0</v>
      </c>
      <c r="D44" s="5">
        <f t="shared" si="7"/>
        <v>4.2473118279569157E-2</v>
      </c>
      <c r="E44" s="5">
        <f>Input_WEMO!I196</f>
        <v>15</v>
      </c>
      <c r="G44" s="26">
        <f t="shared" si="9"/>
        <v>0.1522271387096748</v>
      </c>
      <c r="I44" s="96">
        <f t="shared" si="10"/>
        <v>2.1640610038967372E-2</v>
      </c>
    </row>
    <row r="45" spans="1:9" x14ac:dyDescent="0.25">
      <c r="A45" s="1">
        <f t="shared" si="8"/>
        <v>8</v>
      </c>
      <c r="B45" s="5">
        <f>Input_WEMO!G197</f>
        <v>4.2473118279569157E-2</v>
      </c>
      <c r="C45" s="5">
        <f>Input_WEMO!F197</f>
        <v>0</v>
      </c>
      <c r="D45" s="5">
        <f t="shared" si="7"/>
        <v>4.2473118279569157E-2</v>
      </c>
      <c r="E45" s="5">
        <f>Input_WEMO!I197</f>
        <v>39</v>
      </c>
      <c r="G45" s="26">
        <f t="shared" si="9"/>
        <v>0.39579056064515444</v>
      </c>
      <c r="I45" s="96">
        <f t="shared" si="10"/>
        <v>5.6265586101315157E-2</v>
      </c>
    </row>
    <row r="46" spans="1:9" x14ac:dyDescent="0.25">
      <c r="A46" s="1">
        <f t="shared" si="8"/>
        <v>9</v>
      </c>
      <c r="B46" s="5">
        <f>Input_WEMO!G198</f>
        <v>4.2473118279569157E-2</v>
      </c>
      <c r="C46" s="5">
        <f>Input_WEMO!F198</f>
        <v>0</v>
      </c>
      <c r="D46" s="5">
        <f t="shared" si="7"/>
        <v>4.2473118279569157E-2</v>
      </c>
      <c r="E46" s="5">
        <f>Input_WEMO!I198</f>
        <v>14</v>
      </c>
      <c r="G46" s="26">
        <f t="shared" si="9"/>
        <v>0.14207866279569645</v>
      </c>
      <c r="I46" s="96">
        <f t="shared" si="10"/>
        <v>2.0197902703036209E-2</v>
      </c>
    </row>
    <row r="47" spans="1:9" x14ac:dyDescent="0.25">
      <c r="A47" s="1">
        <f t="shared" si="8"/>
        <v>10</v>
      </c>
      <c r="B47" s="5">
        <f>Input_WEMO!G199</f>
        <v>4.2473118279569157E-2</v>
      </c>
      <c r="C47" s="5">
        <f>Input_WEMO!F199</f>
        <v>0</v>
      </c>
      <c r="D47" s="5">
        <f t="shared" si="7"/>
        <v>4.2473118279569157E-2</v>
      </c>
      <c r="E47" s="5">
        <f>Input_WEMO!I199</f>
        <v>43</v>
      </c>
      <c r="G47" s="26">
        <f t="shared" si="9"/>
        <v>0.4363844643010677</v>
      </c>
      <c r="I47" s="96">
        <f t="shared" si="10"/>
        <v>6.2036415445039787E-2</v>
      </c>
    </row>
    <row r="48" spans="1:9" x14ac:dyDescent="0.25">
      <c r="A48" s="1">
        <f t="shared" si="8"/>
        <v>11</v>
      </c>
      <c r="B48" s="5">
        <f>Input_WEMO!G200</f>
        <v>4.2473118279569157E-2</v>
      </c>
      <c r="C48" s="5">
        <f>Input_WEMO!F200</f>
        <v>0</v>
      </c>
      <c r="D48" s="5">
        <f t="shared" si="7"/>
        <v>4.2473118279569157E-2</v>
      </c>
      <c r="E48" s="5">
        <f>Input_WEMO!I200</f>
        <v>20</v>
      </c>
      <c r="G48" s="26">
        <f t="shared" si="9"/>
        <v>0.20296951827956639</v>
      </c>
      <c r="I48" s="96">
        <f t="shared" si="10"/>
        <v>2.8854146718623158E-2</v>
      </c>
    </row>
    <row r="49" spans="1:9" x14ac:dyDescent="0.25">
      <c r="A49" s="1">
        <f t="shared" si="8"/>
        <v>12</v>
      </c>
      <c r="B49" s="5">
        <f>Input_WEMO!G201</f>
        <v>4.2473118279569157E-2</v>
      </c>
      <c r="C49" s="5">
        <f>Input_WEMO!F201</f>
        <v>0</v>
      </c>
      <c r="D49" s="5">
        <f t="shared" si="7"/>
        <v>4.2473118279569157E-2</v>
      </c>
      <c r="E49" s="5">
        <f>Input_WEMO!I201</f>
        <v>24</v>
      </c>
      <c r="G49" s="26">
        <f t="shared" si="9"/>
        <v>0.24356342193547967</v>
      </c>
      <c r="I49" s="96">
        <f t="shared" si="10"/>
        <v>3.4624976062347788E-2</v>
      </c>
    </row>
    <row r="50" spans="1:9" x14ac:dyDescent="0.25">
      <c r="A50" s="1">
        <f t="shared" si="8"/>
        <v>13</v>
      </c>
      <c r="B50" s="5">
        <f>Input_WEMO!G202</f>
        <v>4.2473118279569157E-2</v>
      </c>
      <c r="C50" s="5">
        <f>Input_WEMO!F202</f>
        <v>0</v>
      </c>
      <c r="D50" s="5">
        <f t="shared" si="7"/>
        <v>4.2473118279569157E-2</v>
      </c>
      <c r="E50" s="5">
        <f>Input_WEMO!I202</f>
        <v>8</v>
      </c>
      <c r="G50" s="26">
        <f t="shared" si="9"/>
        <v>8.1187807311826551E-2</v>
      </c>
      <c r="I50" s="96">
        <f t="shared" si="10"/>
        <v>1.1541658687449264E-2</v>
      </c>
    </row>
    <row r="51" spans="1:9" x14ac:dyDescent="0.25">
      <c r="A51" s="1">
        <f t="shared" si="8"/>
        <v>14</v>
      </c>
      <c r="B51" s="5">
        <f>Input_WEMO!G203</f>
        <v>4.2473118279569157E-2</v>
      </c>
      <c r="C51" s="5">
        <f>Input_WEMO!F203</f>
        <v>0</v>
      </c>
      <c r="D51" s="5">
        <f t="shared" si="7"/>
        <v>4.2473118279569157E-2</v>
      </c>
      <c r="E51" s="5">
        <f>Input_WEMO!I203</f>
        <v>38</v>
      </c>
      <c r="G51" s="26">
        <f t="shared" si="9"/>
        <v>0.38564208473117612</v>
      </c>
      <c r="I51" s="96">
        <f t="shared" si="10"/>
        <v>5.4822878765383998E-2</v>
      </c>
    </row>
    <row r="52" spans="1:9" x14ac:dyDescent="0.25">
      <c r="A52" s="1">
        <f t="shared" si="8"/>
        <v>15</v>
      </c>
      <c r="B52" s="5">
        <f>Input_WEMO!G204</f>
        <v>4.2473118279569157E-2</v>
      </c>
      <c r="C52" s="5">
        <f>Input_WEMO!F204</f>
        <v>0</v>
      </c>
      <c r="D52" s="5">
        <f t="shared" si="7"/>
        <v>4.2473118279569157E-2</v>
      </c>
      <c r="E52" s="5">
        <f>Input_WEMO!I204</f>
        <v>24</v>
      </c>
      <c r="G52" s="26">
        <f t="shared" si="9"/>
        <v>0.24356342193547967</v>
      </c>
      <c r="I52" s="96">
        <f t="shared" si="10"/>
        <v>3.4624976062347788E-2</v>
      </c>
    </row>
    <row r="53" spans="1:9" x14ac:dyDescent="0.25">
      <c r="A53" s="1">
        <f t="shared" si="8"/>
        <v>16</v>
      </c>
      <c r="B53" s="5">
        <f>Input_WEMO!G205</f>
        <v>4.2473118279569157E-2</v>
      </c>
      <c r="C53" s="5">
        <f>Input_WEMO!F205</f>
        <v>0</v>
      </c>
      <c r="D53" s="5">
        <f t="shared" si="7"/>
        <v>4.2473118279569157E-2</v>
      </c>
      <c r="E53" s="5">
        <f>Input_WEMO!I205</f>
        <v>11</v>
      </c>
      <c r="G53" s="26">
        <f t="shared" si="9"/>
        <v>0.11163323505376151</v>
      </c>
      <c r="I53" s="96">
        <f t="shared" si="10"/>
        <v>1.5869780695242738E-2</v>
      </c>
    </row>
    <row r="54" spans="1:9" x14ac:dyDescent="0.25">
      <c r="A54" s="1">
        <f t="shared" si="8"/>
        <v>17</v>
      </c>
      <c r="B54" s="5">
        <f>Input_WEMO!G206</f>
        <v>4.2473118279569157E-2</v>
      </c>
      <c r="C54" s="5">
        <f>Input_WEMO!F206</f>
        <v>0</v>
      </c>
      <c r="D54" s="5">
        <f t="shared" si="7"/>
        <v>4.2473118279569157E-2</v>
      </c>
      <c r="E54" s="5">
        <f>Input_WEMO!I206</f>
        <v>6</v>
      </c>
      <c r="G54" s="26">
        <f t="shared" si="9"/>
        <v>6.0890855483869917E-2</v>
      </c>
      <c r="I54" s="96">
        <f t="shared" si="10"/>
        <v>8.6562440155869471E-3</v>
      </c>
    </row>
    <row r="55" spans="1:9" x14ac:dyDescent="0.25">
      <c r="A55" s="1">
        <f t="shared" si="8"/>
        <v>18</v>
      </c>
      <c r="B55" s="5">
        <f>Input_WEMO!G207</f>
        <v>4.2473118279569157E-2</v>
      </c>
      <c r="C55" s="5">
        <f>Input_WEMO!F207</f>
        <v>0</v>
      </c>
      <c r="D55" s="5">
        <f t="shared" si="7"/>
        <v>4.2473118279569157E-2</v>
      </c>
      <c r="E55" s="5">
        <f>Input_WEMO!I207</f>
        <v>25</v>
      </c>
      <c r="G55" s="26">
        <f t="shared" si="9"/>
        <v>0.25371189784945797</v>
      </c>
      <c r="I55" s="96">
        <f t="shared" si="10"/>
        <v>3.6067683398278948E-2</v>
      </c>
    </row>
    <row r="56" spans="1:9" x14ac:dyDescent="0.25">
      <c r="A56" s="1">
        <f t="shared" si="8"/>
        <v>19</v>
      </c>
      <c r="B56" s="5">
        <f>Input_WEMO!G208</f>
        <v>0</v>
      </c>
      <c r="C56" s="5">
        <f>Input_WEMO!F208</f>
        <v>0</v>
      </c>
      <c r="D56" s="5">
        <f t="shared" si="7"/>
        <v>0</v>
      </c>
      <c r="E56" s="5">
        <f>Input_WEMO!I208</f>
        <v>49</v>
      </c>
      <c r="G56" s="26">
        <f t="shared" si="9"/>
        <v>0</v>
      </c>
      <c r="I56" s="96">
        <f t="shared" si="10"/>
        <v>0</v>
      </c>
    </row>
    <row r="57" spans="1:9" x14ac:dyDescent="0.25">
      <c r="A57" s="1"/>
      <c r="B57" s="5"/>
      <c r="C57" s="5"/>
      <c r="D57" s="5"/>
      <c r="E57" s="5"/>
      <c r="G57" s="26"/>
      <c r="I57" s="3"/>
    </row>
    <row r="58" spans="1:9" ht="15.75" thickBot="1" x14ac:dyDescent="0.3">
      <c r="A58" s="1" t="s">
        <v>20</v>
      </c>
      <c r="B58" s="25">
        <f>SUM(B38:B56)</f>
        <v>27.892849462365561</v>
      </c>
      <c r="C58" s="25">
        <f>SUM(C38:C56)</f>
        <v>0</v>
      </c>
      <c r="D58" s="25">
        <f t="shared" ref="D58" si="11">SUM(D38:D56)</f>
        <v>27.892849462365561</v>
      </c>
      <c r="E58" s="25">
        <f>SUM(E38:E56)</f>
        <v>526</v>
      </c>
      <c r="G58" s="27">
        <f t="shared" ref="G58:I58" si="12">SUM(G38:G56)</f>
        <v>229.34929957012866</v>
      </c>
      <c r="H58" s="21">
        <f t="shared" si="12"/>
        <v>0.14216000000000001</v>
      </c>
      <c r="I58" s="22">
        <f t="shared" si="12"/>
        <v>32.604296426889505</v>
      </c>
    </row>
    <row r="59" spans="1:9" ht="15.75" thickTop="1" x14ac:dyDescent="0.25">
      <c r="A59" s="1"/>
    </row>
    <row r="61" spans="1:9" x14ac:dyDescent="0.25">
      <c r="A61" t="s">
        <v>32</v>
      </c>
      <c r="I61" s="20">
        <f>I58</f>
        <v>32.604296426889505</v>
      </c>
    </row>
    <row r="63" spans="1:9" x14ac:dyDescent="0.25">
      <c r="A63" t="s">
        <v>34</v>
      </c>
      <c r="I63" s="36">
        <f>I32</f>
        <v>700365.64440726885</v>
      </c>
    </row>
    <row r="65" spans="1:9" x14ac:dyDescent="0.25">
      <c r="A65" s="31" t="s">
        <v>35</v>
      </c>
      <c r="B65" s="32"/>
      <c r="C65" s="32"/>
      <c r="D65" s="32"/>
      <c r="E65" s="32"/>
      <c r="F65" s="32"/>
      <c r="G65" s="32"/>
      <c r="H65" s="32"/>
      <c r="I65" s="33">
        <f>ROUND(+I61/I63,5)</f>
        <v>5.0000000000000002E-5</v>
      </c>
    </row>
    <row r="68" spans="1:9" x14ac:dyDescent="0.25">
      <c r="A68" s="23" t="s">
        <v>466</v>
      </c>
    </row>
    <row r="69" spans="1:9" x14ac:dyDescent="0.25">
      <c r="A69" s="1">
        <v>1</v>
      </c>
      <c r="B69" s="5">
        <f>Input_WEMO!G213</f>
        <v>66.20259259259258</v>
      </c>
      <c r="C69" s="5">
        <f>Input_WEMO!F213</f>
        <v>49.5</v>
      </c>
      <c r="D69" s="5">
        <f>+B69-C69</f>
        <v>16.70259259259258</v>
      </c>
      <c r="E69" s="5">
        <f>Input_WEMO!I213</f>
        <v>524</v>
      </c>
      <c r="F69" s="34">
        <f>F38</f>
        <v>0.23893880000000001</v>
      </c>
      <c r="G69" s="26">
        <f>+D69*E69*F69</f>
        <v>2091.2302538245913</v>
      </c>
      <c r="H69" s="35">
        <f>H38</f>
        <v>0.14216000000000001</v>
      </c>
      <c r="I69" s="3">
        <f>+G69*H69</f>
        <v>297.28929288370392</v>
      </c>
    </row>
    <row r="70" spans="1:9" x14ac:dyDescent="0.25">
      <c r="A70" s="1"/>
      <c r="B70" s="5"/>
      <c r="C70" s="5"/>
      <c r="D70" s="5"/>
      <c r="E70" s="5"/>
      <c r="G70" s="26"/>
      <c r="I70" s="3"/>
    </row>
    <row r="71" spans="1:9" ht="15.75" thickBot="1" x14ac:dyDescent="0.3">
      <c r="A71" s="1" t="s">
        <v>20</v>
      </c>
      <c r="B71" s="25">
        <f>SUM(B69:B69)</f>
        <v>66.20259259259258</v>
      </c>
      <c r="C71" s="25">
        <f>SUM(C69:C69)</f>
        <v>49.5</v>
      </c>
      <c r="D71" s="25">
        <f>SUM(D69:D69)</f>
        <v>16.70259259259258</v>
      </c>
      <c r="E71" s="25">
        <f>SUM(E69:E69)</f>
        <v>524</v>
      </c>
      <c r="G71" s="27">
        <f>SUM(G69:G69)</f>
        <v>2091.2302538245913</v>
      </c>
      <c r="H71" s="21">
        <f>SUM(H69:H69)</f>
        <v>0.14216000000000001</v>
      </c>
      <c r="I71" s="22">
        <f>SUM(I69:I69)</f>
        <v>297.28929288370392</v>
      </c>
    </row>
    <row r="72" spans="1:9" ht="15.75" thickTop="1" x14ac:dyDescent="0.25">
      <c r="A72" s="1"/>
    </row>
    <row r="74" spans="1:9" x14ac:dyDescent="0.25">
      <c r="A74" t="s">
        <v>32</v>
      </c>
      <c r="I74" s="20">
        <f>I71</f>
        <v>297.28929288370392</v>
      </c>
    </row>
    <row r="76" spans="1:9" x14ac:dyDescent="0.25">
      <c r="A76" t="s">
        <v>34</v>
      </c>
      <c r="I76" s="36">
        <f>I63</f>
        <v>700365.64440726885</v>
      </c>
    </row>
    <row r="78" spans="1:9" x14ac:dyDescent="0.25">
      <c r="A78" s="31" t="s">
        <v>35</v>
      </c>
      <c r="B78" s="32"/>
      <c r="C78" s="32"/>
      <c r="D78" s="32"/>
      <c r="E78" s="32"/>
      <c r="F78" s="32"/>
      <c r="G78" s="32"/>
      <c r="H78" s="32"/>
      <c r="I78" s="33">
        <f>ROUND(+I74/I76,5)</f>
        <v>4.2000000000000002E-4</v>
      </c>
    </row>
    <row r="81" spans="1:9" x14ac:dyDescent="0.25">
      <c r="A81" s="23" t="s">
        <v>465</v>
      </c>
    </row>
    <row r="82" spans="1:9" x14ac:dyDescent="0.25">
      <c r="A82" s="1">
        <v>1</v>
      </c>
      <c r="B82" s="5">
        <f>Input_WEMO!G218</f>
        <v>255.53590203106336</v>
      </c>
      <c r="C82" s="5">
        <f>Input_WEMO!F218</f>
        <v>351</v>
      </c>
      <c r="D82" s="5">
        <f>+B82-C82</f>
        <v>-95.464097968936642</v>
      </c>
      <c r="E82" s="5">
        <f>Input_WEMO!I218</f>
        <v>523</v>
      </c>
      <c r="F82" s="34">
        <f>F69</f>
        <v>0.23893880000000001</v>
      </c>
      <c r="G82" s="26">
        <f>+D82*E82*F82</f>
        <v>-11929.670277161022</v>
      </c>
      <c r="H82" s="35">
        <f>H69</f>
        <v>0.14216000000000001</v>
      </c>
      <c r="I82" s="3">
        <f>+G82*H82</f>
        <v>-1695.921926601211</v>
      </c>
    </row>
    <row r="83" spans="1:9" x14ac:dyDescent="0.25">
      <c r="A83" s="1"/>
      <c r="B83" s="5"/>
      <c r="C83" s="5"/>
      <c r="D83" s="5"/>
      <c r="E83" s="5"/>
      <c r="G83" s="26"/>
      <c r="I83" s="3"/>
    </row>
    <row r="84" spans="1:9" ht="15.75" thickBot="1" x14ac:dyDescent="0.3">
      <c r="A84" s="1" t="s">
        <v>20</v>
      </c>
      <c r="B84" s="25">
        <f>SUM(B82:B82)</f>
        <v>255.53590203106336</v>
      </c>
      <c r="C84" s="25">
        <f>SUM(C82:C82)</f>
        <v>351</v>
      </c>
      <c r="D84" s="25">
        <f>SUM(D82:D82)</f>
        <v>-95.464097968936642</v>
      </c>
      <c r="E84" s="25">
        <f>SUM(E82:E82)</f>
        <v>523</v>
      </c>
      <c r="G84" s="27">
        <f>SUM(G82:G82)</f>
        <v>-11929.670277161022</v>
      </c>
      <c r="H84" s="21">
        <f>SUM(H82:H82)</f>
        <v>0.14216000000000001</v>
      </c>
      <c r="I84" s="22">
        <f>SUM(I82:I82)</f>
        <v>-1695.921926601211</v>
      </c>
    </row>
    <row r="85" spans="1:9" ht="15.75" thickTop="1" x14ac:dyDescent="0.25">
      <c r="A85" s="1"/>
    </row>
    <row r="87" spans="1:9" x14ac:dyDescent="0.25">
      <c r="A87" t="s">
        <v>32</v>
      </c>
      <c r="I87" s="20">
        <f>I84</f>
        <v>-1695.921926601211</v>
      </c>
    </row>
    <row r="89" spans="1:9" x14ac:dyDescent="0.25">
      <c r="A89" t="s">
        <v>34</v>
      </c>
      <c r="I89" s="36">
        <f>I76</f>
        <v>700365.64440726885</v>
      </c>
    </row>
    <row r="91" spans="1:9" x14ac:dyDescent="0.25">
      <c r="A91" s="31" t="s">
        <v>35</v>
      </c>
      <c r="B91" s="32"/>
      <c r="C91" s="32"/>
      <c r="D91" s="32"/>
      <c r="E91" s="32"/>
      <c r="F91" s="32"/>
      <c r="G91" s="32"/>
      <c r="H91" s="32"/>
      <c r="I91" s="33">
        <f>ROUND(+I87/I89,5)</f>
        <v>-2.4199999999999998E-3</v>
      </c>
    </row>
    <row r="94" spans="1:9" x14ac:dyDescent="0.25">
      <c r="A94" s="23" t="s">
        <v>464</v>
      </c>
    </row>
    <row r="95" spans="1:9" x14ac:dyDescent="0.25">
      <c r="A95" s="1">
        <v>1</v>
      </c>
      <c r="B95" s="5">
        <f>Input_WEMO!G223</f>
        <v>762.90705495818406</v>
      </c>
      <c r="C95" s="5">
        <f>Input_WEMO!F223</f>
        <v>798</v>
      </c>
      <c r="D95" s="5">
        <f>+B95-C95</f>
        <v>-35.092945041815938</v>
      </c>
      <c r="E95" s="5">
        <f>Input_WEMO!I223</f>
        <v>530</v>
      </c>
      <c r="F95" s="34">
        <f>F82</f>
        <v>0.23893880000000001</v>
      </c>
      <c r="G95" s="26">
        <f>+D95*E95*F95</f>
        <v>-4444.0850736814482</v>
      </c>
      <c r="H95" s="35">
        <f>H82</f>
        <v>0.14216000000000001</v>
      </c>
      <c r="I95" s="3">
        <f>+G95*H95</f>
        <v>-631.77113407455477</v>
      </c>
    </row>
    <row r="96" spans="1:9" x14ac:dyDescent="0.25">
      <c r="A96" s="1"/>
      <c r="B96" s="5"/>
      <c r="C96" s="5"/>
      <c r="D96" s="5"/>
      <c r="E96" s="5"/>
      <c r="G96" s="26"/>
      <c r="I96" s="3"/>
    </row>
    <row r="97" spans="1:9" ht="15.75" thickBot="1" x14ac:dyDescent="0.3">
      <c r="A97" s="1" t="s">
        <v>20</v>
      </c>
      <c r="B97" s="25">
        <f>SUM(B95:B95)</f>
        <v>762.90705495818406</v>
      </c>
      <c r="C97" s="25">
        <f>SUM(C95:C95)</f>
        <v>798</v>
      </c>
      <c r="D97" s="25">
        <f>SUM(D95:D95)</f>
        <v>-35.092945041815938</v>
      </c>
      <c r="E97" s="25">
        <f>SUM(E95:E95)</f>
        <v>530</v>
      </c>
      <c r="G97" s="27">
        <f>SUM(G95:G95)</f>
        <v>-4444.0850736814482</v>
      </c>
      <c r="H97" s="21">
        <f>SUM(H95:H95)</f>
        <v>0.14216000000000001</v>
      </c>
      <c r="I97" s="22">
        <f>SUM(I95:I95)</f>
        <v>-631.77113407455477</v>
      </c>
    </row>
    <row r="98" spans="1:9" ht="15.75" thickTop="1" x14ac:dyDescent="0.25">
      <c r="A98" s="1"/>
    </row>
    <row r="100" spans="1:9" x14ac:dyDescent="0.25">
      <c r="A100" t="s">
        <v>32</v>
      </c>
      <c r="I100" s="20">
        <f>I97</f>
        <v>-631.77113407455477</v>
      </c>
    </row>
    <row r="102" spans="1:9" x14ac:dyDescent="0.25">
      <c r="A102" t="s">
        <v>34</v>
      </c>
      <c r="I102" s="36">
        <f>I89</f>
        <v>700365.64440726885</v>
      </c>
    </row>
    <row r="104" spans="1:9" x14ac:dyDescent="0.25">
      <c r="A104" s="31" t="s">
        <v>35</v>
      </c>
      <c r="B104" s="32"/>
      <c r="C104" s="32"/>
      <c r="D104" s="32"/>
      <c r="E104" s="32"/>
      <c r="F104" s="32"/>
      <c r="G104" s="32"/>
      <c r="H104" s="32"/>
      <c r="I104" s="33">
        <f>ROUND(+I100/I102,5)</f>
        <v>-8.9999999999999998E-4</v>
      </c>
    </row>
    <row r="107" spans="1:9" x14ac:dyDescent="0.25">
      <c r="A107" s="23" t="s">
        <v>463</v>
      </c>
    </row>
    <row r="108" spans="1:9" x14ac:dyDescent="0.25">
      <c r="A108" s="1">
        <v>1</v>
      </c>
      <c r="B108" s="5">
        <f>Input_WEMO!G228</f>
        <v>708.25344683393064</v>
      </c>
      <c r="C108" s="5">
        <f>Input_WEMO!F228</f>
        <v>914.5</v>
      </c>
      <c r="D108" s="5">
        <f>+B108-C108</f>
        <v>-206.24655316606936</v>
      </c>
      <c r="E108" s="5">
        <f>Input_WEMO!I228</f>
        <v>535</v>
      </c>
      <c r="F108" s="34">
        <f>F95</f>
        <v>0.23893880000000001</v>
      </c>
      <c r="G108" s="26">
        <f>+D108*E108*F108</f>
        <v>-26364.962595935696</v>
      </c>
      <c r="H108" s="35">
        <f>H95</f>
        <v>0.14216000000000001</v>
      </c>
      <c r="I108" s="3">
        <f>+G108*H108</f>
        <v>-3748.0430826382189</v>
      </c>
    </row>
    <row r="109" spans="1:9" x14ac:dyDescent="0.25">
      <c r="A109" s="1"/>
      <c r="B109" s="5"/>
      <c r="C109" s="5"/>
      <c r="D109" s="5"/>
      <c r="E109" s="5"/>
      <c r="G109" s="26"/>
      <c r="I109" s="3"/>
    </row>
    <row r="110" spans="1:9" ht="15.75" thickBot="1" x14ac:dyDescent="0.3">
      <c r="A110" s="1" t="s">
        <v>20</v>
      </c>
      <c r="B110" s="25">
        <f>SUM(B108:B108)</f>
        <v>708.25344683393064</v>
      </c>
      <c r="C110" s="25">
        <f>SUM(C108:C108)</f>
        <v>914.5</v>
      </c>
      <c r="D110" s="25">
        <f>SUM(D108:D108)</f>
        <v>-206.24655316606936</v>
      </c>
      <c r="E110" s="25">
        <f>SUM(E108:E108)</f>
        <v>535</v>
      </c>
      <c r="G110" s="27">
        <f>SUM(G108:G108)</f>
        <v>-26364.962595935696</v>
      </c>
      <c r="H110" s="21">
        <f>SUM(H108:H108)</f>
        <v>0.14216000000000001</v>
      </c>
      <c r="I110" s="22">
        <f>SUM(I108:I108)</f>
        <v>-3748.0430826382189</v>
      </c>
    </row>
    <row r="111" spans="1:9" ht="15.75" thickTop="1" x14ac:dyDescent="0.25">
      <c r="A111" s="1"/>
    </row>
    <row r="113" spans="1:9" x14ac:dyDescent="0.25">
      <c r="A113" t="s">
        <v>32</v>
      </c>
      <c r="I113" s="20">
        <f>I110</f>
        <v>-3748.0430826382189</v>
      </c>
    </row>
    <row r="115" spans="1:9" x14ac:dyDescent="0.25">
      <c r="A115" t="s">
        <v>34</v>
      </c>
      <c r="I115" s="36">
        <f>I102</f>
        <v>700365.64440726885</v>
      </c>
    </row>
    <row r="117" spans="1:9" x14ac:dyDescent="0.25">
      <c r="A117" s="31" t="s">
        <v>35</v>
      </c>
      <c r="B117" s="32"/>
      <c r="C117" s="32"/>
      <c r="D117" s="32"/>
      <c r="E117" s="32"/>
      <c r="F117" s="32"/>
      <c r="G117" s="32"/>
      <c r="H117" s="32"/>
      <c r="I117" s="33">
        <f>ROUND(+I113/I115,5)</f>
        <v>-5.3499999999999997E-3</v>
      </c>
    </row>
    <row r="122" spans="1:9" x14ac:dyDescent="0.25">
      <c r="B122" s="15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7"/>
      <c r="B1" s="178">
        <f>A1-1</f>
        <v>-1</v>
      </c>
      <c r="C1" s="178">
        <f t="shared" ref="C1:I1" si="0">B1-1</f>
        <v>-2</v>
      </c>
      <c r="D1" s="178">
        <f t="shared" si="0"/>
        <v>-3</v>
      </c>
      <c r="E1" s="178">
        <f t="shared" si="0"/>
        <v>-4</v>
      </c>
      <c r="F1" s="178">
        <f t="shared" si="0"/>
        <v>-5</v>
      </c>
      <c r="G1" s="178">
        <f t="shared" si="0"/>
        <v>-6</v>
      </c>
      <c r="H1" s="178">
        <f t="shared" si="0"/>
        <v>-7</v>
      </c>
      <c r="I1" s="179">
        <f t="shared" si="0"/>
        <v>-8</v>
      </c>
    </row>
    <row r="2" spans="1:9" x14ac:dyDescent="0.25">
      <c r="A2" s="8" t="s">
        <v>10</v>
      </c>
      <c r="B2" s="9" t="s">
        <v>3</v>
      </c>
      <c r="C2" s="9" t="s">
        <v>4</v>
      </c>
      <c r="D2" s="9"/>
      <c r="E2" s="9" t="s">
        <v>6</v>
      </c>
      <c r="F2" s="9"/>
      <c r="G2" s="9"/>
      <c r="H2" s="10"/>
      <c r="I2" s="11" t="s">
        <v>12</v>
      </c>
    </row>
    <row r="3" spans="1:9" x14ac:dyDescent="0.25">
      <c r="A3" s="12" t="s">
        <v>24</v>
      </c>
      <c r="B3" s="13" t="s">
        <v>7</v>
      </c>
      <c r="C3" s="13" t="s">
        <v>7</v>
      </c>
      <c r="D3" s="13" t="s">
        <v>5</v>
      </c>
      <c r="E3" s="13" t="s">
        <v>7</v>
      </c>
      <c r="F3" s="13" t="s">
        <v>8</v>
      </c>
      <c r="G3" s="13" t="s">
        <v>9</v>
      </c>
      <c r="H3" s="13" t="s">
        <v>11</v>
      </c>
      <c r="I3" s="14" t="s">
        <v>13</v>
      </c>
    </row>
    <row r="4" spans="1:9" s="6" customFormat="1" x14ac:dyDescent="0.25">
      <c r="A4" s="15"/>
      <c r="B4" s="16" t="s">
        <v>15</v>
      </c>
      <c r="C4" s="16" t="s">
        <v>15</v>
      </c>
      <c r="D4" s="17" t="s">
        <v>14</v>
      </c>
      <c r="E4" s="16" t="s">
        <v>15</v>
      </c>
      <c r="F4" s="16" t="s">
        <v>16</v>
      </c>
      <c r="G4" s="16" t="s">
        <v>17</v>
      </c>
      <c r="H4" s="16" t="s">
        <v>16</v>
      </c>
      <c r="I4" s="18" t="s">
        <v>18</v>
      </c>
    </row>
    <row r="6" spans="1:9" x14ac:dyDescent="0.25">
      <c r="A6" s="23" t="s">
        <v>21</v>
      </c>
    </row>
    <row r="7" spans="1:9" x14ac:dyDescent="0.25">
      <c r="A7" s="1">
        <v>1</v>
      </c>
      <c r="B7" s="5">
        <f>Input_SEMO!G167</f>
        <v>9.3333333333333712E-2</v>
      </c>
      <c r="C7" s="5">
        <f>Input_SEMO!F167</f>
        <v>0</v>
      </c>
      <c r="D7" s="5">
        <f t="shared" ref="D7:D25" si="1">+B7-C7</f>
        <v>9.3333333333333712E-2</v>
      </c>
      <c r="E7" s="5">
        <f>Input_SEMO!H167</f>
        <v>1672</v>
      </c>
      <c r="F7" s="34">
        <f>+Assumptions!F7</f>
        <v>0.110869</v>
      </c>
      <c r="G7" s="26">
        <f>+D7*E7*$F$7</f>
        <v>17.301477013333404</v>
      </c>
      <c r="H7" s="35">
        <f>+Assumptions!F11</f>
        <v>0.24335000000000001</v>
      </c>
      <c r="I7" s="3">
        <f>+G7*$H$7</f>
        <v>4.2103144311946838</v>
      </c>
    </row>
    <row r="8" spans="1:9" x14ac:dyDescent="0.25">
      <c r="A8" s="1">
        <f t="shared" ref="A8:A25" si="2">+A7+1</f>
        <v>2</v>
      </c>
      <c r="B8" s="5">
        <f>Input_SEMO!G168</f>
        <v>9.3333333333333712E-2</v>
      </c>
      <c r="C8" s="5">
        <f>Input_SEMO!F168</f>
        <v>0</v>
      </c>
      <c r="D8" s="5">
        <f t="shared" si="1"/>
        <v>9.3333333333333712E-2</v>
      </c>
      <c r="E8" s="5">
        <f>Input_SEMO!H168</f>
        <v>1549</v>
      </c>
      <c r="F8" s="19"/>
      <c r="G8" s="26">
        <f t="shared" ref="G8:G25" si="3">+D8*E8*$F$7</f>
        <v>16.028700893333397</v>
      </c>
      <c r="I8" s="3">
        <f t="shared" ref="I8:I25" si="4">+G8*$H$7</f>
        <v>3.9005843623926824</v>
      </c>
    </row>
    <row r="9" spans="1:9" x14ac:dyDescent="0.25">
      <c r="A9" s="1">
        <f t="shared" si="2"/>
        <v>3</v>
      </c>
      <c r="B9" s="5">
        <f>Input_SEMO!G169</f>
        <v>9.3333333333333712E-2</v>
      </c>
      <c r="C9" s="5">
        <f>Input_SEMO!F169</f>
        <v>0</v>
      </c>
      <c r="D9" s="5">
        <f t="shared" si="1"/>
        <v>9.3333333333333712E-2</v>
      </c>
      <c r="E9" s="5">
        <f>Input_SEMO!H169</f>
        <v>1814</v>
      </c>
      <c r="G9" s="26">
        <f t="shared" si="3"/>
        <v>18.770860826666741</v>
      </c>
      <c r="I9" s="3">
        <f t="shared" si="4"/>
        <v>4.567888982169352</v>
      </c>
    </row>
    <row r="10" spans="1:9" x14ac:dyDescent="0.25">
      <c r="A10" s="1">
        <f t="shared" si="2"/>
        <v>4</v>
      </c>
      <c r="B10" s="5">
        <f>Input_SEMO!G170</f>
        <v>9.3333333333333712E-2</v>
      </c>
      <c r="C10" s="5">
        <f>Input_SEMO!F170</f>
        <v>0</v>
      </c>
      <c r="D10" s="5">
        <f t="shared" si="1"/>
        <v>9.3333333333333712E-2</v>
      </c>
      <c r="E10" s="5">
        <f>Input_SEMO!H170</f>
        <v>1085</v>
      </c>
      <c r="G10" s="26">
        <f t="shared" si="3"/>
        <v>11.227334066666712</v>
      </c>
      <c r="I10" s="3">
        <f t="shared" si="4"/>
        <v>2.7321717451233445</v>
      </c>
    </row>
    <row r="11" spans="1:9" x14ac:dyDescent="0.25">
      <c r="A11" s="1">
        <f t="shared" si="2"/>
        <v>5</v>
      </c>
      <c r="B11" s="5">
        <f>Input_SEMO!G171</f>
        <v>0.94822580645161314</v>
      </c>
      <c r="C11" s="5">
        <f>Input_SEMO!F171</f>
        <v>0</v>
      </c>
      <c r="D11" s="5">
        <f t="shared" si="1"/>
        <v>0.94822580645161314</v>
      </c>
      <c r="E11" s="5">
        <f>Input_SEMO!H171</f>
        <v>1238</v>
      </c>
      <c r="G11" s="26">
        <f t="shared" si="3"/>
        <v>130.14951250612907</v>
      </c>
      <c r="I11" s="3">
        <f t="shared" si="4"/>
        <v>31.67188386836651</v>
      </c>
    </row>
    <row r="12" spans="1:9" x14ac:dyDescent="0.25">
      <c r="A12" s="1">
        <f t="shared" si="2"/>
        <v>6</v>
      </c>
      <c r="B12" s="5">
        <f>Input_SEMO!G172</f>
        <v>0.94822580645161314</v>
      </c>
      <c r="C12" s="5">
        <f>Input_SEMO!F172</f>
        <v>0</v>
      </c>
      <c r="D12" s="5">
        <f t="shared" si="1"/>
        <v>0.94822580645161314</v>
      </c>
      <c r="E12" s="5">
        <f>Input_SEMO!H172</f>
        <v>1243</v>
      </c>
      <c r="G12" s="26">
        <f t="shared" si="3"/>
        <v>130.67515674080647</v>
      </c>
      <c r="I12" s="3">
        <f t="shared" si="4"/>
        <v>31.799799392875258</v>
      </c>
    </row>
    <row r="13" spans="1:9" x14ac:dyDescent="0.25">
      <c r="A13" s="1">
        <f t="shared" si="2"/>
        <v>7</v>
      </c>
      <c r="B13" s="5">
        <f>Input_SEMO!G173</f>
        <v>0.94822580645161314</v>
      </c>
      <c r="C13" s="5">
        <f>Input_SEMO!F173</f>
        <v>0</v>
      </c>
      <c r="D13" s="5">
        <f t="shared" si="1"/>
        <v>0.94822580645161314</v>
      </c>
      <c r="E13" s="5">
        <f>Input_SEMO!H173</f>
        <v>1444</v>
      </c>
      <c r="G13" s="26">
        <f t="shared" si="3"/>
        <v>151.80605497483873</v>
      </c>
      <c r="I13" s="3">
        <f t="shared" si="4"/>
        <v>36.942003478127006</v>
      </c>
    </row>
    <row r="14" spans="1:9" x14ac:dyDescent="0.25">
      <c r="A14" s="1">
        <f t="shared" si="2"/>
        <v>8</v>
      </c>
      <c r="B14" s="5">
        <f>Input_SEMO!G174</f>
        <v>0.94822580645161314</v>
      </c>
      <c r="C14" s="5">
        <f>Input_SEMO!F174</f>
        <v>0</v>
      </c>
      <c r="D14" s="5">
        <f t="shared" si="1"/>
        <v>0.94822580645161314</v>
      </c>
      <c r="E14" s="5">
        <f>Input_SEMO!H174</f>
        <v>1435</v>
      </c>
      <c r="G14" s="26">
        <f t="shared" si="3"/>
        <v>150.85989535241939</v>
      </c>
      <c r="I14" s="3">
        <f t="shared" si="4"/>
        <v>36.71175553401126</v>
      </c>
    </row>
    <row r="15" spans="1:9" x14ac:dyDescent="0.25">
      <c r="A15" s="1">
        <f t="shared" si="2"/>
        <v>9</v>
      </c>
      <c r="B15" s="5">
        <f>Input_SEMO!G175</f>
        <v>0.94822580645161314</v>
      </c>
      <c r="C15" s="5">
        <f>Input_SEMO!F175</f>
        <v>0</v>
      </c>
      <c r="D15" s="5">
        <f t="shared" si="1"/>
        <v>0.94822580645161314</v>
      </c>
      <c r="E15" s="5">
        <f>Input_SEMO!H175</f>
        <v>1267</v>
      </c>
      <c r="G15" s="26">
        <f t="shared" si="3"/>
        <v>133.19824906725808</v>
      </c>
      <c r="I15" s="3">
        <f t="shared" si="4"/>
        <v>32.413793910517256</v>
      </c>
    </row>
    <row r="16" spans="1:9" x14ac:dyDescent="0.25">
      <c r="A16" s="1">
        <f t="shared" si="2"/>
        <v>10</v>
      </c>
      <c r="B16" s="5">
        <f>Input_SEMO!G176</f>
        <v>0.94822580645161314</v>
      </c>
      <c r="C16" s="5">
        <f>Input_SEMO!F176</f>
        <v>0</v>
      </c>
      <c r="D16" s="5">
        <f t="shared" si="1"/>
        <v>0.94822580645161314</v>
      </c>
      <c r="E16" s="5">
        <f>Input_SEMO!H176</f>
        <v>1587</v>
      </c>
      <c r="G16" s="26">
        <f t="shared" si="3"/>
        <v>166.83948008661292</v>
      </c>
      <c r="I16" s="3">
        <f t="shared" si="4"/>
        <v>40.600387479077256</v>
      </c>
    </row>
    <row r="17" spans="1:9" x14ac:dyDescent="0.25">
      <c r="A17" s="1">
        <f t="shared" si="2"/>
        <v>11</v>
      </c>
      <c r="B17" s="5">
        <f>Input_SEMO!G177</f>
        <v>0.94822580645161314</v>
      </c>
      <c r="C17" s="5">
        <f>Input_SEMO!F177</f>
        <v>0</v>
      </c>
      <c r="D17" s="5">
        <f t="shared" si="1"/>
        <v>0.94822580645161314</v>
      </c>
      <c r="E17" s="5">
        <f>Input_SEMO!H177</f>
        <v>1358</v>
      </c>
      <c r="G17" s="26">
        <f t="shared" si="3"/>
        <v>142.76497413838712</v>
      </c>
      <c r="I17" s="3">
        <f t="shared" si="4"/>
        <v>34.741856456576507</v>
      </c>
    </row>
    <row r="18" spans="1:9" x14ac:dyDescent="0.25">
      <c r="A18" s="1">
        <f t="shared" si="2"/>
        <v>12</v>
      </c>
      <c r="B18" s="5">
        <f>Input_SEMO!G178</f>
        <v>0.94822580645161314</v>
      </c>
      <c r="C18" s="5">
        <f>Input_SEMO!F178</f>
        <v>0</v>
      </c>
      <c r="D18" s="5">
        <f t="shared" si="1"/>
        <v>0.94822580645161314</v>
      </c>
      <c r="E18" s="5">
        <f>Input_SEMO!H178</f>
        <v>1273</v>
      </c>
      <c r="G18" s="26">
        <f t="shared" si="3"/>
        <v>133.82902214887099</v>
      </c>
      <c r="I18" s="3">
        <f t="shared" si="4"/>
        <v>32.567292539927756</v>
      </c>
    </row>
    <row r="19" spans="1:9" x14ac:dyDescent="0.25">
      <c r="A19" s="1">
        <f t="shared" si="2"/>
        <v>13</v>
      </c>
      <c r="B19" s="5">
        <f>Input_SEMO!G179</f>
        <v>0.94822580645161314</v>
      </c>
      <c r="C19" s="5">
        <f>Input_SEMO!F179</f>
        <v>0</v>
      </c>
      <c r="D19" s="5">
        <f t="shared" si="1"/>
        <v>0.94822580645161314</v>
      </c>
      <c r="E19" s="5">
        <f>Input_SEMO!H179</f>
        <v>1558</v>
      </c>
      <c r="G19" s="26">
        <f t="shared" si="3"/>
        <v>163.79074352548392</v>
      </c>
      <c r="I19" s="3">
        <f t="shared" si="4"/>
        <v>39.858477436926513</v>
      </c>
    </row>
    <row r="20" spans="1:9" x14ac:dyDescent="0.25">
      <c r="A20" s="1">
        <f t="shared" si="2"/>
        <v>14</v>
      </c>
      <c r="B20" s="5">
        <f>Input_SEMO!G180</f>
        <v>0.94822580645161314</v>
      </c>
      <c r="C20" s="5">
        <f>Input_SEMO!F180</f>
        <v>0</v>
      </c>
      <c r="D20" s="5">
        <f t="shared" si="1"/>
        <v>0.94822580645161314</v>
      </c>
      <c r="E20" s="5">
        <f>Input_SEMO!H180</f>
        <v>1550</v>
      </c>
      <c r="G20" s="26">
        <f t="shared" si="3"/>
        <v>162.94971275000003</v>
      </c>
      <c r="I20" s="3">
        <f t="shared" si="4"/>
        <v>39.653812597712509</v>
      </c>
    </row>
    <row r="21" spans="1:9" x14ac:dyDescent="0.25">
      <c r="A21" s="1">
        <f t="shared" si="2"/>
        <v>15</v>
      </c>
      <c r="B21" s="5">
        <f>Input_SEMO!G181</f>
        <v>0.94822580645161314</v>
      </c>
      <c r="C21" s="5">
        <f>Input_SEMO!F181</f>
        <v>0</v>
      </c>
      <c r="D21" s="5">
        <f t="shared" si="1"/>
        <v>0.94822580645161314</v>
      </c>
      <c r="E21" s="5">
        <f>Input_SEMO!H181</f>
        <v>1272</v>
      </c>
      <c r="G21" s="26">
        <f t="shared" si="3"/>
        <v>133.7238933019355</v>
      </c>
      <c r="I21" s="3">
        <f t="shared" si="4"/>
        <v>32.541709435026007</v>
      </c>
    </row>
    <row r="22" spans="1:9" x14ac:dyDescent="0.25">
      <c r="A22" s="1">
        <f t="shared" si="2"/>
        <v>16</v>
      </c>
      <c r="B22" s="5">
        <f>Input_SEMO!G182</f>
        <v>0.94822580645161314</v>
      </c>
      <c r="C22" s="5">
        <f>Input_SEMO!F182</f>
        <v>0</v>
      </c>
      <c r="D22" s="5">
        <f t="shared" si="1"/>
        <v>0.94822580645161314</v>
      </c>
      <c r="E22" s="5">
        <f>Input_SEMO!H182</f>
        <v>1495</v>
      </c>
      <c r="G22" s="26">
        <f t="shared" si="3"/>
        <v>157.1676261685484</v>
      </c>
      <c r="I22" s="3">
        <f t="shared" si="4"/>
        <v>38.246741828116257</v>
      </c>
    </row>
    <row r="23" spans="1:9" x14ac:dyDescent="0.25">
      <c r="A23" s="1">
        <f t="shared" si="2"/>
        <v>17</v>
      </c>
      <c r="B23" s="5">
        <f>Input_SEMO!G183</f>
        <v>0.94822580645161314</v>
      </c>
      <c r="C23" s="5">
        <f>Input_SEMO!F183</f>
        <v>0</v>
      </c>
      <c r="D23" s="5">
        <f t="shared" si="1"/>
        <v>0.94822580645161314</v>
      </c>
      <c r="E23" s="5">
        <f>Input_SEMO!H183</f>
        <v>1107</v>
      </c>
      <c r="G23" s="26">
        <f t="shared" si="3"/>
        <v>116.37763355758067</v>
      </c>
      <c r="I23" s="3">
        <f t="shared" si="4"/>
        <v>28.320497126237257</v>
      </c>
    </row>
    <row r="24" spans="1:9" x14ac:dyDescent="0.25">
      <c r="A24" s="1">
        <f t="shared" si="2"/>
        <v>18</v>
      </c>
      <c r="B24" s="5">
        <f>Input_SEMO!G184</f>
        <v>0.94822580645161314</v>
      </c>
      <c r="C24" s="5">
        <f>Input_SEMO!F184</f>
        <v>0</v>
      </c>
      <c r="D24" s="5">
        <f t="shared" si="1"/>
        <v>0.94822580645161314</v>
      </c>
      <c r="E24" s="5">
        <f>Input_SEMO!H184</f>
        <v>1397</v>
      </c>
      <c r="G24" s="26">
        <f t="shared" si="3"/>
        <v>146.86499916887101</v>
      </c>
      <c r="I24" s="3">
        <f t="shared" si="4"/>
        <v>35.739597547744765</v>
      </c>
    </row>
    <row r="25" spans="1:9" x14ac:dyDescent="0.25">
      <c r="A25" s="1">
        <f t="shared" si="2"/>
        <v>19</v>
      </c>
      <c r="B25" s="5">
        <f>Input_SEMO!G185</f>
        <v>0.94822580645161314</v>
      </c>
      <c r="C25" s="5">
        <f>Input_SEMO!F185</f>
        <v>0</v>
      </c>
      <c r="D25" s="5">
        <f t="shared" si="1"/>
        <v>0.94822580645161314</v>
      </c>
      <c r="E25" s="5">
        <f>Input_SEMO!H185</f>
        <v>1855</v>
      </c>
      <c r="G25" s="26">
        <f t="shared" si="3"/>
        <v>195.01401106532262</v>
      </c>
      <c r="I25" s="3">
        <f t="shared" si="4"/>
        <v>47.456659592746263</v>
      </c>
    </row>
    <row r="26" spans="1:9" x14ac:dyDescent="0.25">
      <c r="A26" s="1"/>
      <c r="B26" s="5"/>
      <c r="C26" s="5"/>
      <c r="D26" s="5"/>
      <c r="E26" s="5"/>
      <c r="G26" s="26"/>
      <c r="I26" s="3"/>
    </row>
    <row r="27" spans="1:9" ht="15.75" thickBot="1" x14ac:dyDescent="0.3">
      <c r="A27" s="1" t="s">
        <v>20</v>
      </c>
      <c r="B27" s="25">
        <f>SUM(B7:B25)</f>
        <v>14.596720430107535</v>
      </c>
      <c r="C27" s="25">
        <f>SUM(C7:C25)</f>
        <v>0</v>
      </c>
      <c r="D27" s="25">
        <f t="shared" ref="D27" si="5">SUM(D7:D25)</f>
        <v>14.596720430107535</v>
      </c>
      <c r="E27" s="25">
        <f>SUM(E7:E25)</f>
        <v>27199</v>
      </c>
      <c r="G27" s="27">
        <f t="shared" ref="G27:I27" si="6">SUM(G7:G25)</f>
        <v>2279.3393373530653</v>
      </c>
      <c r="H27" s="21">
        <f t="shared" si="6"/>
        <v>0.24335000000000001</v>
      </c>
      <c r="I27" s="22">
        <f t="shared" si="6"/>
        <v>554.67722774486845</v>
      </c>
    </row>
    <row r="28" spans="1:9" ht="15.75" thickTop="1" x14ac:dyDescent="0.25">
      <c r="A28" s="1"/>
    </row>
    <row r="30" spans="1:9" x14ac:dyDescent="0.25">
      <c r="A30" t="s">
        <v>32</v>
      </c>
      <c r="I30" s="20">
        <f>I27</f>
        <v>554.67722774486845</v>
      </c>
    </row>
    <row r="32" spans="1:9" x14ac:dyDescent="0.25">
      <c r="A32" t="s">
        <v>34</v>
      </c>
      <c r="I32" s="36">
        <f>+Assumptions!$F$20</f>
        <v>15300894.639401933</v>
      </c>
    </row>
    <row r="34" spans="1:9" x14ac:dyDescent="0.25">
      <c r="A34" s="31" t="s">
        <v>35</v>
      </c>
      <c r="B34" s="32"/>
      <c r="C34" s="32"/>
      <c r="D34" s="32"/>
      <c r="E34" s="32"/>
      <c r="F34" s="32"/>
      <c r="G34" s="32"/>
      <c r="H34" s="32"/>
      <c r="I34" s="33">
        <f>ROUND(+I30/I32,5)</f>
        <v>4.0000000000000003E-5</v>
      </c>
    </row>
    <row r="37" spans="1:9" x14ac:dyDescent="0.25">
      <c r="A37" s="23" t="s">
        <v>472</v>
      </c>
    </row>
    <row r="38" spans="1:9" x14ac:dyDescent="0.25">
      <c r="A38" s="1">
        <v>1</v>
      </c>
      <c r="B38" s="5">
        <f>Input_SEMO!G190</f>
        <v>0.85489247311827943</v>
      </c>
      <c r="C38" s="5">
        <f>Input_SEMO!F190</f>
        <v>0</v>
      </c>
      <c r="D38" s="5">
        <f t="shared" ref="D38:D56" si="7">+B38-C38</f>
        <v>0.85489247311827943</v>
      </c>
      <c r="E38" s="5">
        <f>Input_SEMO!H190</f>
        <v>1680</v>
      </c>
      <c r="F38" s="34">
        <f>F7</f>
        <v>0.110869</v>
      </c>
      <c r="G38" s="26">
        <f>+D38*E38*$F$38</f>
        <v>159.23220365161288</v>
      </c>
      <c r="H38" s="35">
        <f>H7</f>
        <v>0.24335000000000001</v>
      </c>
      <c r="I38" s="3">
        <f>+G38*$H$38</f>
        <v>38.749156758619996</v>
      </c>
    </row>
    <row r="39" spans="1:9" x14ac:dyDescent="0.25">
      <c r="A39" s="1">
        <f t="shared" ref="A39:A56" si="8">+A38+1</f>
        <v>2</v>
      </c>
      <c r="B39" s="5">
        <f>Input_SEMO!G191</f>
        <v>0.85489247311827943</v>
      </c>
      <c r="C39" s="5">
        <f>Input_SEMO!F191</f>
        <v>0</v>
      </c>
      <c r="D39" s="5">
        <f t="shared" si="7"/>
        <v>0.85489247311827943</v>
      </c>
      <c r="E39" s="5">
        <f>Input_SEMO!H191</f>
        <v>1544</v>
      </c>
      <c r="F39" s="19"/>
      <c r="G39" s="26">
        <f t="shared" ref="G39:G56" si="9">+D39*E39*$F$38</f>
        <v>146.3419776417204</v>
      </c>
      <c r="I39" s="96">
        <f t="shared" ref="I39:I56" si="10">+G39*$H$38</f>
        <v>35.612320259112664</v>
      </c>
    </row>
    <row r="40" spans="1:9" x14ac:dyDescent="0.25">
      <c r="A40" s="1">
        <f t="shared" si="8"/>
        <v>3</v>
      </c>
      <c r="B40" s="5">
        <f>Input_SEMO!G192</f>
        <v>0.85489247311827943</v>
      </c>
      <c r="C40" s="5">
        <f>Input_SEMO!F192</f>
        <v>0</v>
      </c>
      <c r="D40" s="5">
        <f t="shared" si="7"/>
        <v>0.85489247311827943</v>
      </c>
      <c r="E40" s="5">
        <f>Input_SEMO!H192</f>
        <v>1826</v>
      </c>
      <c r="G40" s="26">
        <f t="shared" si="9"/>
        <v>173.07024039752685</v>
      </c>
      <c r="I40" s="96">
        <f t="shared" si="10"/>
        <v>42.116643000738158</v>
      </c>
    </row>
    <row r="41" spans="1:9" x14ac:dyDescent="0.25">
      <c r="A41" s="1">
        <f t="shared" si="8"/>
        <v>4</v>
      </c>
      <c r="B41" s="5">
        <f>Input_SEMO!G193</f>
        <v>0.85489247311827943</v>
      </c>
      <c r="C41" s="5">
        <f>Input_SEMO!F193</f>
        <v>0</v>
      </c>
      <c r="D41" s="5">
        <f t="shared" si="7"/>
        <v>0.85489247311827943</v>
      </c>
      <c r="E41" s="5">
        <f>Input_SEMO!H193</f>
        <v>1082</v>
      </c>
      <c r="G41" s="26">
        <f t="shared" si="9"/>
        <v>102.55312163752687</v>
      </c>
      <c r="I41" s="96">
        <f t="shared" si="10"/>
        <v>24.956302150492164</v>
      </c>
    </row>
    <row r="42" spans="1:9" x14ac:dyDescent="0.25">
      <c r="A42" s="1">
        <f t="shared" si="8"/>
        <v>5</v>
      </c>
      <c r="B42" s="5">
        <f>Input_SEMO!G194</f>
        <v>2.6896296296296298</v>
      </c>
      <c r="C42" s="5">
        <f>Input_SEMO!F194</f>
        <v>0</v>
      </c>
      <c r="D42" s="5">
        <f t="shared" si="7"/>
        <v>2.6896296296296298</v>
      </c>
      <c r="E42" s="5">
        <f>Input_SEMO!H194</f>
        <v>1237</v>
      </c>
      <c r="G42" s="26">
        <f t="shared" si="9"/>
        <v>368.86912914296295</v>
      </c>
      <c r="I42" s="96">
        <f t="shared" si="10"/>
        <v>89.76430257694004</v>
      </c>
    </row>
    <row r="43" spans="1:9" x14ac:dyDescent="0.25">
      <c r="A43" s="1">
        <f t="shared" si="8"/>
        <v>6</v>
      </c>
      <c r="B43" s="5">
        <f>Input_SEMO!G195</f>
        <v>11.59685185185185</v>
      </c>
      <c r="C43" s="5">
        <f>Input_SEMO!F195</f>
        <v>0</v>
      </c>
      <c r="D43" s="5">
        <f t="shared" si="7"/>
        <v>11.59685185185185</v>
      </c>
      <c r="E43" s="5">
        <f>Input_SEMO!H195</f>
        <v>1217</v>
      </c>
      <c r="G43" s="26">
        <f t="shared" si="9"/>
        <v>1564.7350748109257</v>
      </c>
      <c r="I43" s="96">
        <f t="shared" si="10"/>
        <v>380.77828045523876</v>
      </c>
    </row>
    <row r="44" spans="1:9" x14ac:dyDescent="0.25">
      <c r="A44" s="1">
        <f t="shared" si="8"/>
        <v>7</v>
      </c>
      <c r="B44" s="5">
        <f>Input_SEMO!G196</f>
        <v>25.965740740740735</v>
      </c>
      <c r="C44" s="5">
        <f>Input_SEMO!F196</f>
        <v>0</v>
      </c>
      <c r="D44" s="5">
        <f t="shared" si="7"/>
        <v>25.965740740740735</v>
      </c>
      <c r="E44" s="5">
        <f>Input_SEMO!H196</f>
        <v>1450</v>
      </c>
      <c r="G44" s="26">
        <f t="shared" si="9"/>
        <v>4174.2537797685172</v>
      </c>
      <c r="I44" s="96">
        <f t="shared" si="10"/>
        <v>1015.8046573066687</v>
      </c>
    </row>
    <row r="45" spans="1:9" x14ac:dyDescent="0.25">
      <c r="A45" s="1">
        <f t="shared" si="8"/>
        <v>8</v>
      </c>
      <c r="B45" s="5">
        <f>Input_SEMO!G197</f>
        <v>26.179999999999993</v>
      </c>
      <c r="C45" s="5">
        <f>Input_SEMO!F197</f>
        <v>0</v>
      </c>
      <c r="D45" s="5">
        <f t="shared" si="7"/>
        <v>26.179999999999993</v>
      </c>
      <c r="E45" s="5">
        <f>Input_SEMO!H197</f>
        <v>1427</v>
      </c>
      <c r="G45" s="26">
        <f t="shared" si="9"/>
        <v>4141.9394493399986</v>
      </c>
      <c r="I45" s="96">
        <f t="shared" si="10"/>
        <v>1007.9409649968887</v>
      </c>
    </row>
    <row r="46" spans="1:9" x14ac:dyDescent="0.25">
      <c r="A46" s="1">
        <f t="shared" si="8"/>
        <v>9</v>
      </c>
      <c r="B46" s="5">
        <f>Input_SEMO!G198</f>
        <v>32.889999999999993</v>
      </c>
      <c r="C46" s="5">
        <f>Input_SEMO!F198</f>
        <v>0</v>
      </c>
      <c r="D46" s="5">
        <f t="shared" si="7"/>
        <v>32.889999999999993</v>
      </c>
      <c r="E46" s="5">
        <f>Input_SEMO!H198</f>
        <v>1266</v>
      </c>
      <c r="G46" s="26">
        <f t="shared" si="9"/>
        <v>4616.4454650599992</v>
      </c>
      <c r="I46" s="96">
        <f t="shared" si="10"/>
        <v>1123.4120039223508</v>
      </c>
    </row>
    <row r="47" spans="1:9" x14ac:dyDescent="0.25">
      <c r="A47" s="1">
        <f t="shared" si="8"/>
        <v>10</v>
      </c>
      <c r="B47" s="5">
        <f>Input_SEMO!G199</f>
        <v>36.408703703703694</v>
      </c>
      <c r="C47" s="5">
        <f>Input_SEMO!F199</f>
        <v>0</v>
      </c>
      <c r="D47" s="5">
        <f t="shared" si="7"/>
        <v>36.408703703703694</v>
      </c>
      <c r="E47" s="5">
        <f>Input_SEMO!H199</f>
        <v>1552</v>
      </c>
      <c r="G47" s="26">
        <f t="shared" si="9"/>
        <v>6264.7978780770354</v>
      </c>
      <c r="I47" s="96">
        <f t="shared" si="10"/>
        <v>1524.5385636300466</v>
      </c>
    </row>
    <row r="48" spans="1:9" x14ac:dyDescent="0.25">
      <c r="A48" s="1">
        <f t="shared" si="8"/>
        <v>11</v>
      </c>
      <c r="B48" s="5">
        <f>Input_SEMO!G200</f>
        <v>36.408703703703694</v>
      </c>
      <c r="C48" s="5">
        <f>Input_SEMO!F200</f>
        <v>0</v>
      </c>
      <c r="D48" s="5">
        <f t="shared" si="7"/>
        <v>36.408703703703694</v>
      </c>
      <c r="E48" s="5">
        <f>Input_SEMO!H200</f>
        <v>1350</v>
      </c>
      <c r="G48" s="26">
        <f t="shared" si="9"/>
        <v>5449.4053707499979</v>
      </c>
      <c r="I48" s="96">
        <f t="shared" si="10"/>
        <v>1326.1127969720121</v>
      </c>
    </row>
    <row r="49" spans="1:9" x14ac:dyDescent="0.25">
      <c r="A49" s="1">
        <f t="shared" si="8"/>
        <v>12</v>
      </c>
      <c r="B49" s="5">
        <f>Input_SEMO!G201</f>
        <v>36.408703703703694</v>
      </c>
      <c r="C49" s="5">
        <f>Input_SEMO!F201</f>
        <v>0</v>
      </c>
      <c r="D49" s="5">
        <f t="shared" si="7"/>
        <v>36.408703703703694</v>
      </c>
      <c r="E49" s="5">
        <f>Input_SEMO!H201</f>
        <v>1254</v>
      </c>
      <c r="G49" s="26">
        <f t="shared" si="9"/>
        <v>5061.8920999411093</v>
      </c>
      <c r="I49" s="96">
        <f t="shared" si="10"/>
        <v>1231.8114425206691</v>
      </c>
    </row>
    <row r="50" spans="1:9" x14ac:dyDescent="0.25">
      <c r="A50" s="1">
        <f t="shared" si="8"/>
        <v>13</v>
      </c>
      <c r="B50" s="5">
        <f>Input_SEMO!G202</f>
        <v>36.408703703703694</v>
      </c>
      <c r="C50" s="5">
        <f>Input_SEMO!F202</f>
        <v>0</v>
      </c>
      <c r="D50" s="5">
        <f t="shared" si="7"/>
        <v>36.408703703703694</v>
      </c>
      <c r="E50" s="5">
        <f>Input_SEMO!H202</f>
        <v>1546</v>
      </c>
      <c r="G50" s="26">
        <f t="shared" si="9"/>
        <v>6240.5782986514796</v>
      </c>
      <c r="I50" s="96">
        <f t="shared" si="10"/>
        <v>1518.6447289768375</v>
      </c>
    </row>
    <row r="51" spans="1:9" x14ac:dyDescent="0.25">
      <c r="A51" s="1">
        <f t="shared" si="8"/>
        <v>14</v>
      </c>
      <c r="B51" s="5">
        <f>Input_SEMO!G203</f>
        <v>36.408703703703694</v>
      </c>
      <c r="C51" s="5">
        <f>Input_SEMO!F203</f>
        <v>0</v>
      </c>
      <c r="D51" s="5">
        <f t="shared" si="7"/>
        <v>36.408703703703694</v>
      </c>
      <c r="E51" s="5">
        <f>Input_SEMO!H203</f>
        <v>1553</v>
      </c>
      <c r="G51" s="26">
        <f t="shared" si="9"/>
        <v>6268.8344746479615</v>
      </c>
      <c r="I51" s="96">
        <f t="shared" si="10"/>
        <v>1525.5208694055816</v>
      </c>
    </row>
    <row r="52" spans="1:9" x14ac:dyDescent="0.25">
      <c r="A52" s="1">
        <f t="shared" si="8"/>
        <v>15</v>
      </c>
      <c r="B52" s="5">
        <f>Input_SEMO!G204</f>
        <v>36.408703703703694</v>
      </c>
      <c r="C52" s="5">
        <f>Input_SEMO!F204</f>
        <v>0</v>
      </c>
      <c r="D52" s="5">
        <f t="shared" si="7"/>
        <v>36.408703703703694</v>
      </c>
      <c r="E52" s="5">
        <f>Input_SEMO!H204</f>
        <v>1262</v>
      </c>
      <c r="G52" s="26">
        <f t="shared" si="9"/>
        <v>5094.1848725085174</v>
      </c>
      <c r="I52" s="96">
        <f t="shared" si="10"/>
        <v>1239.6698887249477</v>
      </c>
    </row>
    <row r="53" spans="1:9" x14ac:dyDescent="0.25">
      <c r="A53" s="1">
        <f t="shared" si="8"/>
        <v>16</v>
      </c>
      <c r="B53" s="5">
        <f>Input_SEMO!G205</f>
        <v>36.408703703703694</v>
      </c>
      <c r="C53" s="5">
        <f>Input_SEMO!F205</f>
        <v>0</v>
      </c>
      <c r="D53" s="5">
        <f t="shared" si="7"/>
        <v>36.408703703703694</v>
      </c>
      <c r="E53" s="5">
        <f>Input_SEMO!H205</f>
        <v>1483</v>
      </c>
      <c r="G53" s="26">
        <f t="shared" si="9"/>
        <v>5986.2727146831458</v>
      </c>
      <c r="I53" s="96">
        <f t="shared" si="10"/>
        <v>1456.7594651181437</v>
      </c>
    </row>
    <row r="54" spans="1:9" x14ac:dyDescent="0.25">
      <c r="A54" s="1">
        <f t="shared" si="8"/>
        <v>17</v>
      </c>
      <c r="B54" s="5">
        <f>Input_SEMO!G206</f>
        <v>36.408703703703694</v>
      </c>
      <c r="C54" s="5">
        <f>Input_SEMO!F206</f>
        <v>0</v>
      </c>
      <c r="D54" s="5">
        <f t="shared" si="7"/>
        <v>36.408703703703694</v>
      </c>
      <c r="E54" s="5">
        <f>Input_SEMO!H206</f>
        <v>1103</v>
      </c>
      <c r="G54" s="26">
        <f t="shared" si="9"/>
        <v>4452.366017731295</v>
      </c>
      <c r="I54" s="96">
        <f t="shared" si="10"/>
        <v>1083.4832704149107</v>
      </c>
    </row>
    <row r="55" spans="1:9" x14ac:dyDescent="0.25">
      <c r="A55" s="1">
        <f t="shared" si="8"/>
        <v>18</v>
      </c>
      <c r="B55" s="5">
        <f>Input_SEMO!G207</f>
        <v>36.408703703703694</v>
      </c>
      <c r="C55" s="5">
        <f>Input_SEMO!F207</f>
        <v>0</v>
      </c>
      <c r="D55" s="5">
        <f t="shared" si="7"/>
        <v>36.408703703703694</v>
      </c>
      <c r="E55" s="5">
        <f>Input_SEMO!H207</f>
        <v>1395</v>
      </c>
      <c r="G55" s="26">
        <f t="shared" si="9"/>
        <v>5631.0522164416652</v>
      </c>
      <c r="I55" s="96">
        <f t="shared" si="10"/>
        <v>1370.3165568710792</v>
      </c>
    </row>
    <row r="56" spans="1:9" x14ac:dyDescent="0.25">
      <c r="A56" s="1">
        <f t="shared" si="8"/>
        <v>19</v>
      </c>
      <c r="B56" s="5">
        <f>Input_SEMO!G208</f>
        <v>36.408703703703694</v>
      </c>
      <c r="C56" s="5">
        <f>Input_SEMO!F208</f>
        <v>0</v>
      </c>
      <c r="D56" s="5">
        <f t="shared" si="7"/>
        <v>36.408703703703694</v>
      </c>
      <c r="E56" s="5">
        <f>Input_SEMO!H208</f>
        <v>1847</v>
      </c>
      <c r="G56" s="26">
        <f t="shared" si="9"/>
        <v>7455.5938665001831</v>
      </c>
      <c r="I56" s="96">
        <f t="shared" si="10"/>
        <v>1814.3187674128196</v>
      </c>
    </row>
    <row r="57" spans="1:9" x14ac:dyDescent="0.25">
      <c r="A57" s="1"/>
      <c r="B57" s="5"/>
      <c r="C57" s="5"/>
      <c r="D57" s="5"/>
      <c r="E57" s="5"/>
      <c r="G57" s="26"/>
      <c r="I57" s="3"/>
    </row>
    <row r="58" spans="1:9" ht="15.75" thickBot="1" x14ac:dyDescent="0.3">
      <c r="A58" s="1" t="s">
        <v>20</v>
      </c>
      <c r="B58" s="25">
        <f>SUM(B38:B56)</f>
        <v>466.82882915173212</v>
      </c>
      <c r="C58" s="25">
        <f>SUM(C38:C56)</f>
        <v>0</v>
      </c>
      <c r="D58" s="25">
        <f t="shared" ref="D58" si="11">SUM(D38:D56)</f>
        <v>466.82882915173212</v>
      </c>
      <c r="E58" s="25">
        <f>SUM(E38:E56)</f>
        <v>27074</v>
      </c>
      <c r="G58" s="27">
        <f t="shared" ref="G58:I58" si="12">SUM(G38:G56)</f>
        <v>73352.418251383191</v>
      </c>
      <c r="H58" s="21">
        <f t="shared" si="12"/>
        <v>0.24335000000000001</v>
      </c>
      <c r="I58" s="22">
        <f t="shared" si="12"/>
        <v>17850.310981474096</v>
      </c>
    </row>
    <row r="59" spans="1:9" ht="15.75" thickTop="1" x14ac:dyDescent="0.25">
      <c r="A59" s="1"/>
    </row>
    <row r="61" spans="1:9" x14ac:dyDescent="0.25">
      <c r="A61" t="s">
        <v>32</v>
      </c>
      <c r="I61" s="20">
        <f>I58</f>
        <v>17850.310981474096</v>
      </c>
    </row>
    <row r="63" spans="1:9" x14ac:dyDescent="0.25">
      <c r="A63" t="s">
        <v>34</v>
      </c>
      <c r="I63" s="36">
        <f>I32</f>
        <v>15300894.639401933</v>
      </c>
    </row>
    <row r="65" spans="1:9" x14ac:dyDescent="0.25">
      <c r="A65" s="31" t="s">
        <v>35</v>
      </c>
      <c r="B65" s="32"/>
      <c r="C65" s="32"/>
      <c r="D65" s="32"/>
      <c r="E65" s="32"/>
      <c r="F65" s="32"/>
      <c r="G65" s="32"/>
      <c r="H65" s="32"/>
      <c r="I65" s="33">
        <f>ROUND(+I61/I63,5)</f>
        <v>1.17E-3</v>
      </c>
    </row>
    <row r="68" spans="1:9" x14ac:dyDescent="0.25">
      <c r="A68" s="23" t="s">
        <v>466</v>
      </c>
    </row>
    <row r="69" spans="1:9" x14ac:dyDescent="0.25">
      <c r="A69" s="1">
        <v>1</v>
      </c>
      <c r="B69" s="5">
        <f>Input_SEMO!G213</f>
        <v>42.466851851851843</v>
      </c>
      <c r="C69" s="5">
        <f>Input_SEMO!F213</f>
        <v>9</v>
      </c>
      <c r="D69" s="5">
        <f t="shared" ref="D69:D87" si="13">+B69-C69</f>
        <v>33.466851851851843</v>
      </c>
      <c r="E69" s="5">
        <f>Input_SEMO!H213</f>
        <v>1648</v>
      </c>
      <c r="F69" s="34">
        <f>F38</f>
        <v>0.110869</v>
      </c>
      <c r="G69" s="26">
        <f>+D69*E69*$F$69</f>
        <v>6114.7991838429607</v>
      </c>
      <c r="H69" s="35">
        <f>H38</f>
        <v>0.24335000000000001</v>
      </c>
      <c r="I69" s="3">
        <f>+G69*$H$69</f>
        <v>1488.0363813881845</v>
      </c>
    </row>
    <row r="70" spans="1:9" x14ac:dyDescent="0.25">
      <c r="A70" s="1">
        <f t="shared" ref="A70:A87" si="14">+A69+1</f>
        <v>2</v>
      </c>
      <c r="B70" s="5">
        <f>Input_SEMO!G214</f>
        <v>48.408733572281953</v>
      </c>
      <c r="C70" s="5">
        <f>Input_SEMO!F214</f>
        <v>9</v>
      </c>
      <c r="D70" s="5">
        <f t="shared" si="13"/>
        <v>39.408733572281953</v>
      </c>
      <c r="E70" s="5">
        <f>Input_SEMO!H214</f>
        <v>1541</v>
      </c>
      <c r="F70" s="19"/>
      <c r="G70" s="26">
        <f t="shared" ref="G70:G87" si="15">+D70*E70*$F$69</f>
        <v>6732.94780581743</v>
      </c>
      <c r="I70" s="96">
        <f t="shared" ref="I70:I87" si="16">+G70*$H$69</f>
        <v>1638.4628485456717</v>
      </c>
    </row>
    <row r="71" spans="1:9" x14ac:dyDescent="0.25">
      <c r="A71" s="1">
        <f t="shared" si="14"/>
        <v>3</v>
      </c>
      <c r="B71" s="5">
        <f>Input_SEMO!G215</f>
        <v>49.992712066905611</v>
      </c>
      <c r="C71" s="5">
        <f>Input_SEMO!F215</f>
        <v>9</v>
      </c>
      <c r="D71" s="5">
        <f t="shared" si="13"/>
        <v>40.992712066905611</v>
      </c>
      <c r="E71" s="5">
        <f>Input_SEMO!H215</f>
        <v>1785</v>
      </c>
      <c r="G71" s="26">
        <f t="shared" si="15"/>
        <v>8112.5054745501784</v>
      </c>
      <c r="I71" s="96">
        <f t="shared" si="16"/>
        <v>1974.178207231786</v>
      </c>
    </row>
    <row r="72" spans="1:9" x14ac:dyDescent="0.25">
      <c r="A72" s="1">
        <f t="shared" si="14"/>
        <v>4</v>
      </c>
      <c r="B72" s="5">
        <f>Input_SEMO!G216</f>
        <v>49.992712066905611</v>
      </c>
      <c r="C72" s="5">
        <f>Input_SEMO!F216</f>
        <v>9</v>
      </c>
      <c r="D72" s="5">
        <f t="shared" si="13"/>
        <v>40.992712066905611</v>
      </c>
      <c r="E72" s="5">
        <f>Input_SEMO!H216</f>
        <v>1064</v>
      </c>
      <c r="G72" s="26">
        <f t="shared" si="15"/>
        <v>4835.6895377710862</v>
      </c>
      <c r="I72" s="96">
        <f t="shared" si="16"/>
        <v>1176.7650490165938</v>
      </c>
    </row>
    <row r="73" spans="1:9" x14ac:dyDescent="0.25">
      <c r="A73" s="1">
        <f t="shared" si="14"/>
        <v>5</v>
      </c>
      <c r="B73" s="5">
        <f>Input_SEMO!G217</f>
        <v>47.303082437275982</v>
      </c>
      <c r="C73" s="5">
        <f>Input_SEMO!F217</f>
        <v>9</v>
      </c>
      <c r="D73" s="5">
        <f t="shared" si="13"/>
        <v>38.303082437275982</v>
      </c>
      <c r="E73" s="5">
        <f>Input_SEMO!H217</f>
        <v>1227</v>
      </c>
      <c r="G73" s="26">
        <f t="shared" si="15"/>
        <v>5210.6081961479567</v>
      </c>
      <c r="I73" s="96">
        <f t="shared" si="16"/>
        <v>1268.0015045326054</v>
      </c>
    </row>
    <row r="74" spans="1:9" x14ac:dyDescent="0.25">
      <c r="A74" s="1">
        <f t="shared" si="14"/>
        <v>6</v>
      </c>
      <c r="B74" s="5">
        <f>Input_SEMO!G218</f>
        <v>38.395860215053759</v>
      </c>
      <c r="C74" s="5">
        <f>Input_SEMO!F218</f>
        <v>9</v>
      </c>
      <c r="D74" s="5">
        <f t="shared" si="13"/>
        <v>29.395860215053759</v>
      </c>
      <c r="E74" s="5">
        <f>Input_SEMO!H218</f>
        <v>1222</v>
      </c>
      <c r="G74" s="26">
        <f t="shared" si="15"/>
        <v>3982.607523195376</v>
      </c>
      <c r="I74" s="96">
        <f t="shared" si="16"/>
        <v>969.16754076959478</v>
      </c>
    </row>
    <row r="75" spans="1:9" x14ac:dyDescent="0.25">
      <c r="A75" s="1">
        <f t="shared" si="14"/>
        <v>7</v>
      </c>
      <c r="B75" s="5">
        <f>Input_SEMO!G219</f>
        <v>24.704605734767021</v>
      </c>
      <c r="C75" s="5">
        <f>Input_SEMO!F219</f>
        <v>9</v>
      </c>
      <c r="D75" s="5">
        <f t="shared" si="13"/>
        <v>15.704605734767021</v>
      </c>
      <c r="E75" s="5">
        <f>Input_SEMO!H219</f>
        <v>1447</v>
      </c>
      <c r="G75" s="26">
        <f t="shared" si="15"/>
        <v>2519.4497413518093</v>
      </c>
      <c r="I75" s="96">
        <f t="shared" si="16"/>
        <v>613.10809455796277</v>
      </c>
    </row>
    <row r="76" spans="1:9" x14ac:dyDescent="0.25">
      <c r="A76" s="1">
        <f t="shared" si="14"/>
        <v>8</v>
      </c>
      <c r="B76" s="5">
        <f>Input_SEMO!G220</f>
        <v>24.490346475507764</v>
      </c>
      <c r="C76" s="5">
        <f>Input_SEMO!F220</f>
        <v>9</v>
      </c>
      <c r="D76" s="5">
        <f t="shared" si="13"/>
        <v>15.490346475507764</v>
      </c>
      <c r="E76" s="5">
        <f>Input_SEMO!H220</f>
        <v>1428</v>
      </c>
      <c r="G76" s="26">
        <f t="shared" si="15"/>
        <v>2452.446091005304</v>
      </c>
      <c r="I76" s="96">
        <f t="shared" si="16"/>
        <v>596.8027562461408</v>
      </c>
    </row>
    <row r="77" spans="1:9" x14ac:dyDescent="0.25">
      <c r="A77" s="1">
        <f t="shared" si="14"/>
        <v>9</v>
      </c>
      <c r="B77" s="5">
        <f>Input_SEMO!G221</f>
        <v>20.283410991636799</v>
      </c>
      <c r="C77" s="5">
        <f>Input_SEMO!F221</f>
        <v>9</v>
      </c>
      <c r="D77" s="5">
        <f t="shared" si="13"/>
        <v>11.283410991636799</v>
      </c>
      <c r="E77" s="5">
        <f>Input_SEMO!H221</f>
        <v>1250</v>
      </c>
      <c r="G77" s="26">
        <f t="shared" si="15"/>
        <v>1563.7256165397253</v>
      </c>
      <c r="I77" s="96">
        <f t="shared" si="16"/>
        <v>380.53262878494218</v>
      </c>
    </row>
    <row r="78" spans="1:9" x14ac:dyDescent="0.25">
      <c r="A78" s="1">
        <f t="shared" si="14"/>
        <v>10</v>
      </c>
      <c r="B78" s="5">
        <f>Input_SEMO!G222</f>
        <v>26.476696535244926</v>
      </c>
      <c r="C78" s="5">
        <f>Input_SEMO!F222</f>
        <v>20</v>
      </c>
      <c r="D78" s="5">
        <f t="shared" si="13"/>
        <v>6.4766965352449262</v>
      </c>
      <c r="E78" s="5">
        <f>Input_SEMO!H222</f>
        <v>1551</v>
      </c>
      <c r="G78" s="26">
        <f t="shared" si="15"/>
        <v>1113.7186105255739</v>
      </c>
      <c r="I78" s="96">
        <f t="shared" si="16"/>
        <v>271.02342387139845</v>
      </c>
    </row>
    <row r="79" spans="1:9" x14ac:dyDescent="0.25">
      <c r="A79" s="1">
        <f t="shared" si="14"/>
        <v>11</v>
      </c>
      <c r="B79" s="5">
        <f>Input_SEMO!G223</f>
        <v>42.173847072879333</v>
      </c>
      <c r="C79" s="5">
        <f>Input_SEMO!F223</f>
        <v>65</v>
      </c>
      <c r="D79" s="5">
        <f t="shared" si="13"/>
        <v>-22.826152927120667</v>
      </c>
      <c r="E79" s="5">
        <f>Input_SEMO!H223</f>
        <v>1347</v>
      </c>
      <c r="G79" s="26">
        <f t="shared" si="15"/>
        <v>-3408.8700727372398</v>
      </c>
      <c r="I79" s="96">
        <f t="shared" si="16"/>
        <v>-829.54853220060738</v>
      </c>
    </row>
    <row r="80" spans="1:9" x14ac:dyDescent="0.25">
      <c r="A80" s="1">
        <f t="shared" si="14"/>
        <v>12</v>
      </c>
      <c r="B80" s="5">
        <f>Input_SEMO!G224</f>
        <v>49.095083632019119</v>
      </c>
      <c r="C80" s="5">
        <f>Input_SEMO!F224</f>
        <v>80.5</v>
      </c>
      <c r="D80" s="5">
        <f t="shared" si="13"/>
        <v>-31.404916367980881</v>
      </c>
      <c r="E80" s="5">
        <f>Input_SEMO!H224</f>
        <v>1247</v>
      </c>
      <c r="G80" s="26">
        <f t="shared" si="15"/>
        <v>-4341.8440959836853</v>
      </c>
      <c r="I80" s="96">
        <f t="shared" si="16"/>
        <v>-1056.5877607576299</v>
      </c>
    </row>
    <row r="81" spans="1:9" x14ac:dyDescent="0.25">
      <c r="A81" s="1">
        <f t="shared" si="14"/>
        <v>13</v>
      </c>
      <c r="B81" s="5">
        <f>Input_SEMO!G225</f>
        <v>62.125567502986861</v>
      </c>
      <c r="C81" s="5">
        <f>Input_SEMO!F225</f>
        <v>101.5</v>
      </c>
      <c r="D81" s="5">
        <f t="shared" si="13"/>
        <v>-39.374432497013139</v>
      </c>
      <c r="E81" s="5">
        <f>Input_SEMO!H225</f>
        <v>1554</v>
      </c>
      <c r="G81" s="26">
        <f t="shared" si="15"/>
        <v>-6783.8377484186376</v>
      </c>
      <c r="I81" s="96">
        <f t="shared" si="16"/>
        <v>-1650.8469160776756</v>
      </c>
    </row>
    <row r="82" spans="1:9" x14ac:dyDescent="0.25">
      <c r="A82" s="1">
        <f t="shared" si="14"/>
        <v>14</v>
      </c>
      <c r="B82" s="5">
        <f>Input_SEMO!G226</f>
        <v>76.164187574671445</v>
      </c>
      <c r="C82" s="5">
        <f>Input_SEMO!F226</f>
        <v>115.5</v>
      </c>
      <c r="D82" s="5">
        <f t="shared" si="13"/>
        <v>-39.335812425328555</v>
      </c>
      <c r="E82" s="5">
        <f>Input_SEMO!H226</f>
        <v>1554</v>
      </c>
      <c r="G82" s="26">
        <f t="shared" si="15"/>
        <v>-6777.1838798159497</v>
      </c>
      <c r="I82" s="96">
        <f t="shared" si="16"/>
        <v>-1649.2276971532115</v>
      </c>
    </row>
    <row r="83" spans="1:9" x14ac:dyDescent="0.25">
      <c r="A83" s="1">
        <f t="shared" si="14"/>
        <v>15</v>
      </c>
      <c r="B83" s="5">
        <f>Input_SEMO!G227</f>
        <v>88.390262843488642</v>
      </c>
      <c r="C83" s="5">
        <f>Input_SEMO!F227</f>
        <v>130</v>
      </c>
      <c r="D83" s="5">
        <f t="shared" si="13"/>
        <v>-41.609737156511358</v>
      </c>
      <c r="E83" s="5">
        <f>Input_SEMO!H227</f>
        <v>1257</v>
      </c>
      <c r="G83" s="26">
        <f t="shared" si="15"/>
        <v>-5798.8300456482084</v>
      </c>
      <c r="I83" s="96">
        <f t="shared" si="16"/>
        <v>-1411.1452916084916</v>
      </c>
    </row>
    <row r="84" spans="1:9" x14ac:dyDescent="0.25">
      <c r="A84" s="1">
        <f t="shared" si="14"/>
        <v>16</v>
      </c>
      <c r="B84" s="5">
        <f>Input_SEMO!G228</f>
        <v>107.80859617682198</v>
      </c>
      <c r="C84" s="5">
        <f>Input_SEMO!F228</f>
        <v>181.5</v>
      </c>
      <c r="D84" s="5">
        <f t="shared" si="13"/>
        <v>-73.691403823178021</v>
      </c>
      <c r="E84" s="5">
        <f>Input_SEMO!H228</f>
        <v>1496</v>
      </c>
      <c r="G84" s="26">
        <f t="shared" si="15"/>
        <v>-12222.458006705998</v>
      </c>
      <c r="I84" s="96">
        <f t="shared" si="16"/>
        <v>-2974.3351559319049</v>
      </c>
    </row>
    <row r="85" spans="1:9" x14ac:dyDescent="0.25">
      <c r="A85" s="1">
        <f t="shared" si="14"/>
        <v>17</v>
      </c>
      <c r="B85" s="5">
        <f>Input_SEMO!G229</f>
        <v>112.13563918757467</v>
      </c>
      <c r="C85" s="5">
        <f>Input_SEMO!F229</f>
        <v>198</v>
      </c>
      <c r="D85" s="5">
        <f t="shared" si="13"/>
        <v>-85.864360812425332</v>
      </c>
      <c r="E85" s="5">
        <f>Input_SEMO!H229</f>
        <v>1106</v>
      </c>
      <c r="G85" s="26">
        <f t="shared" si="15"/>
        <v>-10528.78357571754</v>
      </c>
      <c r="I85" s="96">
        <f t="shared" si="16"/>
        <v>-2562.1794831508632</v>
      </c>
    </row>
    <row r="86" spans="1:9" x14ac:dyDescent="0.25">
      <c r="A86" s="1">
        <f t="shared" si="14"/>
        <v>18</v>
      </c>
      <c r="B86" s="5">
        <f>Input_SEMO!G230</f>
        <v>120.9958183990442</v>
      </c>
      <c r="C86" s="5">
        <f>Input_SEMO!F230</f>
        <v>208.5</v>
      </c>
      <c r="D86" s="5">
        <f t="shared" si="13"/>
        <v>-87.504181600955803</v>
      </c>
      <c r="E86" s="5">
        <f>Input_SEMO!H230</f>
        <v>1397</v>
      </c>
      <c r="G86" s="26">
        <f t="shared" si="15"/>
        <v>-13552.997050553166</v>
      </c>
      <c r="I86" s="96">
        <f t="shared" si="16"/>
        <v>-3298.1218322521131</v>
      </c>
    </row>
    <row r="87" spans="1:9" x14ac:dyDescent="0.25">
      <c r="A87" s="1">
        <f t="shared" si="14"/>
        <v>19</v>
      </c>
      <c r="B87" s="5">
        <f>Input_SEMO!G231</f>
        <v>136.1585065710872</v>
      </c>
      <c r="C87" s="5">
        <f>Input_SEMO!F231</f>
        <v>225</v>
      </c>
      <c r="D87" s="5">
        <f t="shared" si="13"/>
        <v>-88.841493428912798</v>
      </c>
      <c r="E87" s="5">
        <f>Input_SEMO!H231</f>
        <v>1855</v>
      </c>
      <c r="G87" s="26">
        <f t="shared" si="15"/>
        <v>-18271.318777369597</v>
      </c>
      <c r="I87" s="96">
        <f t="shared" si="16"/>
        <v>-4446.3254244728914</v>
      </c>
    </row>
    <row r="88" spans="1:9" x14ac:dyDescent="0.25">
      <c r="A88" s="1"/>
      <c r="B88" s="5"/>
      <c r="C88" s="5"/>
      <c r="D88" s="5"/>
      <c r="E88" s="5"/>
      <c r="G88" s="26"/>
      <c r="I88" s="3"/>
    </row>
    <row r="89" spans="1:9" ht="15.75" thickBot="1" x14ac:dyDescent="0.3">
      <c r="A89" s="1" t="s">
        <v>20</v>
      </c>
      <c r="B89" s="25">
        <f>SUM(B69:B87)</f>
        <v>1167.5625209080047</v>
      </c>
      <c r="C89" s="25">
        <f>SUM(C69:C87)</f>
        <v>1406.5</v>
      </c>
      <c r="D89" s="25">
        <f t="shared" ref="D89" si="17">SUM(D69:D87)</f>
        <v>-238.93747909199536</v>
      </c>
      <c r="E89" s="25">
        <f>SUM(E69:E87)</f>
        <v>26976</v>
      </c>
      <c r="G89" s="27">
        <f t="shared" ref="G89:I89" si="18">SUM(G69:G87)</f>
        <v>-39047.625472202621</v>
      </c>
      <c r="H89" s="21">
        <f t="shared" si="18"/>
        <v>0.24335000000000001</v>
      </c>
      <c r="I89" s="22">
        <f t="shared" si="18"/>
        <v>-9502.2396586605064</v>
      </c>
    </row>
    <row r="90" spans="1:9" ht="15.75" thickTop="1" x14ac:dyDescent="0.25">
      <c r="A90" s="1"/>
    </row>
    <row r="92" spans="1:9" x14ac:dyDescent="0.25">
      <c r="A92" t="s">
        <v>32</v>
      </c>
      <c r="I92" s="20">
        <f>I89</f>
        <v>-9502.2396586605064</v>
      </c>
    </row>
    <row r="94" spans="1:9" x14ac:dyDescent="0.25">
      <c r="A94" t="s">
        <v>34</v>
      </c>
      <c r="I94" s="36">
        <f>I63</f>
        <v>15300894.639401933</v>
      </c>
    </row>
    <row r="96" spans="1:9" x14ac:dyDescent="0.25">
      <c r="A96" s="31" t="s">
        <v>35</v>
      </c>
      <c r="B96" s="32"/>
      <c r="C96" s="32"/>
      <c r="D96" s="32"/>
      <c r="E96" s="32"/>
      <c r="F96" s="32"/>
      <c r="G96" s="32"/>
      <c r="H96" s="32"/>
      <c r="I96" s="33">
        <f>ROUND(+I92/I94,5)</f>
        <v>-6.2E-4</v>
      </c>
    </row>
    <row r="99" spans="1:9" x14ac:dyDescent="0.25">
      <c r="A99" s="23" t="s">
        <v>465</v>
      </c>
    </row>
    <row r="100" spans="1:9" x14ac:dyDescent="0.25">
      <c r="A100" s="1">
        <v>1</v>
      </c>
      <c r="B100" s="5">
        <f>Input_SEMO!G236</f>
        <v>199.9187992831541</v>
      </c>
      <c r="C100" s="5">
        <f>Input_SEMO!F236</f>
        <v>262.5</v>
      </c>
      <c r="D100" s="5">
        <f t="shared" ref="D100:D118" si="19">+B100-C100</f>
        <v>-62.581200716845899</v>
      </c>
      <c r="E100" s="5">
        <f>Input_SEMO!H236</f>
        <v>1654</v>
      </c>
      <c r="F100" s="34">
        <f>F69</f>
        <v>0.110869</v>
      </c>
      <c r="G100" s="26">
        <f>+D100*E100*$F$100</f>
        <v>-11475.973245324483</v>
      </c>
      <c r="H100" s="35">
        <f>H69</f>
        <v>0.24335000000000001</v>
      </c>
      <c r="I100" s="3">
        <f>+G100*$H$100</f>
        <v>-2792.6780892497131</v>
      </c>
    </row>
    <row r="101" spans="1:9" x14ac:dyDescent="0.25">
      <c r="A101" s="1">
        <f t="shared" ref="A101:A118" si="20">+A100+1</f>
        <v>2</v>
      </c>
      <c r="B101" s="5">
        <f>Input_SEMO!G237</f>
        <v>213.31982078853051</v>
      </c>
      <c r="C101" s="5">
        <f>Input_SEMO!F237</f>
        <v>276.5</v>
      </c>
      <c r="D101" s="5">
        <f t="shared" si="19"/>
        <v>-63.180179211469493</v>
      </c>
      <c r="E101" s="5">
        <f>Input_SEMO!H237</f>
        <v>1551</v>
      </c>
      <c r="F101" s="19"/>
      <c r="G101" s="26">
        <f t="shared" ref="G101:G118" si="21">+D101*E101*$F$100</f>
        <v>-10864.325821233433</v>
      </c>
      <c r="I101" s="96">
        <f t="shared" ref="I101:I118" si="22">+G101*$H$100</f>
        <v>-2643.8336885971562</v>
      </c>
    </row>
    <row r="102" spans="1:9" x14ac:dyDescent="0.25">
      <c r="A102" s="1">
        <f t="shared" si="20"/>
        <v>3</v>
      </c>
      <c r="B102" s="5">
        <f>Input_SEMO!G238</f>
        <v>228.69326164874556</v>
      </c>
      <c r="C102" s="5">
        <f>Input_SEMO!F238</f>
        <v>279.5</v>
      </c>
      <c r="D102" s="5">
        <f t="shared" si="19"/>
        <v>-50.806738351254438</v>
      </c>
      <c r="E102" s="5">
        <f>Input_SEMO!H238</f>
        <v>1803</v>
      </c>
      <c r="G102" s="26">
        <f t="shared" si="21"/>
        <v>-10156.104770500206</v>
      </c>
      <c r="I102" s="96">
        <f t="shared" si="22"/>
        <v>-2471.4880959012253</v>
      </c>
    </row>
    <row r="103" spans="1:9" x14ac:dyDescent="0.25">
      <c r="A103" s="1">
        <f t="shared" si="20"/>
        <v>4</v>
      </c>
      <c r="B103" s="5">
        <f>Input_SEMO!G239</f>
        <v>249.26618279569897</v>
      </c>
      <c r="C103" s="5">
        <f>Input_SEMO!F239</f>
        <v>284</v>
      </c>
      <c r="D103" s="5">
        <f t="shared" si="19"/>
        <v>-34.733817204301033</v>
      </c>
      <c r="E103" s="5">
        <f>Input_SEMO!H239</f>
        <v>1085</v>
      </c>
      <c r="G103" s="26">
        <f t="shared" si="21"/>
        <v>-4178.2303838916614</v>
      </c>
      <c r="I103" s="96">
        <f t="shared" si="22"/>
        <v>-1016.7723639200359</v>
      </c>
    </row>
    <row r="104" spans="1:9" x14ac:dyDescent="0.25">
      <c r="A104" s="1">
        <f t="shared" si="20"/>
        <v>5</v>
      </c>
      <c r="B104" s="5">
        <f>Input_SEMO!G240</f>
        <v>259.60784946236561</v>
      </c>
      <c r="C104" s="5">
        <f>Input_SEMO!F240</f>
        <v>302</v>
      </c>
      <c r="D104" s="5">
        <f t="shared" si="19"/>
        <v>-42.392150537634393</v>
      </c>
      <c r="E104" s="5">
        <f>Input_SEMO!H240</f>
        <v>1236</v>
      </c>
      <c r="G104" s="26">
        <f t="shared" si="21"/>
        <v>-5809.1695177148367</v>
      </c>
      <c r="I104" s="96">
        <f t="shared" si="22"/>
        <v>-1413.6614021359055</v>
      </c>
    </row>
    <row r="105" spans="1:9" x14ac:dyDescent="0.25">
      <c r="A105" s="1">
        <f t="shared" si="20"/>
        <v>6</v>
      </c>
      <c r="B105" s="5">
        <f>Input_SEMO!G241</f>
        <v>267.81507168458779</v>
      </c>
      <c r="C105" s="5">
        <f>Input_SEMO!F241</f>
        <v>348.5</v>
      </c>
      <c r="D105" s="5">
        <f t="shared" si="19"/>
        <v>-80.684928315412208</v>
      </c>
      <c r="E105" s="5">
        <f>Input_SEMO!H241</f>
        <v>1227</v>
      </c>
      <c r="G105" s="26">
        <f t="shared" si="21"/>
        <v>-10976.076128451561</v>
      </c>
      <c r="I105" s="96">
        <f t="shared" si="22"/>
        <v>-2671.0281258586874</v>
      </c>
    </row>
    <row r="106" spans="1:9" x14ac:dyDescent="0.25">
      <c r="A106" s="1">
        <f t="shared" si="20"/>
        <v>7</v>
      </c>
      <c r="B106" s="5">
        <f>Input_SEMO!G242</f>
        <v>271.33632616487449</v>
      </c>
      <c r="C106" s="5">
        <f>Input_SEMO!F242</f>
        <v>364.5</v>
      </c>
      <c r="D106" s="5">
        <f t="shared" si="19"/>
        <v>-93.163673835125508</v>
      </c>
      <c r="E106" s="5">
        <f>Input_SEMO!H242</f>
        <v>1456</v>
      </c>
      <c r="G106" s="26">
        <f t="shared" si="21"/>
        <v>-15038.970644045026</v>
      </c>
      <c r="I106" s="96">
        <f t="shared" si="22"/>
        <v>-3659.7335062283573</v>
      </c>
    </row>
    <row r="107" spans="1:9" x14ac:dyDescent="0.25">
      <c r="A107" s="1">
        <f t="shared" si="20"/>
        <v>8</v>
      </c>
      <c r="B107" s="5">
        <f>Input_SEMO!G243</f>
        <v>280.37688172043005</v>
      </c>
      <c r="C107" s="5">
        <f>Input_SEMO!F243</f>
        <v>373.5</v>
      </c>
      <c r="D107" s="5">
        <f t="shared" si="19"/>
        <v>-93.123118279569951</v>
      </c>
      <c r="E107" s="5">
        <f>Input_SEMO!H243</f>
        <v>1431</v>
      </c>
      <c r="G107" s="26">
        <f t="shared" si="21"/>
        <v>-14774.312277769362</v>
      </c>
      <c r="I107" s="96">
        <f t="shared" si="22"/>
        <v>-3595.3288927951744</v>
      </c>
    </row>
    <row r="108" spans="1:9" x14ac:dyDescent="0.25">
      <c r="A108" s="1">
        <f t="shared" si="20"/>
        <v>9</v>
      </c>
      <c r="B108" s="5">
        <f>Input_SEMO!G244</f>
        <v>292.60881720430103</v>
      </c>
      <c r="C108" s="5">
        <f>Input_SEMO!F244</f>
        <v>386.5</v>
      </c>
      <c r="D108" s="5">
        <f t="shared" si="19"/>
        <v>-93.891182795698967</v>
      </c>
      <c r="E108" s="5">
        <f>Input_SEMO!H244</f>
        <v>1257</v>
      </c>
      <c r="G108" s="26">
        <f t="shared" si="21"/>
        <v>-13084.894282538069</v>
      </c>
      <c r="I108" s="96">
        <f t="shared" si="22"/>
        <v>-3184.2090236556392</v>
      </c>
    </row>
    <row r="109" spans="1:9" x14ac:dyDescent="0.25">
      <c r="A109" s="1">
        <f t="shared" si="20"/>
        <v>10</v>
      </c>
      <c r="B109" s="5">
        <f>Input_SEMO!G245</f>
        <v>306.028494623656</v>
      </c>
      <c r="C109" s="5">
        <f>Input_SEMO!F245</f>
        <v>397</v>
      </c>
      <c r="D109" s="5">
        <f t="shared" si="19"/>
        <v>-90.971505376343998</v>
      </c>
      <c r="E109" s="5">
        <f>Input_SEMO!H245</f>
        <v>1572</v>
      </c>
      <c r="G109" s="26">
        <f t="shared" si="21"/>
        <v>-15855.065972083854</v>
      </c>
      <c r="I109" s="96">
        <f t="shared" si="22"/>
        <v>-3858.3303043066062</v>
      </c>
    </row>
    <row r="110" spans="1:9" x14ac:dyDescent="0.25">
      <c r="A110" s="1">
        <f t="shared" si="20"/>
        <v>11</v>
      </c>
      <c r="B110" s="5">
        <f>Input_SEMO!G246</f>
        <v>366.65856630824379</v>
      </c>
      <c r="C110" s="5">
        <f>Input_SEMO!F246</f>
        <v>445.5</v>
      </c>
      <c r="D110" s="5">
        <f t="shared" si="19"/>
        <v>-78.841433691756208</v>
      </c>
      <c r="E110" s="5">
        <f>Input_SEMO!H246</f>
        <v>1369</v>
      </c>
      <c r="G110" s="26">
        <f t="shared" si="21"/>
        <v>-11966.526078488736</v>
      </c>
      <c r="I110" s="96">
        <f t="shared" si="22"/>
        <v>-2912.054121200234</v>
      </c>
    </row>
    <row r="111" spans="1:9" x14ac:dyDescent="0.25">
      <c r="A111" s="1">
        <f t="shared" si="20"/>
        <v>12</v>
      </c>
      <c r="B111" s="5">
        <f>Input_SEMO!G247</f>
        <v>372.33344086021509</v>
      </c>
      <c r="C111" s="5">
        <f>Input_SEMO!F247</f>
        <v>457</v>
      </c>
      <c r="D111" s="5">
        <f t="shared" si="19"/>
        <v>-84.666559139784908</v>
      </c>
      <c r="E111" s="5">
        <f>Input_SEMO!H247</f>
        <v>1270</v>
      </c>
      <c r="G111" s="26">
        <f t="shared" si="21"/>
        <v>-11921.358866491393</v>
      </c>
      <c r="I111" s="96">
        <f t="shared" si="22"/>
        <v>-2901.0626801606809</v>
      </c>
    </row>
    <row r="112" spans="1:9" x14ac:dyDescent="0.25">
      <c r="A112" s="1">
        <f t="shared" si="20"/>
        <v>13</v>
      </c>
      <c r="B112" s="5">
        <f>Input_SEMO!G248</f>
        <v>383.40962365591406</v>
      </c>
      <c r="C112" s="5">
        <f>Input_SEMO!F248</f>
        <v>472.5</v>
      </c>
      <c r="D112" s="5">
        <f t="shared" si="19"/>
        <v>-89.090376344085939</v>
      </c>
      <c r="E112" s="5">
        <f>Input_SEMO!H248</f>
        <v>1573</v>
      </c>
      <c r="G112" s="26">
        <f t="shared" si="21"/>
        <v>-15537.088750585846</v>
      </c>
      <c r="I112" s="96">
        <f t="shared" si="22"/>
        <v>-3780.950547455066</v>
      </c>
    </row>
    <row r="113" spans="1:9" x14ac:dyDescent="0.25">
      <c r="A113" s="1">
        <f t="shared" si="20"/>
        <v>14</v>
      </c>
      <c r="B113" s="5">
        <f>Input_SEMO!G249</f>
        <v>395.48544802867389</v>
      </c>
      <c r="C113" s="5">
        <f>Input_SEMO!F249</f>
        <v>495</v>
      </c>
      <c r="D113" s="5">
        <f t="shared" si="19"/>
        <v>-99.514551971326114</v>
      </c>
      <c r="E113" s="5">
        <f>Input_SEMO!H249</f>
        <v>1561</v>
      </c>
      <c r="G113" s="26">
        <f t="shared" si="21"/>
        <v>-17222.636104376481</v>
      </c>
      <c r="I113" s="96">
        <f t="shared" si="22"/>
        <v>-4191.1284960000166</v>
      </c>
    </row>
    <row r="114" spans="1:9" x14ac:dyDescent="0.25">
      <c r="A114" s="1">
        <f t="shared" si="20"/>
        <v>15</v>
      </c>
      <c r="B114" s="5">
        <f>Input_SEMO!G250</f>
        <v>401.15437275985664</v>
      </c>
      <c r="C114" s="5">
        <f>Input_SEMO!F250</f>
        <v>513.5</v>
      </c>
      <c r="D114" s="5">
        <f t="shared" si="19"/>
        <v>-112.34562724014336</v>
      </c>
      <c r="E114" s="5">
        <f>Input_SEMO!H250</f>
        <v>1270</v>
      </c>
      <c r="G114" s="26">
        <f t="shared" si="21"/>
        <v>-15818.672130039065</v>
      </c>
      <c r="I114" s="96">
        <f t="shared" si="22"/>
        <v>-3849.4738628450068</v>
      </c>
    </row>
    <row r="115" spans="1:9" x14ac:dyDescent="0.25">
      <c r="A115" s="1">
        <f t="shared" si="20"/>
        <v>16</v>
      </c>
      <c r="B115" s="5">
        <f>Input_SEMO!G251</f>
        <v>430.81937275985661</v>
      </c>
      <c r="C115" s="5">
        <f>Input_SEMO!F251</f>
        <v>528.5</v>
      </c>
      <c r="D115" s="5">
        <f t="shared" si="19"/>
        <v>-97.680627240143394</v>
      </c>
      <c r="E115" s="5">
        <f>Input_SEMO!H251</f>
        <v>1529</v>
      </c>
      <c r="G115" s="26">
        <f t="shared" si="21"/>
        <v>-16558.693042614323</v>
      </c>
      <c r="I115" s="96">
        <f t="shared" si="22"/>
        <v>-4029.5579519201956</v>
      </c>
    </row>
    <row r="116" spans="1:9" x14ac:dyDescent="0.25">
      <c r="A116" s="1">
        <f t="shared" si="20"/>
        <v>17</v>
      </c>
      <c r="B116" s="5">
        <f>Input_SEMO!G252</f>
        <v>459.69621863799284</v>
      </c>
      <c r="C116" s="5">
        <f>Input_SEMO!F252</f>
        <v>540</v>
      </c>
      <c r="D116" s="5">
        <f t="shared" si="19"/>
        <v>-80.303781362007157</v>
      </c>
      <c r="E116" s="5">
        <f>Input_SEMO!H252</f>
        <v>1143</v>
      </c>
      <c r="G116" s="26">
        <f t="shared" si="21"/>
        <v>-10176.357526647256</v>
      </c>
      <c r="I116" s="96">
        <f t="shared" si="22"/>
        <v>-2476.41660410961</v>
      </c>
    </row>
    <row r="117" spans="1:9" x14ac:dyDescent="0.25">
      <c r="A117" s="1">
        <f t="shared" si="20"/>
        <v>18</v>
      </c>
      <c r="B117" s="5">
        <f>Input_SEMO!G253</f>
        <v>478.95715053763445</v>
      </c>
      <c r="C117" s="5">
        <f>Input_SEMO!F253</f>
        <v>563.5</v>
      </c>
      <c r="D117" s="5">
        <f t="shared" si="19"/>
        <v>-84.542849462365552</v>
      </c>
      <c r="E117" s="5">
        <f>Input_SEMO!H253</f>
        <v>1421</v>
      </c>
      <c r="G117" s="26">
        <f t="shared" si="21"/>
        <v>-13319.29045257811</v>
      </c>
      <c r="I117" s="96">
        <f t="shared" si="22"/>
        <v>-3241.2493316348832</v>
      </c>
    </row>
    <row r="118" spans="1:9" x14ac:dyDescent="0.25">
      <c r="A118" s="1">
        <f t="shared" si="20"/>
        <v>19</v>
      </c>
      <c r="B118" s="5">
        <f>Input_SEMO!G254</f>
        <v>589.64501792114709</v>
      </c>
      <c r="C118" s="5">
        <f>Input_SEMO!F254</f>
        <v>646</v>
      </c>
      <c r="D118" s="5">
        <f t="shared" si="19"/>
        <v>-56.354982078852913</v>
      </c>
      <c r="E118" s="5">
        <f>Input_SEMO!H254</f>
        <v>1895</v>
      </c>
      <c r="G118" s="26">
        <f t="shared" si="21"/>
        <v>-11839.998862850151</v>
      </c>
      <c r="I118" s="96">
        <f t="shared" si="22"/>
        <v>-2881.2637232745842</v>
      </c>
    </row>
    <row r="119" spans="1:9" x14ac:dyDescent="0.25">
      <c r="A119" s="1"/>
      <c r="B119" s="5"/>
      <c r="C119" s="5"/>
      <c r="D119" s="5"/>
      <c r="E119" s="5"/>
      <c r="G119" s="26"/>
      <c r="I119" s="3"/>
    </row>
    <row r="120" spans="1:9" ht="15.75" thickBot="1" x14ac:dyDescent="0.3">
      <c r="A120" s="1" t="s">
        <v>20</v>
      </c>
      <c r="B120" s="25">
        <f>SUM(B100:B118)</f>
        <v>6447.130716845877</v>
      </c>
      <c r="C120" s="25">
        <f>SUM(C100:C118)</f>
        <v>7936</v>
      </c>
      <c r="D120" s="25">
        <f t="shared" ref="D120" si="23">SUM(D100:D118)</f>
        <v>-1488.8692831541216</v>
      </c>
      <c r="E120" s="25">
        <f>SUM(E100:E118)</f>
        <v>27303</v>
      </c>
      <c r="G120" s="27">
        <f t="shared" ref="G120:I120" si="24">SUM(G100:G118)</f>
        <v>-236573.74485822389</v>
      </c>
      <c r="H120" s="21">
        <f t="shared" si="24"/>
        <v>0.24335000000000001</v>
      </c>
      <c r="I120" s="22">
        <f t="shared" si="24"/>
        <v>-57570.220811248779</v>
      </c>
    </row>
    <row r="121" spans="1:9" ht="15.75" thickTop="1" x14ac:dyDescent="0.25">
      <c r="A121" s="1"/>
    </row>
    <row r="123" spans="1:9" x14ac:dyDescent="0.25">
      <c r="A123" t="s">
        <v>32</v>
      </c>
      <c r="I123" s="20">
        <f>I120</f>
        <v>-57570.220811248779</v>
      </c>
    </row>
    <row r="125" spans="1:9" x14ac:dyDescent="0.25">
      <c r="A125" t="s">
        <v>34</v>
      </c>
      <c r="I125" s="36">
        <f>I94</f>
        <v>15300894.639401933</v>
      </c>
    </row>
    <row r="127" spans="1:9" x14ac:dyDescent="0.25">
      <c r="A127" s="31" t="s">
        <v>35</v>
      </c>
      <c r="B127" s="32"/>
      <c r="C127" s="32"/>
      <c r="D127" s="32"/>
      <c r="E127" s="32"/>
      <c r="F127" s="32"/>
      <c r="G127" s="32"/>
      <c r="H127" s="32"/>
      <c r="I127" s="33">
        <f>ROUND(+I123/I125,5)</f>
        <v>-3.7599999999999999E-3</v>
      </c>
    </row>
    <row r="130" spans="1:9" x14ac:dyDescent="0.25">
      <c r="A130" s="23" t="s">
        <v>464</v>
      </c>
    </row>
    <row r="131" spans="1:9" x14ac:dyDescent="0.25">
      <c r="A131" s="1">
        <v>1</v>
      </c>
      <c r="B131" s="5">
        <f>Input_SEMO!G259</f>
        <v>557.65879928315428</v>
      </c>
      <c r="C131" s="5">
        <f>Input_SEMO!F259</f>
        <v>674</v>
      </c>
      <c r="D131" s="5">
        <f t="shared" ref="D131:D149" si="25">+B131-C131</f>
        <v>-116.34120071684572</v>
      </c>
      <c r="E131" s="5">
        <f>Input_SEMO!H259</f>
        <v>1674</v>
      </c>
      <c r="F131" s="34">
        <f>F100</f>
        <v>0.110869</v>
      </c>
      <c r="G131" s="26">
        <f>+D131*E131*$F$131</f>
        <v>-21592.310942729968</v>
      </c>
      <c r="H131" s="35">
        <f>H100</f>
        <v>0.24335000000000001</v>
      </c>
      <c r="I131" s="3">
        <f>+G131*$H$131</f>
        <v>-5254.4888679133383</v>
      </c>
    </row>
    <row r="132" spans="1:9" x14ac:dyDescent="0.25">
      <c r="A132" s="1">
        <f t="shared" ref="A132:A149" si="26">+A131+1</f>
        <v>2</v>
      </c>
      <c r="B132" s="5">
        <f>Input_SEMO!G260</f>
        <v>549.91478494623664</v>
      </c>
      <c r="C132" s="5">
        <f>Input_SEMO!F260</f>
        <v>697.5</v>
      </c>
      <c r="D132" s="5">
        <f t="shared" si="25"/>
        <v>-147.58521505376336</v>
      </c>
      <c r="E132" s="5">
        <f>Input_SEMO!H260</f>
        <v>1574</v>
      </c>
      <c r="F132" s="19"/>
      <c r="G132" s="26">
        <f t="shared" ref="G132:G149" si="27">+D132*E132*$F$131</f>
        <v>-25754.772077070415</v>
      </c>
      <c r="I132" s="96">
        <f t="shared" ref="I132:I149" si="28">+G132*$H$131</f>
        <v>-6267.4237849550855</v>
      </c>
    </row>
    <row r="133" spans="1:9" x14ac:dyDescent="0.25">
      <c r="A133" s="1">
        <f t="shared" si="26"/>
        <v>3</v>
      </c>
      <c r="B133" s="5">
        <f>Input_SEMO!G261</f>
        <v>546.72069892473121</v>
      </c>
      <c r="C133" s="5">
        <f>Input_SEMO!F261</f>
        <v>715</v>
      </c>
      <c r="D133" s="5">
        <f t="shared" si="25"/>
        <v>-168.27930107526879</v>
      </c>
      <c r="E133" s="5">
        <f>Input_SEMO!H261</f>
        <v>1826</v>
      </c>
      <c r="G133" s="26">
        <f t="shared" si="27"/>
        <v>-34067.604999248921</v>
      </c>
      <c r="I133" s="96">
        <f t="shared" si="28"/>
        <v>-8290.3516765672248</v>
      </c>
    </row>
    <row r="134" spans="1:9" x14ac:dyDescent="0.25">
      <c r="A134" s="1">
        <f t="shared" si="26"/>
        <v>4</v>
      </c>
      <c r="B134" s="5">
        <f>Input_SEMO!G262</f>
        <v>591.7848387096775</v>
      </c>
      <c r="C134" s="5">
        <f>Input_SEMO!F262</f>
        <v>739.5</v>
      </c>
      <c r="D134" s="5">
        <f t="shared" si="25"/>
        <v>-147.7151612903225</v>
      </c>
      <c r="E134" s="5">
        <f>Input_SEMO!H262</f>
        <v>1107</v>
      </c>
      <c r="G134" s="26">
        <f t="shared" si="27"/>
        <v>-18129.374664326118</v>
      </c>
      <c r="I134" s="96">
        <f t="shared" si="28"/>
        <v>-4411.7833245637612</v>
      </c>
    </row>
    <row r="135" spans="1:9" x14ac:dyDescent="0.25">
      <c r="A135" s="1">
        <f t="shared" si="26"/>
        <v>5</v>
      </c>
      <c r="B135" s="5">
        <f>Input_SEMO!G263</f>
        <v>592.27784946236579</v>
      </c>
      <c r="C135" s="5">
        <f>Input_SEMO!F263</f>
        <v>747</v>
      </c>
      <c r="D135" s="5">
        <f t="shared" si="25"/>
        <v>-154.72215053763421</v>
      </c>
      <c r="E135" s="5">
        <f>Input_SEMO!H263</f>
        <v>1255</v>
      </c>
      <c r="G135" s="26">
        <f t="shared" si="27"/>
        <v>-21528.132085485991</v>
      </c>
      <c r="I135" s="96">
        <f t="shared" si="28"/>
        <v>-5238.8709430030167</v>
      </c>
    </row>
    <row r="136" spans="1:9" x14ac:dyDescent="0.25">
      <c r="A136" s="1">
        <f t="shared" si="26"/>
        <v>6</v>
      </c>
      <c r="B136" s="5">
        <f>Input_SEMO!G264</f>
        <v>589.26154121863829</v>
      </c>
      <c r="C136" s="5">
        <f>Input_SEMO!F264</f>
        <v>730.5</v>
      </c>
      <c r="D136" s="5">
        <f t="shared" si="25"/>
        <v>-141.23845878136171</v>
      </c>
      <c r="E136" s="5">
        <f>Input_SEMO!H264</f>
        <v>1245</v>
      </c>
      <c r="G136" s="26">
        <f t="shared" si="27"/>
        <v>-19495.413524855336</v>
      </c>
      <c r="I136" s="96">
        <f t="shared" si="28"/>
        <v>-4744.2088812735465</v>
      </c>
    </row>
    <row r="137" spans="1:9" x14ac:dyDescent="0.25">
      <c r="A137" s="1">
        <f t="shared" si="26"/>
        <v>7</v>
      </c>
      <c r="B137" s="5">
        <f>Input_SEMO!G265</f>
        <v>606.37856630824399</v>
      </c>
      <c r="C137" s="5">
        <f>Input_SEMO!F265</f>
        <v>742.5</v>
      </c>
      <c r="D137" s="5">
        <f t="shared" si="25"/>
        <v>-136.12143369175601</v>
      </c>
      <c r="E137" s="5">
        <f>Input_SEMO!H265</f>
        <v>1462</v>
      </c>
      <c r="G137" s="26">
        <f t="shared" si="27"/>
        <v>-22063.988253142037</v>
      </c>
      <c r="I137" s="96">
        <f t="shared" si="28"/>
        <v>-5369.271541402115</v>
      </c>
    </row>
    <row r="138" spans="1:9" x14ac:dyDescent="0.25">
      <c r="A138" s="1">
        <f t="shared" si="26"/>
        <v>8</v>
      </c>
      <c r="B138" s="5">
        <f>Input_SEMO!G266</f>
        <v>623.64403225806473</v>
      </c>
      <c r="C138" s="5">
        <f>Input_SEMO!F266</f>
        <v>763.5</v>
      </c>
      <c r="D138" s="5">
        <f t="shared" si="25"/>
        <v>-139.85596774193527</v>
      </c>
      <c r="E138" s="5">
        <f>Input_SEMO!H266</f>
        <v>1433</v>
      </c>
      <c r="G138" s="26">
        <f t="shared" si="27"/>
        <v>-22219.655615103031</v>
      </c>
      <c r="I138" s="96">
        <f t="shared" si="28"/>
        <v>-5407.1531939353226</v>
      </c>
    </row>
    <row r="139" spans="1:9" x14ac:dyDescent="0.25">
      <c r="A139" s="1">
        <f t="shared" si="26"/>
        <v>9</v>
      </c>
      <c r="B139" s="5">
        <f>Input_SEMO!G267</f>
        <v>712.72177419354853</v>
      </c>
      <c r="C139" s="5">
        <f>Input_SEMO!F267</f>
        <v>850.5</v>
      </c>
      <c r="D139" s="5">
        <f t="shared" si="25"/>
        <v>-137.77822580645147</v>
      </c>
      <c r="E139" s="5">
        <f>Input_SEMO!H267</f>
        <v>1278</v>
      </c>
      <c r="G139" s="26">
        <f t="shared" si="27"/>
        <v>-19521.877001443529</v>
      </c>
      <c r="I139" s="96">
        <f t="shared" si="28"/>
        <v>-4750.6487683012829</v>
      </c>
    </row>
    <row r="140" spans="1:9" x14ac:dyDescent="0.25">
      <c r="A140" s="1">
        <f t="shared" si="26"/>
        <v>10</v>
      </c>
      <c r="B140" s="5">
        <f>Input_SEMO!G268</f>
        <v>720.08575268817208</v>
      </c>
      <c r="C140" s="5">
        <f>Input_SEMO!F268</f>
        <v>863</v>
      </c>
      <c r="D140" s="5">
        <f t="shared" si="25"/>
        <v>-142.91424731182792</v>
      </c>
      <c r="E140" s="5">
        <f>Input_SEMO!H268</f>
        <v>1587</v>
      </c>
      <c r="G140" s="26">
        <f t="shared" si="27"/>
        <v>-25145.633620436285</v>
      </c>
      <c r="I140" s="96">
        <f t="shared" si="28"/>
        <v>-6119.18994153317</v>
      </c>
    </row>
    <row r="141" spans="1:9" x14ac:dyDescent="0.25">
      <c r="A141" s="1">
        <f t="shared" si="26"/>
        <v>11</v>
      </c>
      <c r="B141" s="5">
        <f>Input_SEMO!G269</f>
        <v>666.8979390681003</v>
      </c>
      <c r="C141" s="5">
        <f>Input_SEMO!F269</f>
        <v>802</v>
      </c>
      <c r="D141" s="5">
        <f t="shared" si="25"/>
        <v>-135.1020609318997</v>
      </c>
      <c r="E141" s="5">
        <f>Input_SEMO!H269</f>
        <v>1387</v>
      </c>
      <c r="G141" s="26">
        <f t="shared" si="27"/>
        <v>-20775.360355727338</v>
      </c>
      <c r="I141" s="96">
        <f t="shared" si="28"/>
        <v>-5055.6839425662483</v>
      </c>
    </row>
    <row r="142" spans="1:9" x14ac:dyDescent="0.25">
      <c r="A142" s="1">
        <f t="shared" si="26"/>
        <v>12</v>
      </c>
      <c r="B142" s="5">
        <f>Input_SEMO!G270</f>
        <v>683.44327956989241</v>
      </c>
      <c r="C142" s="5">
        <f>Input_SEMO!F270</f>
        <v>792</v>
      </c>
      <c r="D142" s="5">
        <f t="shared" si="25"/>
        <v>-108.55672043010759</v>
      </c>
      <c r="E142" s="5">
        <f>Input_SEMO!H270</f>
        <v>1289</v>
      </c>
      <c r="G142" s="26">
        <f t="shared" si="27"/>
        <v>-15513.856223164257</v>
      </c>
      <c r="I142" s="96">
        <f t="shared" si="28"/>
        <v>-3775.2969119070221</v>
      </c>
    </row>
    <row r="143" spans="1:9" x14ac:dyDescent="0.25">
      <c r="A143" s="1">
        <f t="shared" si="26"/>
        <v>13</v>
      </c>
      <c r="B143" s="5">
        <f>Input_SEMO!G271</f>
        <v>687.7822580645161</v>
      </c>
      <c r="C143" s="5">
        <f>Input_SEMO!F271</f>
        <v>771</v>
      </c>
      <c r="D143" s="5">
        <f t="shared" si="25"/>
        <v>-83.2177419354839</v>
      </c>
      <c r="E143" s="5">
        <f>Input_SEMO!H271</f>
        <v>1584</v>
      </c>
      <c r="G143" s="26">
        <f t="shared" si="27"/>
        <v>-14614.408243741938</v>
      </c>
      <c r="I143" s="96">
        <f t="shared" si="28"/>
        <v>-3556.4162461146007</v>
      </c>
    </row>
    <row r="144" spans="1:9" x14ac:dyDescent="0.25">
      <c r="A144" s="1">
        <f t="shared" si="26"/>
        <v>14</v>
      </c>
      <c r="B144" s="5">
        <f>Input_SEMO!G272</f>
        <v>742.00765232974925</v>
      </c>
      <c r="C144" s="5">
        <f>Input_SEMO!F272</f>
        <v>788.5</v>
      </c>
      <c r="D144" s="5">
        <f t="shared" si="25"/>
        <v>-46.492347670250751</v>
      </c>
      <c r="E144" s="5">
        <f>Input_SEMO!H272</f>
        <v>1579</v>
      </c>
      <c r="G144" s="26">
        <f t="shared" si="27"/>
        <v>-8139.0503881939349</v>
      </c>
      <c r="I144" s="96">
        <f t="shared" si="28"/>
        <v>-1980.6379119669941</v>
      </c>
    </row>
    <row r="145" spans="1:9" x14ac:dyDescent="0.25">
      <c r="A145" s="1">
        <f t="shared" si="26"/>
        <v>15</v>
      </c>
      <c r="B145" s="5">
        <f>Input_SEMO!G273</f>
        <v>746.26749103942677</v>
      </c>
      <c r="C145" s="5">
        <f>Input_SEMO!F273</f>
        <v>778</v>
      </c>
      <c r="D145" s="5">
        <f t="shared" si="25"/>
        <v>-31.732508960573227</v>
      </c>
      <c r="E145" s="5">
        <f>Input_SEMO!H273</f>
        <v>1293</v>
      </c>
      <c r="G145" s="26">
        <f t="shared" si="27"/>
        <v>-4548.9699359830829</v>
      </c>
      <c r="I145" s="96">
        <f t="shared" si="28"/>
        <v>-1106.9918339214832</v>
      </c>
    </row>
    <row r="146" spans="1:9" x14ac:dyDescent="0.25">
      <c r="A146" s="1">
        <f t="shared" si="26"/>
        <v>16</v>
      </c>
      <c r="B146" s="5">
        <f>Input_SEMO!G274</f>
        <v>714.44872759856651</v>
      </c>
      <c r="C146" s="5">
        <f>Input_SEMO!F274</f>
        <v>736.5</v>
      </c>
      <c r="D146" s="5">
        <f t="shared" si="25"/>
        <v>-22.051272401433494</v>
      </c>
      <c r="E146" s="5">
        <f>Input_SEMO!H274</f>
        <v>1547</v>
      </c>
      <c r="G146" s="26">
        <f t="shared" si="27"/>
        <v>-3782.1094982458976</v>
      </c>
      <c r="I146" s="96">
        <f t="shared" si="28"/>
        <v>-920.37634639813928</v>
      </c>
    </row>
    <row r="147" spans="1:9" x14ac:dyDescent="0.25">
      <c r="A147" s="1">
        <f t="shared" si="26"/>
        <v>17</v>
      </c>
      <c r="B147" s="5">
        <f>Input_SEMO!G275</f>
        <v>696.93655913978523</v>
      </c>
      <c r="C147" s="5">
        <f>Input_SEMO!F275</f>
        <v>731</v>
      </c>
      <c r="D147" s="5">
        <f t="shared" si="25"/>
        <v>-34.063440860214769</v>
      </c>
      <c r="E147" s="5">
        <f>Input_SEMO!H275</f>
        <v>1161</v>
      </c>
      <c r="G147" s="26">
        <f t="shared" si="27"/>
        <v>-4384.6089443128667</v>
      </c>
      <c r="I147" s="96">
        <f t="shared" si="28"/>
        <v>-1066.9945865985362</v>
      </c>
    </row>
    <row r="148" spans="1:9" x14ac:dyDescent="0.25">
      <c r="A148" s="1">
        <f t="shared" si="26"/>
        <v>18</v>
      </c>
      <c r="B148" s="5">
        <f>Input_SEMO!G276</f>
        <v>689.11931899641593</v>
      </c>
      <c r="C148" s="5">
        <f>Input_SEMO!F276</f>
        <v>717.5</v>
      </c>
      <c r="D148" s="5">
        <f t="shared" si="25"/>
        <v>-28.380681003584073</v>
      </c>
      <c r="E148" s="5">
        <f>Input_SEMO!H276</f>
        <v>1428</v>
      </c>
      <c r="G148" s="26">
        <f t="shared" si="27"/>
        <v>-4493.2558672821251</v>
      </c>
      <c r="I148" s="96">
        <f t="shared" si="28"/>
        <v>-1093.4338153031051</v>
      </c>
    </row>
    <row r="149" spans="1:9" x14ac:dyDescent="0.25">
      <c r="A149" s="1">
        <f t="shared" si="26"/>
        <v>19</v>
      </c>
      <c r="B149" s="5">
        <f>Input_SEMO!G277</f>
        <v>701.33677419354842</v>
      </c>
      <c r="C149" s="5">
        <f>Input_SEMO!F277</f>
        <v>755</v>
      </c>
      <c r="D149" s="5">
        <f t="shared" si="25"/>
        <v>-53.663225806451578</v>
      </c>
      <c r="E149" s="5">
        <f>Input_SEMO!H277</f>
        <v>1913</v>
      </c>
      <c r="G149" s="26">
        <f t="shared" si="27"/>
        <v>-11381.562192042573</v>
      </c>
      <c r="I149" s="96">
        <f t="shared" si="28"/>
        <v>-2769.7031594335604</v>
      </c>
    </row>
    <row r="150" spans="1:9" x14ac:dyDescent="0.25">
      <c r="A150" s="1"/>
      <c r="B150" s="5"/>
      <c r="C150" s="5"/>
      <c r="D150" s="5"/>
      <c r="E150" s="5"/>
      <c r="G150" s="26"/>
      <c r="I150" s="3"/>
    </row>
    <row r="151" spans="1:9" ht="15.75" thickBot="1" x14ac:dyDescent="0.3">
      <c r="A151" s="1" t="s">
        <v>20</v>
      </c>
      <c r="B151" s="25">
        <f>SUM(B131:B149)</f>
        <v>12418.688637992835</v>
      </c>
      <c r="C151" s="25">
        <f>SUM(C131:C149)</f>
        <v>14394.5</v>
      </c>
      <c r="D151" s="25">
        <f t="shared" ref="D151" si="29">SUM(D131:D149)</f>
        <v>-1975.8113620071663</v>
      </c>
      <c r="E151" s="25">
        <f>SUM(E131:E149)</f>
        <v>27622</v>
      </c>
      <c r="G151" s="27">
        <f t="shared" ref="G151:I151" si="30">SUM(G131:G149)</f>
        <v>-317151.94443253556</v>
      </c>
      <c r="H151" s="21">
        <f t="shared" si="30"/>
        <v>0.24335000000000001</v>
      </c>
      <c r="I151" s="22">
        <f t="shared" si="30"/>
        <v>-77178.925677657549</v>
      </c>
    </row>
    <row r="152" spans="1:9" ht="15.75" thickTop="1" x14ac:dyDescent="0.25">
      <c r="A152" s="1"/>
    </row>
    <row r="154" spans="1:9" x14ac:dyDescent="0.25">
      <c r="A154" t="s">
        <v>32</v>
      </c>
      <c r="I154" s="20">
        <f>I151</f>
        <v>-77178.925677657549</v>
      </c>
    </row>
    <row r="156" spans="1:9" x14ac:dyDescent="0.25">
      <c r="A156" t="s">
        <v>34</v>
      </c>
      <c r="I156" s="36">
        <f>I125</f>
        <v>15300894.639401933</v>
      </c>
    </row>
    <row r="158" spans="1:9" x14ac:dyDescent="0.25">
      <c r="A158" s="31" t="s">
        <v>35</v>
      </c>
      <c r="B158" s="32"/>
      <c r="C158" s="32"/>
      <c r="D158" s="32"/>
      <c r="E158" s="32"/>
      <c r="F158" s="32"/>
      <c r="G158" s="32"/>
      <c r="H158" s="32"/>
      <c r="I158" s="33">
        <f>ROUND(+I154/I156,5)</f>
        <v>-5.0400000000000002E-3</v>
      </c>
    </row>
    <row r="161" spans="1:9" x14ac:dyDescent="0.25">
      <c r="A161" s="23" t="s">
        <v>463</v>
      </c>
    </row>
    <row r="162" spans="1:9" x14ac:dyDescent="0.25">
      <c r="A162" s="1">
        <v>1</v>
      </c>
      <c r="B162" s="5">
        <f>Input_SEMO!G282</f>
        <v>700.47562724014335</v>
      </c>
      <c r="C162" s="5">
        <f>Input_SEMO!F282</f>
        <v>704.5</v>
      </c>
      <c r="D162" s="5">
        <f t="shared" ref="D162:D180" si="31">+B162-C162</f>
        <v>-4.0243727598566466</v>
      </c>
      <c r="E162" s="5">
        <f>Input_SEMO!H282</f>
        <v>1688</v>
      </c>
      <c r="F162" s="34">
        <f>F131</f>
        <v>0.110869</v>
      </c>
      <c r="G162" s="26">
        <f>+D162*E162*$F$162</f>
        <v>-753.14877376917855</v>
      </c>
      <c r="H162" s="35">
        <f>H131</f>
        <v>0.24335000000000001</v>
      </c>
      <c r="I162" s="3">
        <f>+G162*$H$162</f>
        <v>-183.27875409672961</v>
      </c>
    </row>
    <row r="163" spans="1:9" x14ac:dyDescent="0.25">
      <c r="A163" s="1">
        <f t="shared" ref="A163:A180" si="32">+A162+1</f>
        <v>2</v>
      </c>
      <c r="B163" s="5">
        <f>Input_SEMO!G283</f>
        <v>735.26689964157697</v>
      </c>
      <c r="C163" s="5">
        <f>Input_SEMO!F283</f>
        <v>678.5</v>
      </c>
      <c r="D163" s="5">
        <f t="shared" si="31"/>
        <v>56.76689964157697</v>
      </c>
      <c r="E163" s="5">
        <f>Input_SEMO!H283</f>
        <v>1591</v>
      </c>
      <c r="F163" s="19"/>
      <c r="G163" s="26">
        <f t="shared" ref="G163:G180" si="33">+D163*E163*$F$162</f>
        <v>10013.259829611938</v>
      </c>
      <c r="I163" s="3">
        <f t="shared" ref="I163:I180" si="34">+G163*$H$162</f>
        <v>2436.7267795360654</v>
      </c>
    </row>
    <row r="164" spans="1:9" x14ac:dyDescent="0.25">
      <c r="A164" s="1">
        <f t="shared" si="32"/>
        <v>3</v>
      </c>
      <c r="B164" s="5">
        <f>Input_SEMO!G284</f>
        <v>836.0090501792115</v>
      </c>
      <c r="C164" s="5">
        <f>Input_SEMO!F284</f>
        <v>739.5</v>
      </c>
      <c r="D164" s="5">
        <f t="shared" si="31"/>
        <v>96.509050179211499</v>
      </c>
      <c r="E164" s="5">
        <f>Input_SEMO!H284</f>
        <v>1866</v>
      </c>
      <c r="G164" s="26">
        <f t="shared" si="33"/>
        <v>19965.942276139252</v>
      </c>
      <c r="I164" s="3">
        <f t="shared" si="34"/>
        <v>4858.7120528984869</v>
      </c>
    </row>
    <row r="165" spans="1:9" x14ac:dyDescent="0.25">
      <c r="A165" s="1">
        <f t="shared" si="32"/>
        <v>4</v>
      </c>
      <c r="B165" s="5">
        <f>Input_SEMO!G285</f>
        <v>880.59650537634411</v>
      </c>
      <c r="C165" s="5">
        <f>Input_SEMO!F285</f>
        <v>746.5</v>
      </c>
      <c r="D165" s="5">
        <f t="shared" si="31"/>
        <v>134.09650537634411</v>
      </c>
      <c r="E165" s="5">
        <f>Input_SEMO!H285</f>
        <v>1134</v>
      </c>
      <c r="G165" s="26">
        <f t="shared" si="33"/>
        <v>16859.342945482262</v>
      </c>
      <c r="I165" s="3">
        <f t="shared" si="34"/>
        <v>4102.7211057831082</v>
      </c>
    </row>
    <row r="166" spans="1:9" x14ac:dyDescent="0.25">
      <c r="A166" s="1">
        <f t="shared" si="32"/>
        <v>5</v>
      </c>
      <c r="B166" s="5">
        <f>Input_SEMO!G286</f>
        <v>919.28473118279567</v>
      </c>
      <c r="C166" s="5">
        <f>Input_SEMO!F286</f>
        <v>748.5</v>
      </c>
      <c r="D166" s="5">
        <f t="shared" si="31"/>
        <v>170.78473118279567</v>
      </c>
      <c r="E166" s="5">
        <f>Input_SEMO!H286</f>
        <v>1262</v>
      </c>
      <c r="G166" s="26">
        <f t="shared" si="33"/>
        <v>23895.63224021978</v>
      </c>
      <c r="I166" s="3">
        <f t="shared" si="34"/>
        <v>5815.0021056574842</v>
      </c>
    </row>
    <row r="167" spans="1:9" x14ac:dyDescent="0.25">
      <c r="A167" s="1">
        <f t="shared" si="32"/>
        <v>6</v>
      </c>
      <c r="B167" s="5">
        <f>Input_SEMO!G287</f>
        <v>951.6329569892473</v>
      </c>
      <c r="C167" s="5">
        <f>Input_SEMO!F287</f>
        <v>747</v>
      </c>
      <c r="D167" s="5">
        <f t="shared" si="31"/>
        <v>204.6329569892473</v>
      </c>
      <c r="E167" s="5">
        <f>Input_SEMO!H287</f>
        <v>1258</v>
      </c>
      <c r="G167" s="26">
        <f t="shared" si="33"/>
        <v>28540.813746018601</v>
      </c>
      <c r="I167" s="3">
        <f t="shared" si="34"/>
        <v>6945.4070250936265</v>
      </c>
    </row>
    <row r="168" spans="1:9" x14ac:dyDescent="0.25">
      <c r="A168" s="1">
        <f t="shared" si="32"/>
        <v>7</v>
      </c>
      <c r="B168" s="5">
        <f>Input_SEMO!G288</f>
        <v>1048.3129569892471</v>
      </c>
      <c r="C168" s="5">
        <f>Input_SEMO!F288</f>
        <v>787.5</v>
      </c>
      <c r="D168" s="5">
        <f t="shared" si="31"/>
        <v>260.81295698924714</v>
      </c>
      <c r="E168" s="5">
        <f>Input_SEMO!H288</f>
        <v>1481</v>
      </c>
      <c r="G168" s="26">
        <f t="shared" si="33"/>
        <v>42824.702229820883</v>
      </c>
      <c r="I168" s="3">
        <f t="shared" si="34"/>
        <v>10421.391287626913</v>
      </c>
    </row>
    <row r="169" spans="1:9" x14ac:dyDescent="0.25">
      <c r="A169" s="1">
        <f t="shared" si="32"/>
        <v>8</v>
      </c>
      <c r="B169" s="5">
        <f>Input_SEMO!G289</f>
        <v>1052.8301612903224</v>
      </c>
      <c r="C169" s="5">
        <f>Input_SEMO!F289</f>
        <v>767</v>
      </c>
      <c r="D169" s="5">
        <f t="shared" si="31"/>
        <v>285.83016129032239</v>
      </c>
      <c r="E169" s="5">
        <f>Input_SEMO!H289</f>
        <v>1451</v>
      </c>
      <c r="G169" s="26">
        <f t="shared" si="33"/>
        <v>45981.760724692387</v>
      </c>
      <c r="I169" s="3">
        <f t="shared" si="34"/>
        <v>11189.661472353893</v>
      </c>
    </row>
    <row r="170" spans="1:9" x14ac:dyDescent="0.25">
      <c r="A170" s="1">
        <f t="shared" si="32"/>
        <v>9</v>
      </c>
      <c r="B170" s="5">
        <f>Input_SEMO!G290</f>
        <v>975.86129032258066</v>
      </c>
      <c r="C170" s="5">
        <f>Input_SEMO!F290</f>
        <v>682</v>
      </c>
      <c r="D170" s="5">
        <f t="shared" si="31"/>
        <v>293.86129032258066</v>
      </c>
      <c r="E170" s="5">
        <f>Input_SEMO!H290</f>
        <v>1299</v>
      </c>
      <c r="G170" s="26">
        <f t="shared" si="33"/>
        <v>42321.559508409679</v>
      </c>
      <c r="I170" s="3">
        <f t="shared" si="34"/>
        <v>10298.951506371495</v>
      </c>
    </row>
    <row r="171" spans="1:9" x14ac:dyDescent="0.25">
      <c r="A171" s="1">
        <f t="shared" si="32"/>
        <v>10</v>
      </c>
      <c r="B171" s="5">
        <f>Input_SEMO!G291</f>
        <v>971.3839247311829</v>
      </c>
      <c r="C171" s="5">
        <f>Input_SEMO!F291</f>
        <v>675.5</v>
      </c>
      <c r="D171" s="5">
        <f t="shared" si="31"/>
        <v>295.8839247311829</v>
      </c>
      <c r="E171" s="5">
        <f>Input_SEMO!H291</f>
        <v>1599</v>
      </c>
      <c r="G171" s="26">
        <f t="shared" si="33"/>
        <v>52454.163406783402</v>
      </c>
      <c r="I171" s="3">
        <f t="shared" si="34"/>
        <v>12764.720665040741</v>
      </c>
    </row>
    <row r="172" spans="1:9" x14ac:dyDescent="0.25">
      <c r="A172" s="1">
        <f t="shared" si="32"/>
        <v>11</v>
      </c>
      <c r="B172" s="5">
        <f>Input_SEMO!G292</f>
        <v>964.44543010752693</v>
      </c>
      <c r="C172" s="5">
        <f>Input_SEMO!F292</f>
        <v>677</v>
      </c>
      <c r="D172" s="5">
        <f t="shared" si="31"/>
        <v>287.44543010752693</v>
      </c>
      <c r="E172" s="5">
        <f>Input_SEMO!H292</f>
        <v>1382</v>
      </c>
      <c r="G172" s="26">
        <f t="shared" si="33"/>
        <v>44042.664173797319</v>
      </c>
      <c r="I172" s="3">
        <f t="shared" si="34"/>
        <v>10717.782326693577</v>
      </c>
    </row>
    <row r="173" spans="1:9" x14ac:dyDescent="0.25">
      <c r="A173" s="1">
        <f t="shared" si="32"/>
        <v>12</v>
      </c>
      <c r="B173" s="5">
        <f>Input_SEMO!G293</f>
        <v>1023.9066666666668</v>
      </c>
      <c r="C173" s="5">
        <f>Input_SEMO!F293</f>
        <v>753</v>
      </c>
      <c r="D173" s="5">
        <f t="shared" si="31"/>
        <v>270.90666666666675</v>
      </c>
      <c r="E173" s="5">
        <f>Input_SEMO!H293</f>
        <v>1318</v>
      </c>
      <c r="G173" s="26">
        <f t="shared" si="33"/>
        <v>39586.329316746676</v>
      </c>
      <c r="I173" s="3">
        <f t="shared" si="34"/>
        <v>9633.3332392303037</v>
      </c>
    </row>
    <row r="174" spans="1:9" x14ac:dyDescent="0.25">
      <c r="A174" s="1">
        <f t="shared" si="32"/>
        <v>13</v>
      </c>
      <c r="B174" s="5">
        <f>Input_SEMO!G294</f>
        <v>1031.8391935483871</v>
      </c>
      <c r="C174" s="5">
        <f>Input_SEMO!F294</f>
        <v>769.5</v>
      </c>
      <c r="D174" s="5">
        <f t="shared" si="31"/>
        <v>262.33919354838713</v>
      </c>
      <c r="E174" s="5">
        <f>Input_SEMO!H294</f>
        <v>1604</v>
      </c>
      <c r="G174" s="26">
        <f t="shared" si="33"/>
        <v>46652.795615423878</v>
      </c>
      <c r="I174" s="3">
        <f t="shared" si="34"/>
        <v>11352.957813013401</v>
      </c>
    </row>
    <row r="175" spans="1:9" x14ac:dyDescent="0.25">
      <c r="A175" s="1">
        <f t="shared" si="32"/>
        <v>14</v>
      </c>
      <c r="B175" s="5">
        <f>Input_SEMO!G295</f>
        <v>986.03559139784943</v>
      </c>
      <c r="C175" s="5">
        <f>Input_SEMO!F295</f>
        <v>744.5</v>
      </c>
      <c r="D175" s="5">
        <f t="shared" si="31"/>
        <v>241.53559139784943</v>
      </c>
      <c r="E175" s="5">
        <f>Input_SEMO!H295</f>
        <v>1593</v>
      </c>
      <c r="G175" s="26">
        <f t="shared" si="33"/>
        <v>42658.643505922249</v>
      </c>
      <c r="I175" s="3">
        <f t="shared" si="34"/>
        <v>10380.980897166181</v>
      </c>
    </row>
    <row r="176" spans="1:9" x14ac:dyDescent="0.25">
      <c r="A176" s="1">
        <f t="shared" si="32"/>
        <v>15</v>
      </c>
      <c r="B176" s="5">
        <f>Input_SEMO!G296</f>
        <v>1009.946182795699</v>
      </c>
      <c r="C176" s="5">
        <f>Input_SEMO!F296</f>
        <v>749.5</v>
      </c>
      <c r="D176" s="5">
        <f t="shared" si="31"/>
        <v>260.44618279569897</v>
      </c>
      <c r="E176" s="5">
        <f>Input_SEMO!H296</f>
        <v>1302</v>
      </c>
      <c r="G176" s="26">
        <f t="shared" si="33"/>
        <v>37595.781008170001</v>
      </c>
      <c r="I176" s="3">
        <f t="shared" si="34"/>
        <v>9148.9333083381698</v>
      </c>
    </row>
    <row r="177" spans="1:9" x14ac:dyDescent="0.25">
      <c r="A177" s="1">
        <f t="shared" si="32"/>
        <v>16</v>
      </c>
      <c r="B177" s="5">
        <f>Input_SEMO!G297</f>
        <v>1034.7706989247313</v>
      </c>
      <c r="C177" s="5">
        <f>Input_SEMO!F297</f>
        <v>745.5</v>
      </c>
      <c r="D177" s="5">
        <f t="shared" si="31"/>
        <v>289.27069892473128</v>
      </c>
      <c r="E177" s="5">
        <f>Input_SEMO!H297</f>
        <v>1548</v>
      </c>
      <c r="G177" s="26">
        <f t="shared" si="33"/>
        <v>49646.145028345178</v>
      </c>
      <c r="I177" s="3">
        <f t="shared" si="34"/>
        <v>12081.389392647799</v>
      </c>
    </row>
    <row r="178" spans="1:9" x14ac:dyDescent="0.25">
      <c r="A178" s="1">
        <f t="shared" si="32"/>
        <v>17</v>
      </c>
      <c r="B178" s="5">
        <f>Input_SEMO!G298</f>
        <v>1117.1610752688175</v>
      </c>
      <c r="C178" s="5">
        <f>Input_SEMO!F298</f>
        <v>816.5</v>
      </c>
      <c r="D178" s="5">
        <f t="shared" si="31"/>
        <v>300.66107526881751</v>
      </c>
      <c r="E178" s="5">
        <f>Input_SEMO!H298</f>
        <v>1159</v>
      </c>
      <c r="G178" s="26">
        <f t="shared" si="33"/>
        <v>38634.097601861111</v>
      </c>
      <c r="I178" s="3">
        <f t="shared" si="34"/>
        <v>9401.6076514129018</v>
      </c>
    </row>
    <row r="179" spans="1:9" x14ac:dyDescent="0.25">
      <c r="A179" s="1">
        <f t="shared" si="32"/>
        <v>18</v>
      </c>
      <c r="B179" s="5">
        <f>Input_SEMO!G299</f>
        <v>1102.4043010752691</v>
      </c>
      <c r="C179" s="5">
        <f>Input_SEMO!F299</f>
        <v>837</v>
      </c>
      <c r="D179" s="5">
        <f t="shared" si="31"/>
        <v>265.40430107526913</v>
      </c>
      <c r="E179" s="5">
        <f>Input_SEMO!H299</f>
        <v>1464</v>
      </c>
      <c r="G179" s="26">
        <f t="shared" si="33"/>
        <v>43078.360243458119</v>
      </c>
      <c r="I179" s="3">
        <f t="shared" si="34"/>
        <v>10483.118965245534</v>
      </c>
    </row>
    <row r="180" spans="1:9" x14ac:dyDescent="0.25">
      <c r="A180" s="1">
        <f t="shared" si="32"/>
        <v>19</v>
      </c>
      <c r="B180" s="5">
        <f>Input_SEMO!G300</f>
        <v>976.02483870967751</v>
      </c>
      <c r="C180" s="5">
        <f>Input_SEMO!F300</f>
        <v>727.5</v>
      </c>
      <c r="D180" s="5">
        <f t="shared" si="31"/>
        <v>248.52483870967751</v>
      </c>
      <c r="E180" s="5">
        <f>Input_SEMO!H300</f>
        <v>1908</v>
      </c>
      <c r="G180" s="26">
        <f t="shared" si="33"/>
        <v>52572.460254259371</v>
      </c>
      <c r="I180" s="3">
        <f t="shared" si="34"/>
        <v>12793.508202874018</v>
      </c>
    </row>
    <row r="181" spans="1:9" x14ac:dyDescent="0.25">
      <c r="A181" s="1"/>
      <c r="B181" s="5"/>
      <c r="C181" s="5"/>
      <c r="D181" s="5"/>
      <c r="E181" s="5"/>
      <c r="G181" s="26"/>
      <c r="I181" s="3"/>
    </row>
    <row r="182" spans="1:9" ht="15.75" thickBot="1" x14ac:dyDescent="0.3">
      <c r="A182" s="1" t="s">
        <v>20</v>
      </c>
      <c r="B182" s="25">
        <f>SUM(B162:B180)</f>
        <v>18318.188082437275</v>
      </c>
      <c r="C182" s="25">
        <f>SUM(C162:C180)</f>
        <v>14096.5</v>
      </c>
      <c r="D182" s="25">
        <f t="shared" ref="D182" si="35">SUM(D162:D180)</f>
        <v>4221.6880824372765</v>
      </c>
      <c r="E182" s="25">
        <f>SUM(E162:E180)</f>
        <v>27907</v>
      </c>
      <c r="G182" s="27">
        <f t="shared" ref="G182:I182" si="36">SUM(G162:G180)</f>
        <v>676571.30488139286</v>
      </c>
      <c r="H182" s="21">
        <f t="shared" si="36"/>
        <v>0.24335000000000001</v>
      </c>
      <c r="I182" s="22">
        <f t="shared" si="36"/>
        <v>164643.62704288695</v>
      </c>
    </row>
    <row r="183" spans="1:9" ht="15.75" thickTop="1" x14ac:dyDescent="0.25">
      <c r="A183" s="1"/>
    </row>
    <row r="185" spans="1:9" x14ac:dyDescent="0.25">
      <c r="A185" t="s">
        <v>32</v>
      </c>
      <c r="I185" s="20">
        <f>I182</f>
        <v>164643.62704288695</v>
      </c>
    </row>
    <row r="187" spans="1:9" x14ac:dyDescent="0.25">
      <c r="A187" t="s">
        <v>34</v>
      </c>
      <c r="I187" s="36">
        <f>I156</f>
        <v>15300894.639401933</v>
      </c>
    </row>
    <row r="189" spans="1:9" x14ac:dyDescent="0.25">
      <c r="A189" s="31" t="s">
        <v>35</v>
      </c>
      <c r="B189" s="32"/>
      <c r="C189" s="32"/>
      <c r="D189" s="32"/>
      <c r="E189" s="32"/>
      <c r="F189" s="32"/>
      <c r="G189" s="32"/>
      <c r="H189" s="32"/>
      <c r="I189" s="33">
        <f>ROUND(+I185/I187,5)</f>
        <v>1.076E-2</v>
      </c>
    </row>
    <row r="194" spans="2:2" x14ac:dyDescent="0.25">
      <c r="B194" s="15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7"/>
      <c r="B1" s="178">
        <f>A1-1</f>
        <v>-1</v>
      </c>
      <c r="C1" s="178">
        <f t="shared" ref="C1:I1" si="0">B1-1</f>
        <v>-2</v>
      </c>
      <c r="D1" s="178">
        <f t="shared" si="0"/>
        <v>-3</v>
      </c>
      <c r="E1" s="178">
        <f t="shared" si="0"/>
        <v>-4</v>
      </c>
      <c r="F1" s="178">
        <f t="shared" si="0"/>
        <v>-5</v>
      </c>
      <c r="G1" s="178">
        <f t="shared" si="0"/>
        <v>-6</v>
      </c>
      <c r="H1" s="178">
        <f t="shared" si="0"/>
        <v>-7</v>
      </c>
      <c r="I1" s="179">
        <f t="shared" si="0"/>
        <v>-8</v>
      </c>
    </row>
    <row r="2" spans="1:9" x14ac:dyDescent="0.25">
      <c r="A2" s="8" t="s">
        <v>36</v>
      </c>
      <c r="B2" s="9" t="s">
        <v>3</v>
      </c>
      <c r="C2" s="9" t="s">
        <v>4</v>
      </c>
      <c r="D2" s="9"/>
      <c r="E2" s="9" t="s">
        <v>6</v>
      </c>
      <c r="F2" s="9"/>
      <c r="G2" s="9"/>
      <c r="H2" s="10"/>
      <c r="I2" s="11" t="s">
        <v>12</v>
      </c>
    </row>
    <row r="3" spans="1:9" x14ac:dyDescent="0.25">
      <c r="A3" s="12" t="s">
        <v>24</v>
      </c>
      <c r="B3" s="13" t="s">
        <v>7</v>
      </c>
      <c r="C3" s="13" t="s">
        <v>7</v>
      </c>
      <c r="D3" s="13" t="s">
        <v>5</v>
      </c>
      <c r="E3" s="13" t="s">
        <v>7</v>
      </c>
      <c r="F3" s="13" t="s">
        <v>8</v>
      </c>
      <c r="G3" s="13" t="s">
        <v>9</v>
      </c>
      <c r="H3" s="13" t="s">
        <v>11</v>
      </c>
      <c r="I3" s="14" t="s">
        <v>13</v>
      </c>
    </row>
    <row r="4" spans="1:9" s="6" customFormat="1" x14ac:dyDescent="0.25">
      <c r="A4" s="15"/>
      <c r="B4" s="16" t="s">
        <v>15</v>
      </c>
      <c r="C4" s="16" t="s">
        <v>15</v>
      </c>
      <c r="D4" s="17" t="s">
        <v>14</v>
      </c>
      <c r="E4" s="16" t="s">
        <v>15</v>
      </c>
      <c r="F4" s="16" t="s">
        <v>16</v>
      </c>
      <c r="G4" s="16" t="s">
        <v>17</v>
      </c>
      <c r="H4" s="16" t="s">
        <v>16</v>
      </c>
      <c r="I4" s="18" t="s">
        <v>18</v>
      </c>
    </row>
    <row r="6" spans="1:9" x14ac:dyDescent="0.25">
      <c r="A6" s="23" t="s">
        <v>21</v>
      </c>
    </row>
    <row r="7" spans="1:9" x14ac:dyDescent="0.25">
      <c r="A7" s="1">
        <v>1</v>
      </c>
      <c r="B7" s="5">
        <f>Input_SEMO!G167</f>
        <v>9.3333333333333712E-2</v>
      </c>
      <c r="C7" s="5">
        <f>Input_SEMO!F167</f>
        <v>0</v>
      </c>
      <c r="D7" s="5">
        <f t="shared" ref="D7:D25" si="1">+B7-C7</f>
        <v>9.3333333333333712E-2</v>
      </c>
      <c r="E7" s="5">
        <f>Input_SEMO!I167</f>
        <v>136</v>
      </c>
      <c r="F7" s="34">
        <f>+Assumptions!G7</f>
        <v>0.23716039999999999</v>
      </c>
      <c r="G7" s="26">
        <f>+D7*E7*$F$7</f>
        <v>3.0103560106666789</v>
      </c>
      <c r="H7" s="35">
        <f>+Assumptions!G11</f>
        <v>8.3119999999999999E-2</v>
      </c>
      <c r="I7" s="3">
        <f>+G7*$H$7</f>
        <v>0.25022079160661437</v>
      </c>
    </row>
    <row r="8" spans="1:9" x14ac:dyDescent="0.25">
      <c r="A8" s="1">
        <f t="shared" ref="A8:A25" si="2">+A7+1</f>
        <v>2</v>
      </c>
      <c r="B8" s="5">
        <f>Input_SEMO!G168</f>
        <v>9.3333333333333712E-2</v>
      </c>
      <c r="C8" s="5">
        <f>Input_SEMO!F168</f>
        <v>0</v>
      </c>
      <c r="D8" s="5">
        <f t="shared" si="1"/>
        <v>9.3333333333333712E-2</v>
      </c>
      <c r="E8" s="5">
        <f>Input_SEMO!I168</f>
        <v>77</v>
      </c>
      <c r="F8" s="19"/>
      <c r="G8" s="26">
        <f t="shared" ref="G8:G25" si="3">+D8*E8*$F$7</f>
        <v>1.7043927413333402</v>
      </c>
      <c r="I8" s="3">
        <f t="shared" ref="I8:I25" si="4">+G8*$H$7</f>
        <v>0.14166912465962722</v>
      </c>
    </row>
    <row r="9" spans="1:9" x14ac:dyDescent="0.25">
      <c r="A9" s="1">
        <f t="shared" si="2"/>
        <v>3</v>
      </c>
      <c r="B9" s="5">
        <f>Input_SEMO!G169</f>
        <v>9.3333333333333712E-2</v>
      </c>
      <c r="C9" s="5">
        <f>Input_SEMO!F169</f>
        <v>0</v>
      </c>
      <c r="D9" s="5">
        <f t="shared" si="1"/>
        <v>9.3333333333333712E-2</v>
      </c>
      <c r="E9" s="5">
        <f>Input_SEMO!I169</f>
        <v>227</v>
      </c>
      <c r="G9" s="26">
        <f t="shared" si="3"/>
        <v>5.024638341333354</v>
      </c>
      <c r="I9" s="3">
        <f t="shared" si="4"/>
        <v>0.41764793893162838</v>
      </c>
    </row>
    <row r="10" spans="1:9" x14ac:dyDescent="0.25">
      <c r="A10" s="1">
        <f t="shared" si="2"/>
        <v>4</v>
      </c>
      <c r="B10" s="5">
        <f>Input_SEMO!G170</f>
        <v>9.3333333333333712E-2</v>
      </c>
      <c r="C10" s="5">
        <f>Input_SEMO!F170</f>
        <v>0</v>
      </c>
      <c r="D10" s="5">
        <f t="shared" si="1"/>
        <v>9.3333333333333712E-2</v>
      </c>
      <c r="E10" s="5">
        <f>Input_SEMO!I170</f>
        <v>177</v>
      </c>
      <c r="G10" s="26">
        <f t="shared" si="3"/>
        <v>3.917889808000016</v>
      </c>
      <c r="I10" s="3">
        <f t="shared" si="4"/>
        <v>0.32565500084096133</v>
      </c>
    </row>
    <row r="11" spans="1:9" x14ac:dyDescent="0.25">
      <c r="A11" s="1">
        <f t="shared" si="2"/>
        <v>5</v>
      </c>
      <c r="B11" s="5">
        <f>Input_SEMO!G171</f>
        <v>0.94822580645161314</v>
      </c>
      <c r="C11" s="5">
        <f>Input_SEMO!F171</f>
        <v>0</v>
      </c>
      <c r="D11" s="5">
        <f t="shared" si="1"/>
        <v>0.94822580645161314</v>
      </c>
      <c r="E11" s="5">
        <f>Input_SEMO!I171</f>
        <v>214</v>
      </c>
      <c r="G11" s="26">
        <f t="shared" si="3"/>
        <v>48.124664871354845</v>
      </c>
      <c r="I11" s="3">
        <f t="shared" si="4"/>
        <v>4.0001221441070145</v>
      </c>
    </row>
    <row r="12" spans="1:9" x14ac:dyDescent="0.25">
      <c r="A12" s="1">
        <f t="shared" si="2"/>
        <v>6</v>
      </c>
      <c r="B12" s="5">
        <f>Input_SEMO!G172</f>
        <v>0.94822580645161314</v>
      </c>
      <c r="C12" s="5">
        <f>Input_SEMO!F172</f>
        <v>0</v>
      </c>
      <c r="D12" s="5">
        <f t="shared" si="1"/>
        <v>0.94822580645161314</v>
      </c>
      <c r="E12" s="5">
        <f>Input_SEMO!I172</f>
        <v>126</v>
      </c>
      <c r="G12" s="26">
        <f t="shared" si="3"/>
        <v>28.335083055096781</v>
      </c>
      <c r="I12" s="3">
        <f t="shared" si="4"/>
        <v>2.3552121035396443</v>
      </c>
    </row>
    <row r="13" spans="1:9" x14ac:dyDescent="0.25">
      <c r="A13" s="1">
        <f t="shared" si="2"/>
        <v>7</v>
      </c>
      <c r="B13" s="5">
        <f>Input_SEMO!G173</f>
        <v>0.94822580645161314</v>
      </c>
      <c r="C13" s="5">
        <f>Input_SEMO!F173</f>
        <v>0</v>
      </c>
      <c r="D13" s="5">
        <f t="shared" si="1"/>
        <v>0.94822580645161314</v>
      </c>
      <c r="E13" s="5">
        <f>Input_SEMO!I173</f>
        <v>201</v>
      </c>
      <c r="G13" s="26">
        <f t="shared" si="3"/>
        <v>45.201203921225819</v>
      </c>
      <c r="I13" s="3">
        <f t="shared" si="4"/>
        <v>3.7571240699322899</v>
      </c>
    </row>
    <row r="14" spans="1:9" x14ac:dyDescent="0.25">
      <c r="A14" s="1">
        <f t="shared" si="2"/>
        <v>8</v>
      </c>
      <c r="B14" s="5">
        <f>Input_SEMO!G174</f>
        <v>0.94822580645161314</v>
      </c>
      <c r="C14" s="5">
        <f>Input_SEMO!F174</f>
        <v>0</v>
      </c>
      <c r="D14" s="5">
        <f t="shared" si="1"/>
        <v>0.94822580645161314</v>
      </c>
      <c r="E14" s="5">
        <f>Input_SEMO!I174</f>
        <v>205</v>
      </c>
      <c r="G14" s="26">
        <f t="shared" si="3"/>
        <v>46.100730367419366</v>
      </c>
      <c r="I14" s="3">
        <f t="shared" si="4"/>
        <v>3.8318927081398977</v>
      </c>
    </row>
    <row r="15" spans="1:9" x14ac:dyDescent="0.25">
      <c r="A15" s="1">
        <f t="shared" si="2"/>
        <v>9</v>
      </c>
      <c r="B15" s="5">
        <f>Input_SEMO!G175</f>
        <v>0.94822580645161314</v>
      </c>
      <c r="C15" s="5">
        <f>Input_SEMO!F175</f>
        <v>0</v>
      </c>
      <c r="D15" s="5">
        <f t="shared" si="1"/>
        <v>0.94822580645161314</v>
      </c>
      <c r="E15" s="5">
        <f>Input_SEMO!I175</f>
        <v>187</v>
      </c>
      <c r="G15" s="26">
        <f t="shared" si="3"/>
        <v>42.052861359548395</v>
      </c>
      <c r="I15" s="3">
        <f t="shared" si="4"/>
        <v>3.4954338362056627</v>
      </c>
    </row>
    <row r="16" spans="1:9" x14ac:dyDescent="0.25">
      <c r="A16" s="1">
        <f t="shared" si="2"/>
        <v>10</v>
      </c>
      <c r="B16" s="5">
        <f>Input_SEMO!G176</f>
        <v>0.94822580645161314</v>
      </c>
      <c r="C16" s="5">
        <f>Input_SEMO!F176</f>
        <v>0</v>
      </c>
      <c r="D16" s="5">
        <f t="shared" si="1"/>
        <v>0.94822580645161314</v>
      </c>
      <c r="E16" s="5">
        <f>Input_SEMO!I176</f>
        <v>164</v>
      </c>
      <c r="G16" s="26">
        <f t="shared" si="3"/>
        <v>36.880584293935492</v>
      </c>
      <c r="I16" s="3">
        <f t="shared" si="4"/>
        <v>3.0655141665119179</v>
      </c>
    </row>
    <row r="17" spans="1:9" x14ac:dyDescent="0.25">
      <c r="A17" s="1">
        <f t="shared" si="2"/>
        <v>11</v>
      </c>
      <c r="B17" s="5">
        <f>Input_SEMO!G177</f>
        <v>0.94822580645161314</v>
      </c>
      <c r="C17" s="5">
        <f>Input_SEMO!F177</f>
        <v>0</v>
      </c>
      <c r="D17" s="5">
        <f t="shared" si="1"/>
        <v>0.94822580645161314</v>
      </c>
      <c r="E17" s="5">
        <f>Input_SEMO!I177</f>
        <v>184</v>
      </c>
      <c r="G17" s="26">
        <f t="shared" si="3"/>
        <v>41.378216524903237</v>
      </c>
      <c r="I17" s="3">
        <f t="shared" si="4"/>
        <v>3.439357357549957</v>
      </c>
    </row>
    <row r="18" spans="1:9" x14ac:dyDescent="0.25">
      <c r="A18" s="1">
        <f t="shared" si="2"/>
        <v>12</v>
      </c>
      <c r="B18" s="5">
        <f>Input_SEMO!G178</f>
        <v>0.94822580645161314</v>
      </c>
      <c r="C18" s="5">
        <f>Input_SEMO!F178</f>
        <v>0</v>
      </c>
      <c r="D18" s="5">
        <f t="shared" si="1"/>
        <v>0.94822580645161314</v>
      </c>
      <c r="E18" s="5">
        <f>Input_SEMO!I178</f>
        <v>151</v>
      </c>
      <c r="G18" s="26">
        <f t="shared" si="3"/>
        <v>33.957123343806458</v>
      </c>
      <c r="I18" s="3">
        <f t="shared" si="4"/>
        <v>2.8225160923371928</v>
      </c>
    </row>
    <row r="19" spans="1:9" x14ac:dyDescent="0.25">
      <c r="A19" s="1">
        <f t="shared" si="2"/>
        <v>13</v>
      </c>
      <c r="B19" s="5">
        <f>Input_SEMO!G179</f>
        <v>0.94822580645161314</v>
      </c>
      <c r="C19" s="5">
        <f>Input_SEMO!F179</f>
        <v>0</v>
      </c>
      <c r="D19" s="5">
        <f t="shared" si="1"/>
        <v>0.94822580645161314</v>
      </c>
      <c r="E19" s="5">
        <f>Input_SEMO!I179</f>
        <v>151</v>
      </c>
      <c r="G19" s="26">
        <f t="shared" si="3"/>
        <v>33.957123343806458</v>
      </c>
      <c r="I19" s="3">
        <f t="shared" si="4"/>
        <v>2.8225160923371928</v>
      </c>
    </row>
    <row r="20" spans="1:9" x14ac:dyDescent="0.25">
      <c r="A20" s="1">
        <f t="shared" si="2"/>
        <v>14</v>
      </c>
      <c r="B20" s="5">
        <f>Input_SEMO!G180</f>
        <v>0.94822580645161314</v>
      </c>
      <c r="C20" s="5">
        <f>Input_SEMO!F180</f>
        <v>0</v>
      </c>
      <c r="D20" s="5">
        <f t="shared" si="1"/>
        <v>0.94822580645161314</v>
      </c>
      <c r="E20" s="5">
        <f>Input_SEMO!I180</f>
        <v>202</v>
      </c>
      <c r="G20" s="26">
        <f t="shared" si="3"/>
        <v>45.426085532774202</v>
      </c>
      <c r="I20" s="3">
        <f t="shared" si="4"/>
        <v>3.7758162294841915</v>
      </c>
    </row>
    <row r="21" spans="1:9" x14ac:dyDescent="0.25">
      <c r="A21" s="1">
        <f t="shared" si="2"/>
        <v>15</v>
      </c>
      <c r="B21" s="5">
        <f>Input_SEMO!G181</f>
        <v>0.94822580645161314</v>
      </c>
      <c r="C21" s="5">
        <f>Input_SEMO!F181</f>
        <v>0</v>
      </c>
      <c r="D21" s="5">
        <f t="shared" si="1"/>
        <v>0.94822580645161314</v>
      </c>
      <c r="E21" s="5">
        <f>Input_SEMO!I181</f>
        <v>133</v>
      </c>
      <c r="G21" s="26">
        <f t="shared" si="3"/>
        <v>29.909254335935493</v>
      </c>
      <c r="I21" s="3">
        <f t="shared" si="4"/>
        <v>2.4860572204029583</v>
      </c>
    </row>
    <row r="22" spans="1:9" x14ac:dyDescent="0.25">
      <c r="A22" s="1">
        <f t="shared" si="2"/>
        <v>16</v>
      </c>
      <c r="B22" s="5">
        <f>Input_SEMO!G182</f>
        <v>0.94822580645161314</v>
      </c>
      <c r="C22" s="5">
        <f>Input_SEMO!F182</f>
        <v>0</v>
      </c>
      <c r="D22" s="5">
        <f t="shared" si="1"/>
        <v>0.94822580645161314</v>
      </c>
      <c r="E22" s="5">
        <f>Input_SEMO!I182</f>
        <v>206</v>
      </c>
      <c r="G22" s="26">
        <f t="shared" si="3"/>
        <v>46.32561197896775</v>
      </c>
      <c r="I22" s="3">
        <f t="shared" si="4"/>
        <v>3.8505848676917993</v>
      </c>
    </row>
    <row r="23" spans="1:9" x14ac:dyDescent="0.25">
      <c r="A23" s="1">
        <f t="shared" si="2"/>
        <v>17</v>
      </c>
      <c r="B23" s="5">
        <f>Input_SEMO!G183</f>
        <v>0.94822580645161314</v>
      </c>
      <c r="C23" s="5">
        <f>Input_SEMO!F183</f>
        <v>0</v>
      </c>
      <c r="D23" s="5">
        <f t="shared" si="1"/>
        <v>0.94822580645161314</v>
      </c>
      <c r="E23" s="5">
        <f>Input_SEMO!I183</f>
        <v>131</v>
      </c>
      <c r="G23" s="26">
        <f t="shared" si="3"/>
        <v>29.459491112838716</v>
      </c>
      <c r="I23" s="3">
        <f t="shared" si="4"/>
        <v>2.4486729012991542</v>
      </c>
    </row>
    <row r="24" spans="1:9" x14ac:dyDescent="0.25">
      <c r="A24" s="1">
        <f t="shared" si="2"/>
        <v>18</v>
      </c>
      <c r="B24" s="5">
        <f>Input_SEMO!G184</f>
        <v>0.94822580645161314</v>
      </c>
      <c r="C24" s="5">
        <f>Input_SEMO!F184</f>
        <v>0</v>
      </c>
      <c r="D24" s="5">
        <f t="shared" si="1"/>
        <v>0.94822580645161314</v>
      </c>
      <c r="E24" s="5">
        <f>Input_SEMO!I184</f>
        <v>214</v>
      </c>
      <c r="G24" s="26">
        <f t="shared" si="3"/>
        <v>48.124664871354845</v>
      </c>
      <c r="I24" s="3">
        <f t="shared" si="4"/>
        <v>4.0001221441070145</v>
      </c>
    </row>
    <row r="25" spans="1:9" x14ac:dyDescent="0.25">
      <c r="A25" s="1">
        <f t="shared" si="2"/>
        <v>19</v>
      </c>
      <c r="B25" s="5">
        <f>Input_SEMO!G185</f>
        <v>0.94822580645161314</v>
      </c>
      <c r="C25" s="5">
        <f>Input_SEMO!F185</f>
        <v>0</v>
      </c>
      <c r="D25" s="5">
        <f t="shared" si="1"/>
        <v>0.94822580645161314</v>
      </c>
      <c r="E25" s="5">
        <f>Input_SEMO!I185</f>
        <v>171</v>
      </c>
      <c r="G25" s="26">
        <f t="shared" si="3"/>
        <v>38.454755574774204</v>
      </c>
      <c r="I25" s="3">
        <f t="shared" si="4"/>
        <v>3.1963592833752319</v>
      </c>
    </row>
    <row r="26" spans="1:9" x14ac:dyDescent="0.25">
      <c r="A26" s="1"/>
      <c r="B26" s="5"/>
      <c r="C26" s="5"/>
      <c r="D26" s="5"/>
      <c r="E26" s="5"/>
      <c r="G26" s="26"/>
      <c r="I26" s="3"/>
    </row>
    <row r="27" spans="1:9" ht="15.75" thickBot="1" x14ac:dyDescent="0.3">
      <c r="A27" s="1" t="s">
        <v>20</v>
      </c>
      <c r="B27" s="25">
        <f>SUM(B7:B25)</f>
        <v>14.596720430107535</v>
      </c>
      <c r="C27" s="25">
        <f>SUM(C7:C25)</f>
        <v>0</v>
      </c>
      <c r="D27" s="25">
        <f t="shared" ref="D27" si="5">SUM(D7:D25)</f>
        <v>14.596720430107535</v>
      </c>
      <c r="E27" s="25">
        <f>SUM(E7:E25)</f>
        <v>3257</v>
      </c>
      <c r="G27" s="27">
        <f t="shared" ref="G27:I27" si="6">SUM(G7:G25)</f>
        <v>607.34473138907549</v>
      </c>
      <c r="H27" s="21">
        <f t="shared" si="6"/>
        <v>8.3119999999999999E-2</v>
      </c>
      <c r="I27" s="22">
        <f t="shared" si="6"/>
        <v>50.482494073059954</v>
      </c>
    </row>
    <row r="28" spans="1:9" ht="15.75" thickTop="1" x14ac:dyDescent="0.25">
      <c r="A28" s="1"/>
    </row>
    <row r="30" spans="1:9" x14ac:dyDescent="0.25">
      <c r="A30" t="s">
        <v>32</v>
      </c>
      <c r="I30" s="20">
        <f>I27</f>
        <v>50.482494073059954</v>
      </c>
    </row>
    <row r="32" spans="1:9" x14ac:dyDescent="0.25">
      <c r="A32" t="s">
        <v>34</v>
      </c>
      <c r="I32" s="36">
        <f>+Assumptions!$G$20</f>
        <v>3908443.5557121718</v>
      </c>
    </row>
    <row r="34" spans="1:9" x14ac:dyDescent="0.25">
      <c r="A34" s="31" t="s">
        <v>35</v>
      </c>
      <c r="B34" s="32"/>
      <c r="C34" s="32"/>
      <c r="D34" s="32"/>
      <c r="E34" s="32"/>
      <c r="F34" s="32"/>
      <c r="G34" s="32"/>
      <c r="H34" s="32"/>
      <c r="I34" s="33">
        <f>ROUND(+I30/I32,5)</f>
        <v>1.0000000000000001E-5</v>
      </c>
    </row>
    <row r="37" spans="1:9" x14ac:dyDescent="0.25">
      <c r="A37" s="23" t="s">
        <v>472</v>
      </c>
    </row>
    <row r="38" spans="1:9" x14ac:dyDescent="0.25">
      <c r="A38" s="1">
        <v>1</v>
      </c>
      <c r="B38" s="5">
        <f>Input_SEMO!G190</f>
        <v>0.85489247311827943</v>
      </c>
      <c r="C38" s="5">
        <f>Input_SEMO!F190</f>
        <v>0</v>
      </c>
      <c r="D38" s="5">
        <f t="shared" ref="D38:D56" si="7">+B38-C38</f>
        <v>0.85489247311827943</v>
      </c>
      <c r="E38" s="5">
        <f>Input_SEMO!I190</f>
        <v>136</v>
      </c>
      <c r="F38" s="34">
        <f>F7</f>
        <v>0.23716039999999999</v>
      </c>
      <c r="G38" s="26">
        <f>+D38*E38*$F$7</f>
        <v>27.573543159913974</v>
      </c>
      <c r="H38" s="35">
        <f>H7</f>
        <v>8.3119999999999999E-2</v>
      </c>
      <c r="I38" s="3">
        <f>+G38*$H$38</f>
        <v>2.2919129074520495</v>
      </c>
    </row>
    <row r="39" spans="1:9" x14ac:dyDescent="0.25">
      <c r="A39" s="1">
        <f t="shared" ref="A39:A56" si="8">+A38+1</f>
        <v>2</v>
      </c>
      <c r="B39" s="5">
        <f>Input_SEMO!G191</f>
        <v>0.85489247311827943</v>
      </c>
      <c r="C39" s="5">
        <f>Input_SEMO!F191</f>
        <v>0</v>
      </c>
      <c r="D39" s="5">
        <f t="shared" si="7"/>
        <v>0.85489247311827943</v>
      </c>
      <c r="E39" s="5">
        <f>Input_SEMO!I191</f>
        <v>77</v>
      </c>
      <c r="F39" s="19"/>
      <c r="G39" s="26">
        <f t="shared" ref="G39:G56" si="9">+D39*E39*$F$7</f>
        <v>15.61149134789247</v>
      </c>
      <c r="I39" s="96">
        <f t="shared" ref="I39:I56" si="10">+G39*$H$38</f>
        <v>1.2976271608368219</v>
      </c>
    </row>
    <row r="40" spans="1:9" x14ac:dyDescent="0.25">
      <c r="A40" s="1">
        <f t="shared" si="8"/>
        <v>3</v>
      </c>
      <c r="B40" s="5">
        <f>Input_SEMO!G192</f>
        <v>0.85489247311827943</v>
      </c>
      <c r="C40" s="5">
        <f>Input_SEMO!F192</f>
        <v>0</v>
      </c>
      <c r="D40" s="5">
        <f t="shared" si="7"/>
        <v>0.85489247311827943</v>
      </c>
      <c r="E40" s="5">
        <f>Input_SEMO!I192</f>
        <v>231</v>
      </c>
      <c r="G40" s="26">
        <f t="shared" si="9"/>
        <v>46.83447404367741</v>
      </c>
      <c r="I40" s="96">
        <f t="shared" si="10"/>
        <v>3.8928814825104663</v>
      </c>
    </row>
    <row r="41" spans="1:9" x14ac:dyDescent="0.25">
      <c r="A41" s="1">
        <f t="shared" si="8"/>
        <v>4</v>
      </c>
      <c r="B41" s="5">
        <f>Input_SEMO!G193</f>
        <v>0.85489247311827943</v>
      </c>
      <c r="C41" s="5">
        <f>Input_SEMO!F193</f>
        <v>0</v>
      </c>
      <c r="D41" s="5">
        <f t="shared" si="7"/>
        <v>0.85489247311827943</v>
      </c>
      <c r="E41" s="5">
        <f>Input_SEMO!I193</f>
        <v>173</v>
      </c>
      <c r="G41" s="26">
        <f t="shared" si="9"/>
        <v>35.075168872537631</v>
      </c>
      <c r="I41" s="96">
        <f t="shared" si="10"/>
        <v>2.9154480366853277</v>
      </c>
    </row>
    <row r="42" spans="1:9" x14ac:dyDescent="0.25">
      <c r="A42" s="1">
        <f t="shared" si="8"/>
        <v>5</v>
      </c>
      <c r="B42" s="5">
        <f>Input_SEMO!G194</f>
        <v>2.6896296296296298</v>
      </c>
      <c r="C42" s="5">
        <f>Input_SEMO!F194</f>
        <v>0</v>
      </c>
      <c r="D42" s="5">
        <f t="shared" si="7"/>
        <v>2.6896296296296298</v>
      </c>
      <c r="E42" s="5">
        <f>Input_SEMO!I194</f>
        <v>214</v>
      </c>
      <c r="G42" s="26">
        <f t="shared" si="9"/>
        <v>136.50495870637039</v>
      </c>
      <c r="I42" s="96">
        <f t="shared" si="10"/>
        <v>11.346292167673507</v>
      </c>
    </row>
    <row r="43" spans="1:9" x14ac:dyDescent="0.25">
      <c r="A43" s="1">
        <f t="shared" si="8"/>
        <v>6</v>
      </c>
      <c r="B43" s="5">
        <f>Input_SEMO!G195</f>
        <v>11.59685185185185</v>
      </c>
      <c r="C43" s="5">
        <f>Input_SEMO!F195</f>
        <v>0</v>
      </c>
      <c r="D43" s="5">
        <f t="shared" si="7"/>
        <v>11.59685185185185</v>
      </c>
      <c r="E43" s="5">
        <f>Input_SEMO!I195</f>
        <v>127</v>
      </c>
      <c r="G43" s="26">
        <f t="shared" si="9"/>
        <v>349.28988103859251</v>
      </c>
      <c r="I43" s="96">
        <f t="shared" si="10"/>
        <v>29.032974911927809</v>
      </c>
    </row>
    <row r="44" spans="1:9" x14ac:dyDescent="0.25">
      <c r="A44" s="1">
        <f t="shared" si="8"/>
        <v>7</v>
      </c>
      <c r="B44" s="5">
        <f>Input_SEMO!G196</f>
        <v>25.965740740740735</v>
      </c>
      <c r="C44" s="5">
        <f>Input_SEMO!F196</f>
        <v>0</v>
      </c>
      <c r="D44" s="5">
        <f t="shared" si="7"/>
        <v>25.965740740740735</v>
      </c>
      <c r="E44" s="5">
        <f>Input_SEMO!I196</f>
        <v>202</v>
      </c>
      <c r="G44" s="26">
        <f t="shared" si="9"/>
        <v>1243.9251829948146</v>
      </c>
      <c r="I44" s="96">
        <f t="shared" si="10"/>
        <v>103.39506121052899</v>
      </c>
    </row>
    <row r="45" spans="1:9" x14ac:dyDescent="0.25">
      <c r="A45" s="1">
        <f t="shared" si="8"/>
        <v>8</v>
      </c>
      <c r="B45" s="5">
        <f>Input_SEMO!G197</f>
        <v>26.179999999999993</v>
      </c>
      <c r="C45" s="5">
        <f>Input_SEMO!F197</f>
        <v>0</v>
      </c>
      <c r="D45" s="5">
        <f t="shared" si="7"/>
        <v>26.179999999999993</v>
      </c>
      <c r="E45" s="5">
        <f>Input_SEMO!I197</f>
        <v>199</v>
      </c>
      <c r="G45" s="26">
        <f t="shared" si="9"/>
        <v>1235.5629951279998</v>
      </c>
      <c r="I45" s="96">
        <f t="shared" si="10"/>
        <v>102.69999615503934</v>
      </c>
    </row>
    <row r="46" spans="1:9" x14ac:dyDescent="0.25">
      <c r="A46" s="1">
        <f t="shared" si="8"/>
        <v>9</v>
      </c>
      <c r="B46" s="5">
        <f>Input_SEMO!G198</f>
        <v>32.889999999999993</v>
      </c>
      <c r="C46" s="5">
        <f>Input_SEMO!F198</f>
        <v>0</v>
      </c>
      <c r="D46" s="5">
        <f t="shared" si="7"/>
        <v>32.889999999999993</v>
      </c>
      <c r="E46" s="5">
        <f>Input_SEMO!I198</f>
        <v>184</v>
      </c>
      <c r="G46" s="26">
        <f t="shared" si="9"/>
        <v>1435.2378223039996</v>
      </c>
      <c r="I46" s="96">
        <f t="shared" si="10"/>
        <v>119.29696778990844</v>
      </c>
    </row>
    <row r="47" spans="1:9" x14ac:dyDescent="0.25">
      <c r="A47" s="1">
        <f t="shared" si="8"/>
        <v>10</v>
      </c>
      <c r="B47" s="5">
        <f>Input_SEMO!G199</f>
        <v>36.408703703703694</v>
      </c>
      <c r="C47" s="5">
        <f>Input_SEMO!F199</f>
        <v>0</v>
      </c>
      <c r="D47" s="5">
        <f t="shared" si="7"/>
        <v>36.408703703703694</v>
      </c>
      <c r="E47" s="5">
        <f>Input_SEMO!I199</f>
        <v>161</v>
      </c>
      <c r="G47" s="26">
        <f t="shared" si="9"/>
        <v>1390.1871401501478</v>
      </c>
      <c r="I47" s="96">
        <f t="shared" si="10"/>
        <v>115.55235508928028</v>
      </c>
    </row>
    <row r="48" spans="1:9" x14ac:dyDescent="0.25">
      <c r="A48" s="1">
        <f t="shared" si="8"/>
        <v>11</v>
      </c>
      <c r="B48" s="5">
        <f>Input_SEMO!G200</f>
        <v>36.408703703703694</v>
      </c>
      <c r="C48" s="5">
        <f>Input_SEMO!F200</f>
        <v>0</v>
      </c>
      <c r="D48" s="5">
        <f t="shared" si="7"/>
        <v>36.408703703703694</v>
      </c>
      <c r="E48" s="5">
        <f>Input_SEMO!I200</f>
        <v>180</v>
      </c>
      <c r="G48" s="26">
        <f t="shared" si="9"/>
        <v>1554.2464920933328</v>
      </c>
      <c r="I48" s="96">
        <f t="shared" si="10"/>
        <v>129.18896842279781</v>
      </c>
    </row>
    <row r="49" spans="1:9" x14ac:dyDescent="0.25">
      <c r="A49" s="1">
        <f t="shared" si="8"/>
        <v>12</v>
      </c>
      <c r="B49" s="5">
        <f>Input_SEMO!G201</f>
        <v>36.408703703703694</v>
      </c>
      <c r="C49" s="5">
        <f>Input_SEMO!F201</f>
        <v>0</v>
      </c>
      <c r="D49" s="5">
        <f t="shared" si="7"/>
        <v>36.408703703703694</v>
      </c>
      <c r="E49" s="5">
        <f>Input_SEMO!I201</f>
        <v>147</v>
      </c>
      <c r="G49" s="26">
        <f t="shared" si="9"/>
        <v>1269.3013018762217</v>
      </c>
      <c r="I49" s="96">
        <f t="shared" si="10"/>
        <v>105.50432421195154</v>
      </c>
    </row>
    <row r="50" spans="1:9" x14ac:dyDescent="0.25">
      <c r="A50" s="1">
        <f t="shared" si="8"/>
        <v>13</v>
      </c>
      <c r="B50" s="5">
        <f>Input_SEMO!G202</f>
        <v>36.408703703703694</v>
      </c>
      <c r="C50" s="5">
        <f>Input_SEMO!F202</f>
        <v>0</v>
      </c>
      <c r="D50" s="5">
        <f t="shared" si="7"/>
        <v>36.408703703703694</v>
      </c>
      <c r="E50" s="5">
        <f>Input_SEMO!I202</f>
        <v>146</v>
      </c>
      <c r="G50" s="26">
        <f t="shared" si="9"/>
        <v>1260.6665991423699</v>
      </c>
      <c r="I50" s="96">
        <f t="shared" si="10"/>
        <v>104.78660772071379</v>
      </c>
    </row>
    <row r="51" spans="1:9" x14ac:dyDescent="0.25">
      <c r="A51" s="1">
        <f t="shared" si="8"/>
        <v>14</v>
      </c>
      <c r="B51" s="5">
        <f>Input_SEMO!G203</f>
        <v>36.408703703703694</v>
      </c>
      <c r="C51" s="5">
        <f>Input_SEMO!F203</f>
        <v>0</v>
      </c>
      <c r="D51" s="5">
        <f t="shared" si="7"/>
        <v>36.408703703703694</v>
      </c>
      <c r="E51" s="5">
        <f>Input_SEMO!I203</f>
        <v>200</v>
      </c>
      <c r="G51" s="26">
        <f t="shared" si="9"/>
        <v>1726.94054677037</v>
      </c>
      <c r="I51" s="96">
        <f t="shared" si="10"/>
        <v>143.54329824755317</v>
      </c>
    </row>
    <row r="52" spans="1:9" x14ac:dyDescent="0.25">
      <c r="A52" s="1">
        <f t="shared" si="8"/>
        <v>15</v>
      </c>
      <c r="B52" s="5">
        <f>Input_SEMO!G204</f>
        <v>36.408703703703694</v>
      </c>
      <c r="C52" s="5">
        <f>Input_SEMO!F204</f>
        <v>0</v>
      </c>
      <c r="D52" s="5">
        <f t="shared" si="7"/>
        <v>36.408703703703694</v>
      </c>
      <c r="E52" s="5">
        <f>Input_SEMO!I204</f>
        <v>131</v>
      </c>
      <c r="G52" s="26">
        <f t="shared" si="9"/>
        <v>1131.1460581345923</v>
      </c>
      <c r="I52" s="96">
        <f t="shared" si="10"/>
        <v>94.020860352147309</v>
      </c>
    </row>
    <row r="53" spans="1:9" x14ac:dyDescent="0.25">
      <c r="A53" s="1">
        <f t="shared" si="8"/>
        <v>16</v>
      </c>
      <c r="B53" s="5">
        <f>Input_SEMO!G205</f>
        <v>36.408703703703694</v>
      </c>
      <c r="C53" s="5">
        <f>Input_SEMO!F205</f>
        <v>0</v>
      </c>
      <c r="D53" s="5">
        <f t="shared" si="7"/>
        <v>36.408703703703694</v>
      </c>
      <c r="E53" s="5">
        <f>Input_SEMO!I205</f>
        <v>203</v>
      </c>
      <c r="G53" s="26">
        <f t="shared" si="9"/>
        <v>1752.8446549719254</v>
      </c>
      <c r="I53" s="96">
        <f t="shared" si="10"/>
        <v>145.69644772126642</v>
      </c>
    </row>
    <row r="54" spans="1:9" x14ac:dyDescent="0.25">
      <c r="A54" s="1">
        <f t="shared" si="8"/>
        <v>17</v>
      </c>
      <c r="B54" s="5">
        <f>Input_SEMO!G206</f>
        <v>36.408703703703694</v>
      </c>
      <c r="C54" s="5">
        <f>Input_SEMO!F206</f>
        <v>0</v>
      </c>
      <c r="D54" s="5">
        <f t="shared" si="7"/>
        <v>36.408703703703694</v>
      </c>
      <c r="E54" s="5">
        <f>Input_SEMO!I206</f>
        <v>130</v>
      </c>
      <c r="G54" s="26">
        <f t="shared" si="9"/>
        <v>1122.5113554007405</v>
      </c>
      <c r="I54" s="96">
        <f t="shared" si="10"/>
        <v>93.303143860909557</v>
      </c>
    </row>
    <row r="55" spans="1:9" x14ac:dyDescent="0.25">
      <c r="A55" s="1">
        <f t="shared" si="8"/>
        <v>18</v>
      </c>
      <c r="B55" s="5">
        <f>Input_SEMO!G207</f>
        <v>36.408703703703694</v>
      </c>
      <c r="C55" s="5">
        <f>Input_SEMO!F207</f>
        <v>0</v>
      </c>
      <c r="D55" s="5">
        <f t="shared" si="7"/>
        <v>36.408703703703694</v>
      </c>
      <c r="E55" s="5">
        <f>Input_SEMO!I207</f>
        <v>212</v>
      </c>
      <c r="G55" s="26">
        <f t="shared" si="9"/>
        <v>1830.5569795765921</v>
      </c>
      <c r="I55" s="96">
        <f t="shared" si="10"/>
        <v>152.15589614240633</v>
      </c>
    </row>
    <row r="56" spans="1:9" x14ac:dyDescent="0.25">
      <c r="A56" s="1">
        <f t="shared" si="8"/>
        <v>19</v>
      </c>
      <c r="B56" s="5">
        <f>Input_SEMO!G208</f>
        <v>36.408703703703694</v>
      </c>
      <c r="C56" s="5">
        <f>Input_SEMO!F208</f>
        <v>0</v>
      </c>
      <c r="D56" s="5">
        <f t="shared" si="7"/>
        <v>36.408703703703694</v>
      </c>
      <c r="E56" s="5">
        <f>Input_SEMO!I208</f>
        <v>162</v>
      </c>
      <c r="G56" s="26">
        <f t="shared" si="9"/>
        <v>1398.8218428839996</v>
      </c>
      <c r="I56" s="96">
        <f t="shared" si="10"/>
        <v>116.27007158051805</v>
      </c>
    </row>
    <row r="57" spans="1:9" x14ac:dyDescent="0.25">
      <c r="A57" s="1"/>
      <c r="B57" s="5"/>
      <c r="C57" s="5"/>
      <c r="D57" s="5"/>
      <c r="E57" s="5"/>
      <c r="G57" s="26"/>
      <c r="I57" s="3"/>
    </row>
    <row r="58" spans="1:9" ht="15.75" thickBot="1" x14ac:dyDescent="0.3">
      <c r="A58" s="1" t="s">
        <v>20</v>
      </c>
      <c r="B58" s="25">
        <f>SUM(B38:B56)</f>
        <v>466.82882915173212</v>
      </c>
      <c r="C58" s="25">
        <f>SUM(C38:C56)</f>
        <v>0</v>
      </c>
      <c r="D58" s="25">
        <f t="shared" ref="D58" si="11">SUM(D38:D56)</f>
        <v>466.82882915173212</v>
      </c>
      <c r="E58" s="25">
        <f>SUM(E38:E56)</f>
        <v>3215</v>
      </c>
      <c r="G58" s="27">
        <f t="shared" ref="G58:I58" si="12">SUM(G38:G56)</f>
        <v>18962.838488596091</v>
      </c>
      <c r="H58" s="21">
        <f t="shared" si="12"/>
        <v>8.3119999999999999E-2</v>
      </c>
      <c r="I58" s="22">
        <f t="shared" si="12"/>
        <v>1576.1911351721071</v>
      </c>
    </row>
    <row r="59" spans="1:9" ht="15.75" thickTop="1" x14ac:dyDescent="0.25">
      <c r="A59" s="1"/>
    </row>
    <row r="61" spans="1:9" x14ac:dyDescent="0.25">
      <c r="A61" t="s">
        <v>32</v>
      </c>
      <c r="I61" s="20">
        <f>I58</f>
        <v>1576.1911351721071</v>
      </c>
    </row>
    <row r="63" spans="1:9" x14ac:dyDescent="0.25">
      <c r="A63" t="s">
        <v>34</v>
      </c>
      <c r="I63" s="36">
        <f>I32</f>
        <v>3908443.5557121718</v>
      </c>
    </row>
    <row r="65" spans="1:9" x14ac:dyDescent="0.25">
      <c r="A65" s="31" t="s">
        <v>35</v>
      </c>
      <c r="B65" s="32"/>
      <c r="C65" s="32"/>
      <c r="D65" s="32"/>
      <c r="E65" s="32"/>
      <c r="F65" s="32"/>
      <c r="G65" s="32"/>
      <c r="H65" s="32"/>
      <c r="I65" s="33">
        <f>ROUND(+I61/I63,5)</f>
        <v>4.0000000000000002E-4</v>
      </c>
    </row>
    <row r="68" spans="1:9" x14ac:dyDescent="0.25">
      <c r="A68" s="23" t="s">
        <v>466</v>
      </c>
    </row>
    <row r="69" spans="1:9" x14ac:dyDescent="0.25">
      <c r="A69" s="1">
        <v>1</v>
      </c>
      <c r="B69" s="5">
        <f>Input_SEMO!G213</f>
        <v>42.466851851851843</v>
      </c>
      <c r="C69" s="5">
        <f>Input_SEMO!F213</f>
        <v>9</v>
      </c>
      <c r="D69" s="5">
        <f t="shared" ref="D69:D87" si="13">+B69-C69</f>
        <v>33.466851851851843</v>
      </c>
      <c r="E69" s="5">
        <f>Input_SEMO!I213</f>
        <v>136</v>
      </c>
      <c r="F69" s="34">
        <f>F38</f>
        <v>0.23716039999999999</v>
      </c>
      <c r="G69" s="26">
        <f>+D69*E69*$F$7</f>
        <v>1079.4336281819255</v>
      </c>
      <c r="H69" s="35">
        <f>H38</f>
        <v>8.3119999999999999E-2</v>
      </c>
      <c r="I69" s="3">
        <f>+G69*$H$69</f>
        <v>89.722523174481651</v>
      </c>
    </row>
    <row r="70" spans="1:9" x14ac:dyDescent="0.25">
      <c r="A70" s="1">
        <f t="shared" ref="A70:A87" si="14">+A69+1</f>
        <v>2</v>
      </c>
      <c r="B70" s="5">
        <f>Input_SEMO!G214</f>
        <v>48.408733572281953</v>
      </c>
      <c r="C70" s="5">
        <f>Input_SEMO!F214</f>
        <v>9</v>
      </c>
      <c r="D70" s="5">
        <f t="shared" si="13"/>
        <v>39.408733572281953</v>
      </c>
      <c r="E70" s="5">
        <f>Input_SEMO!I214</f>
        <v>76</v>
      </c>
      <c r="F70" s="19"/>
      <c r="G70" s="26">
        <f t="shared" ref="G70:G87" si="15">+D70*E70*$F$7</f>
        <v>710.31051732968206</v>
      </c>
      <c r="I70" s="96">
        <f t="shared" ref="I70:I87" si="16">+G70*$H$69</f>
        <v>59.041010200443175</v>
      </c>
    </row>
    <row r="71" spans="1:9" x14ac:dyDescent="0.25">
      <c r="A71" s="1">
        <f t="shared" si="14"/>
        <v>3</v>
      </c>
      <c r="B71" s="5">
        <f>Input_SEMO!G215</f>
        <v>49.992712066905611</v>
      </c>
      <c r="C71" s="5">
        <f>Input_SEMO!F215</f>
        <v>9</v>
      </c>
      <c r="D71" s="5">
        <f t="shared" si="13"/>
        <v>40.992712066905611</v>
      </c>
      <c r="E71" s="5">
        <f>Input_SEMO!I215</f>
        <v>229</v>
      </c>
      <c r="G71" s="26">
        <f t="shared" si="15"/>
        <v>2226.3031899097246</v>
      </c>
      <c r="I71" s="96">
        <f t="shared" si="16"/>
        <v>185.05032114529629</v>
      </c>
    </row>
    <row r="72" spans="1:9" x14ac:dyDescent="0.25">
      <c r="A72" s="1">
        <f t="shared" si="14"/>
        <v>4</v>
      </c>
      <c r="B72" s="5">
        <f>Input_SEMO!G216</f>
        <v>49.992712066905611</v>
      </c>
      <c r="C72" s="5">
        <f>Input_SEMO!F216</f>
        <v>9</v>
      </c>
      <c r="D72" s="5">
        <f t="shared" si="13"/>
        <v>40.992712066905611</v>
      </c>
      <c r="E72" s="5">
        <f>Input_SEMO!I216</f>
        <v>173</v>
      </c>
      <c r="G72" s="26">
        <f t="shared" si="15"/>
        <v>1681.8797024208839</v>
      </c>
      <c r="I72" s="96">
        <f t="shared" si="16"/>
        <v>139.79784086522386</v>
      </c>
    </row>
    <row r="73" spans="1:9" x14ac:dyDescent="0.25">
      <c r="A73" s="1">
        <f t="shared" si="14"/>
        <v>5</v>
      </c>
      <c r="B73" s="5">
        <f>Input_SEMO!G217</f>
        <v>47.303082437275982</v>
      </c>
      <c r="C73" s="5">
        <f>Input_SEMO!F217</f>
        <v>9</v>
      </c>
      <c r="D73" s="5">
        <f t="shared" si="13"/>
        <v>38.303082437275982</v>
      </c>
      <c r="E73" s="5">
        <f>Input_SEMO!I217</f>
        <v>211</v>
      </c>
      <c r="G73" s="26">
        <f t="shared" si="15"/>
        <v>1916.7185882841002</v>
      </c>
      <c r="I73" s="96">
        <f t="shared" si="16"/>
        <v>159.3176490581744</v>
      </c>
    </row>
    <row r="74" spans="1:9" x14ac:dyDescent="0.25">
      <c r="A74" s="1">
        <f t="shared" si="14"/>
        <v>6</v>
      </c>
      <c r="B74" s="5">
        <f>Input_SEMO!G218</f>
        <v>38.395860215053759</v>
      </c>
      <c r="C74" s="5">
        <f>Input_SEMO!F218</f>
        <v>9</v>
      </c>
      <c r="D74" s="5">
        <f t="shared" si="13"/>
        <v>29.395860215053759</v>
      </c>
      <c r="E74" s="5">
        <f>Input_SEMO!I218</f>
        <v>128</v>
      </c>
      <c r="G74" s="26">
        <f t="shared" si="15"/>
        <v>892.35634776911809</v>
      </c>
      <c r="I74" s="96">
        <f t="shared" si="16"/>
        <v>74.1726596265691</v>
      </c>
    </row>
    <row r="75" spans="1:9" x14ac:dyDescent="0.25">
      <c r="A75" s="1">
        <f t="shared" si="14"/>
        <v>7</v>
      </c>
      <c r="B75" s="5">
        <f>Input_SEMO!G219</f>
        <v>24.704605734767021</v>
      </c>
      <c r="C75" s="5">
        <f>Input_SEMO!F219</f>
        <v>9</v>
      </c>
      <c r="D75" s="5">
        <f t="shared" si="13"/>
        <v>15.704605734767021</v>
      </c>
      <c r="E75" s="5">
        <f>Input_SEMO!I219</f>
        <v>201</v>
      </c>
      <c r="G75" s="26">
        <f t="shared" si="15"/>
        <v>748.62662615782779</v>
      </c>
      <c r="I75" s="96">
        <f t="shared" si="16"/>
        <v>62.225845166238642</v>
      </c>
    </row>
    <row r="76" spans="1:9" x14ac:dyDescent="0.25">
      <c r="A76" s="1">
        <f t="shared" si="14"/>
        <v>8</v>
      </c>
      <c r="B76" s="5">
        <f>Input_SEMO!G220</f>
        <v>24.490346475507764</v>
      </c>
      <c r="C76" s="5">
        <f>Input_SEMO!F220</f>
        <v>9</v>
      </c>
      <c r="D76" s="5">
        <f t="shared" si="13"/>
        <v>15.490346475507764</v>
      </c>
      <c r="E76" s="5">
        <f>Input_SEMO!I220</f>
        <v>198</v>
      </c>
      <c r="G76" s="26">
        <f t="shared" si="15"/>
        <v>727.39195972146217</v>
      </c>
      <c r="I76" s="96">
        <f t="shared" si="16"/>
        <v>60.460819692047934</v>
      </c>
    </row>
    <row r="77" spans="1:9" x14ac:dyDescent="0.25">
      <c r="A77" s="1">
        <f t="shared" si="14"/>
        <v>9</v>
      </c>
      <c r="B77" s="5">
        <f>Input_SEMO!G221</f>
        <v>20.283410991636799</v>
      </c>
      <c r="C77" s="5">
        <f>Input_SEMO!F221</f>
        <v>9</v>
      </c>
      <c r="D77" s="5">
        <f t="shared" si="13"/>
        <v>11.283410991636799</v>
      </c>
      <c r="E77" s="5">
        <f>Input_SEMO!I221</f>
        <v>182</v>
      </c>
      <c r="G77" s="26">
        <f t="shared" si="15"/>
        <v>487.02804407365829</v>
      </c>
      <c r="I77" s="96">
        <f t="shared" si="16"/>
        <v>40.48177102340248</v>
      </c>
    </row>
    <row r="78" spans="1:9" x14ac:dyDescent="0.25">
      <c r="A78" s="1">
        <f t="shared" si="14"/>
        <v>10</v>
      </c>
      <c r="B78" s="5">
        <f>Input_SEMO!G222</f>
        <v>26.476696535244926</v>
      </c>
      <c r="C78" s="5">
        <f>Input_SEMO!F222</f>
        <v>20</v>
      </c>
      <c r="D78" s="5">
        <f t="shared" si="13"/>
        <v>6.4766965352449262</v>
      </c>
      <c r="E78" s="5">
        <f>Input_SEMO!I222</f>
        <v>159</v>
      </c>
      <c r="G78" s="26">
        <f t="shared" si="15"/>
        <v>244.22653461539085</v>
      </c>
      <c r="I78" s="96">
        <f t="shared" si="16"/>
        <v>20.300109557231288</v>
      </c>
    </row>
    <row r="79" spans="1:9" x14ac:dyDescent="0.25">
      <c r="A79" s="1">
        <f t="shared" si="14"/>
        <v>11</v>
      </c>
      <c r="B79" s="5">
        <f>Input_SEMO!G223</f>
        <v>42.173847072879333</v>
      </c>
      <c r="C79" s="5">
        <f>Input_SEMO!F223</f>
        <v>65</v>
      </c>
      <c r="D79" s="5">
        <f t="shared" si="13"/>
        <v>-22.826152927120667</v>
      </c>
      <c r="E79" s="5">
        <f>Input_SEMO!I223</f>
        <v>182</v>
      </c>
      <c r="G79" s="26">
        <f t="shared" si="15"/>
        <v>-985.2496396755937</v>
      </c>
      <c r="I79" s="96">
        <f t="shared" si="16"/>
        <v>-81.893950049835354</v>
      </c>
    </row>
    <row r="80" spans="1:9" x14ac:dyDescent="0.25">
      <c r="A80" s="1">
        <f t="shared" si="14"/>
        <v>12</v>
      </c>
      <c r="B80" s="5">
        <f>Input_SEMO!G224</f>
        <v>49.095083632019119</v>
      </c>
      <c r="C80" s="5">
        <f>Input_SEMO!F224</f>
        <v>80.5</v>
      </c>
      <c r="D80" s="5">
        <f t="shared" si="13"/>
        <v>-31.404916367980881</v>
      </c>
      <c r="E80" s="5">
        <f>Input_SEMO!I224</f>
        <v>145</v>
      </c>
      <c r="G80" s="26">
        <f t="shared" si="15"/>
        <v>-1079.9603665305494</v>
      </c>
      <c r="I80" s="96">
        <f t="shared" si="16"/>
        <v>-89.766305666019264</v>
      </c>
    </row>
    <row r="81" spans="1:9" x14ac:dyDescent="0.25">
      <c r="A81" s="1">
        <f t="shared" si="14"/>
        <v>13</v>
      </c>
      <c r="B81" s="5">
        <f>Input_SEMO!G225</f>
        <v>62.125567502986861</v>
      </c>
      <c r="C81" s="5">
        <f>Input_SEMO!F225</f>
        <v>101.5</v>
      </c>
      <c r="D81" s="5">
        <f t="shared" si="13"/>
        <v>-39.374432497013139</v>
      </c>
      <c r="E81" s="5">
        <f>Input_SEMO!I225</f>
        <v>147</v>
      </c>
      <c r="G81" s="26">
        <f t="shared" si="15"/>
        <v>-1372.6942556324013</v>
      </c>
      <c r="I81" s="96">
        <f t="shared" si="16"/>
        <v>-114.09834652816519</v>
      </c>
    </row>
    <row r="82" spans="1:9" x14ac:dyDescent="0.25">
      <c r="A82" s="1">
        <f t="shared" si="14"/>
        <v>14</v>
      </c>
      <c r="B82" s="5">
        <f>Input_SEMO!G226</f>
        <v>76.164187574671445</v>
      </c>
      <c r="C82" s="5">
        <f>Input_SEMO!F226</f>
        <v>115.5</v>
      </c>
      <c r="D82" s="5">
        <f t="shared" si="13"/>
        <v>-39.335812425328555</v>
      </c>
      <c r="E82" s="5">
        <f>Input_SEMO!I226</f>
        <v>198</v>
      </c>
      <c r="G82" s="26">
        <f t="shared" si="15"/>
        <v>-1847.1216078049461</v>
      </c>
      <c r="I82" s="96">
        <f t="shared" si="16"/>
        <v>-153.53274804074712</v>
      </c>
    </row>
    <row r="83" spans="1:9" x14ac:dyDescent="0.25">
      <c r="A83" s="1">
        <f t="shared" si="14"/>
        <v>15</v>
      </c>
      <c r="B83" s="5">
        <f>Input_SEMO!G227</f>
        <v>88.390262843488642</v>
      </c>
      <c r="C83" s="5">
        <f>Input_SEMO!F227</f>
        <v>130</v>
      </c>
      <c r="D83" s="5">
        <f t="shared" si="13"/>
        <v>-41.609737156511358</v>
      </c>
      <c r="E83" s="5">
        <f>Input_SEMO!I227</f>
        <v>131</v>
      </c>
      <c r="G83" s="26">
        <f t="shared" si="15"/>
        <v>-1292.7318299392355</v>
      </c>
      <c r="I83" s="96">
        <f t="shared" si="16"/>
        <v>-107.45186970454925</v>
      </c>
    </row>
    <row r="84" spans="1:9" x14ac:dyDescent="0.25">
      <c r="A84" s="1">
        <f t="shared" si="14"/>
        <v>16</v>
      </c>
      <c r="B84" s="5">
        <f>Input_SEMO!G228</f>
        <v>107.80859617682198</v>
      </c>
      <c r="C84" s="5">
        <f>Input_SEMO!F228</f>
        <v>181.5</v>
      </c>
      <c r="D84" s="5">
        <f t="shared" si="13"/>
        <v>-73.691403823178021</v>
      </c>
      <c r="E84" s="5">
        <f>Input_SEMO!I228</f>
        <v>203</v>
      </c>
      <c r="G84" s="26">
        <f t="shared" si="15"/>
        <v>-3547.7666098750851</v>
      </c>
      <c r="I84" s="96">
        <f t="shared" si="16"/>
        <v>-294.89036061281706</v>
      </c>
    </row>
    <row r="85" spans="1:9" x14ac:dyDescent="0.25">
      <c r="A85" s="1">
        <f t="shared" si="14"/>
        <v>17</v>
      </c>
      <c r="B85" s="5">
        <f>Input_SEMO!G229</f>
        <v>112.13563918757467</v>
      </c>
      <c r="C85" s="5">
        <f>Input_SEMO!F229</f>
        <v>198</v>
      </c>
      <c r="D85" s="5">
        <f t="shared" si="13"/>
        <v>-85.864360812425332</v>
      </c>
      <c r="E85" s="5">
        <f>Input_SEMO!I229</f>
        <v>133</v>
      </c>
      <c r="G85" s="26">
        <f t="shared" si="15"/>
        <v>-2708.3622787505424</v>
      </c>
      <c r="I85" s="96">
        <f t="shared" si="16"/>
        <v>-225.11907260974507</v>
      </c>
    </row>
    <row r="86" spans="1:9" x14ac:dyDescent="0.25">
      <c r="A86" s="1">
        <f t="shared" si="14"/>
        <v>18</v>
      </c>
      <c r="B86" s="5">
        <f>Input_SEMO!G230</f>
        <v>120.9958183990442</v>
      </c>
      <c r="C86" s="5">
        <f>Input_SEMO!F230</f>
        <v>208.5</v>
      </c>
      <c r="D86" s="5">
        <f t="shared" si="13"/>
        <v>-87.504181600955803</v>
      </c>
      <c r="E86" s="5">
        <f>Input_SEMO!I230</f>
        <v>210</v>
      </c>
      <c r="G86" s="26">
        <f t="shared" si="15"/>
        <v>-4358.0306091326165</v>
      </c>
      <c r="I86" s="96">
        <f t="shared" si="16"/>
        <v>-362.23950423110307</v>
      </c>
    </row>
    <row r="87" spans="1:9" x14ac:dyDescent="0.25">
      <c r="A87" s="1">
        <f t="shared" si="14"/>
        <v>19</v>
      </c>
      <c r="B87" s="5">
        <f>Input_SEMO!G231</f>
        <v>136.1585065710872</v>
      </c>
      <c r="C87" s="5">
        <f>Input_SEMO!F231</f>
        <v>225</v>
      </c>
      <c r="D87" s="5">
        <f t="shared" si="13"/>
        <v>-88.841493428912798</v>
      </c>
      <c r="E87" s="5">
        <f>Input_SEMO!I231</f>
        <v>161</v>
      </c>
      <c r="G87" s="26">
        <f t="shared" si="15"/>
        <v>-3392.2191430299313</v>
      </c>
      <c r="I87" s="96">
        <f t="shared" si="16"/>
        <v>-281.96125516864788</v>
      </c>
    </row>
    <row r="88" spans="1:9" x14ac:dyDescent="0.25">
      <c r="A88" s="1"/>
      <c r="B88" s="5"/>
      <c r="C88" s="5"/>
      <c r="D88" s="5"/>
      <c r="E88" s="5"/>
      <c r="G88" s="26"/>
      <c r="I88" s="3"/>
    </row>
    <row r="89" spans="1:9" ht="15.75" thickBot="1" x14ac:dyDescent="0.3">
      <c r="A89" s="1" t="s">
        <v>20</v>
      </c>
      <c r="B89" s="25">
        <f>SUM(B69:B87)</f>
        <v>1167.5625209080047</v>
      </c>
      <c r="C89" s="25">
        <f>SUM(C69:C87)</f>
        <v>1406.5</v>
      </c>
      <c r="D89" s="25">
        <f t="shared" ref="D89" si="17">SUM(D69:D87)</f>
        <v>-238.93747909199536</v>
      </c>
      <c r="E89" s="25">
        <f>SUM(E69:E87)</f>
        <v>3203</v>
      </c>
      <c r="G89" s="27">
        <f t="shared" ref="G89:I89" si="18">SUM(G69:G87)</f>
        <v>-9869.8612019071279</v>
      </c>
      <c r="H89" s="21">
        <f t="shared" si="18"/>
        <v>8.3119999999999999E-2</v>
      </c>
      <c r="I89" s="22">
        <f t="shared" si="18"/>
        <v>-820.38286310252033</v>
      </c>
    </row>
    <row r="90" spans="1:9" ht="15.75" thickTop="1" x14ac:dyDescent="0.25">
      <c r="A90" s="1"/>
    </row>
    <row r="92" spans="1:9" x14ac:dyDescent="0.25">
      <c r="A92" t="s">
        <v>32</v>
      </c>
      <c r="I92" s="20">
        <f>I89</f>
        <v>-820.38286310252033</v>
      </c>
    </row>
    <row r="94" spans="1:9" x14ac:dyDescent="0.25">
      <c r="A94" t="s">
        <v>34</v>
      </c>
      <c r="I94" s="36">
        <f>I63</f>
        <v>3908443.5557121718</v>
      </c>
    </row>
    <row r="96" spans="1:9" x14ac:dyDescent="0.25">
      <c r="A96" s="31" t="s">
        <v>35</v>
      </c>
      <c r="B96" s="32"/>
      <c r="C96" s="32"/>
      <c r="D96" s="32"/>
      <c r="E96" s="32"/>
      <c r="F96" s="32"/>
      <c r="G96" s="32"/>
      <c r="H96" s="32"/>
      <c r="I96" s="33">
        <f>ROUND(+I92/I94,5)</f>
        <v>-2.1000000000000001E-4</v>
      </c>
    </row>
    <row r="99" spans="1:9" x14ac:dyDescent="0.25">
      <c r="A99" s="23" t="s">
        <v>465</v>
      </c>
    </row>
    <row r="100" spans="1:9" x14ac:dyDescent="0.25">
      <c r="A100" s="1">
        <v>1</v>
      </c>
      <c r="B100" s="5">
        <f>Input_SEMO!G236</f>
        <v>199.9187992831541</v>
      </c>
      <c r="C100" s="5">
        <f>Input_SEMO!F236</f>
        <v>262.5</v>
      </c>
      <c r="D100" s="5">
        <f t="shared" ref="D100:D118" si="19">+B100-C100</f>
        <v>-62.581200716845899</v>
      </c>
      <c r="E100" s="5">
        <f>Input_SEMO!I236</f>
        <v>140</v>
      </c>
      <c r="F100" s="34">
        <f>F69</f>
        <v>0.23716039999999999</v>
      </c>
      <c r="G100" s="26">
        <f>+D100*E100*$F$7</f>
        <v>-2077.8495632282443</v>
      </c>
      <c r="H100" s="35">
        <f>H69</f>
        <v>8.3119999999999999E-2</v>
      </c>
      <c r="I100" s="3">
        <f>+G100*$H$100</f>
        <v>-172.71085569553168</v>
      </c>
    </row>
    <row r="101" spans="1:9" x14ac:dyDescent="0.25">
      <c r="A101" s="1">
        <f t="shared" ref="A101:A118" si="20">+A100+1</f>
        <v>2</v>
      </c>
      <c r="B101" s="5">
        <f>Input_SEMO!G237</f>
        <v>213.31982078853051</v>
      </c>
      <c r="C101" s="5">
        <f>Input_SEMO!F237</f>
        <v>276.5</v>
      </c>
      <c r="D101" s="5">
        <f t="shared" si="19"/>
        <v>-63.180179211469493</v>
      </c>
      <c r="E101" s="5">
        <f>Input_SEMO!I237</f>
        <v>76</v>
      </c>
      <c r="F101" s="19"/>
      <c r="G101" s="26">
        <f t="shared" ref="G101:G118" si="21">+D101*E101*$F$7</f>
        <v>-1138.7715796136481</v>
      </c>
      <c r="I101" s="96">
        <f t="shared" ref="I101:I118" si="22">+G101*$H$100</f>
        <v>-94.654693697486422</v>
      </c>
    </row>
    <row r="102" spans="1:9" x14ac:dyDescent="0.25">
      <c r="A102" s="1">
        <f t="shared" si="20"/>
        <v>3</v>
      </c>
      <c r="B102" s="5">
        <f>Input_SEMO!G238</f>
        <v>228.69326164874556</v>
      </c>
      <c r="C102" s="5">
        <f>Input_SEMO!F238</f>
        <v>279.5</v>
      </c>
      <c r="D102" s="5">
        <f t="shared" si="19"/>
        <v>-50.806738351254438</v>
      </c>
      <c r="E102" s="5">
        <f>Input_SEMO!I238</f>
        <v>235</v>
      </c>
      <c r="G102" s="26">
        <f t="shared" si="21"/>
        <v>-2831.5964016685284</v>
      </c>
      <c r="I102" s="96">
        <f t="shared" si="22"/>
        <v>-235.36229290668808</v>
      </c>
    </row>
    <row r="103" spans="1:9" x14ac:dyDescent="0.25">
      <c r="A103" s="1">
        <f t="shared" si="20"/>
        <v>4</v>
      </c>
      <c r="B103" s="5">
        <f>Input_SEMO!G239</f>
        <v>249.26618279569897</v>
      </c>
      <c r="C103" s="5">
        <f>Input_SEMO!F239</f>
        <v>284</v>
      </c>
      <c r="D103" s="5">
        <f t="shared" si="19"/>
        <v>-34.733817204301033</v>
      </c>
      <c r="E103" s="5">
        <f>Input_SEMO!I239</f>
        <v>173</v>
      </c>
      <c r="G103" s="26">
        <f t="shared" si="21"/>
        <v>-1425.0850748339124</v>
      </c>
      <c r="I103" s="96">
        <f t="shared" si="22"/>
        <v>-118.45307142019479</v>
      </c>
    </row>
    <row r="104" spans="1:9" x14ac:dyDescent="0.25">
      <c r="A104" s="1">
        <f t="shared" si="20"/>
        <v>5</v>
      </c>
      <c r="B104" s="5">
        <f>Input_SEMO!G240</f>
        <v>259.60784946236561</v>
      </c>
      <c r="C104" s="5">
        <f>Input_SEMO!F240</f>
        <v>302</v>
      </c>
      <c r="D104" s="5">
        <f t="shared" si="19"/>
        <v>-42.392150537634393</v>
      </c>
      <c r="E104" s="5">
        <f>Input_SEMO!I240</f>
        <v>213</v>
      </c>
      <c r="G104" s="26">
        <f t="shared" si="21"/>
        <v>-2141.4464875918702</v>
      </c>
      <c r="I104" s="96">
        <f t="shared" si="22"/>
        <v>-177.99703204863624</v>
      </c>
    </row>
    <row r="105" spans="1:9" x14ac:dyDescent="0.25">
      <c r="A105" s="1">
        <f t="shared" si="20"/>
        <v>6</v>
      </c>
      <c r="B105" s="5">
        <f>Input_SEMO!G241</f>
        <v>267.81507168458779</v>
      </c>
      <c r="C105" s="5">
        <f>Input_SEMO!F241</f>
        <v>348.5</v>
      </c>
      <c r="D105" s="5">
        <f t="shared" si="19"/>
        <v>-80.684928315412208</v>
      </c>
      <c r="E105" s="5">
        <f>Input_SEMO!I241</f>
        <v>128</v>
      </c>
      <c r="G105" s="26">
        <f t="shared" si="21"/>
        <v>-2449.3145437765738</v>
      </c>
      <c r="I105" s="96">
        <f t="shared" si="22"/>
        <v>-203.5870248787088</v>
      </c>
    </row>
    <row r="106" spans="1:9" x14ac:dyDescent="0.25">
      <c r="A106" s="1">
        <f t="shared" si="20"/>
        <v>7</v>
      </c>
      <c r="B106" s="5">
        <f>Input_SEMO!G242</f>
        <v>271.33632616487449</v>
      </c>
      <c r="C106" s="5">
        <f>Input_SEMO!F242</f>
        <v>364.5</v>
      </c>
      <c r="D106" s="5">
        <f t="shared" si="19"/>
        <v>-93.163673835125508</v>
      </c>
      <c r="E106" s="5">
        <f>Input_SEMO!I242</f>
        <v>206</v>
      </c>
      <c r="G106" s="26">
        <f t="shared" si="21"/>
        <v>-4551.5152353548274</v>
      </c>
      <c r="I106" s="96">
        <f t="shared" si="22"/>
        <v>-378.32194636269327</v>
      </c>
    </row>
    <row r="107" spans="1:9" x14ac:dyDescent="0.25">
      <c r="A107" s="1">
        <f t="shared" si="20"/>
        <v>8</v>
      </c>
      <c r="B107" s="5">
        <f>Input_SEMO!G243</f>
        <v>280.37688172043005</v>
      </c>
      <c r="C107" s="5">
        <f>Input_SEMO!F243</f>
        <v>373.5</v>
      </c>
      <c r="D107" s="5">
        <f t="shared" si="19"/>
        <v>-93.123118279569951</v>
      </c>
      <c r="E107" s="5">
        <f>Input_SEMO!I243</f>
        <v>199</v>
      </c>
      <c r="G107" s="26">
        <f t="shared" si="21"/>
        <v>-4394.9380801055941</v>
      </c>
      <c r="I107" s="96">
        <f t="shared" si="22"/>
        <v>-365.30725321837696</v>
      </c>
    </row>
    <row r="108" spans="1:9" x14ac:dyDescent="0.25">
      <c r="A108" s="1">
        <f t="shared" si="20"/>
        <v>9</v>
      </c>
      <c r="B108" s="5">
        <f>Input_SEMO!G244</f>
        <v>292.60881720430103</v>
      </c>
      <c r="C108" s="5">
        <f>Input_SEMO!F244</f>
        <v>386.5</v>
      </c>
      <c r="D108" s="5">
        <f t="shared" si="19"/>
        <v>-93.891182795698967</v>
      </c>
      <c r="E108" s="5">
        <f>Input_SEMO!I244</f>
        <v>184</v>
      </c>
      <c r="G108" s="26">
        <f t="shared" si="21"/>
        <v>-4097.1777661673996</v>
      </c>
      <c r="I108" s="96">
        <f t="shared" si="22"/>
        <v>-340.55741592383424</v>
      </c>
    </row>
    <row r="109" spans="1:9" x14ac:dyDescent="0.25">
      <c r="A109" s="1">
        <f t="shared" si="20"/>
        <v>10</v>
      </c>
      <c r="B109" s="5">
        <f>Input_SEMO!G245</f>
        <v>306.028494623656</v>
      </c>
      <c r="C109" s="5">
        <f>Input_SEMO!F245</f>
        <v>397</v>
      </c>
      <c r="D109" s="5">
        <f t="shared" si="19"/>
        <v>-90.971505376343998</v>
      </c>
      <c r="E109" s="5">
        <f>Input_SEMO!I245</f>
        <v>163</v>
      </c>
      <c r="G109" s="26">
        <f t="shared" si="21"/>
        <v>-3516.6986923959107</v>
      </c>
      <c r="I109" s="96">
        <f t="shared" si="22"/>
        <v>-292.3079953119481</v>
      </c>
    </row>
    <row r="110" spans="1:9" x14ac:dyDescent="0.25">
      <c r="A110" s="1">
        <f t="shared" si="20"/>
        <v>11</v>
      </c>
      <c r="B110" s="5">
        <f>Input_SEMO!G246</f>
        <v>366.65856630824379</v>
      </c>
      <c r="C110" s="5">
        <f>Input_SEMO!F246</f>
        <v>445.5</v>
      </c>
      <c r="D110" s="5">
        <f t="shared" si="19"/>
        <v>-78.841433691756208</v>
      </c>
      <c r="E110" s="5">
        <f>Input_SEMO!I246</f>
        <v>184</v>
      </c>
      <c r="G110" s="26">
        <f t="shared" si="21"/>
        <v>-3440.4441349675094</v>
      </c>
      <c r="I110" s="96">
        <f t="shared" si="22"/>
        <v>-285.96971649849939</v>
      </c>
    </row>
    <row r="111" spans="1:9" x14ac:dyDescent="0.25">
      <c r="A111" s="1">
        <f t="shared" si="20"/>
        <v>12</v>
      </c>
      <c r="B111" s="5">
        <f>Input_SEMO!G247</f>
        <v>372.33344086021509</v>
      </c>
      <c r="C111" s="5">
        <f>Input_SEMO!F247</f>
        <v>457</v>
      </c>
      <c r="D111" s="5">
        <f t="shared" si="19"/>
        <v>-84.666559139784908</v>
      </c>
      <c r="E111" s="5">
        <f>Input_SEMO!I247</f>
        <v>148</v>
      </c>
      <c r="G111" s="26">
        <f t="shared" si="21"/>
        <v>-2971.7741447678268</v>
      </c>
      <c r="I111" s="96">
        <f t="shared" si="22"/>
        <v>-247.01386691310177</v>
      </c>
    </row>
    <row r="112" spans="1:9" x14ac:dyDescent="0.25">
      <c r="A112" s="1">
        <f t="shared" si="20"/>
        <v>13</v>
      </c>
      <c r="B112" s="5">
        <f>Input_SEMO!G248</f>
        <v>383.40962365591406</v>
      </c>
      <c r="C112" s="5">
        <f>Input_SEMO!F248</f>
        <v>472.5</v>
      </c>
      <c r="D112" s="5">
        <f t="shared" si="19"/>
        <v>-89.090376344085939</v>
      </c>
      <c r="E112" s="5">
        <f>Input_SEMO!I248</f>
        <v>148</v>
      </c>
      <c r="G112" s="26">
        <f t="shared" si="21"/>
        <v>-3127.0489749072658</v>
      </c>
      <c r="I112" s="96">
        <f t="shared" si="22"/>
        <v>-259.92031079429194</v>
      </c>
    </row>
    <row r="113" spans="1:9" x14ac:dyDescent="0.25">
      <c r="A113" s="1">
        <f t="shared" si="20"/>
        <v>14</v>
      </c>
      <c r="B113" s="5">
        <f>Input_SEMO!G249</f>
        <v>395.48544802867389</v>
      </c>
      <c r="C113" s="5">
        <f>Input_SEMO!F249</f>
        <v>495</v>
      </c>
      <c r="D113" s="5">
        <f t="shared" si="19"/>
        <v>-99.514551971326114</v>
      </c>
      <c r="E113" s="5">
        <f>Input_SEMO!I249</f>
        <v>199</v>
      </c>
      <c r="G113" s="26">
        <f t="shared" si="21"/>
        <v>-4696.581279316757</v>
      </c>
      <c r="I113" s="96">
        <f t="shared" si="22"/>
        <v>-390.37983593680883</v>
      </c>
    </row>
    <row r="114" spans="1:9" x14ac:dyDescent="0.25">
      <c r="A114" s="1">
        <f t="shared" si="20"/>
        <v>15</v>
      </c>
      <c r="B114" s="5">
        <f>Input_SEMO!G250</f>
        <v>401.15437275985664</v>
      </c>
      <c r="C114" s="5">
        <f>Input_SEMO!F250</f>
        <v>513.5</v>
      </c>
      <c r="D114" s="5">
        <f t="shared" si="19"/>
        <v>-112.34562724014336</v>
      </c>
      <c r="E114" s="5">
        <f>Input_SEMO!I250</f>
        <v>132</v>
      </c>
      <c r="G114" s="26">
        <f t="shared" si="21"/>
        <v>-3516.9992740770749</v>
      </c>
      <c r="I114" s="96">
        <f t="shared" si="22"/>
        <v>-292.33297966128646</v>
      </c>
    </row>
    <row r="115" spans="1:9" x14ac:dyDescent="0.25">
      <c r="A115" s="1">
        <f t="shared" si="20"/>
        <v>16</v>
      </c>
      <c r="B115" s="5">
        <f>Input_SEMO!G251</f>
        <v>430.81937275985661</v>
      </c>
      <c r="C115" s="5">
        <f>Input_SEMO!F251</f>
        <v>528.5</v>
      </c>
      <c r="D115" s="5">
        <f t="shared" si="19"/>
        <v>-97.680627240143394</v>
      </c>
      <c r="E115" s="5">
        <f>Input_SEMO!I251</f>
        <v>206</v>
      </c>
      <c r="G115" s="26">
        <f t="shared" si="21"/>
        <v>-4772.1911854758009</v>
      </c>
      <c r="I115" s="96">
        <f t="shared" si="22"/>
        <v>-396.66453133674855</v>
      </c>
    </row>
    <row r="116" spans="1:9" x14ac:dyDescent="0.25">
      <c r="A116" s="1">
        <f t="shared" si="20"/>
        <v>17</v>
      </c>
      <c r="B116" s="5">
        <f>Input_SEMO!G252</f>
        <v>459.69621863799284</v>
      </c>
      <c r="C116" s="5">
        <f>Input_SEMO!F252</f>
        <v>540</v>
      </c>
      <c r="D116" s="5">
        <f t="shared" si="19"/>
        <v>-80.303781362007157</v>
      </c>
      <c r="E116" s="5">
        <f>Input_SEMO!I252</f>
        <v>135</v>
      </c>
      <c r="G116" s="26">
        <f t="shared" si="21"/>
        <v>-2571.0583827590322</v>
      </c>
      <c r="I116" s="96">
        <f t="shared" si="22"/>
        <v>-213.70637277493074</v>
      </c>
    </row>
    <row r="117" spans="1:9" x14ac:dyDescent="0.25">
      <c r="A117" s="1">
        <f t="shared" si="20"/>
        <v>18</v>
      </c>
      <c r="B117" s="5">
        <f>Input_SEMO!G253</f>
        <v>478.95715053763445</v>
      </c>
      <c r="C117" s="5">
        <f>Input_SEMO!F253</f>
        <v>563.5</v>
      </c>
      <c r="D117" s="5">
        <f t="shared" si="19"/>
        <v>-84.542849462365552</v>
      </c>
      <c r="E117" s="5">
        <f>Input_SEMO!I253</f>
        <v>213</v>
      </c>
      <c r="G117" s="26">
        <f t="shared" si="21"/>
        <v>-4270.6960070701271</v>
      </c>
      <c r="I117" s="96">
        <f t="shared" si="22"/>
        <v>-354.98025210766895</v>
      </c>
    </row>
    <row r="118" spans="1:9" x14ac:dyDescent="0.25">
      <c r="A118" s="1">
        <f t="shared" si="20"/>
        <v>19</v>
      </c>
      <c r="B118" s="5">
        <f>Input_SEMO!G254</f>
        <v>589.64501792114709</v>
      </c>
      <c r="C118" s="5">
        <f>Input_SEMO!F254</f>
        <v>646</v>
      </c>
      <c r="D118" s="5">
        <f t="shared" si="19"/>
        <v>-56.354982078852913</v>
      </c>
      <c r="E118" s="5">
        <f>Input_SEMO!I254</f>
        <v>170</v>
      </c>
      <c r="G118" s="26">
        <f t="shared" si="21"/>
        <v>-2272.0789156083097</v>
      </c>
      <c r="I118" s="96">
        <f t="shared" si="22"/>
        <v>-188.85519946536269</v>
      </c>
    </row>
    <row r="119" spans="1:9" x14ac:dyDescent="0.25">
      <c r="A119" s="1"/>
      <c r="B119" s="5"/>
      <c r="C119" s="5"/>
      <c r="D119" s="5"/>
      <c r="E119" s="5"/>
      <c r="G119" s="26"/>
      <c r="I119" s="3"/>
    </row>
    <row r="120" spans="1:9" ht="15.75" thickBot="1" x14ac:dyDescent="0.3">
      <c r="A120" s="1" t="s">
        <v>20</v>
      </c>
      <c r="B120" s="25">
        <f>SUM(B100:B118)</f>
        <v>6447.130716845877</v>
      </c>
      <c r="C120" s="25">
        <f>SUM(C100:C118)</f>
        <v>7936</v>
      </c>
      <c r="D120" s="25">
        <f t="shared" ref="D120" si="23">SUM(D100:D118)</f>
        <v>-1488.8692831541216</v>
      </c>
      <c r="E120" s="25">
        <f>SUM(E100:E118)</f>
        <v>3252</v>
      </c>
      <c r="G120" s="27">
        <f t="shared" ref="G120:I120" si="24">SUM(G100:G118)</f>
        <v>-60263.265723686214</v>
      </c>
      <c r="H120" s="21">
        <f t="shared" si="24"/>
        <v>8.3119999999999999E-2</v>
      </c>
      <c r="I120" s="22">
        <f t="shared" si="24"/>
        <v>-5009.0826469527992</v>
      </c>
    </row>
    <row r="121" spans="1:9" ht="15.75" thickTop="1" x14ac:dyDescent="0.25">
      <c r="A121" s="1"/>
    </row>
    <row r="123" spans="1:9" x14ac:dyDescent="0.25">
      <c r="A123" t="s">
        <v>32</v>
      </c>
      <c r="I123" s="20">
        <f>I120</f>
        <v>-5009.0826469527992</v>
      </c>
    </row>
    <row r="125" spans="1:9" x14ac:dyDescent="0.25">
      <c r="A125" t="s">
        <v>34</v>
      </c>
      <c r="I125" s="36">
        <f>I94</f>
        <v>3908443.5557121718</v>
      </c>
    </row>
    <row r="127" spans="1:9" x14ac:dyDescent="0.25">
      <c r="A127" s="31" t="s">
        <v>35</v>
      </c>
      <c r="B127" s="32"/>
      <c r="C127" s="32"/>
      <c r="D127" s="32"/>
      <c r="E127" s="32"/>
      <c r="F127" s="32"/>
      <c r="G127" s="32"/>
      <c r="H127" s="32"/>
      <c r="I127" s="33">
        <f>ROUND(+I123/I125,5)</f>
        <v>-1.2800000000000001E-3</v>
      </c>
    </row>
    <row r="130" spans="1:9" x14ac:dyDescent="0.25">
      <c r="A130" s="23" t="s">
        <v>464</v>
      </c>
    </row>
    <row r="131" spans="1:9" x14ac:dyDescent="0.25">
      <c r="A131" s="1">
        <v>1</v>
      </c>
      <c r="B131" s="5">
        <f>Input_SEMO!G259</f>
        <v>557.65879928315428</v>
      </c>
      <c r="C131" s="5">
        <f>Input_SEMO!F259</f>
        <v>674</v>
      </c>
      <c r="D131" s="5">
        <f t="shared" ref="D131:D149" si="25">+B131-C131</f>
        <v>-116.34120071684572</v>
      </c>
      <c r="E131" s="5">
        <f>Input_SEMO!I259</f>
        <v>144</v>
      </c>
      <c r="F131" s="34">
        <f>F100</f>
        <v>0.23716039999999999</v>
      </c>
      <c r="G131" s="26">
        <f>+D131*E131*$F$7</f>
        <v>-3973.1797005821886</v>
      </c>
      <c r="H131" s="35">
        <f>H100</f>
        <v>8.3119999999999999E-2</v>
      </c>
      <c r="I131" s="3">
        <f>+G131*$H$131</f>
        <v>-330.25069671239152</v>
      </c>
    </row>
    <row r="132" spans="1:9" x14ac:dyDescent="0.25">
      <c r="A132" s="1">
        <f t="shared" ref="A132:A149" si="26">+A131+1</f>
        <v>2</v>
      </c>
      <c r="B132" s="5">
        <f>Input_SEMO!G260</f>
        <v>549.91478494623664</v>
      </c>
      <c r="C132" s="5">
        <f>Input_SEMO!F260</f>
        <v>697.5</v>
      </c>
      <c r="D132" s="5">
        <f t="shared" si="25"/>
        <v>-147.58521505376336</v>
      </c>
      <c r="E132" s="5">
        <f>Input_SEMO!I260</f>
        <v>77</v>
      </c>
      <c r="F132" s="19"/>
      <c r="G132" s="26">
        <f t="shared" ref="G132:G149" si="27">+D132*E132*$F$7</f>
        <v>-2695.1053849902132</v>
      </c>
      <c r="I132" s="96">
        <f t="shared" ref="I132:I149" si="28">+G132*$H$131</f>
        <v>-224.01715960038652</v>
      </c>
    </row>
    <row r="133" spans="1:9" x14ac:dyDescent="0.25">
      <c r="A133" s="1">
        <f t="shared" si="26"/>
        <v>3</v>
      </c>
      <c r="B133" s="5">
        <f>Input_SEMO!G261</f>
        <v>546.72069892473121</v>
      </c>
      <c r="C133" s="5">
        <f>Input_SEMO!F261</f>
        <v>715</v>
      </c>
      <c r="D133" s="5">
        <f t="shared" si="25"/>
        <v>-168.27930107526879</v>
      </c>
      <c r="E133" s="5">
        <f>Input_SEMO!I261</f>
        <v>244</v>
      </c>
      <c r="G133" s="26">
        <f t="shared" si="27"/>
        <v>-9737.8414705544055</v>
      </c>
      <c r="I133" s="96">
        <f t="shared" si="28"/>
        <v>-809.4093830324822</v>
      </c>
    </row>
    <row r="134" spans="1:9" x14ac:dyDescent="0.25">
      <c r="A134" s="1">
        <f t="shared" si="26"/>
        <v>4</v>
      </c>
      <c r="B134" s="5">
        <f>Input_SEMO!G262</f>
        <v>591.7848387096775</v>
      </c>
      <c r="C134" s="5">
        <f>Input_SEMO!F262</f>
        <v>739.5</v>
      </c>
      <c r="D134" s="5">
        <f t="shared" si="25"/>
        <v>-147.7151612903225</v>
      </c>
      <c r="E134" s="5">
        <f>Input_SEMO!I262</f>
        <v>176</v>
      </c>
      <c r="G134" s="26">
        <f t="shared" si="27"/>
        <v>-6165.6648658312215</v>
      </c>
      <c r="I134" s="96">
        <f t="shared" si="28"/>
        <v>-512.49006364789113</v>
      </c>
    </row>
    <row r="135" spans="1:9" x14ac:dyDescent="0.25">
      <c r="A135" s="1">
        <f t="shared" si="26"/>
        <v>5</v>
      </c>
      <c r="B135" s="5">
        <f>Input_SEMO!G263</f>
        <v>592.27784946236579</v>
      </c>
      <c r="C135" s="5">
        <f>Input_SEMO!F263</f>
        <v>747</v>
      </c>
      <c r="D135" s="5">
        <f t="shared" si="25"/>
        <v>-154.72215053763421</v>
      </c>
      <c r="E135" s="5">
        <f>Input_SEMO!I263</f>
        <v>217</v>
      </c>
      <c r="G135" s="26">
        <f t="shared" si="27"/>
        <v>-7962.5908629493224</v>
      </c>
      <c r="I135" s="96">
        <f t="shared" si="28"/>
        <v>-661.85055252834763</v>
      </c>
    </row>
    <row r="136" spans="1:9" x14ac:dyDescent="0.25">
      <c r="A136" s="1">
        <f t="shared" si="26"/>
        <v>6</v>
      </c>
      <c r="B136" s="5">
        <f>Input_SEMO!G264</f>
        <v>589.26154121863829</v>
      </c>
      <c r="C136" s="5">
        <f>Input_SEMO!F264</f>
        <v>730.5</v>
      </c>
      <c r="D136" s="5">
        <f t="shared" si="25"/>
        <v>-141.23845878136171</v>
      </c>
      <c r="E136" s="5">
        <f>Input_SEMO!I264</f>
        <v>136</v>
      </c>
      <c r="G136" s="26">
        <f t="shared" si="27"/>
        <v>-4555.4790356760905</v>
      </c>
      <c r="I136" s="96">
        <f t="shared" si="28"/>
        <v>-378.65141744539665</v>
      </c>
    </row>
    <row r="137" spans="1:9" x14ac:dyDescent="0.25">
      <c r="A137" s="1">
        <f t="shared" si="26"/>
        <v>7</v>
      </c>
      <c r="B137" s="5">
        <f>Input_SEMO!G265</f>
        <v>606.37856630824399</v>
      </c>
      <c r="C137" s="5">
        <f>Input_SEMO!F265</f>
        <v>742.5</v>
      </c>
      <c r="D137" s="5">
        <f t="shared" si="25"/>
        <v>-136.12143369175601</v>
      </c>
      <c r="E137" s="5">
        <f>Input_SEMO!I265</f>
        <v>209</v>
      </c>
      <c r="G137" s="26">
        <f t="shared" si="27"/>
        <v>-6747.0662555482586</v>
      </c>
      <c r="I137" s="96">
        <f t="shared" si="28"/>
        <v>-560.81614716117122</v>
      </c>
    </row>
    <row r="138" spans="1:9" x14ac:dyDescent="0.25">
      <c r="A138" s="1">
        <f t="shared" si="26"/>
        <v>8</v>
      </c>
      <c r="B138" s="5">
        <f>Input_SEMO!G266</f>
        <v>623.64403225806473</v>
      </c>
      <c r="C138" s="5">
        <f>Input_SEMO!F266</f>
        <v>763.5</v>
      </c>
      <c r="D138" s="5">
        <f t="shared" si="25"/>
        <v>-139.85596774193527</v>
      </c>
      <c r="E138" s="5">
        <f>Input_SEMO!I266</f>
        <v>204</v>
      </c>
      <c r="G138" s="26">
        <f t="shared" si="27"/>
        <v>-6766.3326394211508</v>
      </c>
      <c r="I138" s="96">
        <f t="shared" si="28"/>
        <v>-562.41756898868607</v>
      </c>
    </row>
    <row r="139" spans="1:9" x14ac:dyDescent="0.25">
      <c r="A139" s="1">
        <f t="shared" si="26"/>
        <v>9</v>
      </c>
      <c r="B139" s="5">
        <f>Input_SEMO!G267</f>
        <v>712.72177419354853</v>
      </c>
      <c r="C139" s="5">
        <f>Input_SEMO!F267</f>
        <v>850.5</v>
      </c>
      <c r="D139" s="5">
        <f t="shared" si="25"/>
        <v>-137.77822580645147</v>
      </c>
      <c r="E139" s="5">
        <f>Input_SEMO!I267</f>
        <v>184</v>
      </c>
      <c r="G139" s="26">
        <f t="shared" si="27"/>
        <v>-6012.2992024128962</v>
      </c>
      <c r="I139" s="96">
        <f t="shared" si="28"/>
        <v>-499.74230970455994</v>
      </c>
    </row>
    <row r="140" spans="1:9" x14ac:dyDescent="0.25">
      <c r="A140" s="1">
        <f t="shared" si="26"/>
        <v>10</v>
      </c>
      <c r="B140" s="5">
        <f>Input_SEMO!G268</f>
        <v>720.08575268817208</v>
      </c>
      <c r="C140" s="5">
        <f>Input_SEMO!F268</f>
        <v>863</v>
      </c>
      <c r="D140" s="5">
        <f t="shared" si="25"/>
        <v>-142.91424731182792</v>
      </c>
      <c r="E140" s="5">
        <f>Input_SEMO!I268</f>
        <v>163</v>
      </c>
      <c r="G140" s="26">
        <f t="shared" si="27"/>
        <v>-5524.6568094820414</v>
      </c>
      <c r="I140" s="96">
        <f t="shared" si="28"/>
        <v>-459.2094740041473</v>
      </c>
    </row>
    <row r="141" spans="1:9" x14ac:dyDescent="0.25">
      <c r="A141" s="1">
        <f t="shared" si="26"/>
        <v>11</v>
      </c>
      <c r="B141" s="5">
        <f>Input_SEMO!G269</f>
        <v>666.8979390681003</v>
      </c>
      <c r="C141" s="5">
        <f>Input_SEMO!F269</f>
        <v>802</v>
      </c>
      <c r="D141" s="5">
        <f t="shared" si="25"/>
        <v>-135.1020609318997</v>
      </c>
      <c r="E141" s="5">
        <f>Input_SEMO!I269</f>
        <v>184</v>
      </c>
      <c r="G141" s="26">
        <f t="shared" si="27"/>
        <v>-5895.5180213038011</v>
      </c>
      <c r="I141" s="96">
        <f t="shared" si="28"/>
        <v>-490.03545793077194</v>
      </c>
    </row>
    <row r="142" spans="1:9" x14ac:dyDescent="0.25">
      <c r="A142" s="1">
        <f t="shared" si="26"/>
        <v>12</v>
      </c>
      <c r="B142" s="5">
        <f>Input_SEMO!G270</f>
        <v>683.44327956989241</v>
      </c>
      <c r="C142" s="5">
        <f>Input_SEMO!F270</f>
        <v>792</v>
      </c>
      <c r="D142" s="5">
        <f t="shared" si="25"/>
        <v>-108.55672043010759</v>
      </c>
      <c r="E142" s="5">
        <f>Input_SEMO!I270</f>
        <v>148</v>
      </c>
      <c r="G142" s="26">
        <f t="shared" si="27"/>
        <v>-3810.3125755040883</v>
      </c>
      <c r="I142" s="96">
        <f t="shared" si="28"/>
        <v>-316.71318127589984</v>
      </c>
    </row>
    <row r="143" spans="1:9" x14ac:dyDescent="0.25">
      <c r="A143" s="1">
        <f t="shared" si="26"/>
        <v>13</v>
      </c>
      <c r="B143" s="5">
        <f>Input_SEMO!G271</f>
        <v>687.7822580645161</v>
      </c>
      <c r="C143" s="5">
        <f>Input_SEMO!F271</f>
        <v>771</v>
      </c>
      <c r="D143" s="5">
        <f t="shared" si="25"/>
        <v>-83.2177419354839</v>
      </c>
      <c r="E143" s="5">
        <f>Input_SEMO!I271</f>
        <v>150</v>
      </c>
      <c r="G143" s="26">
        <f t="shared" si="27"/>
        <v>-2960.3929446774205</v>
      </c>
      <c r="I143" s="96">
        <f t="shared" si="28"/>
        <v>-246.06786156158719</v>
      </c>
    </row>
    <row r="144" spans="1:9" x14ac:dyDescent="0.25">
      <c r="A144" s="1">
        <f t="shared" si="26"/>
        <v>14</v>
      </c>
      <c r="B144" s="5">
        <f>Input_SEMO!G272</f>
        <v>742.00765232974925</v>
      </c>
      <c r="C144" s="5">
        <f>Input_SEMO!F272</f>
        <v>788.5</v>
      </c>
      <c r="D144" s="5">
        <f t="shared" si="25"/>
        <v>-46.492347670250751</v>
      </c>
      <c r="E144" s="5">
        <f>Input_SEMO!I272</f>
        <v>202</v>
      </c>
      <c r="G144" s="26">
        <f t="shared" si="27"/>
        <v>-2227.281041623979</v>
      </c>
      <c r="I144" s="96">
        <f t="shared" si="28"/>
        <v>-185.13160017978512</v>
      </c>
    </row>
    <row r="145" spans="1:9" x14ac:dyDescent="0.25">
      <c r="A145" s="1">
        <f t="shared" si="26"/>
        <v>15</v>
      </c>
      <c r="B145" s="5">
        <f>Input_SEMO!G273</f>
        <v>746.26749103942677</v>
      </c>
      <c r="C145" s="5">
        <f>Input_SEMO!F273</f>
        <v>778</v>
      </c>
      <c r="D145" s="5">
        <f t="shared" si="25"/>
        <v>-31.732508960573227</v>
      </c>
      <c r="E145" s="5">
        <f>Input_SEMO!I273</f>
        <v>134</v>
      </c>
      <c r="G145" s="26">
        <f t="shared" si="27"/>
        <v>-1008.4430654244794</v>
      </c>
      <c r="I145" s="96">
        <f t="shared" si="28"/>
        <v>-83.821787598082722</v>
      </c>
    </row>
    <row r="146" spans="1:9" x14ac:dyDescent="0.25">
      <c r="A146" s="1">
        <f t="shared" si="26"/>
        <v>16</v>
      </c>
      <c r="B146" s="5">
        <f>Input_SEMO!G274</f>
        <v>714.44872759856651</v>
      </c>
      <c r="C146" s="5">
        <f>Input_SEMO!F274</f>
        <v>736.5</v>
      </c>
      <c r="D146" s="5">
        <f t="shared" si="25"/>
        <v>-22.051272401433494</v>
      </c>
      <c r="E146" s="5">
        <f>Input_SEMO!I274</f>
        <v>206</v>
      </c>
      <c r="G146" s="26">
        <f t="shared" si="27"/>
        <v>-1077.3158481459832</v>
      </c>
      <c r="I146" s="96">
        <f t="shared" si="28"/>
        <v>-89.546493297894116</v>
      </c>
    </row>
    <row r="147" spans="1:9" x14ac:dyDescent="0.25">
      <c r="A147" s="1">
        <f t="shared" si="26"/>
        <v>17</v>
      </c>
      <c r="B147" s="5">
        <f>Input_SEMO!G275</f>
        <v>696.93655913978523</v>
      </c>
      <c r="C147" s="5">
        <f>Input_SEMO!F275</f>
        <v>731</v>
      </c>
      <c r="D147" s="5">
        <f t="shared" si="25"/>
        <v>-34.063440860214769</v>
      </c>
      <c r="E147" s="5">
        <f>Input_SEMO!I275</f>
        <v>136</v>
      </c>
      <c r="G147" s="26">
        <f t="shared" si="27"/>
        <v>-1098.6758993307435</v>
      </c>
      <c r="I147" s="96">
        <f t="shared" si="28"/>
        <v>-91.321940752371404</v>
      </c>
    </row>
    <row r="148" spans="1:9" x14ac:dyDescent="0.25">
      <c r="A148" s="1">
        <f t="shared" si="26"/>
        <v>18</v>
      </c>
      <c r="B148" s="5">
        <f>Input_SEMO!G276</f>
        <v>689.11931899641593</v>
      </c>
      <c r="C148" s="5">
        <f>Input_SEMO!F276</f>
        <v>717.5</v>
      </c>
      <c r="D148" s="5">
        <f t="shared" si="25"/>
        <v>-28.380681003584073</v>
      </c>
      <c r="E148" s="5">
        <f>Input_SEMO!I276</f>
        <v>215</v>
      </c>
      <c r="G148" s="26">
        <f t="shared" si="27"/>
        <v>-1447.1163367027159</v>
      </c>
      <c r="I148" s="96">
        <f t="shared" si="28"/>
        <v>-120.28430990672975</v>
      </c>
    </row>
    <row r="149" spans="1:9" x14ac:dyDescent="0.25">
      <c r="A149" s="1">
        <f t="shared" si="26"/>
        <v>19</v>
      </c>
      <c r="B149" s="5">
        <f>Input_SEMO!G277</f>
        <v>701.33677419354842</v>
      </c>
      <c r="C149" s="5">
        <f>Input_SEMO!F277</f>
        <v>755</v>
      </c>
      <c r="D149" s="5">
        <f t="shared" si="25"/>
        <v>-53.663225806451578</v>
      </c>
      <c r="E149" s="5">
        <f>Input_SEMO!I277</f>
        <v>169</v>
      </c>
      <c r="G149" s="26">
        <f t="shared" si="27"/>
        <v>-2150.8278644856759</v>
      </c>
      <c r="I149" s="96">
        <f t="shared" si="28"/>
        <v>-178.77681209604938</v>
      </c>
    </row>
    <row r="150" spans="1:9" x14ac:dyDescent="0.25">
      <c r="A150" s="1"/>
      <c r="B150" s="5"/>
      <c r="C150" s="5"/>
      <c r="D150" s="5"/>
      <c r="E150" s="5"/>
      <c r="G150" s="26"/>
      <c r="I150" s="3"/>
    </row>
    <row r="151" spans="1:9" ht="15.75" thickBot="1" x14ac:dyDescent="0.3">
      <c r="A151" s="1" t="s">
        <v>20</v>
      </c>
      <c r="B151" s="25">
        <f>SUM(B131:B149)</f>
        <v>12418.688637992835</v>
      </c>
      <c r="C151" s="25">
        <f>SUM(C131:C149)</f>
        <v>14394.5</v>
      </c>
      <c r="D151" s="25">
        <f t="shared" ref="D151" si="29">SUM(D131:D149)</f>
        <v>-1975.8113620071663</v>
      </c>
      <c r="E151" s="25">
        <f>SUM(E131:E149)</f>
        <v>3298</v>
      </c>
      <c r="G151" s="27">
        <f t="shared" ref="G151:I151" si="30">SUM(G131:G149)</f>
        <v>-81816.099824646692</v>
      </c>
      <c r="H151" s="21">
        <f t="shared" si="30"/>
        <v>8.3119999999999999E-2</v>
      </c>
      <c r="I151" s="22">
        <f t="shared" si="30"/>
        <v>-6800.5542174246311</v>
      </c>
    </row>
    <row r="152" spans="1:9" ht="15.75" thickTop="1" x14ac:dyDescent="0.25">
      <c r="A152" s="1"/>
    </row>
    <row r="154" spans="1:9" x14ac:dyDescent="0.25">
      <c r="A154" t="s">
        <v>32</v>
      </c>
      <c r="I154" s="20">
        <f>I151</f>
        <v>-6800.5542174246311</v>
      </c>
    </row>
    <row r="156" spans="1:9" x14ac:dyDescent="0.25">
      <c r="A156" t="s">
        <v>34</v>
      </c>
      <c r="I156" s="36">
        <f>I125</f>
        <v>3908443.5557121718</v>
      </c>
    </row>
    <row r="158" spans="1:9" x14ac:dyDescent="0.25">
      <c r="A158" s="31" t="s">
        <v>35</v>
      </c>
      <c r="B158" s="32"/>
      <c r="C158" s="32"/>
      <c r="D158" s="32"/>
      <c r="E158" s="32"/>
      <c r="F158" s="32"/>
      <c r="G158" s="32"/>
      <c r="H158" s="32"/>
      <c r="I158" s="33">
        <f>ROUND(+I154/I156,5)</f>
        <v>-1.74E-3</v>
      </c>
    </row>
    <row r="161" spans="1:9" x14ac:dyDescent="0.25">
      <c r="A161" s="23" t="s">
        <v>463</v>
      </c>
    </row>
    <row r="162" spans="1:9" x14ac:dyDescent="0.25">
      <c r="A162" s="1">
        <v>1</v>
      </c>
      <c r="B162" s="5">
        <f>Input_SEMO!G282</f>
        <v>700.47562724014335</v>
      </c>
      <c r="C162" s="5">
        <f>Input_SEMO!F282</f>
        <v>704.5</v>
      </c>
      <c r="D162" s="5">
        <f t="shared" ref="D162:D180" si="31">+B162-C162</f>
        <v>-4.0243727598566466</v>
      </c>
      <c r="E162" s="5">
        <f>Input_SEMO!I282</f>
        <v>146</v>
      </c>
      <c r="F162" s="34">
        <f>F131</f>
        <v>0.23716039999999999</v>
      </c>
      <c r="G162" s="26">
        <f>+D162*E162*$F$7</f>
        <v>-139.34559060759912</v>
      </c>
      <c r="H162" s="35">
        <f>H131</f>
        <v>8.3119999999999999E-2</v>
      </c>
      <c r="I162" s="3">
        <f>+G162*$H$162</f>
        <v>-11.582405491303639</v>
      </c>
    </row>
    <row r="163" spans="1:9" x14ac:dyDescent="0.25">
      <c r="A163" s="1">
        <f t="shared" ref="A163:A180" si="32">+A162+1</f>
        <v>2</v>
      </c>
      <c r="B163" s="5">
        <f>Input_SEMO!G283</f>
        <v>735.26689964157697</v>
      </c>
      <c r="C163" s="5">
        <f>Input_SEMO!F283</f>
        <v>678.5</v>
      </c>
      <c r="D163" s="5">
        <f t="shared" si="31"/>
        <v>56.76689964157697</v>
      </c>
      <c r="E163" s="5">
        <f>Input_SEMO!I283</f>
        <v>77</v>
      </c>
      <c r="F163" s="19"/>
      <c r="G163" s="26">
        <f t="shared" ref="G163:G180" si="33">+D163*E163*$F$7</f>
        <v>1036.6402681832315</v>
      </c>
      <c r="I163" s="96">
        <f t="shared" ref="I163:I180" si="34">+G163*$H$162</f>
        <v>86.165539091390201</v>
      </c>
    </row>
    <row r="164" spans="1:9" x14ac:dyDescent="0.25">
      <c r="A164" s="1">
        <f t="shared" si="32"/>
        <v>3</v>
      </c>
      <c r="B164" s="5">
        <f>Input_SEMO!G284</f>
        <v>836.0090501792115</v>
      </c>
      <c r="C164" s="5">
        <f>Input_SEMO!F284</f>
        <v>739.5</v>
      </c>
      <c r="D164" s="5">
        <f t="shared" si="31"/>
        <v>96.509050179211499</v>
      </c>
      <c r="E164" s="5">
        <f>Input_SEMO!I284</f>
        <v>241</v>
      </c>
      <c r="G164" s="26">
        <f t="shared" si="33"/>
        <v>5516.0381115333703</v>
      </c>
      <c r="I164" s="96">
        <f t="shared" si="34"/>
        <v>458.49308783065374</v>
      </c>
    </row>
    <row r="165" spans="1:9" x14ac:dyDescent="0.25">
      <c r="A165" s="1">
        <f t="shared" si="32"/>
        <v>4</v>
      </c>
      <c r="B165" s="5">
        <f>Input_SEMO!G285</f>
        <v>880.59650537634411</v>
      </c>
      <c r="C165" s="5">
        <f>Input_SEMO!F285</f>
        <v>746.5</v>
      </c>
      <c r="D165" s="5">
        <f t="shared" si="31"/>
        <v>134.09650537634411</v>
      </c>
      <c r="E165" s="5">
        <f>Input_SEMO!I285</f>
        <v>176</v>
      </c>
      <c r="G165" s="26">
        <f t="shared" si="33"/>
        <v>5597.2190302434419</v>
      </c>
      <c r="I165" s="96">
        <f t="shared" si="34"/>
        <v>465.24084579383486</v>
      </c>
    </row>
    <row r="166" spans="1:9" x14ac:dyDescent="0.25">
      <c r="A166" s="1">
        <f t="shared" si="32"/>
        <v>5</v>
      </c>
      <c r="B166" s="5">
        <f>Input_SEMO!G286</f>
        <v>919.28473118279567</v>
      </c>
      <c r="C166" s="5">
        <f>Input_SEMO!F286</f>
        <v>748.5</v>
      </c>
      <c r="D166" s="5">
        <f t="shared" si="31"/>
        <v>170.78473118279567</v>
      </c>
      <c r="E166" s="5">
        <f>Input_SEMO!I286</f>
        <v>217</v>
      </c>
      <c r="G166" s="26">
        <f t="shared" si="33"/>
        <v>8789.2324099813322</v>
      </c>
      <c r="I166" s="96">
        <f t="shared" si="34"/>
        <v>730.56099791764836</v>
      </c>
    </row>
    <row r="167" spans="1:9" x14ac:dyDescent="0.25">
      <c r="A167" s="1">
        <f t="shared" si="32"/>
        <v>6</v>
      </c>
      <c r="B167" s="5">
        <f>Input_SEMO!G287</f>
        <v>951.6329569892473</v>
      </c>
      <c r="C167" s="5">
        <f>Input_SEMO!F287</f>
        <v>747</v>
      </c>
      <c r="D167" s="5">
        <f t="shared" si="31"/>
        <v>204.6329569892473</v>
      </c>
      <c r="E167" s="5">
        <f>Input_SEMO!I287</f>
        <v>131</v>
      </c>
      <c r="G167" s="26">
        <f t="shared" si="33"/>
        <v>6357.5392451906018</v>
      </c>
      <c r="I167" s="96">
        <f t="shared" si="34"/>
        <v>528.43866206024279</v>
      </c>
    </row>
    <row r="168" spans="1:9" x14ac:dyDescent="0.25">
      <c r="A168" s="1">
        <f t="shared" si="32"/>
        <v>7</v>
      </c>
      <c r="B168" s="5">
        <f>Input_SEMO!G288</f>
        <v>1048.3129569892471</v>
      </c>
      <c r="C168" s="5">
        <f>Input_SEMO!F288</f>
        <v>787.5</v>
      </c>
      <c r="D168" s="5">
        <f t="shared" si="31"/>
        <v>260.81295698924714</v>
      </c>
      <c r="E168" s="5">
        <f>Input_SEMO!I288</f>
        <v>211</v>
      </c>
      <c r="G168" s="26">
        <f t="shared" si="33"/>
        <v>13051.300598202808</v>
      </c>
      <c r="I168" s="96">
        <f t="shared" si="34"/>
        <v>1084.8241057226173</v>
      </c>
    </row>
    <row r="169" spans="1:9" x14ac:dyDescent="0.25">
      <c r="A169" s="1">
        <f t="shared" si="32"/>
        <v>8</v>
      </c>
      <c r="B169" s="5">
        <f>Input_SEMO!G289</f>
        <v>1052.8301612903224</v>
      </c>
      <c r="C169" s="5">
        <f>Input_SEMO!F289</f>
        <v>767</v>
      </c>
      <c r="D169" s="5">
        <f t="shared" si="31"/>
        <v>285.83016129032239</v>
      </c>
      <c r="E169" s="5">
        <f>Input_SEMO!I289</f>
        <v>210</v>
      </c>
      <c r="G169" s="26">
        <f t="shared" si="33"/>
        <v>14235.395030572248</v>
      </c>
      <c r="I169" s="96">
        <f t="shared" si="34"/>
        <v>1183.2460349411654</v>
      </c>
    </row>
    <row r="170" spans="1:9" x14ac:dyDescent="0.25">
      <c r="A170" s="1">
        <f t="shared" si="32"/>
        <v>9</v>
      </c>
      <c r="B170" s="5">
        <f>Input_SEMO!G290</f>
        <v>975.86129032258066</v>
      </c>
      <c r="C170" s="5">
        <f>Input_SEMO!F290</f>
        <v>682</v>
      </c>
      <c r="D170" s="5">
        <f t="shared" si="31"/>
        <v>293.86129032258066</v>
      </c>
      <c r="E170" s="5">
        <f>Input_SEMO!I290</f>
        <v>186</v>
      </c>
      <c r="G170" s="26">
        <f t="shared" si="33"/>
        <v>12962.760575280001</v>
      </c>
      <c r="I170" s="96">
        <f t="shared" si="34"/>
        <v>1077.4646590172736</v>
      </c>
    </row>
    <row r="171" spans="1:9" x14ac:dyDescent="0.25">
      <c r="A171" s="1">
        <f t="shared" si="32"/>
        <v>10</v>
      </c>
      <c r="B171" s="5">
        <f>Input_SEMO!G291</f>
        <v>971.3839247311829</v>
      </c>
      <c r="C171" s="5">
        <f>Input_SEMO!F291</f>
        <v>675.5</v>
      </c>
      <c r="D171" s="5">
        <f t="shared" si="31"/>
        <v>295.8839247311829</v>
      </c>
      <c r="E171" s="5">
        <f>Input_SEMO!I291</f>
        <v>165</v>
      </c>
      <c r="G171" s="26">
        <f t="shared" si="33"/>
        <v>11578.371740564842</v>
      </c>
      <c r="I171" s="96">
        <f t="shared" si="34"/>
        <v>962.39425907574969</v>
      </c>
    </row>
    <row r="172" spans="1:9" x14ac:dyDescent="0.25">
      <c r="A172" s="1">
        <f t="shared" si="32"/>
        <v>11</v>
      </c>
      <c r="B172" s="5">
        <f>Input_SEMO!G292</f>
        <v>964.44543010752693</v>
      </c>
      <c r="C172" s="5">
        <f>Input_SEMO!F292</f>
        <v>677</v>
      </c>
      <c r="D172" s="5">
        <f t="shared" si="31"/>
        <v>287.44543010752693</v>
      </c>
      <c r="E172" s="5">
        <f>Input_SEMO!I292</f>
        <v>182</v>
      </c>
      <c r="G172" s="26">
        <f t="shared" si="33"/>
        <v>12407.062519210109</v>
      </c>
      <c r="I172" s="96">
        <f t="shared" si="34"/>
        <v>1031.2750365967443</v>
      </c>
    </row>
    <row r="173" spans="1:9" x14ac:dyDescent="0.25">
      <c r="A173" s="1">
        <f t="shared" si="32"/>
        <v>12</v>
      </c>
      <c r="B173" s="5">
        <f>Input_SEMO!G293</f>
        <v>1023.9066666666668</v>
      </c>
      <c r="C173" s="5">
        <f>Input_SEMO!F293</f>
        <v>753</v>
      </c>
      <c r="D173" s="5">
        <f t="shared" si="31"/>
        <v>270.90666666666675</v>
      </c>
      <c r="E173" s="5">
        <f>Input_SEMO!I293</f>
        <v>152</v>
      </c>
      <c r="G173" s="26">
        <f t="shared" si="33"/>
        <v>9765.7466812586699</v>
      </c>
      <c r="I173" s="96">
        <f t="shared" si="34"/>
        <v>811.72886414622064</v>
      </c>
    </row>
    <row r="174" spans="1:9" x14ac:dyDescent="0.25">
      <c r="A174" s="1">
        <f t="shared" si="32"/>
        <v>13</v>
      </c>
      <c r="B174" s="5">
        <f>Input_SEMO!G294</f>
        <v>1031.8391935483871</v>
      </c>
      <c r="C174" s="5">
        <f>Input_SEMO!F294</f>
        <v>769.5</v>
      </c>
      <c r="D174" s="5">
        <f t="shared" si="31"/>
        <v>262.33919354838713</v>
      </c>
      <c r="E174" s="5">
        <f>Input_SEMO!I294</f>
        <v>151</v>
      </c>
      <c r="G174" s="26">
        <f t="shared" si="33"/>
        <v>9394.6866797195489</v>
      </c>
      <c r="I174" s="96">
        <f t="shared" si="34"/>
        <v>780.88635681828885</v>
      </c>
    </row>
    <row r="175" spans="1:9" x14ac:dyDescent="0.25">
      <c r="A175" s="1">
        <f t="shared" si="32"/>
        <v>14</v>
      </c>
      <c r="B175" s="5">
        <f>Input_SEMO!G295</f>
        <v>986.03559139784943</v>
      </c>
      <c r="C175" s="5">
        <f>Input_SEMO!F295</f>
        <v>744.5</v>
      </c>
      <c r="D175" s="5">
        <f t="shared" si="31"/>
        <v>241.53559139784943</v>
      </c>
      <c r="E175" s="5">
        <f>Input_SEMO!I295</f>
        <v>203</v>
      </c>
      <c r="G175" s="26">
        <f t="shared" si="33"/>
        <v>11628.383526440557</v>
      </c>
      <c r="I175" s="96">
        <f t="shared" si="34"/>
        <v>966.55123871773912</v>
      </c>
    </row>
    <row r="176" spans="1:9" x14ac:dyDescent="0.25">
      <c r="A176" s="1">
        <f t="shared" si="32"/>
        <v>15</v>
      </c>
      <c r="B176" s="5">
        <f>Input_SEMO!G296</f>
        <v>1009.946182795699</v>
      </c>
      <c r="C176" s="5">
        <f>Input_SEMO!F296</f>
        <v>749.5</v>
      </c>
      <c r="D176" s="5">
        <f t="shared" si="31"/>
        <v>260.44618279569897</v>
      </c>
      <c r="E176" s="5">
        <f>Input_SEMO!I296</f>
        <v>137</v>
      </c>
      <c r="G176" s="26">
        <f t="shared" si="33"/>
        <v>8462.1503619712494</v>
      </c>
      <c r="I176" s="96">
        <f t="shared" si="34"/>
        <v>703.37393808705019</v>
      </c>
    </row>
    <row r="177" spans="1:9" x14ac:dyDescent="0.25">
      <c r="A177" s="1">
        <f t="shared" si="32"/>
        <v>16</v>
      </c>
      <c r="B177" s="5">
        <f>Input_SEMO!G297</f>
        <v>1034.7706989247313</v>
      </c>
      <c r="C177" s="5">
        <f>Input_SEMO!F297</f>
        <v>745.5</v>
      </c>
      <c r="D177" s="5">
        <f t="shared" si="31"/>
        <v>289.27069892473128</v>
      </c>
      <c r="E177" s="5">
        <f>Input_SEMO!I297</f>
        <v>207</v>
      </c>
      <c r="G177" s="26">
        <f t="shared" si="33"/>
        <v>14200.935815710649</v>
      </c>
      <c r="I177" s="96">
        <f t="shared" si="34"/>
        <v>1180.381785001869</v>
      </c>
    </row>
    <row r="178" spans="1:9" x14ac:dyDescent="0.25">
      <c r="A178" s="1">
        <f t="shared" si="32"/>
        <v>17</v>
      </c>
      <c r="B178" s="5">
        <f>Input_SEMO!G298</f>
        <v>1117.1610752688175</v>
      </c>
      <c r="C178" s="5">
        <f>Input_SEMO!F298</f>
        <v>816.5</v>
      </c>
      <c r="D178" s="5">
        <f t="shared" si="31"/>
        <v>300.66107526881751</v>
      </c>
      <c r="E178" s="5">
        <f>Input_SEMO!I298</f>
        <v>135</v>
      </c>
      <c r="G178" s="26">
        <f t="shared" si="33"/>
        <v>9626.1616181496884</v>
      </c>
      <c r="I178" s="96">
        <f t="shared" si="34"/>
        <v>800.12655370060213</v>
      </c>
    </row>
    <row r="179" spans="1:9" x14ac:dyDescent="0.25">
      <c r="A179" s="1">
        <f t="shared" si="32"/>
        <v>18</v>
      </c>
      <c r="B179" s="5">
        <f>Input_SEMO!G299</f>
        <v>1102.4043010752691</v>
      </c>
      <c r="C179" s="5">
        <f>Input_SEMO!F299</f>
        <v>837</v>
      </c>
      <c r="D179" s="5">
        <f t="shared" si="31"/>
        <v>265.40430107526913</v>
      </c>
      <c r="E179" s="5">
        <f>Input_SEMO!I299</f>
        <v>217</v>
      </c>
      <c r="G179" s="26">
        <f t="shared" si="33"/>
        <v>13658.715674426683</v>
      </c>
      <c r="I179" s="96">
        <f t="shared" si="34"/>
        <v>1135.312446858346</v>
      </c>
    </row>
    <row r="180" spans="1:9" x14ac:dyDescent="0.25">
      <c r="A180" s="1">
        <f t="shared" si="32"/>
        <v>19</v>
      </c>
      <c r="B180" s="5">
        <f>Input_SEMO!G300</f>
        <v>976.02483870967751</v>
      </c>
      <c r="C180" s="5">
        <f>Input_SEMO!F300</f>
        <v>727.5</v>
      </c>
      <c r="D180" s="5">
        <f t="shared" si="31"/>
        <v>248.52483870967751</v>
      </c>
      <c r="E180" s="5">
        <f>Input_SEMO!I300</f>
        <v>171</v>
      </c>
      <c r="G180" s="26">
        <f t="shared" si="33"/>
        <v>10078.782777073166</v>
      </c>
      <c r="I180" s="3">
        <f t="shared" si="34"/>
        <v>837.74842443032151</v>
      </c>
    </row>
    <row r="181" spans="1:9" x14ac:dyDescent="0.25">
      <c r="A181" s="1"/>
      <c r="B181" s="5"/>
      <c r="C181" s="5"/>
      <c r="D181" s="5"/>
      <c r="E181" s="5"/>
      <c r="G181" s="26"/>
      <c r="I181" s="3"/>
    </row>
    <row r="182" spans="1:9" ht="15.75" thickBot="1" x14ac:dyDescent="0.3">
      <c r="A182" s="1" t="s">
        <v>20</v>
      </c>
      <c r="B182" s="25">
        <f>SUM(B162:B180)</f>
        <v>18318.188082437275</v>
      </c>
      <c r="C182" s="25">
        <f>SUM(C162:C180)</f>
        <v>14096.5</v>
      </c>
      <c r="D182" s="25">
        <f t="shared" ref="D182" si="35">SUM(D162:D180)</f>
        <v>4221.6880824372765</v>
      </c>
      <c r="E182" s="25">
        <f>SUM(E162:E180)</f>
        <v>3315</v>
      </c>
      <c r="G182" s="27">
        <f t="shared" ref="G182:I182" si="36">SUM(G162:G180)</f>
        <v>178207.77707310457</v>
      </c>
      <c r="H182" s="21">
        <f t="shared" si="36"/>
        <v>8.3119999999999999E-2</v>
      </c>
      <c r="I182" s="22">
        <f t="shared" si="36"/>
        <v>14812.630430316454</v>
      </c>
    </row>
    <row r="183" spans="1:9" ht="15.75" thickTop="1" x14ac:dyDescent="0.25">
      <c r="A183" s="1"/>
    </row>
    <row r="185" spans="1:9" x14ac:dyDescent="0.25">
      <c r="A185" t="s">
        <v>32</v>
      </c>
      <c r="I185" s="20">
        <f>I182</f>
        <v>14812.630430316454</v>
      </c>
    </row>
    <row r="187" spans="1:9" x14ac:dyDescent="0.25">
      <c r="A187" t="s">
        <v>34</v>
      </c>
      <c r="I187" s="36">
        <f>I156</f>
        <v>3908443.5557121718</v>
      </c>
    </row>
    <row r="189" spans="1:9" x14ac:dyDescent="0.25">
      <c r="A189" s="31" t="s">
        <v>35</v>
      </c>
      <c r="B189" s="32"/>
      <c r="C189" s="32"/>
      <c r="D189" s="32"/>
      <c r="E189" s="32"/>
      <c r="F189" s="32"/>
      <c r="G189" s="32"/>
      <c r="H189" s="32"/>
      <c r="I189" s="33">
        <f>ROUND(+I185/I187,5)</f>
        <v>3.79E-3</v>
      </c>
    </row>
    <row r="194" spans="2:2" x14ac:dyDescent="0.25">
      <c r="B194" s="15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4.7109375" defaultRowHeight="15" x14ac:dyDescent="0.25"/>
  <cols>
    <col min="1" max="1" width="20.7109375" customWidth="1"/>
    <col min="2" max="2" width="18.140625" bestFit="1" customWidth="1"/>
    <col min="8" max="8" width="24.28515625" bestFit="1" customWidth="1"/>
  </cols>
  <sheetData>
    <row r="1" spans="1:8" x14ac:dyDescent="0.25">
      <c r="A1" s="7" t="s">
        <v>39</v>
      </c>
      <c r="B1" s="24" t="s">
        <v>22</v>
      </c>
      <c r="C1" s="24" t="s">
        <v>23</v>
      </c>
      <c r="D1" s="24" t="s">
        <v>22</v>
      </c>
      <c r="E1" s="24" t="s">
        <v>23</v>
      </c>
      <c r="F1" s="24" t="s">
        <v>22</v>
      </c>
      <c r="G1" s="29" t="s">
        <v>23</v>
      </c>
    </row>
    <row r="2" spans="1:8" x14ac:dyDescent="0.25">
      <c r="A2" s="8"/>
      <c r="B2" s="9" t="s">
        <v>518</v>
      </c>
      <c r="C2" s="9" t="s">
        <v>518</v>
      </c>
      <c r="D2" s="9" t="s">
        <v>519</v>
      </c>
      <c r="E2" s="9" t="s">
        <v>519</v>
      </c>
      <c r="F2" s="9" t="s">
        <v>24</v>
      </c>
      <c r="G2" s="11" t="s">
        <v>24</v>
      </c>
    </row>
    <row r="3" spans="1:8" x14ac:dyDescent="0.25">
      <c r="A3" s="12"/>
      <c r="B3" s="13"/>
      <c r="C3" s="13"/>
      <c r="D3" s="13"/>
      <c r="E3" s="13"/>
      <c r="F3" s="13"/>
      <c r="G3" s="14"/>
    </row>
    <row r="4" spans="1:8" s="6" customFormat="1" x14ac:dyDescent="0.25">
      <c r="A4" s="15"/>
      <c r="B4" s="16"/>
      <c r="C4" s="16"/>
      <c r="D4" s="16"/>
      <c r="E4" s="16"/>
      <c r="F4" s="17"/>
      <c r="G4" s="30"/>
    </row>
    <row r="6" spans="1:8" x14ac:dyDescent="0.25">
      <c r="A6" s="23" t="s">
        <v>25</v>
      </c>
    </row>
    <row r="7" spans="1:8" x14ac:dyDescent="0.25">
      <c r="B7" s="2">
        <v>0.11254740000000001</v>
      </c>
      <c r="C7" s="2">
        <v>0.23893880000000001</v>
      </c>
      <c r="D7" s="2">
        <v>0.11254740000000001</v>
      </c>
      <c r="E7" s="2">
        <v>0.23893880000000001</v>
      </c>
      <c r="F7" s="2">
        <v>0.110869</v>
      </c>
      <c r="G7" s="2">
        <v>0.23716039999999999</v>
      </c>
    </row>
    <row r="9" spans="1:8" x14ac:dyDescent="0.25">
      <c r="A9" s="23" t="s">
        <v>26</v>
      </c>
      <c r="H9" s="127" t="s">
        <v>521</v>
      </c>
    </row>
    <row r="10" spans="1:8" x14ac:dyDescent="0.25">
      <c r="A10" t="s">
        <v>27</v>
      </c>
      <c r="B10" s="4">
        <v>0.33606999999999998</v>
      </c>
      <c r="C10" s="4">
        <v>0.14216000000000001</v>
      </c>
      <c r="D10" s="4">
        <v>0.33606999999999998</v>
      </c>
      <c r="E10" s="4">
        <v>0.14216000000000001</v>
      </c>
      <c r="F10" s="4">
        <v>0.24335000000000001</v>
      </c>
      <c r="G10" s="4">
        <v>8.3119999999999999E-2</v>
      </c>
    </row>
    <row r="11" spans="1:8" x14ac:dyDescent="0.25">
      <c r="A11" t="s">
        <v>28</v>
      </c>
      <c r="B11" s="4"/>
      <c r="C11" s="4">
        <f>+C10</f>
        <v>0.14216000000000001</v>
      </c>
      <c r="D11" s="4"/>
      <c r="E11" s="4">
        <f>+E10</f>
        <v>0.14216000000000001</v>
      </c>
      <c r="F11" s="4">
        <f>+F10</f>
        <v>0.24335000000000001</v>
      </c>
      <c r="G11" s="4">
        <f>+G10</f>
        <v>8.3119999999999999E-2</v>
      </c>
    </row>
    <row r="12" spans="1:8" x14ac:dyDescent="0.25">
      <c r="A12" t="s">
        <v>29</v>
      </c>
      <c r="B12" s="4">
        <v>0.35071999999999998</v>
      </c>
      <c r="C12" s="4"/>
      <c r="D12" s="4">
        <v>0.35071999999999998</v>
      </c>
      <c r="E12" s="4"/>
      <c r="F12" s="4"/>
      <c r="G12" s="4"/>
    </row>
    <row r="13" spans="1:8" x14ac:dyDescent="0.25">
      <c r="A13" t="s">
        <v>30</v>
      </c>
      <c r="B13" s="4">
        <v>0.33239000000000002</v>
      </c>
      <c r="C13" s="4"/>
      <c r="D13" s="4">
        <v>0.33239000000000002</v>
      </c>
      <c r="E13" s="4"/>
      <c r="F13" s="4"/>
      <c r="G13" s="4"/>
    </row>
    <row r="14" spans="1:8" x14ac:dyDescent="0.25">
      <c r="A14" t="s">
        <v>0</v>
      </c>
      <c r="B14" s="4">
        <v>0.33048</v>
      </c>
      <c r="C14" s="4"/>
      <c r="D14" s="4">
        <v>0.33048</v>
      </c>
      <c r="E14" s="4"/>
      <c r="F14" s="4"/>
      <c r="G14" s="4"/>
    </row>
    <row r="15" spans="1:8" x14ac:dyDescent="0.25">
      <c r="A15" t="s">
        <v>1</v>
      </c>
      <c r="B15" s="4">
        <v>0.33004</v>
      </c>
      <c r="C15" s="4"/>
      <c r="D15" s="4">
        <v>0.33004</v>
      </c>
      <c r="E15" s="4"/>
      <c r="F15" s="4"/>
      <c r="G15" s="4"/>
    </row>
    <row r="16" spans="1:8" x14ac:dyDescent="0.25">
      <c r="A16" t="s">
        <v>2</v>
      </c>
      <c r="B16" s="4">
        <v>0.33028999999999997</v>
      </c>
      <c r="C16" s="4"/>
      <c r="D16" s="4">
        <v>0.33028999999999997</v>
      </c>
      <c r="E16" s="4"/>
      <c r="F16" s="4"/>
      <c r="G16" s="4"/>
    </row>
    <row r="17" spans="1:8" x14ac:dyDescent="0.25">
      <c r="A17" t="s">
        <v>31</v>
      </c>
      <c r="B17" s="4">
        <v>0.33187</v>
      </c>
      <c r="C17" s="4"/>
      <c r="D17" s="4">
        <v>0.33187</v>
      </c>
      <c r="E17" s="4"/>
      <c r="F17" s="4"/>
      <c r="G17" s="4"/>
    </row>
    <row r="19" spans="1:8" x14ac:dyDescent="0.25">
      <c r="A19" s="23" t="s">
        <v>33</v>
      </c>
    </row>
    <row r="20" spans="1:8" x14ac:dyDescent="0.25">
      <c r="B20" s="28">
        <v>11089284.458101537</v>
      </c>
      <c r="C20" s="28">
        <f>3233192.57+16675.11</f>
        <v>3249867.6799999997</v>
      </c>
      <c r="D20" s="28">
        <v>2140376.9890333959</v>
      </c>
      <c r="E20" s="28">
        <v>700365.64440726885</v>
      </c>
      <c r="F20" s="28">
        <v>15300894.639401933</v>
      </c>
      <c r="G20" s="28">
        <v>3908443.5557121718</v>
      </c>
      <c r="H20" s="127" t="s">
        <v>508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Normal="10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</vt:i4>
      </vt:variant>
    </vt:vector>
  </HeadingPairs>
  <TitlesOfParts>
    <vt:vector size="24" baseType="lpstr">
      <vt:lpstr>Summary</vt:lpstr>
      <vt:lpstr>Res NEMO</vt:lpstr>
      <vt:lpstr>SGS NEMO</vt:lpstr>
      <vt:lpstr>Res WEMO</vt:lpstr>
      <vt:lpstr>SGS WEMO</vt:lpstr>
      <vt:lpstr>Res SEMO</vt:lpstr>
      <vt:lpstr>SGS SEMO</vt:lpstr>
      <vt:lpstr>Assumptions</vt:lpstr>
      <vt:lpstr>Input &gt;&gt;&gt;</vt:lpstr>
      <vt:lpstr>Input_NEMO</vt:lpstr>
      <vt:lpstr>Input_SEMO</vt:lpstr>
      <vt:lpstr>Input_WEMO</vt:lpstr>
      <vt:lpstr>HDD_Summary</vt:lpstr>
      <vt:lpstr>Customer Count by Cycle</vt:lpstr>
      <vt:lpstr>Staff_Kirk_NHDD</vt:lpstr>
      <vt:lpstr>Staff_CGI_NHDD</vt:lpstr>
      <vt:lpstr>Actual_Kirk_HDD</vt:lpstr>
      <vt:lpstr>Actual_CGI_HDD</vt:lpstr>
      <vt:lpstr>Meter Reading_SEMO</vt:lpstr>
      <vt:lpstr>Meter Reading_NEMO</vt:lpstr>
      <vt:lpstr>Meter Reading_WEMO</vt:lpstr>
      <vt:lpstr>'Meter Reading_NEMO'!Print_Area</vt:lpstr>
      <vt:lpstr>'Meter Reading_SEMO'!Print_Area</vt:lpstr>
      <vt:lpstr>'Meter Reading_WEMO'!Print_Area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2018-08-13T13:34:05Z</dcterms:created>
  <dcterms:modified xsi:type="dcterms:W3CDTF">2019-03-14T17:41:47Z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