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ACloven\Documents\Temp Folder\TODAY\EO-2022-0040\"/>
    </mc:Choice>
  </mc:AlternateContent>
  <xr:revisionPtr revIDLastSave="0" documentId="13_ncr:1_{BBF6932C-3064-49F9-AA49-1EB80309D887}" xr6:coauthVersionLast="47" xr6:coauthVersionMax="47" xr10:uidLastSave="{00000000-0000-0000-0000-000000000000}"/>
  <bookViews>
    <workbookView xWindow="-120" yWindow="-120" windowWidth="29040" windowHeight="15840" firstSheet="3" activeTab="3" xr2:uid="{00000000-000D-0000-FFFF-FFFF00000000}"/>
  </bookViews>
  <sheets>
    <sheet name="Asbury Environmental Costs" sheetId="13" r:id="rId1"/>
    <sheet name="Settlements 01-70 to 01-20" sheetId="9" r:id="rId2"/>
    <sheet name="Settlements 02-20 to 09-20" sheetId="10" r:id="rId3"/>
    <sheet name="Settlements 10-20 to 06-21" sheetId="14" r:id="rId4"/>
    <sheet name="Settlements 07-21 to 01-22" sheetId="16" r:id="rId5"/>
    <sheet name="Settlements 02-22" sheetId="18" r:id="rId6"/>
    <sheet name="Settlements 03-22" sheetId="19" r:id="rId7"/>
    <sheet name="Settlements 04-22" sheetId="20" r:id="rId8"/>
    <sheet name="Remaining Liability" sheetId="2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0" i="13" l="1"/>
  <c r="E23" i="21"/>
  <c r="F23" i="21"/>
  <c r="G23" i="21"/>
  <c r="H23" i="21"/>
  <c r="I23" i="21"/>
  <c r="J23" i="21"/>
  <c r="K23" i="21"/>
  <c r="D23" i="21"/>
  <c r="J4" i="20"/>
  <c r="J23" i="20" s="1"/>
  <c r="J5" i="20"/>
  <c r="J6" i="20"/>
  <c r="J7" i="20"/>
  <c r="J8" i="20"/>
  <c r="J9" i="20"/>
  <c r="J10" i="20"/>
  <c r="J11" i="20"/>
  <c r="J12" i="20"/>
  <c r="J13" i="20"/>
  <c r="J14" i="20"/>
  <c r="J15" i="20"/>
  <c r="J16" i="20"/>
  <c r="J17" i="20"/>
  <c r="J18" i="20"/>
  <c r="J19" i="20"/>
  <c r="J20" i="20"/>
  <c r="J21" i="20"/>
  <c r="J22" i="20"/>
  <c r="J3" i="20"/>
  <c r="J4" i="19"/>
  <c r="J5" i="19"/>
  <c r="J6" i="19"/>
  <c r="J7" i="19"/>
  <c r="J8" i="19"/>
  <c r="J9" i="19"/>
  <c r="J10" i="19"/>
  <c r="J11" i="19"/>
  <c r="J12" i="19"/>
  <c r="J13" i="19"/>
  <c r="J14" i="19"/>
  <c r="J15" i="19"/>
  <c r="J16" i="19"/>
  <c r="J17" i="19"/>
  <c r="J18" i="19"/>
  <c r="J19" i="19"/>
  <c r="J20" i="19"/>
  <c r="J21" i="19"/>
  <c r="J22" i="19"/>
  <c r="J3" i="19"/>
  <c r="J4" i="18"/>
  <c r="J5" i="18"/>
  <c r="J6" i="18"/>
  <c r="J7" i="18"/>
  <c r="J8" i="18"/>
  <c r="J9" i="18"/>
  <c r="J10" i="18"/>
  <c r="J11" i="18"/>
  <c r="J12" i="18"/>
  <c r="J13" i="18"/>
  <c r="J14" i="18"/>
  <c r="J15" i="18"/>
  <c r="J16" i="18"/>
  <c r="J17" i="18"/>
  <c r="J18" i="18"/>
  <c r="J19" i="18"/>
  <c r="J20" i="18"/>
  <c r="J21" i="18"/>
  <c r="J22" i="18"/>
  <c r="J3" i="18"/>
  <c r="J4" i="16"/>
  <c r="J5" i="16"/>
  <c r="J6" i="16"/>
  <c r="J7" i="16"/>
  <c r="J8" i="16"/>
  <c r="J9" i="16"/>
  <c r="J10" i="16"/>
  <c r="J11" i="16"/>
  <c r="J12" i="16"/>
  <c r="J13" i="16"/>
  <c r="J14" i="16"/>
  <c r="J15" i="16"/>
  <c r="J16" i="16"/>
  <c r="J17" i="16"/>
  <c r="J18" i="16"/>
  <c r="J19" i="16"/>
  <c r="J20" i="16"/>
  <c r="J21" i="16"/>
  <c r="J22" i="16"/>
  <c r="D23" i="16"/>
  <c r="E23" i="16"/>
  <c r="F23" i="16"/>
  <c r="G23" i="16"/>
  <c r="H23" i="16"/>
  <c r="I23" i="16"/>
  <c r="K23" i="16"/>
  <c r="J3" i="16"/>
  <c r="K4" i="14"/>
  <c r="K5" i="14"/>
  <c r="K6" i="14"/>
  <c r="K7" i="14"/>
  <c r="K8" i="14"/>
  <c r="K9" i="14"/>
  <c r="K10" i="14"/>
  <c r="K11" i="14"/>
  <c r="K12" i="14"/>
  <c r="K13" i="14"/>
  <c r="K3" i="14"/>
  <c r="K4" i="10"/>
  <c r="K5" i="10"/>
  <c r="K6" i="10"/>
  <c r="K7" i="10"/>
  <c r="K8" i="10"/>
  <c r="K9" i="10"/>
  <c r="K10" i="10"/>
  <c r="K11" i="10"/>
  <c r="K12" i="10"/>
  <c r="K13" i="10"/>
  <c r="K3" i="10"/>
  <c r="K4" i="9"/>
  <c r="K5" i="9"/>
  <c r="K6" i="9"/>
  <c r="K7" i="9"/>
  <c r="K8" i="9"/>
  <c r="K9" i="9"/>
  <c r="K10" i="9"/>
  <c r="K11" i="9"/>
  <c r="K12" i="9"/>
  <c r="K13" i="9"/>
  <c r="K3" i="9"/>
  <c r="E23" i="20"/>
  <c r="F23" i="20"/>
  <c r="G23" i="20"/>
  <c r="H23" i="20"/>
  <c r="I23" i="20"/>
  <c r="D23" i="20"/>
  <c r="I36" i="13"/>
  <c r="I37" i="13" s="1"/>
  <c r="I32" i="13"/>
  <c r="I23" i="19"/>
  <c r="H23" i="19"/>
  <c r="G23" i="19"/>
  <c r="F23" i="19"/>
  <c r="E23" i="19"/>
  <c r="D23" i="19"/>
  <c r="E23" i="18"/>
  <c r="F23" i="18"/>
  <c r="G23" i="18"/>
  <c r="H23" i="18"/>
  <c r="I23" i="18"/>
  <c r="D23" i="18"/>
  <c r="J23" i="18" l="1"/>
  <c r="J23" i="16"/>
  <c r="M40" i="13"/>
  <c r="M41" i="13" s="1"/>
  <c r="M36" i="13"/>
  <c r="M37" i="13" s="1"/>
  <c r="I41" i="13"/>
  <c r="J23" i="19"/>
  <c r="I33" i="13"/>
  <c r="M32" i="13"/>
  <c r="M33" i="13" s="1"/>
  <c r="I28" i="13"/>
  <c r="I27" i="13"/>
  <c r="I23" i="13"/>
  <c r="K14" i="14"/>
  <c r="J14" i="14"/>
  <c r="I14" i="14"/>
  <c r="H14" i="14"/>
  <c r="G14" i="14"/>
  <c r="F14" i="14"/>
  <c r="E14" i="14"/>
  <c r="D14" i="14"/>
  <c r="M27" i="13" l="1"/>
  <c r="M28" i="13"/>
  <c r="I29" i="13"/>
  <c r="M29" i="13" l="1"/>
  <c r="I19" i="13"/>
  <c r="I15" i="13"/>
  <c r="I14" i="13"/>
  <c r="A14" i="13" l="1"/>
  <c r="A15" i="13" l="1"/>
  <c r="A16" i="13" s="1"/>
  <c r="A18" i="13" s="1"/>
  <c r="A19" i="13" s="1"/>
  <c r="M23" i="13" l="1"/>
  <c r="M24" i="13" s="1"/>
  <c r="I16" i="13"/>
  <c r="M19" i="13"/>
  <c r="M20" i="13" s="1"/>
  <c r="I24" i="13"/>
  <c r="M14" i="13"/>
  <c r="M15" i="13"/>
  <c r="I20" i="13"/>
  <c r="I43" i="13" l="1"/>
  <c r="M16" i="13"/>
  <c r="M43" i="13" s="1"/>
  <c r="A20" i="13"/>
  <c r="A22" i="13" s="1"/>
  <c r="A23" i="13" s="1"/>
  <c r="A24" i="13" l="1"/>
  <c r="A26" i="13" s="1"/>
  <c r="A27" i="13" l="1"/>
  <c r="A28" i="13" s="1"/>
  <c r="A29" i="13" s="1"/>
  <c r="K14" i="10"/>
  <c r="J14" i="10"/>
  <c r="I14" i="10"/>
  <c r="H14" i="10"/>
  <c r="G14" i="10"/>
  <c r="F14" i="10"/>
  <c r="E14" i="10"/>
  <c r="D14" i="10"/>
  <c r="K14" i="9"/>
  <c r="J14" i="9"/>
  <c r="I14" i="9"/>
  <c r="H14" i="9"/>
  <c r="G14" i="9"/>
  <c r="F14" i="9"/>
  <c r="E14" i="9"/>
  <c r="D14" i="9"/>
  <c r="A31" i="13" l="1"/>
  <c r="A32" i="13" s="1"/>
  <c r="A33" i="13" s="1"/>
  <c r="A35" i="13" l="1"/>
  <c r="A36" i="13" s="1"/>
  <c r="A37" i="13" s="1"/>
  <c r="A39" i="13" s="1"/>
  <c r="A40" i="13" s="1"/>
  <c r="A41" i="13" s="1"/>
  <c r="A43" i="13" s="1"/>
</calcChain>
</file>

<file path=xl/sharedStrings.xml><?xml version="1.0" encoding="utf-8"?>
<sst xmlns="http://schemas.openxmlformats.org/spreadsheetml/2006/main" count="450" uniqueCount="81">
  <si>
    <t>Total Company</t>
  </si>
  <si>
    <t>Missouri</t>
  </si>
  <si>
    <t>Total Missouri</t>
  </si>
  <si>
    <t xml:space="preserve">Line </t>
  </si>
  <si>
    <t>No.</t>
  </si>
  <si>
    <t>FERC</t>
  </si>
  <si>
    <t>Description</t>
  </si>
  <si>
    <t>Reference</t>
  </si>
  <si>
    <t>Adjustment</t>
  </si>
  <si>
    <t>(a)</t>
  </si>
  <si>
    <t>(b)</t>
  </si>
  <si>
    <t>(c)</t>
  </si>
  <si>
    <t>(d)</t>
  </si>
  <si>
    <t>(e)</t>
  </si>
  <si>
    <t>Asbury Asbestos</t>
  </si>
  <si>
    <t>Asbury CCR Impoundment</t>
  </si>
  <si>
    <t>Iatan I CCR Impoundment</t>
  </si>
  <si>
    <t>Riverton Asbestos</t>
  </si>
  <si>
    <t>Riverton Ash Pond</t>
  </si>
  <si>
    <t>PCB Transformers</t>
  </si>
  <si>
    <t xml:space="preserve">Pro Forma </t>
  </si>
  <si>
    <t>Source:</t>
  </si>
  <si>
    <t>Purpose:</t>
  </si>
  <si>
    <t>company_id</t>
  </si>
  <si>
    <t>description</t>
  </si>
  <si>
    <t>liability_account</t>
  </si>
  <si>
    <t>beginning_liability</t>
  </si>
  <si>
    <t>liability_incurred</t>
  </si>
  <si>
    <t>liabilities_settled</t>
  </si>
  <si>
    <t>accretion</t>
  </si>
  <si>
    <t>revisions</t>
  </si>
  <si>
    <t>gain_loss</t>
  </si>
  <si>
    <t>adjust</t>
  </si>
  <si>
    <t>ending_liability</t>
  </si>
  <si>
    <t>aro_id</t>
  </si>
  <si>
    <t>start_month</t>
  </si>
  <si>
    <t>end_month</t>
  </si>
  <si>
    <t>Financial Set of Books</t>
  </si>
  <si>
    <t>Iatan Levee Piping</t>
  </si>
  <si>
    <t>Iatan Water Intake</t>
  </si>
  <si>
    <t>PCB Sub Transformers and Equip</t>
  </si>
  <si>
    <t>Plum Point Solid Waste Land Fill</t>
  </si>
  <si>
    <t>SOURCE: PowerPlan / Assets / ARO / Reports / ARO - 1000 / Financial Set of Books / Empire District Electric / Life to Date "01-2020"</t>
  </si>
  <si>
    <t>SOURCE: PowerPlan / Assets / ARO / Reports / ARO - 1000 / Financial Set of Books / Empire District Electric / Span from "02-2020" to "09-2020"</t>
  </si>
  <si>
    <t>(f) = (d) x (e)</t>
  </si>
  <si>
    <t>Environmental Cost Regulatory Assets</t>
  </si>
  <si>
    <t>ASBURY ENVIRONMENTAL COST REGULATORY ASSETS</t>
  </si>
  <si>
    <t>Total Asbury Environmental Cost Regulatory Assets:</t>
  </si>
  <si>
    <t>Footnote:</t>
  </si>
  <si>
    <t>To determine the amount of capital expenditures related to Asbury related environmental activities that have been settled or are expected to be settled and paid by the end of the update period. Due to the Asbury generating unit being retired as of the test year of this case, there is no accumulated depreciation balance on the books to apply these costs to as directed to in the Amended Report and Order in ER-2019-0374. When the unit retired, all non-recovered costs (inclusive of Accumulated Depreciation) were booked to a regulatory asset; therefore, this adjustment is offsetting the remaining accumulated reserve balance included in the Asbury stranded costs regulatory asset.</t>
  </si>
  <si>
    <r>
      <rPr>
        <b/>
        <sz val="9"/>
        <color rgb="FFFF0000"/>
        <rFont val="Calibri"/>
        <family val="2"/>
        <scheme val="minor"/>
      </rPr>
      <t>(1)</t>
    </r>
    <r>
      <rPr>
        <sz val="11"/>
        <color rgb="FF000000"/>
        <rFont val="Calibri"/>
        <family val="2"/>
        <scheme val="minor"/>
      </rPr>
      <t xml:space="preserve"> - Amounts settled and paid at January 2020 were approved in ER-2019-0374 to be included in this case; therefore, the jurisdictional allocations approved in ER-2019-0374 are being applied to those amounts. Settlements paid out since January 2020 have the jurisdictional allocations being proposed in the current case.</t>
    </r>
  </si>
  <si>
    <t>Solar - Prosperity Facility</t>
  </si>
  <si>
    <t>SOURCE: PowerPlan / Assets / ARO / Reports / ARO - 1000 / Financial Set of Books / Empire District Electric / Span from "10-2020" to "06-2021"</t>
  </si>
  <si>
    <t>Update</t>
  </si>
  <si>
    <r>
      <t xml:space="preserve">Allocations </t>
    </r>
    <r>
      <rPr>
        <b/>
        <sz val="9"/>
        <color rgb="FFFF0000"/>
        <rFont val="Calibri"/>
        <family val="2"/>
        <scheme val="minor"/>
      </rPr>
      <t>(1)</t>
    </r>
  </si>
  <si>
    <t>The Empire District Electric Company</t>
  </si>
  <si>
    <t>EO-2022-0193</t>
  </si>
  <si>
    <t>Missouri Asbury Securitization</t>
  </si>
  <si>
    <t>Asbury Environmental Cost Regulatory Assets</t>
  </si>
  <si>
    <t>ARO Settlements paid at January 2020 (true-up period of ER-2019-0374), ARO Settlements paid between February 2020 and September 2020, and settlements paid for October 2020 to June 2021, and settlement paid for July 2021 to January 2022 were obtained from Property Accounting.</t>
  </si>
  <si>
    <t>Iatan Ash Landfill Phase 1</t>
  </si>
  <si>
    <t>Iatan Ash Landfill Phase II CCR</t>
  </si>
  <si>
    <t>Iatan Ash Pond CCR</t>
  </si>
  <si>
    <t>Iatan Ash Pond CCR Revision</t>
  </si>
  <si>
    <t>Iatan Fuel Storage</t>
  </si>
  <si>
    <t>Iatan Fuel Storage 2013</t>
  </si>
  <si>
    <t>Iatan Water Intake Equipment</t>
  </si>
  <si>
    <t>Iatan Water Intake Structure</t>
  </si>
  <si>
    <t>Chillicothe Building</t>
  </si>
  <si>
    <t>Wind - North Fork Ridge</t>
  </si>
  <si>
    <t>Wind - Neosho Ridge</t>
  </si>
  <si>
    <t>Wind - Kings Point</t>
  </si>
  <si>
    <t>Total Settlements Paid 01/1970 - 01/2020:</t>
  </si>
  <si>
    <t>Total Settlements Paid 02/2020 - 09/2020:</t>
  </si>
  <si>
    <r>
      <rPr>
        <b/>
        <sz val="9"/>
        <color rgb="FFFF0000"/>
        <rFont val="Calibri"/>
        <family val="2"/>
        <scheme val="minor"/>
      </rPr>
      <t>(2)</t>
    </r>
    <r>
      <rPr>
        <sz val="11"/>
        <color rgb="FF000000"/>
        <rFont val="Calibri"/>
        <family val="2"/>
        <scheme val="minor"/>
      </rPr>
      <t xml:space="preserve"> - No projected costs are being included here as they are getting picked up in the Additional ARO cost lines of the Asbury Securitization Cost summary document.</t>
    </r>
  </si>
  <si>
    <t>Total Settlements Paid 10/2020 - 06/2021:</t>
  </si>
  <si>
    <t>Total Settlements Paid 07/2021 - 01/2022:</t>
  </si>
  <si>
    <t>Total Settlements Paid 02/2022:</t>
  </si>
  <si>
    <t>Total Settlements Paid 03/2022:</t>
  </si>
  <si>
    <t>Total Settlements Paid 04/2022:</t>
  </si>
  <si>
    <t xml:space="preserve"> Surrebuttal Schedule CTE-9 Asbury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</si>
</sst>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7" x14ac:knownFonts="1">
    <font>
      <sz val="10"/>
      <color rgb="FF000000"/>
      <name val="Times New Roman"/>
      <charset val="204"/>
    </font>
    <font>
      <sz val="10"/>
      <color rgb="FF000000"/>
      <name val="Times New Roman"/>
      <family val="1"/>
    </font>
    <font>
      <sz val="10"/>
      <color rgb="FF000000"/>
      <name val="Times New Roman"/>
      <family val="1"/>
    </font>
    <font>
      <sz val="10"/>
      <name val="Arial Unicode MS"/>
      <family val="2"/>
    </font>
    <font>
      <sz val="11"/>
      <name val="Calibri"/>
      <family val="2"/>
      <scheme val="minor"/>
    </font>
    <font>
      <sz val="11"/>
      <color rgb="FF000000"/>
      <name val="Calibri"/>
      <family val="2"/>
      <scheme val="minor"/>
    </font>
    <font>
      <sz val="10"/>
      <name val="Arial"/>
      <family val="2"/>
    </font>
    <font>
      <sz val="12"/>
      <name val="Tms Rmn"/>
    </font>
    <font>
      <u/>
      <sz val="11"/>
      <color rgb="FF000000"/>
      <name val="Calibri"/>
      <family val="2"/>
      <scheme val="minor"/>
    </font>
    <font>
      <b/>
      <u/>
      <sz val="11"/>
      <color rgb="FF000000"/>
      <name val="Calibri"/>
      <family val="2"/>
      <scheme val="minor"/>
    </font>
    <font>
      <b/>
      <sz val="11"/>
      <color rgb="FF000000"/>
      <name val="Calibri"/>
      <family val="2"/>
      <scheme val="minor"/>
    </font>
    <font>
      <b/>
      <u/>
      <sz val="11"/>
      <color theme="1"/>
      <name val="Calibri"/>
      <family val="2"/>
      <scheme val="minor"/>
    </font>
    <font>
      <sz val="11"/>
      <color rgb="FFFF0000"/>
      <name val="Calibri"/>
      <family val="2"/>
      <scheme val="minor"/>
    </font>
    <font>
      <sz val="10"/>
      <name val="Arial"/>
      <family val="2"/>
    </font>
    <font>
      <b/>
      <sz val="11"/>
      <name val="Calibri"/>
      <family val="2"/>
      <scheme val="minor"/>
    </font>
    <font>
      <b/>
      <sz val="9"/>
      <color rgb="FFFF0000"/>
      <name val="Calibri"/>
      <family val="2"/>
      <scheme val="minor"/>
    </font>
    <font>
      <sz val="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8">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s>
  <cellStyleXfs count="11">
    <xf numFmtId="0" fontId="0" fillId="0" borderId="0"/>
    <xf numFmtId="44" fontId="1" fillId="0" borderId="0" applyFont="0" applyFill="0" applyBorder="0" applyAlignment="0" applyProtection="0"/>
    <xf numFmtId="43" fontId="2" fillId="0" borderId="0" applyFont="0" applyFill="0" applyBorder="0" applyAlignment="0" applyProtection="0"/>
    <xf numFmtId="0" fontId="3" fillId="0" borderId="0"/>
    <xf numFmtId="0" fontId="6" fillId="0" borderId="0"/>
    <xf numFmtId="0" fontId="7" fillId="0" borderId="0"/>
    <xf numFmtId="0" fontId="6" fillId="0" borderId="0"/>
    <xf numFmtId="0" fontId="13" fillId="0" borderId="0"/>
    <xf numFmtId="43" fontId="6" fillId="0" borderId="0" applyFont="0" applyFill="0" applyBorder="0" applyAlignment="0" applyProtection="0"/>
    <xf numFmtId="0" fontId="6" fillId="0" borderId="0"/>
    <xf numFmtId="0" fontId="16" fillId="0" borderId="0"/>
  </cellStyleXfs>
  <cellXfs count="91">
    <xf numFmtId="0" fontId="0" fillId="0" borderId="0" xfId="0" applyFill="1" applyBorder="1" applyAlignment="1">
      <alignment horizontal="left" vertical="top"/>
    </xf>
    <xf numFmtId="0" fontId="4" fillId="0" borderId="0" xfId="3" applyFont="1" applyAlignment="1">
      <alignment horizontal="left"/>
    </xf>
    <xf numFmtId="0" fontId="4" fillId="0" borderId="0" xfId="3" applyFont="1"/>
    <xf numFmtId="0" fontId="4" fillId="0" borderId="3" xfId="3" applyFont="1" applyBorder="1" applyAlignment="1">
      <alignment horizontal="center"/>
    </xf>
    <xf numFmtId="0" fontId="4" fillId="0" borderId="0" xfId="3" applyFont="1" applyAlignment="1">
      <alignment horizontal="center"/>
    </xf>
    <xf numFmtId="0" fontId="4" fillId="0" borderId="4" xfId="3" applyFont="1" applyBorder="1" applyAlignment="1">
      <alignment horizontal="center"/>
    </xf>
    <xf numFmtId="0" fontId="4" fillId="0" borderId="0" xfId="3" applyFont="1" applyBorder="1" applyAlignment="1">
      <alignment horizontal="center"/>
    </xf>
    <xf numFmtId="0" fontId="4" fillId="0" borderId="5" xfId="3" applyFont="1" applyBorder="1" applyAlignment="1">
      <alignment horizontal="center"/>
    </xf>
    <xf numFmtId="0" fontId="4" fillId="0" borderId="6" xfId="3" applyFont="1" applyBorder="1" applyAlignment="1">
      <alignment horizontal="center"/>
    </xf>
    <xf numFmtId="0" fontId="5" fillId="0" borderId="0" xfId="0" applyFont="1" applyFill="1" applyBorder="1" applyAlignment="1">
      <alignment horizontal="left" vertical="top"/>
    </xf>
    <xf numFmtId="164" fontId="5" fillId="0" borderId="2" xfId="2" applyNumberFormat="1" applyFont="1" applyFill="1" applyBorder="1" applyAlignment="1">
      <alignment horizontal="center"/>
    </xf>
    <xf numFmtId="0" fontId="4" fillId="0" borderId="2" xfId="4" applyFont="1" applyBorder="1" applyAlignment="1">
      <alignment horizontal="center"/>
    </xf>
    <xf numFmtId="164" fontId="5" fillId="0" borderId="4" xfId="2" applyNumberFormat="1" applyFont="1" applyFill="1" applyBorder="1" applyAlignment="1">
      <alignment horizontal="center"/>
    </xf>
    <xf numFmtId="164" fontId="5" fillId="0" borderId="6" xfId="2" applyNumberFormat="1" applyFont="1" applyFill="1" applyBorder="1" applyAlignment="1">
      <alignment horizontal="center"/>
    </xf>
    <xf numFmtId="0" fontId="9" fillId="0" borderId="0" xfId="0" applyFont="1" applyFill="1" applyBorder="1" applyAlignment="1">
      <alignment horizontal="left" vertical="top"/>
    </xf>
    <xf numFmtId="0" fontId="0" fillId="0" borderId="0" xfId="0"/>
    <xf numFmtId="0" fontId="5" fillId="0" borderId="0" xfId="0" applyFont="1"/>
    <xf numFmtId="0" fontId="5" fillId="0" borderId="0" xfId="0" applyFont="1" applyFill="1" applyBorder="1" applyAlignment="1">
      <alignment horizontal="center" vertical="top"/>
    </xf>
    <xf numFmtId="0" fontId="8" fillId="0" borderId="0" xfId="0" applyFont="1"/>
    <xf numFmtId="0" fontId="11" fillId="0" borderId="0" xfId="0" applyFont="1"/>
    <xf numFmtId="0" fontId="5" fillId="0" borderId="0" xfId="0" applyFont="1" applyAlignment="1">
      <alignment horizontal="center"/>
    </xf>
    <xf numFmtId="0" fontId="4" fillId="0" borderId="0" xfId="7" applyFont="1"/>
    <xf numFmtId="43" fontId="5" fillId="0" borderId="0" xfId="8" applyFont="1"/>
    <xf numFmtId="22" fontId="4" fillId="0" borderId="0" xfId="7" applyNumberFormat="1" applyFont="1"/>
    <xf numFmtId="43" fontId="14" fillId="0" borderId="7" xfId="8" applyFont="1" applyBorder="1"/>
    <xf numFmtId="0" fontId="12" fillId="0" borderId="0" xfId="7" applyFont="1"/>
    <xf numFmtId="0" fontId="4" fillId="0" borderId="0" xfId="4" applyFont="1"/>
    <xf numFmtId="43" fontId="4" fillId="0" borderId="0" xfId="8" applyFont="1"/>
    <xf numFmtId="22" fontId="4" fillId="0" borderId="0" xfId="4" applyNumberFormat="1" applyFont="1"/>
    <xf numFmtId="0" fontId="11" fillId="0" borderId="0" xfId="0" applyFont="1" applyAlignment="1">
      <alignment vertical="top"/>
    </xf>
    <xf numFmtId="0" fontId="0" fillId="0" borderId="0" xfId="0" applyAlignment="1">
      <alignment vertical="top"/>
    </xf>
    <xf numFmtId="0" fontId="4" fillId="0" borderId="0" xfId="3" applyFont="1" applyFill="1" applyAlignment="1">
      <alignment horizontal="center"/>
    </xf>
    <xf numFmtId="43" fontId="5" fillId="0" borderId="0" xfId="8" applyFont="1" applyFill="1"/>
    <xf numFmtId="0" fontId="4" fillId="0" borderId="0" xfId="7" applyFont="1" applyFill="1"/>
    <xf numFmtId="22" fontId="4" fillId="0" borderId="0" xfId="7" applyNumberFormat="1" applyFont="1" applyFill="1"/>
    <xf numFmtId="43" fontId="14" fillId="0" borderId="7" xfId="8" applyFont="1" applyFill="1" applyBorder="1"/>
    <xf numFmtId="0" fontId="5" fillId="0" borderId="0" xfId="0" applyFont="1" applyFill="1"/>
    <xf numFmtId="0" fontId="8" fillId="0" borderId="0" xfId="0" applyFont="1" applyFill="1" applyBorder="1" applyAlignment="1">
      <alignment horizontal="left" vertical="top"/>
    </xf>
    <xf numFmtId="0" fontId="4" fillId="0" borderId="0" xfId="9" applyFont="1"/>
    <xf numFmtId="22" fontId="4" fillId="0" borderId="0" xfId="9" applyNumberFormat="1" applyFont="1"/>
    <xf numFmtId="43" fontId="5" fillId="0" borderId="7" xfId="8" applyFont="1" applyBorder="1"/>
    <xf numFmtId="0" fontId="12" fillId="0" borderId="0" xfId="9" applyFont="1"/>
    <xf numFmtId="165" fontId="5" fillId="0" borderId="0" xfId="1" applyNumberFormat="1" applyFont="1" applyFill="1" applyBorder="1" applyAlignment="1">
      <alignment horizontal="left" vertical="top"/>
    </xf>
    <xf numFmtId="10" fontId="5" fillId="0" borderId="0" xfId="0" applyNumberFormat="1" applyFont="1" applyFill="1" applyBorder="1" applyAlignment="1">
      <alignment horizontal="center" vertical="top"/>
    </xf>
    <xf numFmtId="164" fontId="5" fillId="0" borderId="0" xfId="2" applyNumberFormat="1" applyFont="1" applyFill="1" applyBorder="1" applyAlignment="1">
      <alignment horizontal="left" vertical="top"/>
    </xf>
    <xf numFmtId="164" fontId="5" fillId="0" borderId="1" xfId="2" applyNumberFormat="1" applyFont="1" applyFill="1" applyBorder="1" applyAlignment="1">
      <alignment horizontal="left" vertical="top"/>
    </xf>
    <xf numFmtId="164" fontId="5" fillId="0" borderId="1" xfId="0" applyNumberFormat="1" applyFont="1" applyFill="1" applyBorder="1" applyAlignment="1">
      <alignment horizontal="left" vertical="top"/>
    </xf>
    <xf numFmtId="165" fontId="10" fillId="0" borderId="7" xfId="1" applyNumberFormat="1" applyFont="1" applyFill="1" applyBorder="1" applyAlignment="1">
      <alignment horizontal="left" vertical="top"/>
    </xf>
    <xf numFmtId="0" fontId="5" fillId="0" borderId="0" xfId="0" applyFont="1" applyAlignment="1">
      <alignment horizontal="center"/>
    </xf>
    <xf numFmtId="0" fontId="4" fillId="0" borderId="0" xfId="10" applyFont="1"/>
    <xf numFmtId="22" fontId="4" fillId="0" borderId="0" xfId="10" applyNumberFormat="1" applyFont="1"/>
    <xf numFmtId="164" fontId="4" fillId="0" borderId="0" xfId="2" applyNumberFormat="1" applyFont="1"/>
    <xf numFmtId="43" fontId="4" fillId="2" borderId="0" xfId="8" applyFont="1" applyFill="1"/>
    <xf numFmtId="43" fontId="5" fillId="2" borderId="0" xfId="8" applyFont="1" applyFill="1"/>
    <xf numFmtId="164" fontId="4" fillId="2" borderId="0" xfId="2" applyNumberFormat="1" applyFont="1" applyFill="1"/>
    <xf numFmtId="164" fontId="5" fillId="0" borderId="5" xfId="2" applyNumberFormat="1" applyFont="1" applyFill="1" applyBorder="1" applyAlignment="1">
      <alignment horizontal="left" vertical="top"/>
    </xf>
    <xf numFmtId="164" fontId="5" fillId="0" borderId="0" xfId="0" applyNumberFormat="1" applyFont="1" applyFill="1" applyBorder="1" applyAlignment="1">
      <alignment horizontal="left" vertical="top"/>
    </xf>
    <xf numFmtId="22" fontId="5" fillId="0" borderId="0" xfId="0" applyNumberFormat="1" applyFont="1"/>
    <xf numFmtId="164" fontId="5" fillId="0" borderId="0" xfId="2" applyNumberFormat="1" applyFont="1"/>
    <xf numFmtId="0" fontId="4" fillId="2" borderId="0" xfId="10" applyFont="1" applyFill="1"/>
    <xf numFmtId="22" fontId="4" fillId="2" borderId="0" xfId="10" applyNumberFormat="1" applyFont="1" applyFill="1"/>
    <xf numFmtId="0" fontId="4" fillId="2" borderId="0" xfId="9" applyFont="1" applyFill="1"/>
    <xf numFmtId="22" fontId="4" fillId="2" borderId="0" xfId="9" applyNumberFormat="1" applyFont="1" applyFill="1"/>
    <xf numFmtId="0" fontId="4" fillId="2" borderId="0" xfId="4" applyFont="1" applyFill="1"/>
    <xf numFmtId="22" fontId="4" fillId="2" borderId="0" xfId="4" applyNumberFormat="1" applyFont="1" applyFill="1"/>
    <xf numFmtId="0" fontId="4" fillId="2" borderId="0" xfId="7" applyFont="1" applyFill="1"/>
    <xf numFmtId="22" fontId="4" fillId="2" borderId="0" xfId="7" applyNumberFormat="1" applyFont="1" applyFill="1"/>
    <xf numFmtId="164" fontId="5" fillId="0" borderId="7" xfId="2" applyNumberFormat="1" applyFont="1" applyFill="1" applyBorder="1" applyAlignment="1">
      <alignment horizontal="left" vertical="top"/>
    </xf>
    <xf numFmtId="0" fontId="5" fillId="3" borderId="0" xfId="0" applyFont="1" applyFill="1"/>
    <xf numFmtId="164" fontId="5" fillId="3" borderId="0" xfId="2" applyNumberFormat="1" applyFont="1" applyFill="1"/>
    <xf numFmtId="22" fontId="5" fillId="3" borderId="0" xfId="0" applyNumberFormat="1" applyFont="1" applyFill="1"/>
    <xf numFmtId="0" fontId="5" fillId="3" borderId="0" xfId="0" applyFont="1" applyFill="1" applyBorder="1" applyAlignment="1">
      <alignment horizontal="left" vertical="top"/>
    </xf>
    <xf numFmtId="0" fontId="4" fillId="0" borderId="0" xfId="6" applyFont="1"/>
    <xf numFmtId="0" fontId="4" fillId="3" borderId="0" xfId="6" applyFont="1" applyFill="1"/>
    <xf numFmtId="43" fontId="4" fillId="3" borderId="0" xfId="2" applyFont="1" applyFill="1"/>
    <xf numFmtId="22" fontId="4" fillId="3" borderId="0" xfId="6" applyNumberFormat="1" applyFont="1" applyFill="1"/>
    <xf numFmtId="43" fontId="4" fillId="0" borderId="0" xfId="2" applyFont="1"/>
    <xf numFmtId="22" fontId="4" fillId="0" borderId="0" xfId="6" applyNumberFormat="1" applyFont="1"/>
    <xf numFmtId="43" fontId="4" fillId="0" borderId="7" xfId="6" applyNumberFormat="1" applyFont="1" applyBorder="1"/>
    <xf numFmtId="43" fontId="14" fillId="0" borderId="0" xfId="8" applyFont="1"/>
    <xf numFmtId="43" fontId="4" fillId="0" borderId="0" xfId="8" applyFont="1" applyFill="1"/>
    <xf numFmtId="164" fontId="4" fillId="0" borderId="7" xfId="10" applyNumberFormat="1" applyFont="1" applyBorder="1"/>
    <xf numFmtId="164" fontId="4" fillId="0" borderId="0" xfId="2" applyNumberFormat="1" applyFont="1" applyFill="1"/>
    <xf numFmtId="164" fontId="5" fillId="0" borderId="0" xfId="2" applyNumberFormat="1" applyFont="1" applyFill="1"/>
    <xf numFmtId="43" fontId="4" fillId="0" borderId="0" xfId="2" applyFont="1" applyFill="1"/>
    <xf numFmtId="43" fontId="4" fillId="0" borderId="7" xfId="2" applyFont="1" applyBorder="1"/>
    <xf numFmtId="0" fontId="5" fillId="0" borderId="0" xfId="0" applyFont="1" applyAlignment="1">
      <alignment horizontal="left" wrapText="1"/>
    </xf>
    <xf numFmtId="0" fontId="10" fillId="0" borderId="0" xfId="0" applyFont="1" applyAlignment="1">
      <alignment horizontal="center"/>
    </xf>
    <xf numFmtId="0" fontId="5" fillId="0" borderId="0" xfId="0" applyFont="1" applyAlignment="1">
      <alignment horizontal="center"/>
    </xf>
    <xf numFmtId="0" fontId="5" fillId="0" borderId="0" xfId="0" applyFont="1" applyFill="1" applyBorder="1" applyAlignment="1">
      <alignment horizontal="left" vertical="top" wrapText="1"/>
    </xf>
    <xf numFmtId="0" fontId="14" fillId="0" borderId="0" xfId="0" applyFont="1" applyAlignment="1">
      <alignment horizontal="right"/>
    </xf>
  </cellXfs>
  <cellStyles count="11">
    <cellStyle name="Comma" xfId="2" builtinId="3"/>
    <cellStyle name="Comma 2" xfId="8" xr:uid="{74D8214F-73C8-4786-B3DC-8B349C177E96}"/>
    <cellStyle name="Currency" xfId="1" builtinId="4"/>
    <cellStyle name="Normal" xfId="0" builtinId="0"/>
    <cellStyle name="Normal 10 2 2 2" xfId="6" xr:uid="{00000000-0005-0000-0000-000003000000}"/>
    <cellStyle name="Normal 2" xfId="7" xr:uid="{1C5B765C-DE09-433A-A5D0-8C218DA995D2}"/>
    <cellStyle name="Normal 2 2" xfId="4" xr:uid="{00000000-0005-0000-0000-000004000000}"/>
    <cellStyle name="Normal 2 7 2 2 4" xfId="5" xr:uid="{00000000-0005-0000-0000-000005000000}"/>
    <cellStyle name="Normal 3" xfId="9" xr:uid="{075B9B17-78EE-4ADB-B891-A0D72D3AF57B}"/>
    <cellStyle name="Normal 4" xfId="3" xr:uid="{00000000-0005-0000-0000-000006000000}"/>
    <cellStyle name="Normal 5" xfId="10" xr:uid="{FDC21054-DAE9-48C8-BA6D-1A73D2EE03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53</xdr:row>
      <xdr:rowOff>31751</xdr:rowOff>
    </xdr:from>
    <xdr:to>
      <xdr:col>8</xdr:col>
      <xdr:colOff>793750</xdr:colOff>
      <xdr:row>75</xdr:row>
      <xdr:rowOff>55106</xdr:rowOff>
    </xdr:to>
    <xdr:pic>
      <xdr:nvPicPr>
        <xdr:cNvPr id="2" name="Picture 1">
          <a:extLst>
            <a:ext uri="{FF2B5EF4-FFF2-40B4-BE49-F238E27FC236}">
              <a16:creationId xmlns:a16="http://schemas.microsoft.com/office/drawing/2014/main" id="{05D1E0D7-3D09-47D2-B66D-40D8561328C2}"/>
            </a:ext>
          </a:extLst>
        </xdr:cNvPr>
        <xdr:cNvPicPr>
          <a:picLocks noChangeAspect="1"/>
        </xdr:cNvPicPr>
      </xdr:nvPicPr>
      <xdr:blipFill>
        <a:blip xmlns:r="http://schemas.openxmlformats.org/officeDocument/2006/relationships" r:embed="rId1"/>
        <a:stretch>
          <a:fillRect/>
        </a:stretch>
      </xdr:blipFill>
      <xdr:spPr>
        <a:xfrm>
          <a:off x="0" y="8826501"/>
          <a:ext cx="6498167" cy="4214355"/>
        </a:xfrm>
        <a:prstGeom prst="rect">
          <a:avLst/>
        </a:prstGeom>
      </xdr:spPr>
    </xdr:pic>
    <xdr:clientData/>
  </xdr:twoCellAnchor>
  <xdr:twoCellAnchor editAs="oneCell">
    <xdr:from>
      <xdr:col>0</xdr:col>
      <xdr:colOff>169335</xdr:colOff>
      <xdr:row>70</xdr:row>
      <xdr:rowOff>52917</xdr:rowOff>
    </xdr:from>
    <xdr:to>
      <xdr:col>8</xdr:col>
      <xdr:colOff>973668</xdr:colOff>
      <xdr:row>75</xdr:row>
      <xdr:rowOff>123433</xdr:rowOff>
    </xdr:to>
    <xdr:pic>
      <xdr:nvPicPr>
        <xdr:cNvPr id="3" name="Picture 2">
          <a:extLst>
            <a:ext uri="{FF2B5EF4-FFF2-40B4-BE49-F238E27FC236}">
              <a16:creationId xmlns:a16="http://schemas.microsoft.com/office/drawing/2014/main" id="{6868B75E-D2FF-4D90-A078-EDE7B6F9CF5D}"/>
            </a:ext>
          </a:extLst>
        </xdr:cNvPr>
        <xdr:cNvPicPr>
          <a:picLocks noChangeAspect="1"/>
        </xdr:cNvPicPr>
      </xdr:nvPicPr>
      <xdr:blipFill>
        <a:blip xmlns:r="http://schemas.openxmlformats.org/officeDocument/2006/relationships" r:embed="rId2"/>
        <a:stretch>
          <a:fillRect/>
        </a:stretch>
      </xdr:blipFill>
      <xdr:spPr>
        <a:xfrm>
          <a:off x="169335" y="11324167"/>
          <a:ext cx="6508750" cy="10230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11</xdr:col>
      <xdr:colOff>121621</xdr:colOff>
      <xdr:row>63</xdr:row>
      <xdr:rowOff>130870</xdr:rowOff>
    </xdr:to>
    <xdr:pic>
      <xdr:nvPicPr>
        <xdr:cNvPr id="2" name="Picture 1">
          <a:extLst>
            <a:ext uri="{FF2B5EF4-FFF2-40B4-BE49-F238E27FC236}">
              <a16:creationId xmlns:a16="http://schemas.microsoft.com/office/drawing/2014/main" id="{7DA0083B-10FE-4D8A-A845-EC1CA71A4B9F}"/>
            </a:ext>
          </a:extLst>
        </xdr:cNvPr>
        <xdr:cNvPicPr>
          <a:picLocks noChangeAspect="1"/>
        </xdr:cNvPicPr>
      </xdr:nvPicPr>
      <xdr:blipFill>
        <a:blip xmlns:r="http://schemas.openxmlformats.org/officeDocument/2006/relationships" r:embed="rId1"/>
        <a:stretch>
          <a:fillRect/>
        </a:stretch>
      </xdr:blipFill>
      <xdr:spPr>
        <a:xfrm>
          <a:off x="0" y="2609850"/>
          <a:ext cx="12189796" cy="9071670"/>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10583</xdr:colOff>
      <xdr:row>16</xdr:row>
      <xdr:rowOff>158750</xdr:rowOff>
    </xdr:from>
    <xdr:to>
      <xdr:col>11</xdr:col>
      <xdr:colOff>807844</xdr:colOff>
      <xdr:row>65</xdr:row>
      <xdr:rowOff>73720</xdr:rowOff>
    </xdr:to>
    <xdr:pic>
      <xdr:nvPicPr>
        <xdr:cNvPr id="2" name="Picture 1">
          <a:extLst>
            <a:ext uri="{FF2B5EF4-FFF2-40B4-BE49-F238E27FC236}">
              <a16:creationId xmlns:a16="http://schemas.microsoft.com/office/drawing/2014/main" id="{1DF19FD9-1D7F-4485-A056-2E009C6FC268}"/>
            </a:ext>
          </a:extLst>
        </xdr:cNvPr>
        <xdr:cNvPicPr>
          <a:picLocks noChangeAspect="1"/>
        </xdr:cNvPicPr>
      </xdr:nvPicPr>
      <xdr:blipFill>
        <a:blip xmlns:r="http://schemas.openxmlformats.org/officeDocument/2006/relationships" r:embed="rId1"/>
        <a:stretch>
          <a:fillRect/>
        </a:stretch>
      </xdr:blipFill>
      <xdr:spPr>
        <a:xfrm>
          <a:off x="10583" y="3037417"/>
          <a:ext cx="12227261" cy="9249470"/>
        </a:xfrm>
        <a:prstGeom prst="rect">
          <a:avLst/>
        </a:prstGeom>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10</xdr:col>
      <xdr:colOff>121910</xdr:colOff>
      <xdr:row>53</xdr:row>
      <xdr:rowOff>124799</xdr:rowOff>
    </xdr:to>
    <xdr:pic>
      <xdr:nvPicPr>
        <xdr:cNvPr id="2" name="Picture 1">
          <a:extLst>
            <a:ext uri="{FF2B5EF4-FFF2-40B4-BE49-F238E27FC236}">
              <a16:creationId xmlns:a16="http://schemas.microsoft.com/office/drawing/2014/main" id="{C4485DD7-C5BC-4115-89A6-C7DA5F5F5BA6}"/>
            </a:ext>
          </a:extLst>
        </xdr:cNvPr>
        <xdr:cNvPicPr>
          <a:picLocks noChangeAspect="1"/>
        </xdr:cNvPicPr>
      </xdr:nvPicPr>
      <xdr:blipFill>
        <a:blip xmlns:r="http://schemas.openxmlformats.org/officeDocument/2006/relationships" r:embed="rId1"/>
        <a:stretch>
          <a:fillRect/>
        </a:stretch>
      </xdr:blipFill>
      <xdr:spPr>
        <a:xfrm>
          <a:off x="0" y="3067050"/>
          <a:ext cx="9027785" cy="698279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5E61-0580-4A8E-97E5-BA49FA64168B}">
  <sheetPr>
    <pageSetUpPr fitToPage="1"/>
  </sheetPr>
  <dimension ref="A1:M54"/>
  <sheetViews>
    <sheetView tabSelected="1" zoomScale="90" zoomScaleNormal="90" workbookViewId="0">
      <selection activeCell="O1" sqref="O1"/>
    </sheetView>
  </sheetViews>
  <sheetFormatPr defaultRowHeight="15" x14ac:dyDescent="0.2"/>
  <cols>
    <col min="1" max="1" width="8.1640625" style="9" customWidth="1"/>
    <col min="2" max="2" width="2.83203125" style="9" customWidth="1"/>
    <col min="3" max="3" width="9.33203125" style="9"/>
    <col min="4" max="4" width="2.83203125" style="9" customWidth="1"/>
    <col min="5" max="5" width="59.5" style="9" bestFit="1" customWidth="1"/>
    <col min="6" max="6" width="2.83203125" style="9" customWidth="1"/>
    <col min="7" max="7" width="11.83203125" style="9" bestFit="1" customWidth="1"/>
    <col min="8" max="8" width="2.83203125" style="9" customWidth="1"/>
    <col min="9" max="9" width="19.83203125" style="9" bestFit="1" customWidth="1"/>
    <col min="10" max="10" width="2.83203125" style="9" customWidth="1"/>
    <col min="11" max="11" width="15.83203125" style="9" bestFit="1" customWidth="1"/>
    <col min="12" max="12" width="2.83203125" style="9" customWidth="1"/>
    <col min="13" max="13" width="19.6640625" style="9" customWidth="1"/>
    <col min="14" max="16384" width="9.33203125" style="9"/>
  </cols>
  <sheetData>
    <row r="1" spans="1:13" x14ac:dyDescent="0.25">
      <c r="A1" s="87" t="s">
        <v>55</v>
      </c>
      <c r="B1" s="87"/>
      <c r="C1" s="87"/>
      <c r="D1" s="87"/>
      <c r="E1" s="87"/>
      <c r="F1" s="87"/>
      <c r="G1" s="87"/>
      <c r="H1" s="87"/>
      <c r="I1" s="87"/>
      <c r="J1" s="87"/>
      <c r="K1" s="87"/>
      <c r="L1" s="87"/>
      <c r="M1" s="87"/>
    </row>
    <row r="2" spans="1:13" x14ac:dyDescent="0.25">
      <c r="A2" s="88" t="s">
        <v>56</v>
      </c>
      <c r="B2" s="88"/>
      <c r="C2" s="88"/>
      <c r="D2" s="88"/>
      <c r="E2" s="88"/>
      <c r="F2" s="88"/>
      <c r="G2" s="88"/>
      <c r="H2" s="88"/>
      <c r="I2" s="88"/>
      <c r="J2" s="88"/>
      <c r="K2" s="88"/>
      <c r="L2" s="88"/>
      <c r="M2" s="88"/>
    </row>
    <row r="3" spans="1:13" x14ac:dyDescent="0.25">
      <c r="A3" s="88" t="s">
        <v>57</v>
      </c>
      <c r="B3" s="88"/>
      <c r="C3" s="88"/>
      <c r="D3" s="88"/>
      <c r="E3" s="88"/>
      <c r="F3" s="88"/>
      <c r="G3" s="88"/>
      <c r="H3" s="88"/>
      <c r="I3" s="88"/>
      <c r="J3" s="88"/>
      <c r="K3" s="88"/>
      <c r="L3" s="88"/>
      <c r="M3" s="88"/>
    </row>
    <row r="4" spans="1:13" x14ac:dyDescent="0.25">
      <c r="A4" s="88" t="s">
        <v>58</v>
      </c>
      <c r="B4" s="88"/>
      <c r="C4" s="88"/>
      <c r="D4" s="88"/>
      <c r="E4" s="88"/>
      <c r="F4" s="88"/>
      <c r="G4" s="88"/>
      <c r="H4" s="88"/>
      <c r="I4" s="88"/>
      <c r="J4" s="88"/>
      <c r="K4" s="88"/>
      <c r="L4" s="88"/>
      <c r="M4" s="88"/>
    </row>
    <row r="5" spans="1:13" x14ac:dyDescent="0.25">
      <c r="A5" s="1"/>
      <c r="B5" s="2"/>
      <c r="C5" s="2"/>
      <c r="D5" s="2"/>
      <c r="E5" s="2"/>
      <c r="F5" s="2"/>
      <c r="G5" s="2"/>
      <c r="H5" s="2"/>
      <c r="I5" s="2"/>
      <c r="J5" s="2"/>
      <c r="K5" s="2"/>
      <c r="L5" s="2"/>
      <c r="M5" s="90" t="s">
        <v>80</v>
      </c>
    </row>
    <row r="6" spans="1:13" ht="15.75" thickBot="1" x14ac:dyDescent="0.3">
      <c r="A6" s="1"/>
      <c r="B6" s="2"/>
      <c r="C6" s="2"/>
      <c r="D6" s="2"/>
      <c r="E6" s="2"/>
      <c r="F6" s="2"/>
      <c r="G6" s="2"/>
      <c r="H6" s="2"/>
      <c r="I6" s="2"/>
      <c r="J6" s="2"/>
      <c r="K6" s="2"/>
      <c r="L6" s="2"/>
      <c r="M6" s="2"/>
    </row>
    <row r="7" spans="1:13" ht="15.75" thickBot="1" x14ac:dyDescent="0.3">
      <c r="A7" s="1"/>
      <c r="B7" s="2"/>
      <c r="C7" s="2"/>
      <c r="D7" s="2"/>
      <c r="E7" s="2"/>
      <c r="F7" s="2"/>
      <c r="G7" s="2"/>
      <c r="H7" s="2"/>
      <c r="I7" s="11" t="s">
        <v>0</v>
      </c>
      <c r="J7" s="2"/>
      <c r="K7" s="3" t="s">
        <v>1</v>
      </c>
      <c r="L7" s="2"/>
      <c r="M7" s="10" t="s">
        <v>2</v>
      </c>
    </row>
    <row r="8" spans="1:13" x14ac:dyDescent="0.25">
      <c r="A8" s="4" t="s">
        <v>3</v>
      </c>
      <c r="B8" s="2"/>
      <c r="C8" s="4"/>
      <c r="D8" s="2"/>
      <c r="E8" s="4"/>
      <c r="F8" s="2"/>
      <c r="G8" s="2"/>
      <c r="H8" s="2"/>
      <c r="I8" s="12" t="s">
        <v>20</v>
      </c>
      <c r="J8" s="2"/>
      <c r="K8" s="5" t="s">
        <v>53</v>
      </c>
      <c r="L8" s="2"/>
      <c r="M8" s="12" t="s">
        <v>20</v>
      </c>
    </row>
    <row r="9" spans="1:13" ht="15.75" thickBot="1" x14ac:dyDescent="0.3">
      <c r="A9" s="7" t="s">
        <v>4</v>
      </c>
      <c r="B9" s="2"/>
      <c r="C9" s="7" t="s">
        <v>5</v>
      </c>
      <c r="D9" s="2"/>
      <c r="E9" s="7" t="s">
        <v>6</v>
      </c>
      <c r="F9" s="2"/>
      <c r="G9" s="7" t="s">
        <v>7</v>
      </c>
      <c r="H9" s="6"/>
      <c r="I9" s="13" t="s">
        <v>8</v>
      </c>
      <c r="J9" s="2"/>
      <c r="K9" s="8" t="s">
        <v>54</v>
      </c>
      <c r="L9" s="2"/>
      <c r="M9" s="13" t="s">
        <v>8</v>
      </c>
    </row>
    <row r="10" spans="1:13" x14ac:dyDescent="0.25">
      <c r="A10" s="2"/>
      <c r="B10" s="4"/>
      <c r="C10" s="4" t="s">
        <v>9</v>
      </c>
      <c r="D10" s="4"/>
      <c r="E10" s="4" t="s">
        <v>10</v>
      </c>
      <c r="F10" s="4"/>
      <c r="G10" s="4" t="s">
        <v>11</v>
      </c>
      <c r="H10" s="4"/>
      <c r="I10" s="4" t="s">
        <v>12</v>
      </c>
      <c r="J10" s="4"/>
      <c r="K10" s="31" t="s">
        <v>13</v>
      </c>
      <c r="L10" s="2"/>
      <c r="M10" s="4" t="s">
        <v>44</v>
      </c>
    </row>
    <row r="12" spans="1:13" x14ac:dyDescent="0.2">
      <c r="A12" s="14" t="s">
        <v>46</v>
      </c>
    </row>
    <row r="13" spans="1:13" x14ac:dyDescent="0.2">
      <c r="A13" s="17">
        <v>1</v>
      </c>
      <c r="E13" s="37" t="s">
        <v>45</v>
      </c>
    </row>
    <row r="14" spans="1:13" x14ac:dyDescent="0.25">
      <c r="A14" s="17">
        <f>+A13+1</f>
        <v>2</v>
      </c>
      <c r="C14" s="20">
        <v>182</v>
      </c>
      <c r="D14" s="16"/>
      <c r="E14" s="36" t="s">
        <v>14</v>
      </c>
      <c r="I14" s="42">
        <f>-'Settlements 01-70 to 01-20'!F3</f>
        <v>678108.22</v>
      </c>
      <c r="K14" s="43">
        <v>0.84040000000000004</v>
      </c>
      <c r="M14" s="42">
        <f>+I14*K14</f>
        <v>569882.14808800002</v>
      </c>
    </row>
    <row r="15" spans="1:13" x14ac:dyDescent="0.25">
      <c r="A15" s="17">
        <f>+A14+1</f>
        <v>3</v>
      </c>
      <c r="C15" s="20">
        <v>182</v>
      </c>
      <c r="D15" s="16"/>
      <c r="E15" s="36" t="s">
        <v>15</v>
      </c>
      <c r="I15" s="44">
        <f>-'Settlements 01-70 to 01-20'!F4</f>
        <v>760117.18</v>
      </c>
      <c r="K15" s="43">
        <v>0.84040000000000004</v>
      </c>
      <c r="M15" s="44">
        <f t="shared" ref="M15" si="0">+I15*K15</f>
        <v>638802.47807200009</v>
      </c>
    </row>
    <row r="16" spans="1:13" x14ac:dyDescent="0.25">
      <c r="A16" s="17">
        <f>+A15+1</f>
        <v>4</v>
      </c>
      <c r="C16" s="20"/>
      <c r="D16" s="16"/>
      <c r="E16" s="18" t="s">
        <v>72</v>
      </c>
      <c r="I16" s="45">
        <f>SUM(I14:I15)</f>
        <v>1438225.4</v>
      </c>
      <c r="M16" s="45">
        <f>SUM(M14:M15)</f>
        <v>1208684.62616</v>
      </c>
    </row>
    <row r="17" spans="1:13" x14ac:dyDescent="0.25">
      <c r="C17" s="20"/>
      <c r="D17" s="16"/>
      <c r="E17" s="16"/>
    </row>
    <row r="18" spans="1:13" x14ac:dyDescent="0.25">
      <c r="A18" s="17">
        <f>+A16+1</f>
        <v>5</v>
      </c>
      <c r="C18" s="20"/>
      <c r="D18" s="16"/>
      <c r="E18" s="37" t="s">
        <v>45</v>
      </c>
    </row>
    <row r="19" spans="1:13" x14ac:dyDescent="0.25">
      <c r="A19" s="17">
        <f>+A18+1</f>
        <v>6</v>
      </c>
      <c r="C19" s="20">
        <v>182</v>
      </c>
      <c r="D19" s="16"/>
      <c r="E19" s="16" t="s">
        <v>15</v>
      </c>
      <c r="I19" s="44">
        <f>-'Settlements 02-20 to 09-20'!F4</f>
        <v>53310.42</v>
      </c>
      <c r="K19" s="43">
        <v>0.88526355924125433</v>
      </c>
      <c r="M19" s="44">
        <f t="shared" ref="M19" si="1">+I19*K19</f>
        <v>47193.772153846148</v>
      </c>
    </row>
    <row r="20" spans="1:13" x14ac:dyDescent="0.25">
      <c r="A20" s="17">
        <f>+A19+1</f>
        <v>7</v>
      </c>
      <c r="C20" s="20"/>
      <c r="D20" s="16"/>
      <c r="E20" s="18" t="s">
        <v>73</v>
      </c>
      <c r="I20" s="45">
        <f>SUM(I19:I19)</f>
        <v>53310.42</v>
      </c>
      <c r="M20" s="45">
        <f>SUM(M19:M19)</f>
        <v>47193.772153846148</v>
      </c>
    </row>
    <row r="21" spans="1:13" x14ac:dyDescent="0.25">
      <c r="C21" s="20"/>
      <c r="D21" s="16"/>
      <c r="E21" s="16"/>
    </row>
    <row r="22" spans="1:13" x14ac:dyDescent="0.2">
      <c r="A22" s="17">
        <f>+A20+1</f>
        <v>8</v>
      </c>
      <c r="E22" s="37" t="s">
        <v>45</v>
      </c>
    </row>
    <row r="23" spans="1:13" x14ac:dyDescent="0.25">
      <c r="A23" s="17">
        <f>+A22+1</f>
        <v>9</v>
      </c>
      <c r="C23" s="20">
        <v>182</v>
      </c>
      <c r="D23" s="16"/>
      <c r="E23" s="16" t="s">
        <v>15</v>
      </c>
      <c r="I23" s="44">
        <f>-'Settlements 10-20 to 06-21'!F4</f>
        <v>157871.01999999999</v>
      </c>
      <c r="K23" s="43">
        <v>0.88526355924125433</v>
      </c>
      <c r="M23" s="44">
        <f t="shared" ref="M23" si="2">+I23*K23</f>
        <v>139757.46106624723</v>
      </c>
    </row>
    <row r="24" spans="1:13" x14ac:dyDescent="0.25">
      <c r="A24" s="17">
        <f>+A23+1</f>
        <v>10</v>
      </c>
      <c r="C24" s="20"/>
      <c r="D24" s="16"/>
      <c r="E24" s="18" t="s">
        <v>75</v>
      </c>
      <c r="I24" s="46">
        <f>SUM(I23:I23)</f>
        <v>157871.01999999999</v>
      </c>
      <c r="M24" s="46">
        <f>SUM(M23:M23)</f>
        <v>139757.46106624723</v>
      </c>
    </row>
    <row r="25" spans="1:13" x14ac:dyDescent="0.2">
      <c r="A25" s="17"/>
    </row>
    <row r="26" spans="1:13" x14ac:dyDescent="0.2">
      <c r="A26" s="17">
        <f>+A24+1</f>
        <v>11</v>
      </c>
      <c r="E26" s="37" t="s">
        <v>45</v>
      </c>
    </row>
    <row r="27" spans="1:13" x14ac:dyDescent="0.25">
      <c r="A27" s="17">
        <f>+A26+1</f>
        <v>12</v>
      </c>
      <c r="C27" s="48">
        <v>182</v>
      </c>
      <c r="E27" s="36" t="s">
        <v>14</v>
      </c>
      <c r="I27" s="44">
        <f>-'Settlements 07-21 to 01-22'!F3</f>
        <v>16425.79</v>
      </c>
      <c r="K27" s="43">
        <v>0.88526355924125433</v>
      </c>
      <c r="M27" s="44">
        <f t="shared" ref="M27:M28" si="3">+I27*K27</f>
        <v>14541.153318749404</v>
      </c>
    </row>
    <row r="28" spans="1:13" x14ac:dyDescent="0.25">
      <c r="A28" s="17">
        <f>+A27+1</f>
        <v>13</v>
      </c>
      <c r="C28" s="48">
        <v>182</v>
      </c>
      <c r="E28" s="16" t="s">
        <v>15</v>
      </c>
      <c r="I28" s="55">
        <f>-'Settlements 07-21 to 01-22'!F4</f>
        <v>95428.97</v>
      </c>
      <c r="K28" s="43">
        <v>0.88526355924125433</v>
      </c>
      <c r="M28" s="55">
        <f t="shared" si="3"/>
        <v>84479.789636926886</v>
      </c>
    </row>
    <row r="29" spans="1:13" x14ac:dyDescent="0.25">
      <c r="A29" s="17">
        <f>+A28+1</f>
        <v>14</v>
      </c>
      <c r="E29" s="18" t="s">
        <v>76</v>
      </c>
      <c r="I29" s="56">
        <f>SUM(I27:I28)</f>
        <v>111854.76000000001</v>
      </c>
      <c r="M29" s="56">
        <f>SUM(M27:M28)</f>
        <v>99020.942955676292</v>
      </c>
    </row>
    <row r="30" spans="1:13" x14ac:dyDescent="0.25">
      <c r="A30" s="17"/>
      <c r="E30" s="18"/>
    </row>
    <row r="31" spans="1:13" x14ac:dyDescent="0.2">
      <c r="A31" s="17">
        <f>+A29+1</f>
        <v>15</v>
      </c>
      <c r="E31" s="37" t="s">
        <v>45</v>
      </c>
    </row>
    <row r="32" spans="1:13" x14ac:dyDescent="0.25">
      <c r="A32" s="17">
        <f>+A31+1</f>
        <v>16</v>
      </c>
      <c r="C32" s="17">
        <v>182</v>
      </c>
      <c r="E32" s="16" t="s">
        <v>15</v>
      </c>
      <c r="I32" s="55">
        <f>-'Settlements 02-22'!F4</f>
        <v>52369.06</v>
      </c>
      <c r="K32" s="43">
        <v>0.88526355924125433</v>
      </c>
      <c r="M32" s="55">
        <f t="shared" ref="M32" si="4">+I32*K32</f>
        <v>46360.420449718804</v>
      </c>
    </row>
    <row r="33" spans="1:13" x14ac:dyDescent="0.25">
      <c r="A33" s="17">
        <f>+A32+1</f>
        <v>17</v>
      </c>
      <c r="E33" s="18" t="s">
        <v>77</v>
      </c>
      <c r="I33" s="44">
        <f>SUM(I32)</f>
        <v>52369.06</v>
      </c>
      <c r="M33" s="44">
        <f>SUM(M32)</f>
        <v>46360.420449718804</v>
      </c>
    </row>
    <row r="34" spans="1:13" x14ac:dyDescent="0.25">
      <c r="A34" s="17"/>
      <c r="E34" s="18"/>
    </row>
    <row r="35" spans="1:13" x14ac:dyDescent="0.2">
      <c r="A35" s="17">
        <f>+A33+1</f>
        <v>18</v>
      </c>
      <c r="E35" s="37" t="s">
        <v>45</v>
      </c>
    </row>
    <row r="36" spans="1:13" x14ac:dyDescent="0.25">
      <c r="A36" s="17">
        <f>+A35+1</f>
        <v>19</v>
      </c>
      <c r="C36" s="17">
        <v>182</v>
      </c>
      <c r="E36" s="16" t="s">
        <v>15</v>
      </c>
      <c r="I36" s="55">
        <f>-'Settlements 03-22'!F4</f>
        <v>49613.33</v>
      </c>
      <c r="K36" s="43">
        <v>0.88526355924125433</v>
      </c>
      <c r="M36" s="55">
        <f>+I36*K36</f>
        <v>43920.873101610901</v>
      </c>
    </row>
    <row r="37" spans="1:13" x14ac:dyDescent="0.25">
      <c r="A37" s="17">
        <f>+A36+1</f>
        <v>20</v>
      </c>
      <c r="E37" s="18" t="s">
        <v>78</v>
      </c>
      <c r="I37" s="44">
        <f>SUM(I36)</f>
        <v>49613.33</v>
      </c>
      <c r="M37" s="44">
        <f>SUM(M36)</f>
        <v>43920.873101610901</v>
      </c>
    </row>
    <row r="38" spans="1:13" x14ac:dyDescent="0.25">
      <c r="A38" s="17"/>
      <c r="E38" s="18"/>
      <c r="I38" s="44"/>
      <c r="M38" s="44"/>
    </row>
    <row r="39" spans="1:13" x14ac:dyDescent="0.2">
      <c r="A39" s="17">
        <f>+A37+1</f>
        <v>21</v>
      </c>
      <c r="E39" s="37" t="s">
        <v>45</v>
      </c>
      <c r="I39" s="44"/>
      <c r="M39" s="44"/>
    </row>
    <row r="40" spans="1:13" x14ac:dyDescent="0.25">
      <c r="A40" s="17">
        <f>+A39+1</f>
        <v>22</v>
      </c>
      <c r="C40" s="17">
        <v>182</v>
      </c>
      <c r="E40" s="16" t="s">
        <v>15</v>
      </c>
      <c r="I40" s="55">
        <f>-'Settlements 04-22'!F4</f>
        <v>65990.53</v>
      </c>
      <c r="K40" s="43">
        <v>0.88526355924125433</v>
      </c>
      <c r="M40" s="55">
        <f>+I40*K40</f>
        <v>58419.011464016767</v>
      </c>
    </row>
    <row r="41" spans="1:13" x14ac:dyDescent="0.25">
      <c r="A41" s="17">
        <f>+A40+1</f>
        <v>23</v>
      </c>
      <c r="E41" s="18" t="s">
        <v>79</v>
      </c>
      <c r="I41" s="44">
        <f>SUM(I40)</f>
        <v>65990.53</v>
      </c>
      <c r="M41" s="44">
        <f>SUM(M40)</f>
        <v>58419.011464016767</v>
      </c>
    </row>
    <row r="42" spans="1:13" x14ac:dyDescent="0.25">
      <c r="A42" s="17"/>
      <c r="E42" s="18"/>
      <c r="I42" s="44"/>
      <c r="M42" s="44"/>
    </row>
    <row r="43" spans="1:13" ht="15.75" thickBot="1" x14ac:dyDescent="0.25">
      <c r="A43" s="17">
        <f>+A41+1</f>
        <v>24</v>
      </c>
      <c r="C43" s="17">
        <v>182</v>
      </c>
      <c r="E43" s="14" t="s">
        <v>47</v>
      </c>
      <c r="I43" s="47">
        <f>+I16+I20+I24+I29+I33+I37+I41</f>
        <v>1929234.52</v>
      </c>
      <c r="M43" s="47">
        <f>+M16+M20+M24+M29+M33+M37+M41</f>
        <v>1643357.1073511161</v>
      </c>
    </row>
    <row r="44" spans="1:13" ht="15.75" thickTop="1" x14ac:dyDescent="0.2"/>
    <row r="46" spans="1:13" x14ac:dyDescent="0.2">
      <c r="A46" s="14" t="s">
        <v>48</v>
      </c>
    </row>
    <row r="47" spans="1:13" ht="44.25" customHeight="1" x14ac:dyDescent="0.2">
      <c r="A47" s="89" t="s">
        <v>50</v>
      </c>
      <c r="B47" s="89"/>
      <c r="C47" s="89"/>
      <c r="D47" s="89"/>
      <c r="E47" s="89"/>
      <c r="F47" s="89"/>
      <c r="G47" s="89"/>
      <c r="H47" s="89"/>
      <c r="I47" s="89"/>
      <c r="J47" s="89"/>
      <c r="K47" s="89"/>
      <c r="L47" s="89"/>
      <c r="M47" s="89"/>
    </row>
    <row r="48" spans="1:13" ht="29.25" customHeight="1" x14ac:dyDescent="0.2">
      <c r="A48" s="89" t="s">
        <v>74</v>
      </c>
      <c r="B48" s="89"/>
      <c r="C48" s="89"/>
      <c r="D48" s="89"/>
      <c r="E48" s="89"/>
      <c r="F48" s="89"/>
      <c r="G48" s="89"/>
      <c r="H48" s="89"/>
      <c r="I48" s="89"/>
      <c r="J48" s="89"/>
      <c r="K48" s="89"/>
      <c r="L48" s="89"/>
      <c r="M48" s="89"/>
    </row>
    <row r="50" spans="1:13" ht="29.25" customHeight="1" x14ac:dyDescent="0.2">
      <c r="A50" s="29" t="s">
        <v>21</v>
      </c>
      <c r="B50" s="30"/>
      <c r="C50" s="89" t="s">
        <v>59</v>
      </c>
      <c r="D50" s="89"/>
      <c r="E50" s="89"/>
      <c r="F50" s="89"/>
      <c r="G50" s="89"/>
      <c r="H50" s="89"/>
      <c r="I50" s="89"/>
      <c r="J50" s="89"/>
      <c r="K50" s="89"/>
      <c r="L50" s="89"/>
      <c r="M50" s="89"/>
    </row>
    <row r="51" spans="1:13" x14ac:dyDescent="0.25">
      <c r="A51" s="19"/>
      <c r="B51" s="15"/>
    </row>
    <row r="52" spans="1:13" ht="75" customHeight="1" x14ac:dyDescent="0.25">
      <c r="A52" s="29" t="s">
        <v>22</v>
      </c>
      <c r="B52" s="15"/>
      <c r="C52" s="86" t="s">
        <v>49</v>
      </c>
      <c r="D52" s="86"/>
      <c r="E52" s="86"/>
      <c r="F52" s="86"/>
      <c r="G52" s="86"/>
      <c r="H52" s="86"/>
      <c r="I52" s="86"/>
      <c r="J52" s="86"/>
      <c r="K52" s="86"/>
      <c r="L52" s="86"/>
      <c r="M52" s="86"/>
    </row>
    <row r="54" spans="1:13" x14ac:dyDescent="0.2">
      <c r="A54" s="14"/>
    </row>
  </sheetData>
  <mergeCells count="8">
    <mergeCell ref="C52:M52"/>
    <mergeCell ref="A1:M1"/>
    <mergeCell ref="A2:M2"/>
    <mergeCell ref="A3:M3"/>
    <mergeCell ref="A4:M4"/>
    <mergeCell ref="C50:M50"/>
    <mergeCell ref="A47:M47"/>
    <mergeCell ref="A48:M48"/>
  </mergeCells>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0F70-9AFF-4FC3-9AD0-BE921C1EEE33}">
  <sheetPr>
    <pageSetUpPr fitToPage="1"/>
  </sheetPr>
  <dimension ref="A1:O16"/>
  <sheetViews>
    <sheetView tabSelected="1" zoomScale="90" zoomScaleNormal="90" workbookViewId="0">
      <selection activeCell="O1" sqref="O1"/>
    </sheetView>
  </sheetViews>
  <sheetFormatPr defaultRowHeight="15" x14ac:dyDescent="0.25"/>
  <cols>
    <col min="1" max="1" width="13.1640625" style="21" bestFit="1" customWidth="1"/>
    <col min="2" max="2" width="24.1640625" style="21" bestFit="1" customWidth="1"/>
    <col min="3" max="3" width="17.33203125" style="21" bestFit="1" customWidth="1"/>
    <col min="4" max="4" width="20.33203125" style="22" bestFit="1" customWidth="1"/>
    <col min="5" max="5" width="21.6640625" style="22" bestFit="1" customWidth="1"/>
    <col min="6" max="6" width="22.1640625" style="32" bestFit="1" customWidth="1"/>
    <col min="7" max="7" width="19.6640625" style="32" bestFit="1" customWidth="1"/>
    <col min="8" max="8" width="21.33203125" style="32" bestFit="1" customWidth="1"/>
    <col min="9" max="9" width="20.6640625" style="32" bestFit="1" customWidth="1"/>
    <col min="10" max="10" width="8.5" style="32" bestFit="1" customWidth="1"/>
    <col min="11" max="11" width="22.1640625" style="32" bestFit="1" customWidth="1"/>
    <col min="12" max="12" width="35.5" style="33" bestFit="1" customWidth="1"/>
    <col min="13" max="13" width="10.33203125" style="33" bestFit="1" customWidth="1"/>
    <col min="14" max="14" width="16.1640625" style="33" bestFit="1" customWidth="1"/>
    <col min="15" max="15" width="16.1640625" style="21" bestFit="1" customWidth="1"/>
    <col min="16" max="16384" width="9.33203125" style="21"/>
  </cols>
  <sheetData>
    <row r="1" spans="1:15" x14ac:dyDescent="0.25">
      <c r="O1" s="90" t="s">
        <v>80</v>
      </c>
    </row>
    <row r="2" spans="1:15" x14ac:dyDescent="0.25">
      <c r="A2" s="21" t="s">
        <v>23</v>
      </c>
      <c r="B2" s="21" t="s">
        <v>24</v>
      </c>
      <c r="C2" s="21" t="s">
        <v>25</v>
      </c>
      <c r="D2" s="22" t="s">
        <v>26</v>
      </c>
      <c r="E2" s="22" t="s">
        <v>27</v>
      </c>
      <c r="F2" s="32" t="s">
        <v>28</v>
      </c>
      <c r="G2" s="32" t="s">
        <v>29</v>
      </c>
      <c r="H2" s="32" t="s">
        <v>30</v>
      </c>
      <c r="I2" s="32" t="s">
        <v>31</v>
      </c>
      <c r="J2" s="32" t="s">
        <v>32</v>
      </c>
      <c r="K2" s="32" t="s">
        <v>33</v>
      </c>
      <c r="L2" s="33" t="s">
        <v>24</v>
      </c>
      <c r="M2" s="33" t="s">
        <v>34</v>
      </c>
      <c r="N2" s="33" t="s">
        <v>35</v>
      </c>
      <c r="O2" s="21" t="s">
        <v>36</v>
      </c>
    </row>
    <row r="3" spans="1:15" x14ac:dyDescent="0.25">
      <c r="A3" s="65">
        <v>1</v>
      </c>
      <c r="B3" s="65" t="s">
        <v>37</v>
      </c>
      <c r="C3" s="65">
        <v>230100</v>
      </c>
      <c r="D3" s="53">
        <v>0</v>
      </c>
      <c r="E3" s="53">
        <v>1281611.9100000001</v>
      </c>
      <c r="F3" s="53">
        <v>-678108.22</v>
      </c>
      <c r="G3" s="53">
        <v>376564.87</v>
      </c>
      <c r="H3" s="53">
        <v>0</v>
      </c>
      <c r="I3" s="53">
        <v>0</v>
      </c>
      <c r="J3" s="53">
        <v>0</v>
      </c>
      <c r="K3" s="53">
        <f>SUM(D3:J3)</f>
        <v>980068.56000000017</v>
      </c>
      <c r="L3" s="65" t="s">
        <v>14</v>
      </c>
      <c r="M3" s="65">
        <v>3653466</v>
      </c>
      <c r="N3" s="66">
        <v>25569</v>
      </c>
      <c r="O3" s="66">
        <v>43831</v>
      </c>
    </row>
    <row r="4" spans="1:15" x14ac:dyDescent="0.25">
      <c r="A4" s="65">
        <v>1</v>
      </c>
      <c r="B4" s="65" t="s">
        <v>37</v>
      </c>
      <c r="C4" s="65">
        <v>230100</v>
      </c>
      <c r="D4" s="53">
        <v>0</v>
      </c>
      <c r="E4" s="53">
        <v>5448730.5</v>
      </c>
      <c r="F4" s="53">
        <v>-760117.18</v>
      </c>
      <c r="G4" s="53">
        <v>1724029.31</v>
      </c>
      <c r="H4" s="53">
        <v>13694422.17</v>
      </c>
      <c r="I4" s="53">
        <v>0</v>
      </c>
      <c r="J4" s="53">
        <v>0</v>
      </c>
      <c r="K4" s="53">
        <f t="shared" ref="K4:K13" si="0">SUM(D4:J4)</f>
        <v>20107064.800000001</v>
      </c>
      <c r="L4" s="65" t="s">
        <v>15</v>
      </c>
      <c r="M4" s="65">
        <v>6867940</v>
      </c>
      <c r="N4" s="66">
        <v>25569</v>
      </c>
      <c r="O4" s="66">
        <v>43831</v>
      </c>
    </row>
    <row r="5" spans="1:15" x14ac:dyDescent="0.25">
      <c r="A5" s="21">
        <v>1</v>
      </c>
      <c r="B5" s="21" t="s">
        <v>37</v>
      </c>
      <c r="C5" s="21">
        <v>230100</v>
      </c>
      <c r="D5" s="22">
        <v>0</v>
      </c>
      <c r="E5" s="22">
        <v>4362775.6900000004</v>
      </c>
      <c r="F5" s="32">
        <v>-5453512.1200000001</v>
      </c>
      <c r="G5" s="32">
        <v>674518.12</v>
      </c>
      <c r="H5" s="32">
        <v>2276935.2200000002</v>
      </c>
      <c r="I5" s="32">
        <v>12717.66</v>
      </c>
      <c r="J5" s="32">
        <v>0</v>
      </c>
      <c r="K5" s="32">
        <f t="shared" si="0"/>
        <v>1873434.5700000005</v>
      </c>
      <c r="L5" s="33" t="s">
        <v>16</v>
      </c>
      <c r="M5" s="33">
        <v>6941356</v>
      </c>
      <c r="N5" s="34">
        <v>25569</v>
      </c>
      <c r="O5" s="23">
        <v>43831</v>
      </c>
    </row>
    <row r="6" spans="1:15" x14ac:dyDescent="0.25">
      <c r="A6" s="21">
        <v>1</v>
      </c>
      <c r="B6" s="21" t="s">
        <v>37</v>
      </c>
      <c r="C6" s="21">
        <v>230100</v>
      </c>
      <c r="D6" s="22">
        <v>0</v>
      </c>
      <c r="E6" s="22">
        <v>170757.62</v>
      </c>
      <c r="F6" s="32">
        <v>0</v>
      </c>
      <c r="G6" s="32">
        <v>92877.24</v>
      </c>
      <c r="H6" s="32">
        <v>0</v>
      </c>
      <c r="I6" s="32">
        <v>0</v>
      </c>
      <c r="J6" s="32">
        <v>0</v>
      </c>
      <c r="K6" s="32">
        <f t="shared" si="0"/>
        <v>263634.86</v>
      </c>
      <c r="L6" s="33" t="s">
        <v>38</v>
      </c>
      <c r="M6" s="33">
        <v>3653461</v>
      </c>
      <c r="N6" s="34">
        <v>25569</v>
      </c>
      <c r="O6" s="23">
        <v>43831</v>
      </c>
    </row>
    <row r="7" spans="1:15" x14ac:dyDescent="0.25">
      <c r="A7" s="21">
        <v>1</v>
      </c>
      <c r="B7" s="21" t="s">
        <v>37</v>
      </c>
      <c r="C7" s="21">
        <v>230100</v>
      </c>
      <c r="D7" s="22">
        <v>0</v>
      </c>
      <c r="E7" s="22">
        <v>196371.46</v>
      </c>
      <c r="F7" s="32">
        <v>0</v>
      </c>
      <c r="G7" s="32">
        <v>106809</v>
      </c>
      <c r="H7" s="32">
        <v>0</v>
      </c>
      <c r="I7" s="32">
        <v>0</v>
      </c>
      <c r="J7" s="32">
        <v>0</v>
      </c>
      <c r="K7" s="32">
        <f t="shared" si="0"/>
        <v>303180.45999999996</v>
      </c>
      <c r="L7" s="33" t="s">
        <v>39</v>
      </c>
      <c r="M7" s="33">
        <v>3653402</v>
      </c>
      <c r="N7" s="34">
        <v>25569</v>
      </c>
      <c r="O7" s="23">
        <v>43831</v>
      </c>
    </row>
    <row r="8" spans="1:15" x14ac:dyDescent="0.25">
      <c r="A8" s="21">
        <v>1</v>
      </c>
      <c r="B8" s="21" t="s">
        <v>37</v>
      </c>
      <c r="C8" s="21">
        <v>230100</v>
      </c>
      <c r="D8" s="22">
        <v>0</v>
      </c>
      <c r="E8" s="22">
        <v>503217.03</v>
      </c>
      <c r="F8" s="32">
        <v>0</v>
      </c>
      <c r="G8" s="32">
        <v>220612.76</v>
      </c>
      <c r="H8" s="32">
        <v>0</v>
      </c>
      <c r="I8" s="32">
        <v>0</v>
      </c>
      <c r="J8" s="32">
        <v>0</v>
      </c>
      <c r="K8" s="32">
        <f t="shared" si="0"/>
        <v>723829.79</v>
      </c>
      <c r="L8" s="33" t="s">
        <v>40</v>
      </c>
      <c r="M8" s="33">
        <v>4362026</v>
      </c>
      <c r="N8" s="34">
        <v>25569</v>
      </c>
      <c r="O8" s="23">
        <v>43831</v>
      </c>
    </row>
    <row r="9" spans="1:15" x14ac:dyDescent="0.25">
      <c r="A9" s="21">
        <v>1</v>
      </c>
      <c r="B9" s="21" t="s">
        <v>37</v>
      </c>
      <c r="C9" s="21">
        <v>230100</v>
      </c>
      <c r="D9" s="22">
        <v>0</v>
      </c>
      <c r="E9" s="22">
        <v>269157.84999999998</v>
      </c>
      <c r="F9" s="32">
        <v>0</v>
      </c>
      <c r="G9" s="32">
        <v>118000.14</v>
      </c>
      <c r="H9" s="32">
        <v>0</v>
      </c>
      <c r="I9" s="32">
        <v>0</v>
      </c>
      <c r="J9" s="32">
        <v>0</v>
      </c>
      <c r="K9" s="32">
        <f t="shared" si="0"/>
        <v>387157.99</v>
      </c>
      <c r="L9" s="33" t="s">
        <v>19</v>
      </c>
      <c r="M9" s="33">
        <v>4361982</v>
      </c>
      <c r="N9" s="34">
        <v>25569</v>
      </c>
      <c r="O9" s="23">
        <v>43831</v>
      </c>
    </row>
    <row r="10" spans="1:15" x14ac:dyDescent="0.25">
      <c r="A10" s="21">
        <v>1</v>
      </c>
      <c r="B10" s="21" t="s">
        <v>37</v>
      </c>
      <c r="C10" s="21">
        <v>230100</v>
      </c>
      <c r="D10" s="22">
        <v>0</v>
      </c>
      <c r="E10" s="22">
        <v>49633.64</v>
      </c>
      <c r="F10" s="32">
        <v>0</v>
      </c>
      <c r="G10" s="32">
        <v>22527.54</v>
      </c>
      <c r="H10" s="32">
        <v>10076.77</v>
      </c>
      <c r="I10" s="32">
        <v>0</v>
      </c>
      <c r="J10" s="32">
        <v>0</v>
      </c>
      <c r="K10" s="32">
        <f t="shared" si="0"/>
        <v>82237.95</v>
      </c>
      <c r="L10" s="33" t="s">
        <v>41</v>
      </c>
      <c r="M10" s="33">
        <v>3653464</v>
      </c>
      <c r="N10" s="34">
        <v>25569</v>
      </c>
      <c r="O10" s="23">
        <v>43831</v>
      </c>
    </row>
    <row r="11" spans="1:15" x14ac:dyDescent="0.25">
      <c r="A11" s="21">
        <v>1</v>
      </c>
      <c r="B11" s="21" t="s">
        <v>37</v>
      </c>
      <c r="C11" s="21">
        <v>230100</v>
      </c>
      <c r="D11" s="22">
        <v>0</v>
      </c>
      <c r="E11" s="22">
        <v>844811.46</v>
      </c>
      <c r="F11" s="32">
        <v>-2617628.5300000003</v>
      </c>
      <c r="G11" s="32">
        <v>430959.13</v>
      </c>
      <c r="H11" s="32">
        <v>2704987.08</v>
      </c>
      <c r="I11" s="32">
        <v>-1363129.1400000001</v>
      </c>
      <c r="J11" s="32">
        <v>0</v>
      </c>
      <c r="K11" s="32">
        <f t="shared" si="0"/>
        <v>-4.6566128730773926E-10</v>
      </c>
      <c r="L11" s="33" t="s">
        <v>17</v>
      </c>
      <c r="M11" s="33">
        <v>3653465</v>
      </c>
      <c r="N11" s="34">
        <v>25569</v>
      </c>
      <c r="O11" s="23">
        <v>43831</v>
      </c>
    </row>
    <row r="12" spans="1:15" x14ac:dyDescent="0.25">
      <c r="A12" s="21">
        <v>1</v>
      </c>
      <c r="B12" s="21" t="s">
        <v>37</v>
      </c>
      <c r="C12" s="21">
        <v>230100</v>
      </c>
      <c r="D12" s="22">
        <v>0</v>
      </c>
      <c r="E12" s="22">
        <v>1162888.69</v>
      </c>
      <c r="F12" s="32">
        <v>-1427855.33</v>
      </c>
      <c r="G12" s="32">
        <v>114261.56</v>
      </c>
      <c r="H12" s="32">
        <v>0</v>
      </c>
      <c r="I12" s="32">
        <v>150705.08000000002</v>
      </c>
      <c r="J12" s="32">
        <v>0</v>
      </c>
      <c r="K12" s="32">
        <f t="shared" si="0"/>
        <v>-1.1641532182693481E-10</v>
      </c>
      <c r="L12" s="33" t="s">
        <v>18</v>
      </c>
      <c r="M12" s="33">
        <v>4362040</v>
      </c>
      <c r="N12" s="34">
        <v>25569</v>
      </c>
      <c r="O12" s="23">
        <v>43831</v>
      </c>
    </row>
    <row r="13" spans="1:15" x14ac:dyDescent="0.25">
      <c r="K13" s="32">
        <f t="shared" si="0"/>
        <v>0</v>
      </c>
    </row>
    <row r="14" spans="1:15" ht="15.75" thickBot="1" x14ac:dyDescent="0.3">
      <c r="D14" s="24">
        <f>SUM(D2:D13)</f>
        <v>0</v>
      </c>
      <c r="E14" s="24">
        <f t="shared" ref="E14:K14" si="1">SUM(E2:E13)</f>
        <v>14289955.85</v>
      </c>
      <c r="F14" s="35">
        <f t="shared" si="1"/>
        <v>-10937221.380000001</v>
      </c>
      <c r="G14" s="35">
        <f t="shared" si="1"/>
        <v>3881159.6700000009</v>
      </c>
      <c r="H14" s="35">
        <f t="shared" si="1"/>
        <v>18686421.240000002</v>
      </c>
      <c r="I14" s="35">
        <f t="shared" si="1"/>
        <v>-1199706.4000000001</v>
      </c>
      <c r="J14" s="35">
        <f t="shared" si="1"/>
        <v>0</v>
      </c>
      <c r="K14" s="35">
        <f t="shared" si="1"/>
        <v>24720608.979999997</v>
      </c>
    </row>
    <row r="15" spans="1:15" ht="15.75" thickTop="1" x14ac:dyDescent="0.25"/>
    <row r="16" spans="1:15" x14ac:dyDescent="0.25">
      <c r="A16" s="25" t="s">
        <v>42</v>
      </c>
    </row>
  </sheetData>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09CE-F131-4C34-9851-A9E02CC03B27}">
  <sheetPr>
    <pageSetUpPr fitToPage="1"/>
  </sheetPr>
  <dimension ref="A1:O16"/>
  <sheetViews>
    <sheetView tabSelected="1" zoomScale="90" zoomScaleNormal="90" workbookViewId="0">
      <selection activeCell="O1" sqref="O1"/>
    </sheetView>
  </sheetViews>
  <sheetFormatPr defaultColWidth="10.33203125" defaultRowHeight="15" x14ac:dyDescent="0.25"/>
  <cols>
    <col min="1" max="1" width="14.1640625" style="26" customWidth="1"/>
    <col min="2" max="2" width="24.1640625" style="26" bestFit="1" customWidth="1"/>
    <col min="3" max="3" width="17.33203125" style="26" bestFit="1" customWidth="1"/>
    <col min="4" max="4" width="22.1640625" style="27" bestFit="1" customWidth="1"/>
    <col min="5" max="5" width="18.83203125" style="27" bestFit="1" customWidth="1"/>
    <col min="6" max="6" width="19.6640625" style="27" bestFit="1" customWidth="1"/>
    <col min="7" max="7" width="17.5" style="27" bestFit="1" customWidth="1"/>
    <col min="8" max="8" width="19.6640625" style="27" bestFit="1" customWidth="1"/>
    <col min="9" max="9" width="14.83203125" style="27" bestFit="1" customWidth="1"/>
    <col min="10" max="10" width="9" style="27" bestFit="1" customWidth="1"/>
    <col min="11" max="11" width="22.1640625" style="27" bestFit="1" customWidth="1"/>
    <col min="12" max="12" width="35.5" style="26" bestFit="1" customWidth="1"/>
    <col min="13" max="13" width="10.83203125" style="26" bestFit="1" customWidth="1"/>
    <col min="14" max="15" width="16.6640625" style="26" bestFit="1" customWidth="1"/>
    <col min="16" max="16384" width="10.33203125" style="26"/>
  </cols>
  <sheetData>
    <row r="1" spans="1:15" x14ac:dyDescent="0.25">
      <c r="O1" s="90" t="s">
        <v>80</v>
      </c>
    </row>
    <row r="2" spans="1:15" x14ac:dyDescent="0.25">
      <c r="A2" s="26" t="s">
        <v>23</v>
      </c>
      <c r="B2" s="26" t="s">
        <v>24</v>
      </c>
      <c r="C2" s="26" t="s">
        <v>25</v>
      </c>
      <c r="D2" s="27" t="s">
        <v>26</v>
      </c>
      <c r="E2" s="27" t="s">
        <v>27</v>
      </c>
      <c r="F2" s="27" t="s">
        <v>28</v>
      </c>
      <c r="G2" s="27" t="s">
        <v>29</v>
      </c>
      <c r="H2" s="27" t="s">
        <v>30</v>
      </c>
      <c r="I2" s="27" t="s">
        <v>31</v>
      </c>
      <c r="J2" s="27" t="s">
        <v>32</v>
      </c>
      <c r="K2" s="27" t="s">
        <v>33</v>
      </c>
      <c r="L2" s="26" t="s">
        <v>24</v>
      </c>
      <c r="M2" s="26" t="s">
        <v>34</v>
      </c>
      <c r="N2" s="26" t="s">
        <v>35</v>
      </c>
      <c r="O2" s="26" t="s">
        <v>36</v>
      </c>
    </row>
    <row r="3" spans="1:15" x14ac:dyDescent="0.25">
      <c r="A3" s="63">
        <v>1</v>
      </c>
      <c r="B3" s="63" t="s">
        <v>37</v>
      </c>
      <c r="C3" s="63">
        <v>230100</v>
      </c>
      <c r="D3" s="52">
        <v>980068.56</v>
      </c>
      <c r="E3" s="52">
        <v>0</v>
      </c>
      <c r="F3" s="52">
        <v>0</v>
      </c>
      <c r="G3" s="52">
        <v>29829.59</v>
      </c>
      <c r="H3" s="52">
        <v>0</v>
      </c>
      <c r="I3" s="52">
        <v>0</v>
      </c>
      <c r="J3" s="52">
        <v>0</v>
      </c>
      <c r="K3" s="52">
        <f>SUM(D3:J3)</f>
        <v>1009898.15</v>
      </c>
      <c r="L3" s="63" t="s">
        <v>14</v>
      </c>
      <c r="M3" s="63">
        <v>3653466</v>
      </c>
      <c r="N3" s="64">
        <v>43862</v>
      </c>
      <c r="O3" s="64">
        <v>44075</v>
      </c>
    </row>
    <row r="4" spans="1:15" x14ac:dyDescent="0.25">
      <c r="A4" s="63">
        <v>1</v>
      </c>
      <c r="B4" s="63" t="s">
        <v>37</v>
      </c>
      <c r="C4" s="63">
        <v>230100</v>
      </c>
      <c r="D4" s="52">
        <v>20107064.800000001</v>
      </c>
      <c r="E4" s="52">
        <v>0</v>
      </c>
      <c r="F4" s="52">
        <v>-53310.42</v>
      </c>
      <c r="G4" s="52">
        <v>351446.12</v>
      </c>
      <c r="H4" s="52">
        <v>0</v>
      </c>
      <c r="I4" s="52">
        <v>0</v>
      </c>
      <c r="J4" s="52">
        <v>0</v>
      </c>
      <c r="K4" s="52">
        <f t="shared" ref="K4:K13" si="0">SUM(D4:J4)</f>
        <v>20405200.5</v>
      </c>
      <c r="L4" s="63" t="s">
        <v>15</v>
      </c>
      <c r="M4" s="63">
        <v>6867940</v>
      </c>
      <c r="N4" s="64">
        <v>43862</v>
      </c>
      <c r="O4" s="64">
        <v>44075</v>
      </c>
    </row>
    <row r="5" spans="1:15" x14ac:dyDescent="0.25">
      <c r="A5" s="26">
        <v>1</v>
      </c>
      <c r="B5" s="26" t="s">
        <v>37</v>
      </c>
      <c r="C5" s="26">
        <v>230100</v>
      </c>
      <c r="D5" s="27">
        <v>1873434.57</v>
      </c>
      <c r="E5" s="27">
        <v>0</v>
      </c>
      <c r="F5" s="27">
        <v>-301231.43</v>
      </c>
      <c r="G5" s="27">
        <v>33066.97</v>
      </c>
      <c r="H5" s="27">
        <v>0</v>
      </c>
      <c r="I5" s="27">
        <v>0</v>
      </c>
      <c r="J5" s="27">
        <v>0</v>
      </c>
      <c r="K5" s="80">
        <f t="shared" si="0"/>
        <v>1605270.11</v>
      </c>
      <c r="L5" s="26" t="s">
        <v>16</v>
      </c>
      <c r="M5" s="26">
        <v>6941356</v>
      </c>
      <c r="N5" s="28">
        <v>43862</v>
      </c>
      <c r="O5" s="28">
        <v>44075</v>
      </c>
    </row>
    <row r="6" spans="1:15" x14ac:dyDescent="0.25">
      <c r="A6" s="26">
        <v>1</v>
      </c>
      <c r="B6" s="26" t="s">
        <v>37</v>
      </c>
      <c r="C6" s="26">
        <v>230100</v>
      </c>
      <c r="D6" s="27">
        <v>263634.86</v>
      </c>
      <c r="E6" s="27">
        <v>0</v>
      </c>
      <c r="F6" s="27">
        <v>0</v>
      </c>
      <c r="G6" s="27">
        <v>9614.630000000001</v>
      </c>
      <c r="H6" s="27">
        <v>0</v>
      </c>
      <c r="I6" s="27">
        <v>0</v>
      </c>
      <c r="J6" s="27">
        <v>0</v>
      </c>
      <c r="K6" s="80">
        <f t="shared" si="0"/>
        <v>273249.49</v>
      </c>
      <c r="L6" s="26" t="s">
        <v>38</v>
      </c>
      <c r="M6" s="26">
        <v>3653461</v>
      </c>
      <c r="N6" s="28">
        <v>43862</v>
      </c>
      <c r="O6" s="28">
        <v>44075</v>
      </c>
    </row>
    <row r="7" spans="1:15" x14ac:dyDescent="0.25">
      <c r="A7" s="26">
        <v>1</v>
      </c>
      <c r="B7" s="26" t="s">
        <v>37</v>
      </c>
      <c r="C7" s="26">
        <v>230100</v>
      </c>
      <c r="D7" s="27">
        <v>303180.46000000002</v>
      </c>
      <c r="E7" s="27">
        <v>0</v>
      </c>
      <c r="F7" s="27">
        <v>0</v>
      </c>
      <c r="G7" s="27">
        <v>11056.84</v>
      </c>
      <c r="H7" s="27">
        <v>0</v>
      </c>
      <c r="I7" s="27">
        <v>0</v>
      </c>
      <c r="J7" s="27">
        <v>0</v>
      </c>
      <c r="K7" s="80">
        <f t="shared" si="0"/>
        <v>314237.30000000005</v>
      </c>
      <c r="L7" s="26" t="s">
        <v>39</v>
      </c>
      <c r="M7" s="26">
        <v>3653402</v>
      </c>
      <c r="N7" s="28">
        <v>43862</v>
      </c>
      <c r="O7" s="28">
        <v>44075</v>
      </c>
    </row>
    <row r="8" spans="1:15" x14ac:dyDescent="0.25">
      <c r="A8" s="26">
        <v>1</v>
      </c>
      <c r="B8" s="26" t="s">
        <v>37</v>
      </c>
      <c r="C8" s="26">
        <v>230100</v>
      </c>
      <c r="D8" s="27">
        <v>723829.79</v>
      </c>
      <c r="E8" s="27">
        <v>0</v>
      </c>
      <c r="F8" s="27">
        <v>-1350.5</v>
      </c>
      <c r="G8" s="27">
        <v>22030.66</v>
      </c>
      <c r="H8" s="27">
        <v>1294219.8900000001</v>
      </c>
      <c r="I8" s="27">
        <v>0</v>
      </c>
      <c r="J8" s="27">
        <v>0</v>
      </c>
      <c r="K8" s="80">
        <f t="shared" si="0"/>
        <v>2038729.8400000003</v>
      </c>
      <c r="L8" s="26" t="s">
        <v>40</v>
      </c>
      <c r="M8" s="26">
        <v>4362026</v>
      </c>
      <c r="N8" s="28">
        <v>43862</v>
      </c>
      <c r="O8" s="28">
        <v>44075</v>
      </c>
    </row>
    <row r="9" spans="1:15" x14ac:dyDescent="0.25">
      <c r="A9" s="26">
        <v>1</v>
      </c>
      <c r="B9" s="26" t="s">
        <v>37</v>
      </c>
      <c r="C9" s="26">
        <v>230100</v>
      </c>
      <c r="D9" s="27">
        <v>387157.99</v>
      </c>
      <c r="E9" s="27">
        <v>0</v>
      </c>
      <c r="F9" s="27">
        <v>-397606.11</v>
      </c>
      <c r="G9" s="27">
        <v>2959.25</v>
      </c>
      <c r="H9" s="27">
        <v>0</v>
      </c>
      <c r="I9" s="27">
        <v>7488.87</v>
      </c>
      <c r="J9" s="27">
        <v>0</v>
      </c>
      <c r="K9" s="80">
        <f t="shared" si="0"/>
        <v>4.5474735088646412E-12</v>
      </c>
      <c r="L9" s="26" t="s">
        <v>19</v>
      </c>
      <c r="M9" s="26">
        <v>4361982</v>
      </c>
      <c r="N9" s="28">
        <v>43862</v>
      </c>
      <c r="O9" s="28">
        <v>44075</v>
      </c>
    </row>
    <row r="10" spans="1:15" x14ac:dyDescent="0.25">
      <c r="A10" s="26">
        <v>1</v>
      </c>
      <c r="B10" s="26" t="s">
        <v>37</v>
      </c>
      <c r="C10" s="26">
        <v>230100</v>
      </c>
      <c r="D10" s="27">
        <v>82237.95</v>
      </c>
      <c r="E10" s="27">
        <v>0</v>
      </c>
      <c r="F10" s="27">
        <v>0</v>
      </c>
      <c r="G10" s="27">
        <v>2377.54</v>
      </c>
      <c r="H10" s="27">
        <v>123725.2</v>
      </c>
      <c r="I10" s="27">
        <v>0</v>
      </c>
      <c r="J10" s="27">
        <v>0</v>
      </c>
      <c r="K10" s="80">
        <f t="shared" si="0"/>
        <v>208340.69</v>
      </c>
      <c r="L10" s="26" t="s">
        <v>41</v>
      </c>
      <c r="M10" s="26">
        <v>3653464</v>
      </c>
      <c r="N10" s="28">
        <v>43862</v>
      </c>
      <c r="O10" s="28">
        <v>44075</v>
      </c>
    </row>
    <row r="11" spans="1:15" x14ac:dyDescent="0.25">
      <c r="A11" s="26">
        <v>1</v>
      </c>
      <c r="B11" s="26" t="s">
        <v>37</v>
      </c>
      <c r="C11" s="26">
        <v>230100</v>
      </c>
      <c r="D11" s="27">
        <v>0</v>
      </c>
      <c r="E11" s="27">
        <v>0</v>
      </c>
      <c r="F11" s="27">
        <v>0</v>
      </c>
      <c r="G11" s="27">
        <v>0</v>
      </c>
      <c r="H11" s="27">
        <v>0</v>
      </c>
      <c r="I11" s="27">
        <v>0</v>
      </c>
      <c r="J11" s="27">
        <v>0</v>
      </c>
      <c r="K11" s="80">
        <f t="shared" si="0"/>
        <v>0</v>
      </c>
      <c r="L11" s="26" t="s">
        <v>17</v>
      </c>
      <c r="M11" s="26">
        <v>3653465</v>
      </c>
      <c r="N11" s="28">
        <v>43862</v>
      </c>
      <c r="O11" s="28">
        <v>44075</v>
      </c>
    </row>
    <row r="12" spans="1:15" x14ac:dyDescent="0.25">
      <c r="A12" s="26">
        <v>1</v>
      </c>
      <c r="B12" s="26" t="s">
        <v>37</v>
      </c>
      <c r="C12" s="26">
        <v>230100</v>
      </c>
      <c r="D12" s="27">
        <v>0</v>
      </c>
      <c r="E12" s="27">
        <v>0</v>
      </c>
      <c r="F12" s="27">
        <v>0</v>
      </c>
      <c r="G12" s="27">
        <v>0</v>
      </c>
      <c r="H12" s="27">
        <v>0</v>
      </c>
      <c r="I12" s="27">
        <v>0</v>
      </c>
      <c r="J12" s="27">
        <v>0</v>
      </c>
      <c r="K12" s="80">
        <f t="shared" si="0"/>
        <v>0</v>
      </c>
      <c r="L12" s="26" t="s">
        <v>18</v>
      </c>
      <c r="M12" s="26">
        <v>4362040</v>
      </c>
      <c r="N12" s="28">
        <v>43862</v>
      </c>
      <c r="O12" s="28">
        <v>44075</v>
      </c>
    </row>
    <row r="13" spans="1:15" x14ac:dyDescent="0.25">
      <c r="K13" s="80">
        <f t="shared" si="0"/>
        <v>0</v>
      </c>
    </row>
    <row r="14" spans="1:15" ht="15.75" thickBot="1" x14ac:dyDescent="0.3">
      <c r="A14" s="21"/>
      <c r="B14" s="21"/>
      <c r="C14" s="21"/>
      <c r="D14" s="24">
        <f>SUM(D2:D13)</f>
        <v>24720608.979999997</v>
      </c>
      <c r="E14" s="24">
        <f t="shared" ref="E14:K14" si="1">SUM(E2:E13)</f>
        <v>0</v>
      </c>
      <c r="F14" s="24">
        <f t="shared" si="1"/>
        <v>-753498.46</v>
      </c>
      <c r="G14" s="24">
        <f t="shared" si="1"/>
        <v>462381.60000000003</v>
      </c>
      <c r="H14" s="24">
        <f t="shared" si="1"/>
        <v>1417945.09</v>
      </c>
      <c r="I14" s="24">
        <f t="shared" si="1"/>
        <v>7488.87</v>
      </c>
      <c r="J14" s="24">
        <f t="shared" si="1"/>
        <v>0</v>
      </c>
      <c r="K14" s="24">
        <f t="shared" si="1"/>
        <v>25854926.079999998</v>
      </c>
    </row>
    <row r="15" spans="1:15" ht="15.75" thickTop="1" x14ac:dyDescent="0.25">
      <c r="A15" s="21"/>
      <c r="B15" s="21"/>
      <c r="C15" s="21"/>
      <c r="D15" s="22"/>
      <c r="E15" s="22"/>
      <c r="F15" s="22"/>
      <c r="G15" s="22"/>
      <c r="H15" s="22"/>
      <c r="I15" s="22"/>
      <c r="J15" s="22"/>
      <c r="K15" s="22"/>
    </row>
    <row r="16" spans="1:15" x14ac:dyDescent="0.25">
      <c r="A16" s="25" t="s">
        <v>43</v>
      </c>
      <c r="B16" s="21"/>
      <c r="C16" s="21"/>
      <c r="D16" s="22"/>
      <c r="E16" s="22"/>
      <c r="F16" s="22"/>
      <c r="G16" s="22"/>
      <c r="H16" s="22"/>
      <c r="I16" s="22"/>
      <c r="J16" s="22"/>
      <c r="K16" s="22"/>
    </row>
  </sheetData>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D3C6-1500-4392-A48E-4C6B05E90687}">
  <sheetPr>
    <pageSetUpPr fitToPage="1"/>
  </sheetPr>
  <dimension ref="A1:O16"/>
  <sheetViews>
    <sheetView tabSelected="1" zoomScale="90" zoomScaleNormal="90" workbookViewId="0">
      <selection activeCell="O1" sqref="O1"/>
    </sheetView>
  </sheetViews>
  <sheetFormatPr defaultRowHeight="15" x14ac:dyDescent="0.25"/>
  <cols>
    <col min="1" max="1" width="13" style="38" bestFit="1" customWidth="1"/>
    <col min="2" max="2" width="23.33203125" style="38" bestFit="1" customWidth="1"/>
    <col min="3" max="3" width="17" style="38" bestFit="1" customWidth="1"/>
    <col min="4" max="4" width="19.83203125" style="22" bestFit="1" customWidth="1"/>
    <col min="5" max="5" width="18.33203125" style="22" bestFit="1" customWidth="1"/>
    <col min="6" max="6" width="18.83203125" style="22" bestFit="1" customWidth="1"/>
    <col min="7" max="7" width="14.1640625" style="22" bestFit="1" customWidth="1"/>
    <col min="8" max="8" width="11" style="22" bestFit="1" customWidth="1"/>
    <col min="9" max="9" width="11.83203125" style="22" bestFit="1" customWidth="1"/>
    <col min="10" max="10" width="8.5" style="22" bestFit="1" customWidth="1"/>
    <col min="11" max="11" width="17" style="22" bestFit="1" customWidth="1"/>
    <col min="12" max="12" width="34.33203125" style="38" bestFit="1" customWidth="1"/>
    <col min="13" max="13" width="10.6640625" style="38" bestFit="1" customWidth="1"/>
    <col min="14" max="14" width="17.33203125" style="38" bestFit="1" customWidth="1"/>
    <col min="15" max="15" width="16.1640625" style="38" bestFit="1" customWidth="1"/>
    <col min="16" max="16384" width="9.33203125" style="38"/>
  </cols>
  <sheetData>
    <row r="1" spans="1:15" x14ac:dyDescent="0.25">
      <c r="O1" s="90" t="s">
        <v>80</v>
      </c>
    </row>
    <row r="2" spans="1:15" x14ac:dyDescent="0.25">
      <c r="A2" s="38" t="s">
        <v>23</v>
      </c>
      <c r="B2" s="38" t="s">
        <v>24</v>
      </c>
      <c r="C2" s="38" t="s">
        <v>25</v>
      </c>
      <c r="D2" s="22" t="s">
        <v>26</v>
      </c>
      <c r="E2" s="22" t="s">
        <v>27</v>
      </c>
      <c r="F2" s="22" t="s">
        <v>28</v>
      </c>
      <c r="G2" s="22" t="s">
        <v>29</v>
      </c>
      <c r="H2" s="22" t="s">
        <v>30</v>
      </c>
      <c r="I2" s="22" t="s">
        <v>31</v>
      </c>
      <c r="J2" s="22" t="s">
        <v>32</v>
      </c>
      <c r="K2" s="22" t="s">
        <v>33</v>
      </c>
      <c r="L2" s="38" t="s">
        <v>24</v>
      </c>
      <c r="M2" s="38" t="s">
        <v>34</v>
      </c>
      <c r="N2" s="38" t="s">
        <v>35</v>
      </c>
      <c r="O2" s="38" t="s">
        <v>36</v>
      </c>
    </row>
    <row r="3" spans="1:15" x14ac:dyDescent="0.25">
      <c r="A3" s="61">
        <v>1</v>
      </c>
      <c r="B3" s="61" t="s">
        <v>37</v>
      </c>
      <c r="C3" s="61">
        <v>230100</v>
      </c>
      <c r="D3" s="53">
        <v>1009898.15</v>
      </c>
      <c r="E3" s="53">
        <v>0</v>
      </c>
      <c r="F3" s="53">
        <v>0</v>
      </c>
      <c r="G3" s="53">
        <v>34644.9</v>
      </c>
      <c r="H3" s="53">
        <v>0</v>
      </c>
      <c r="I3" s="53">
        <v>0</v>
      </c>
      <c r="J3" s="53">
        <v>0</v>
      </c>
      <c r="K3" s="53">
        <f>SUM(D3:J3)</f>
        <v>1044543.05</v>
      </c>
      <c r="L3" s="61" t="s">
        <v>14</v>
      </c>
      <c r="M3" s="61">
        <v>3653466</v>
      </c>
      <c r="N3" s="62">
        <v>44105</v>
      </c>
      <c r="O3" s="62">
        <v>44348</v>
      </c>
    </row>
    <row r="4" spans="1:15" x14ac:dyDescent="0.25">
      <c r="A4" s="61">
        <v>1</v>
      </c>
      <c r="B4" s="61" t="s">
        <v>37</v>
      </c>
      <c r="C4" s="61">
        <v>230100</v>
      </c>
      <c r="D4" s="53">
        <v>20405200.5</v>
      </c>
      <c r="E4" s="53">
        <v>0</v>
      </c>
      <c r="F4" s="53">
        <v>-157871.01999999999</v>
      </c>
      <c r="G4" s="53">
        <v>400538.08</v>
      </c>
      <c r="H4" s="53">
        <v>0</v>
      </c>
      <c r="I4" s="53">
        <v>0</v>
      </c>
      <c r="J4" s="53">
        <v>0</v>
      </c>
      <c r="K4" s="53">
        <f t="shared" ref="K4:K13" si="0">SUM(D4:J4)</f>
        <v>20647867.559999999</v>
      </c>
      <c r="L4" s="61" t="s">
        <v>15</v>
      </c>
      <c r="M4" s="61">
        <v>6867940</v>
      </c>
      <c r="N4" s="62">
        <v>44105</v>
      </c>
      <c r="O4" s="62">
        <v>44348</v>
      </c>
    </row>
    <row r="5" spans="1:15" x14ac:dyDescent="0.25">
      <c r="A5" s="38">
        <v>1</v>
      </c>
      <c r="B5" s="38" t="s">
        <v>37</v>
      </c>
      <c r="C5" s="38">
        <v>230100</v>
      </c>
      <c r="D5" s="22">
        <v>1605270.1099999999</v>
      </c>
      <c r="E5" s="22">
        <v>0</v>
      </c>
      <c r="F5" s="32">
        <v>-469524.56</v>
      </c>
      <c r="G5" s="22">
        <v>28073.43</v>
      </c>
      <c r="H5" s="22">
        <v>0</v>
      </c>
      <c r="I5" s="22">
        <v>0</v>
      </c>
      <c r="J5" s="22">
        <v>0</v>
      </c>
      <c r="K5" s="32">
        <f t="shared" si="0"/>
        <v>1163818.9799999997</v>
      </c>
      <c r="L5" s="38" t="s">
        <v>16</v>
      </c>
      <c r="M5" s="38">
        <v>6941356</v>
      </c>
      <c r="N5" s="39">
        <v>44105</v>
      </c>
      <c r="O5" s="39">
        <v>44348</v>
      </c>
    </row>
    <row r="6" spans="1:15" x14ac:dyDescent="0.25">
      <c r="A6" s="38">
        <v>1</v>
      </c>
      <c r="B6" s="38" t="s">
        <v>37</v>
      </c>
      <c r="C6" s="38">
        <v>230100</v>
      </c>
      <c r="D6" s="22">
        <v>273249.49</v>
      </c>
      <c r="E6" s="22">
        <v>0</v>
      </c>
      <c r="F6" s="32">
        <v>0</v>
      </c>
      <c r="G6" s="22">
        <v>11236.22</v>
      </c>
      <c r="H6" s="22">
        <v>0</v>
      </c>
      <c r="I6" s="22">
        <v>0</v>
      </c>
      <c r="J6" s="22">
        <v>0</v>
      </c>
      <c r="K6" s="32">
        <f t="shared" si="0"/>
        <v>284485.70999999996</v>
      </c>
      <c r="L6" s="38" t="s">
        <v>38</v>
      </c>
      <c r="M6" s="38">
        <v>3653461</v>
      </c>
      <c r="N6" s="39">
        <v>44105</v>
      </c>
      <c r="O6" s="39">
        <v>44348</v>
      </c>
    </row>
    <row r="7" spans="1:15" x14ac:dyDescent="0.25">
      <c r="A7" s="38">
        <v>1</v>
      </c>
      <c r="B7" s="38" t="s">
        <v>37</v>
      </c>
      <c r="C7" s="38">
        <v>230100</v>
      </c>
      <c r="D7" s="22">
        <v>314237.3</v>
      </c>
      <c r="E7" s="22">
        <v>0</v>
      </c>
      <c r="F7" s="32">
        <v>0</v>
      </c>
      <c r="G7" s="22">
        <v>12921.67</v>
      </c>
      <c r="H7" s="22">
        <v>0</v>
      </c>
      <c r="I7" s="22">
        <v>0</v>
      </c>
      <c r="J7" s="22">
        <v>0</v>
      </c>
      <c r="K7" s="32">
        <f t="shared" si="0"/>
        <v>327158.96999999997</v>
      </c>
      <c r="L7" s="38" t="s">
        <v>39</v>
      </c>
      <c r="M7" s="38">
        <v>3653402</v>
      </c>
      <c r="N7" s="39">
        <v>44105</v>
      </c>
      <c r="O7" s="39">
        <v>44348</v>
      </c>
    </row>
    <row r="8" spans="1:15" x14ac:dyDescent="0.25">
      <c r="A8" s="38">
        <v>1</v>
      </c>
      <c r="B8" s="38" t="s">
        <v>37</v>
      </c>
      <c r="C8" s="38">
        <v>230100</v>
      </c>
      <c r="D8" s="22">
        <v>2038729.84</v>
      </c>
      <c r="E8" s="22">
        <v>0</v>
      </c>
      <c r="F8" s="32">
        <v>-29820.41</v>
      </c>
      <c r="G8" s="22">
        <v>40179.19</v>
      </c>
      <c r="H8" s="22">
        <v>0</v>
      </c>
      <c r="I8" s="22">
        <v>0</v>
      </c>
      <c r="J8" s="22">
        <v>0</v>
      </c>
      <c r="K8" s="32">
        <f t="shared" si="0"/>
        <v>2049088.62</v>
      </c>
      <c r="L8" s="38" t="s">
        <v>40</v>
      </c>
      <c r="M8" s="38">
        <v>4362026</v>
      </c>
      <c r="N8" s="39">
        <v>44105</v>
      </c>
      <c r="O8" s="39">
        <v>44348</v>
      </c>
    </row>
    <row r="9" spans="1:15" x14ac:dyDescent="0.25">
      <c r="A9" s="38">
        <v>1</v>
      </c>
      <c r="B9" s="38" t="s">
        <v>37</v>
      </c>
      <c r="C9" s="38">
        <v>230100</v>
      </c>
      <c r="D9" s="22">
        <v>0</v>
      </c>
      <c r="E9" s="22">
        <v>0</v>
      </c>
      <c r="F9" s="32">
        <v>0</v>
      </c>
      <c r="G9" s="22">
        <v>0</v>
      </c>
      <c r="H9" s="22">
        <v>0</v>
      </c>
      <c r="I9" s="22">
        <v>0</v>
      </c>
      <c r="J9" s="22">
        <v>0</v>
      </c>
      <c r="K9" s="32">
        <f t="shared" si="0"/>
        <v>0</v>
      </c>
      <c r="L9" s="38" t="s">
        <v>19</v>
      </c>
      <c r="M9" s="38">
        <v>4361982</v>
      </c>
      <c r="N9" s="39">
        <v>44105</v>
      </c>
      <c r="O9" s="39">
        <v>44348</v>
      </c>
    </row>
    <row r="10" spans="1:15" x14ac:dyDescent="0.25">
      <c r="A10" s="38">
        <v>1</v>
      </c>
      <c r="B10" s="38" t="s">
        <v>37</v>
      </c>
      <c r="C10" s="38">
        <v>230100</v>
      </c>
      <c r="D10" s="22">
        <v>208340.69</v>
      </c>
      <c r="E10" s="22">
        <v>0</v>
      </c>
      <c r="F10" s="22">
        <v>0</v>
      </c>
      <c r="G10" s="22">
        <v>11112.1</v>
      </c>
      <c r="H10" s="22">
        <v>0</v>
      </c>
      <c r="I10" s="22">
        <v>0</v>
      </c>
      <c r="J10" s="22">
        <v>0</v>
      </c>
      <c r="K10" s="32">
        <f t="shared" si="0"/>
        <v>219452.79</v>
      </c>
      <c r="L10" s="38" t="s">
        <v>41</v>
      </c>
      <c r="M10" s="38">
        <v>3653464</v>
      </c>
      <c r="N10" s="39">
        <v>44105</v>
      </c>
      <c r="O10" s="39">
        <v>44348</v>
      </c>
    </row>
    <row r="11" spans="1:15" x14ac:dyDescent="0.25">
      <c r="A11" s="38">
        <v>1</v>
      </c>
      <c r="B11" s="38" t="s">
        <v>37</v>
      </c>
      <c r="C11" s="38">
        <v>230100</v>
      </c>
      <c r="D11" s="22">
        <v>0</v>
      </c>
      <c r="E11" s="22">
        <v>0</v>
      </c>
      <c r="F11" s="22">
        <v>0</v>
      </c>
      <c r="G11" s="22">
        <v>0</v>
      </c>
      <c r="H11" s="22">
        <v>0</v>
      </c>
      <c r="I11" s="22">
        <v>0</v>
      </c>
      <c r="J11" s="22">
        <v>0</v>
      </c>
      <c r="K11" s="32">
        <f t="shared" si="0"/>
        <v>0</v>
      </c>
      <c r="L11" s="38" t="s">
        <v>17</v>
      </c>
      <c r="M11" s="38">
        <v>3653465</v>
      </c>
      <c r="N11" s="39">
        <v>44105</v>
      </c>
      <c r="O11" s="39">
        <v>44348</v>
      </c>
    </row>
    <row r="12" spans="1:15" x14ac:dyDescent="0.25">
      <c r="A12" s="38">
        <v>1</v>
      </c>
      <c r="B12" s="38" t="s">
        <v>37</v>
      </c>
      <c r="C12" s="38">
        <v>230100</v>
      </c>
      <c r="D12" s="22">
        <v>0</v>
      </c>
      <c r="E12" s="22">
        <v>0</v>
      </c>
      <c r="F12" s="22">
        <v>0</v>
      </c>
      <c r="G12" s="22">
        <v>0</v>
      </c>
      <c r="H12" s="22">
        <v>0</v>
      </c>
      <c r="I12" s="22">
        <v>0</v>
      </c>
      <c r="J12" s="22">
        <v>0</v>
      </c>
      <c r="K12" s="32">
        <f t="shared" si="0"/>
        <v>0</v>
      </c>
      <c r="L12" s="38" t="s">
        <v>18</v>
      </c>
      <c r="M12" s="38">
        <v>4362040</v>
      </c>
      <c r="N12" s="39">
        <v>44105</v>
      </c>
      <c r="O12" s="39">
        <v>44348</v>
      </c>
    </row>
    <row r="13" spans="1:15" x14ac:dyDescent="0.25">
      <c r="A13" s="38">
        <v>1</v>
      </c>
      <c r="B13" s="38" t="s">
        <v>37</v>
      </c>
      <c r="C13" s="38">
        <v>230100</v>
      </c>
      <c r="D13" s="22">
        <v>0</v>
      </c>
      <c r="E13" s="22">
        <v>275000.01</v>
      </c>
      <c r="F13" s="22">
        <v>0</v>
      </c>
      <c r="G13" s="22">
        <v>1981.32</v>
      </c>
      <c r="H13" s="22">
        <v>0</v>
      </c>
      <c r="I13" s="22">
        <v>0</v>
      </c>
      <c r="J13" s="22">
        <v>0</v>
      </c>
      <c r="K13" s="32">
        <f t="shared" si="0"/>
        <v>276981.33</v>
      </c>
      <c r="L13" s="38" t="s">
        <v>51</v>
      </c>
      <c r="M13" s="38">
        <v>10624093</v>
      </c>
      <c r="N13" s="39">
        <v>44105</v>
      </c>
      <c r="O13" s="39">
        <v>44348</v>
      </c>
    </row>
    <row r="14" spans="1:15" ht="15.75" thickBot="1" x14ac:dyDescent="0.3">
      <c r="D14" s="40">
        <f t="shared" ref="D14:K14" si="1">SUM(D3:D13)</f>
        <v>25854926.079999998</v>
      </c>
      <c r="E14" s="40">
        <f t="shared" si="1"/>
        <v>275000.01</v>
      </c>
      <c r="F14" s="40">
        <f t="shared" si="1"/>
        <v>-657215.99</v>
      </c>
      <c r="G14" s="40">
        <f t="shared" si="1"/>
        <v>540686.90999999992</v>
      </c>
      <c r="H14" s="40">
        <f t="shared" si="1"/>
        <v>0</v>
      </c>
      <c r="I14" s="40">
        <f t="shared" si="1"/>
        <v>0</v>
      </c>
      <c r="J14" s="40">
        <f t="shared" si="1"/>
        <v>0</v>
      </c>
      <c r="K14" s="40">
        <f t="shared" si="1"/>
        <v>26013397.009999998</v>
      </c>
    </row>
    <row r="15" spans="1:15" ht="15.75" thickTop="1" x14ac:dyDescent="0.25"/>
    <row r="16" spans="1:15" x14ac:dyDescent="0.25">
      <c r="A16" s="41" t="s">
        <v>52</v>
      </c>
    </row>
  </sheetData>
  <pageMargins left="0.7" right="0.7" top="0.75" bottom="0.75" header="0.3" footer="0.3"/>
  <pageSetup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4D232-C877-42BF-8DF1-FC3C0C3C990F}">
  <sheetPr>
    <pageSetUpPr fitToPage="1"/>
  </sheetPr>
  <dimension ref="A1:O24"/>
  <sheetViews>
    <sheetView tabSelected="1" zoomScale="90" zoomScaleNormal="90" workbookViewId="0">
      <selection activeCell="O1" sqref="O1"/>
    </sheetView>
  </sheetViews>
  <sheetFormatPr defaultRowHeight="15" x14ac:dyDescent="0.25"/>
  <cols>
    <col min="1" max="1" width="12.83203125" style="49" customWidth="1"/>
    <col min="2" max="2" width="23.33203125" style="49" bestFit="1" customWidth="1"/>
    <col min="3" max="3" width="17" style="49" bestFit="1" customWidth="1"/>
    <col min="4" max="4" width="18.6640625" style="49" bestFit="1" customWidth="1"/>
    <col min="5" max="5" width="17.1640625" style="49" bestFit="1" customWidth="1"/>
    <col min="6" max="6" width="17.6640625" style="49" bestFit="1" customWidth="1"/>
    <col min="7" max="7" width="13.6640625" style="49" bestFit="1" customWidth="1"/>
    <col min="8" max="8" width="15.5" style="49" bestFit="1" customWidth="1"/>
    <col min="9" max="9" width="12.33203125" style="49" bestFit="1" customWidth="1"/>
    <col min="10" max="10" width="16.6640625" style="49" bestFit="1" customWidth="1"/>
    <col min="11" max="11" width="13.33203125" style="49" bestFit="1" customWidth="1"/>
    <col min="12" max="12" width="34.33203125" style="49" bestFit="1" customWidth="1"/>
    <col min="13" max="13" width="11.6640625" style="49" bestFit="1" customWidth="1"/>
    <col min="14" max="15" width="16.1640625" style="49" bestFit="1" customWidth="1"/>
    <col min="16" max="16384" width="9.33203125" style="49"/>
  </cols>
  <sheetData>
    <row r="1" spans="1:15" x14ac:dyDescent="0.25">
      <c r="O1" s="90" t="s">
        <v>80</v>
      </c>
    </row>
    <row r="2" spans="1:15" x14ac:dyDescent="0.25">
      <c r="A2" s="49" t="s">
        <v>23</v>
      </c>
      <c r="B2" s="49" t="s">
        <v>24</v>
      </c>
      <c r="C2" s="49" t="s">
        <v>25</v>
      </c>
      <c r="D2" s="49" t="s">
        <v>26</v>
      </c>
      <c r="E2" s="49" t="s">
        <v>27</v>
      </c>
      <c r="F2" s="49" t="s">
        <v>28</v>
      </c>
      <c r="G2" s="49" t="s">
        <v>29</v>
      </c>
      <c r="H2" s="49" t="s">
        <v>30</v>
      </c>
      <c r="I2" s="49" t="s">
        <v>31</v>
      </c>
      <c r="J2" s="49" t="s">
        <v>33</v>
      </c>
      <c r="K2" s="49" t="s">
        <v>32</v>
      </c>
      <c r="L2" s="49" t="s">
        <v>24</v>
      </c>
      <c r="M2" s="49" t="s">
        <v>34</v>
      </c>
      <c r="N2" s="49" t="s">
        <v>35</v>
      </c>
      <c r="O2" s="49" t="s">
        <v>36</v>
      </c>
    </row>
    <row r="3" spans="1:15" x14ac:dyDescent="0.25">
      <c r="A3" s="59">
        <v>1</v>
      </c>
      <c r="B3" s="59" t="s">
        <v>37</v>
      </c>
      <c r="C3" s="59">
        <v>230100</v>
      </c>
      <c r="D3" s="54">
        <v>1044543.05</v>
      </c>
      <c r="E3" s="54">
        <v>0</v>
      </c>
      <c r="F3" s="54">
        <v>-16425.79</v>
      </c>
      <c r="G3" s="54">
        <v>70939.070000000007</v>
      </c>
      <c r="H3" s="54">
        <v>2072360.55</v>
      </c>
      <c r="I3" s="54">
        <v>0</v>
      </c>
      <c r="J3" s="54">
        <f>SUM(D3:I3)+K3</f>
        <v>3171416.88</v>
      </c>
      <c r="K3" s="54">
        <v>0</v>
      </c>
      <c r="L3" s="59" t="s">
        <v>14</v>
      </c>
      <c r="M3" s="59">
        <v>3653466</v>
      </c>
      <c r="N3" s="60">
        <v>44378</v>
      </c>
      <c r="O3" s="60">
        <v>44562</v>
      </c>
    </row>
    <row r="4" spans="1:15" x14ac:dyDescent="0.25">
      <c r="A4" s="59">
        <v>1</v>
      </c>
      <c r="B4" s="59" t="s">
        <v>37</v>
      </c>
      <c r="C4" s="59">
        <v>230100</v>
      </c>
      <c r="D4" s="54">
        <v>20647867.559999999</v>
      </c>
      <c r="E4" s="54">
        <v>0</v>
      </c>
      <c r="F4" s="54">
        <v>-95428.97</v>
      </c>
      <c r="G4" s="54">
        <v>315391.98</v>
      </c>
      <c r="H4" s="54">
        <v>0</v>
      </c>
      <c r="I4" s="54">
        <v>0</v>
      </c>
      <c r="J4" s="54">
        <f t="shared" ref="J4:J22" si="0">SUM(D4:I4)+K4</f>
        <v>20867830.57</v>
      </c>
      <c r="K4" s="54">
        <v>0</v>
      </c>
      <c r="L4" s="59" t="s">
        <v>15</v>
      </c>
      <c r="M4" s="59">
        <v>6867940</v>
      </c>
      <c r="N4" s="60">
        <v>44378</v>
      </c>
      <c r="O4" s="60">
        <v>44562</v>
      </c>
    </row>
    <row r="5" spans="1:15" x14ac:dyDescent="0.25">
      <c r="A5" s="49">
        <v>1</v>
      </c>
      <c r="B5" s="49" t="s">
        <v>37</v>
      </c>
      <c r="C5" s="49">
        <v>230100</v>
      </c>
      <c r="D5" s="51">
        <v>0</v>
      </c>
      <c r="E5" s="51">
        <v>527677.31000000006</v>
      </c>
      <c r="F5" s="51">
        <v>-77608.600000000006</v>
      </c>
      <c r="G5" s="51">
        <v>4787.55</v>
      </c>
      <c r="H5" s="51">
        <v>0</v>
      </c>
      <c r="I5" s="51">
        <v>0</v>
      </c>
      <c r="J5" s="82">
        <f t="shared" si="0"/>
        <v>532263.95000000007</v>
      </c>
      <c r="K5" s="51">
        <v>77407.69</v>
      </c>
      <c r="L5" s="49" t="s">
        <v>60</v>
      </c>
      <c r="M5" s="49">
        <v>11079097</v>
      </c>
      <c r="N5" s="50">
        <v>44378</v>
      </c>
      <c r="O5" s="50">
        <v>44562</v>
      </c>
    </row>
    <row r="6" spans="1:15" x14ac:dyDescent="0.25">
      <c r="A6" s="49">
        <v>1</v>
      </c>
      <c r="B6" s="49" t="s">
        <v>37</v>
      </c>
      <c r="C6" s="49">
        <v>230100</v>
      </c>
      <c r="D6" s="51">
        <v>0</v>
      </c>
      <c r="E6" s="51">
        <v>982170.1</v>
      </c>
      <c r="F6" s="51">
        <v>0</v>
      </c>
      <c r="G6" s="51">
        <v>8913.68</v>
      </c>
      <c r="H6" s="51">
        <v>0</v>
      </c>
      <c r="I6" s="51">
        <v>0</v>
      </c>
      <c r="J6" s="82">
        <f t="shared" si="0"/>
        <v>991083.78</v>
      </c>
      <c r="K6" s="51">
        <v>0</v>
      </c>
      <c r="L6" s="49" t="s">
        <v>61</v>
      </c>
      <c r="M6" s="49">
        <v>11079096</v>
      </c>
      <c r="N6" s="50">
        <v>44378</v>
      </c>
      <c r="O6" s="50">
        <v>44562</v>
      </c>
    </row>
    <row r="7" spans="1:15" x14ac:dyDescent="0.25">
      <c r="A7" s="49">
        <v>1</v>
      </c>
      <c r="B7" s="49" t="s">
        <v>37</v>
      </c>
      <c r="C7" s="49">
        <v>230100</v>
      </c>
      <c r="D7" s="51">
        <v>0</v>
      </c>
      <c r="E7" s="51">
        <v>136434.11000000002</v>
      </c>
      <c r="F7" s="51">
        <v>0</v>
      </c>
      <c r="G7" s="51">
        <v>1238.2</v>
      </c>
      <c r="H7" s="51">
        <v>0</v>
      </c>
      <c r="I7" s="51">
        <v>0</v>
      </c>
      <c r="J7" s="82">
        <f t="shared" si="0"/>
        <v>137672.31000000003</v>
      </c>
      <c r="K7" s="51">
        <v>0</v>
      </c>
      <c r="L7" s="49" t="s">
        <v>62</v>
      </c>
      <c r="M7" s="49">
        <v>11079099</v>
      </c>
      <c r="N7" s="50">
        <v>44378</v>
      </c>
      <c r="O7" s="50">
        <v>44562</v>
      </c>
    </row>
    <row r="8" spans="1:15" x14ac:dyDescent="0.25">
      <c r="A8" s="49">
        <v>1</v>
      </c>
      <c r="B8" s="49" t="s">
        <v>37</v>
      </c>
      <c r="C8" s="49">
        <v>230100</v>
      </c>
      <c r="D8" s="51">
        <v>1163818.98</v>
      </c>
      <c r="E8" s="51">
        <v>0</v>
      </c>
      <c r="F8" s="51">
        <v>-246463.75</v>
      </c>
      <c r="G8" s="51">
        <v>7799.6900000000005</v>
      </c>
      <c r="H8" s="51">
        <v>-697189.92</v>
      </c>
      <c r="I8" s="51">
        <v>71131.64</v>
      </c>
      <c r="J8" s="82">
        <f t="shared" si="0"/>
        <v>221688.9499999999</v>
      </c>
      <c r="K8" s="51">
        <v>-77407.69</v>
      </c>
      <c r="L8" s="49" t="s">
        <v>63</v>
      </c>
      <c r="M8" s="49">
        <v>6941356</v>
      </c>
      <c r="N8" s="50">
        <v>44378</v>
      </c>
      <c r="O8" s="50">
        <v>44562</v>
      </c>
    </row>
    <row r="9" spans="1:15" x14ac:dyDescent="0.25">
      <c r="A9" s="49">
        <v>1</v>
      </c>
      <c r="B9" s="49" t="s">
        <v>37</v>
      </c>
      <c r="C9" s="49">
        <v>230100</v>
      </c>
      <c r="D9" s="51">
        <v>0</v>
      </c>
      <c r="E9" s="51">
        <v>22057.57</v>
      </c>
      <c r="F9" s="51">
        <v>0</v>
      </c>
      <c r="G9" s="51">
        <v>234.83</v>
      </c>
      <c r="H9" s="51">
        <v>0</v>
      </c>
      <c r="I9" s="51">
        <v>0</v>
      </c>
      <c r="J9" s="82">
        <f t="shared" si="0"/>
        <v>22292.400000000001</v>
      </c>
      <c r="K9" s="51">
        <v>0</v>
      </c>
      <c r="L9" s="49" t="s">
        <v>64</v>
      </c>
      <c r="M9" s="49">
        <v>11079100</v>
      </c>
      <c r="N9" s="50">
        <v>44378</v>
      </c>
      <c r="O9" s="50">
        <v>44562</v>
      </c>
    </row>
    <row r="10" spans="1:15" x14ac:dyDescent="0.25">
      <c r="A10" s="49">
        <v>1</v>
      </c>
      <c r="B10" s="49" t="s">
        <v>37</v>
      </c>
      <c r="C10" s="49">
        <v>230100</v>
      </c>
      <c r="D10" s="51">
        <v>0</v>
      </c>
      <c r="E10" s="51">
        <v>6451.6500000000005</v>
      </c>
      <c r="F10" s="51">
        <v>0</v>
      </c>
      <c r="G10" s="51">
        <v>68.180000000000007</v>
      </c>
      <c r="H10" s="51">
        <v>0</v>
      </c>
      <c r="I10" s="51">
        <v>0</v>
      </c>
      <c r="J10" s="82">
        <f t="shared" si="0"/>
        <v>6519.8300000000008</v>
      </c>
      <c r="K10" s="51">
        <v>0</v>
      </c>
      <c r="L10" s="49" t="s">
        <v>65</v>
      </c>
      <c r="M10" s="49">
        <v>11079101</v>
      </c>
      <c r="N10" s="50">
        <v>44378</v>
      </c>
      <c r="O10" s="50">
        <v>44562</v>
      </c>
    </row>
    <row r="11" spans="1:15" x14ac:dyDescent="0.25">
      <c r="A11" s="49">
        <v>1</v>
      </c>
      <c r="B11" s="49" t="s">
        <v>37</v>
      </c>
      <c r="C11" s="49">
        <v>230100</v>
      </c>
      <c r="D11" s="51">
        <v>284485.71000000002</v>
      </c>
      <c r="E11" s="51">
        <v>0</v>
      </c>
      <c r="F11" s="51">
        <v>0</v>
      </c>
      <c r="G11" s="51">
        <v>4101.92</v>
      </c>
      <c r="H11" s="51">
        <v>-274235.36</v>
      </c>
      <c r="I11" s="51">
        <v>0</v>
      </c>
      <c r="J11" s="82">
        <f t="shared" si="0"/>
        <v>14352.270000000019</v>
      </c>
      <c r="K11" s="51">
        <v>0</v>
      </c>
      <c r="L11" s="49" t="s">
        <v>66</v>
      </c>
      <c r="M11" s="49">
        <v>3653461</v>
      </c>
      <c r="N11" s="50">
        <v>44378</v>
      </c>
      <c r="O11" s="50">
        <v>44562</v>
      </c>
    </row>
    <row r="12" spans="1:15" x14ac:dyDescent="0.25">
      <c r="A12" s="49">
        <v>1</v>
      </c>
      <c r="B12" s="49" t="s">
        <v>37</v>
      </c>
      <c r="C12" s="49">
        <v>230100</v>
      </c>
      <c r="D12" s="51">
        <v>327158.97000000003</v>
      </c>
      <c r="E12" s="51">
        <v>0</v>
      </c>
      <c r="F12" s="51">
        <v>0</v>
      </c>
      <c r="G12" s="51">
        <v>4489.0200000000004</v>
      </c>
      <c r="H12" s="51">
        <v>-326793.46000000002</v>
      </c>
      <c r="I12" s="51">
        <v>-4854.53</v>
      </c>
      <c r="J12" s="82">
        <f t="shared" si="0"/>
        <v>2.8194335754960775E-11</v>
      </c>
      <c r="K12" s="51">
        <v>0</v>
      </c>
      <c r="L12" s="49" t="s">
        <v>67</v>
      </c>
      <c r="M12" s="49">
        <v>3653402</v>
      </c>
      <c r="N12" s="50">
        <v>44378</v>
      </c>
      <c r="O12" s="50">
        <v>44562</v>
      </c>
    </row>
    <row r="13" spans="1:15" x14ac:dyDescent="0.25">
      <c r="A13" s="49">
        <v>1</v>
      </c>
      <c r="B13" s="49" t="s">
        <v>37</v>
      </c>
      <c r="C13" s="49">
        <v>230100</v>
      </c>
      <c r="D13" s="51">
        <v>2049088.62</v>
      </c>
      <c r="E13" s="51">
        <v>0</v>
      </c>
      <c r="F13" s="51">
        <v>-21315.32</v>
      </c>
      <c r="G13" s="51">
        <v>31310.53</v>
      </c>
      <c r="H13" s="51">
        <v>0</v>
      </c>
      <c r="I13" s="51">
        <v>0</v>
      </c>
      <c r="J13" s="82">
        <f t="shared" si="0"/>
        <v>2059083.83</v>
      </c>
      <c r="K13" s="51">
        <v>0</v>
      </c>
      <c r="L13" s="49" t="s">
        <v>40</v>
      </c>
      <c r="M13" s="49">
        <v>4362026</v>
      </c>
      <c r="N13" s="50">
        <v>44378</v>
      </c>
      <c r="O13" s="50">
        <v>44562</v>
      </c>
    </row>
    <row r="14" spans="1:15" x14ac:dyDescent="0.25">
      <c r="A14" s="49">
        <v>1</v>
      </c>
      <c r="B14" s="49" t="s">
        <v>37</v>
      </c>
      <c r="C14" s="49">
        <v>230100</v>
      </c>
      <c r="D14" s="51">
        <v>0</v>
      </c>
      <c r="E14" s="51">
        <v>0</v>
      </c>
      <c r="F14" s="51">
        <v>0</v>
      </c>
      <c r="G14" s="51">
        <v>0</v>
      </c>
      <c r="H14" s="51">
        <v>0</v>
      </c>
      <c r="I14" s="51">
        <v>0</v>
      </c>
      <c r="J14" s="82">
        <f t="shared" si="0"/>
        <v>0</v>
      </c>
      <c r="K14" s="51">
        <v>0</v>
      </c>
      <c r="L14" s="49" t="s">
        <v>19</v>
      </c>
      <c r="M14" s="49">
        <v>4361982</v>
      </c>
      <c r="N14" s="50">
        <v>44378</v>
      </c>
      <c r="O14" s="50">
        <v>44562</v>
      </c>
    </row>
    <row r="15" spans="1:15" x14ac:dyDescent="0.25">
      <c r="A15" s="49">
        <v>1</v>
      </c>
      <c r="B15" s="49" t="s">
        <v>37</v>
      </c>
      <c r="C15" s="49">
        <v>230100</v>
      </c>
      <c r="D15" s="51">
        <v>219452.79</v>
      </c>
      <c r="E15" s="51">
        <v>0</v>
      </c>
      <c r="F15" s="51">
        <v>0</v>
      </c>
      <c r="G15" s="51">
        <v>9050.91</v>
      </c>
      <c r="H15" s="51">
        <v>0</v>
      </c>
      <c r="I15" s="51">
        <v>0</v>
      </c>
      <c r="J15" s="82">
        <f t="shared" si="0"/>
        <v>228503.7</v>
      </c>
      <c r="K15" s="51">
        <v>0</v>
      </c>
      <c r="L15" s="49" t="s">
        <v>41</v>
      </c>
      <c r="M15" s="49">
        <v>3653464</v>
      </c>
      <c r="N15" s="50">
        <v>44378</v>
      </c>
      <c r="O15" s="50">
        <v>44562</v>
      </c>
    </row>
    <row r="16" spans="1:15" x14ac:dyDescent="0.25">
      <c r="A16" s="49">
        <v>1</v>
      </c>
      <c r="B16" s="49" t="s">
        <v>37</v>
      </c>
      <c r="C16" s="49">
        <v>230100</v>
      </c>
      <c r="D16" s="51">
        <v>0</v>
      </c>
      <c r="E16" s="51">
        <v>0</v>
      </c>
      <c r="F16" s="51">
        <v>0</v>
      </c>
      <c r="G16" s="51">
        <v>0</v>
      </c>
      <c r="H16" s="51">
        <v>0</v>
      </c>
      <c r="I16" s="51">
        <v>0</v>
      </c>
      <c r="J16" s="82">
        <f t="shared" si="0"/>
        <v>0</v>
      </c>
      <c r="K16" s="51">
        <v>0</v>
      </c>
      <c r="L16" s="49" t="s">
        <v>17</v>
      </c>
      <c r="M16" s="49">
        <v>3653465</v>
      </c>
      <c r="N16" s="50">
        <v>44378</v>
      </c>
      <c r="O16" s="50">
        <v>44562</v>
      </c>
    </row>
    <row r="17" spans="1:15" x14ac:dyDescent="0.25">
      <c r="A17" s="49">
        <v>1</v>
      </c>
      <c r="B17" s="49" t="s">
        <v>37</v>
      </c>
      <c r="C17" s="49">
        <v>230100</v>
      </c>
      <c r="D17" s="51">
        <v>0</v>
      </c>
      <c r="E17" s="51">
        <v>0</v>
      </c>
      <c r="F17" s="51">
        <v>0</v>
      </c>
      <c r="G17" s="51">
        <v>0</v>
      </c>
      <c r="H17" s="51">
        <v>0</v>
      </c>
      <c r="I17" s="51">
        <v>0</v>
      </c>
      <c r="J17" s="82">
        <f t="shared" si="0"/>
        <v>0</v>
      </c>
      <c r="K17" s="51">
        <v>0</v>
      </c>
      <c r="L17" s="49" t="s">
        <v>18</v>
      </c>
      <c r="M17" s="49">
        <v>4362040</v>
      </c>
      <c r="N17" s="50">
        <v>44378</v>
      </c>
      <c r="O17" s="50">
        <v>44562</v>
      </c>
    </row>
    <row r="18" spans="1:15" x14ac:dyDescent="0.25">
      <c r="A18" s="49">
        <v>1</v>
      </c>
      <c r="B18" s="49" t="s">
        <v>37</v>
      </c>
      <c r="C18" s="49">
        <v>230100</v>
      </c>
      <c r="D18" s="51">
        <v>276981.33</v>
      </c>
      <c r="E18" s="51">
        <v>0</v>
      </c>
      <c r="F18" s="51">
        <v>0</v>
      </c>
      <c r="G18" s="51">
        <v>4678.79</v>
      </c>
      <c r="H18" s="51">
        <v>0</v>
      </c>
      <c r="I18" s="51">
        <v>0</v>
      </c>
      <c r="J18" s="82">
        <f t="shared" si="0"/>
        <v>281660.12</v>
      </c>
      <c r="K18" s="51">
        <v>0</v>
      </c>
      <c r="L18" s="49" t="s">
        <v>51</v>
      </c>
      <c r="M18" s="49">
        <v>10624093</v>
      </c>
      <c r="N18" s="50">
        <v>44378</v>
      </c>
      <c r="O18" s="50">
        <v>44562</v>
      </c>
    </row>
    <row r="19" spans="1:15" x14ac:dyDescent="0.25">
      <c r="A19" s="49">
        <v>3</v>
      </c>
      <c r="B19" s="49" t="s">
        <v>37</v>
      </c>
      <c r="C19" s="49">
        <v>230304</v>
      </c>
      <c r="D19" s="51">
        <v>0</v>
      </c>
      <c r="E19" s="51">
        <v>0</v>
      </c>
      <c r="F19" s="51">
        <v>0</v>
      </c>
      <c r="G19" s="51">
        <v>0</v>
      </c>
      <c r="H19" s="51">
        <v>0</v>
      </c>
      <c r="I19" s="51">
        <v>0</v>
      </c>
      <c r="J19" s="82">
        <f t="shared" si="0"/>
        <v>0</v>
      </c>
      <c r="K19" s="51">
        <v>0</v>
      </c>
      <c r="L19" s="49" t="s">
        <v>68</v>
      </c>
      <c r="M19" s="49">
        <v>3653469</v>
      </c>
      <c r="N19" s="50">
        <v>44378</v>
      </c>
      <c r="O19" s="50">
        <v>44562</v>
      </c>
    </row>
    <row r="20" spans="1:15" x14ac:dyDescent="0.25">
      <c r="A20" s="49">
        <v>22</v>
      </c>
      <c r="B20" s="49" t="s">
        <v>37</v>
      </c>
      <c r="C20" s="49">
        <v>230100</v>
      </c>
      <c r="D20" s="51">
        <v>6809494.7800000003</v>
      </c>
      <c r="E20" s="51">
        <v>0</v>
      </c>
      <c r="F20" s="51">
        <v>0</v>
      </c>
      <c r="G20" s="51">
        <v>139405.12</v>
      </c>
      <c r="H20" s="51">
        <v>0</v>
      </c>
      <c r="I20" s="51">
        <v>0</v>
      </c>
      <c r="J20" s="82">
        <f t="shared" si="0"/>
        <v>6948899.9000000004</v>
      </c>
      <c r="K20" s="51">
        <v>0</v>
      </c>
      <c r="L20" s="49" t="s">
        <v>69</v>
      </c>
      <c r="M20" s="49">
        <v>10628777</v>
      </c>
      <c r="N20" s="50">
        <v>44378</v>
      </c>
      <c r="O20" s="50">
        <v>44562</v>
      </c>
    </row>
    <row r="21" spans="1:15" x14ac:dyDescent="0.25">
      <c r="A21" s="49">
        <v>24</v>
      </c>
      <c r="B21" s="49" t="s">
        <v>37</v>
      </c>
      <c r="C21" s="49">
        <v>230100</v>
      </c>
      <c r="D21" s="51">
        <v>12846789.880000001</v>
      </c>
      <c r="E21" s="51">
        <v>0</v>
      </c>
      <c r="F21" s="51">
        <v>0</v>
      </c>
      <c r="G21" s="51">
        <v>269512.99</v>
      </c>
      <c r="H21" s="51">
        <v>0</v>
      </c>
      <c r="I21" s="51">
        <v>0</v>
      </c>
      <c r="J21" s="82">
        <f t="shared" si="0"/>
        <v>13116302.870000001</v>
      </c>
      <c r="K21" s="51">
        <v>0</v>
      </c>
      <c r="L21" s="49" t="s">
        <v>70</v>
      </c>
      <c r="M21" s="49">
        <v>10628791</v>
      </c>
      <c r="N21" s="50">
        <v>44378</v>
      </c>
      <c r="O21" s="50">
        <v>44562</v>
      </c>
    </row>
    <row r="22" spans="1:15" x14ac:dyDescent="0.25">
      <c r="A22" s="49">
        <v>26</v>
      </c>
      <c r="B22" s="49" t="s">
        <v>37</v>
      </c>
      <c r="C22" s="49">
        <v>230100</v>
      </c>
      <c r="D22" s="51">
        <v>7071675.1399999997</v>
      </c>
      <c r="E22" s="51">
        <v>0</v>
      </c>
      <c r="F22" s="51">
        <v>0</v>
      </c>
      <c r="G22" s="51">
        <v>137780.42000000001</v>
      </c>
      <c r="H22" s="51">
        <v>0</v>
      </c>
      <c r="I22" s="51">
        <v>0</v>
      </c>
      <c r="J22" s="82">
        <f t="shared" si="0"/>
        <v>7209455.5599999996</v>
      </c>
      <c r="K22" s="51">
        <v>0</v>
      </c>
      <c r="L22" s="49" t="s">
        <v>71</v>
      </c>
      <c r="M22" s="49">
        <v>10628792</v>
      </c>
      <c r="N22" s="50">
        <v>44378</v>
      </c>
      <c r="O22" s="50">
        <v>44562</v>
      </c>
    </row>
    <row r="23" spans="1:15" ht="15.75" thickBot="1" x14ac:dyDescent="0.3">
      <c r="D23" s="81">
        <f t="shared" ref="D23:I23" si="1">SUM(D3:D22)</f>
        <v>52741356.810000002</v>
      </c>
      <c r="E23" s="81">
        <f t="shared" si="1"/>
        <v>1674790.7400000002</v>
      </c>
      <c r="F23" s="81">
        <f t="shared" si="1"/>
        <v>-457242.43</v>
      </c>
      <c r="G23" s="81">
        <f t="shared" si="1"/>
        <v>1009702.88</v>
      </c>
      <c r="H23" s="81">
        <f t="shared" si="1"/>
        <v>774141.81</v>
      </c>
      <c r="I23" s="81">
        <f t="shared" si="1"/>
        <v>66277.11</v>
      </c>
      <c r="J23" s="81">
        <f>SUM(J3:J22)</f>
        <v>55809026.920000002</v>
      </c>
      <c r="K23" s="81">
        <f>SUM(K3:K22)</f>
        <v>0</v>
      </c>
    </row>
    <row r="24" spans="1:15" ht="15.75" thickTop="1" x14ac:dyDescent="0.25">
      <c r="F24" s="32"/>
    </row>
  </sheetData>
  <pageMargins left="0.7" right="0.7" top="0.75" bottom="0.75" header="0.3" footer="0.3"/>
  <pageSetup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7FD6-B477-4E13-9C95-12B04AF529C5}">
  <sheetPr>
    <pageSetUpPr fitToPage="1"/>
  </sheetPr>
  <dimension ref="A1:O24"/>
  <sheetViews>
    <sheetView tabSelected="1" zoomScale="90" zoomScaleNormal="90" workbookViewId="0">
      <selection activeCell="O1" sqref="O1"/>
    </sheetView>
  </sheetViews>
  <sheetFormatPr defaultRowHeight="15" x14ac:dyDescent="0.2"/>
  <cols>
    <col min="1" max="1" width="13.83203125" style="9" bestFit="1" customWidth="1"/>
    <col min="2" max="2" width="24.1640625" style="9" bestFit="1" customWidth="1"/>
    <col min="3" max="3" width="18.83203125" style="9" bestFit="1" customWidth="1"/>
    <col min="4" max="4" width="20.83203125" style="9" bestFit="1" customWidth="1"/>
    <col min="5" max="6" width="19.6640625" style="9" bestFit="1" customWidth="1"/>
    <col min="7" max="7" width="11.1640625" style="9" bestFit="1" customWidth="1"/>
    <col min="8" max="8" width="10.6640625" style="9" bestFit="1" customWidth="1"/>
    <col min="9" max="9" width="11.1640625" style="9" bestFit="1" customWidth="1"/>
    <col min="10" max="10" width="17.6640625" style="9" bestFit="1" customWidth="1"/>
    <col min="11" max="11" width="7.83203125" style="9" bestFit="1" customWidth="1"/>
    <col min="12" max="12" width="35.33203125" style="9" bestFit="1" customWidth="1"/>
    <col min="13" max="13" width="11.6640625" style="9" bestFit="1" customWidth="1"/>
    <col min="14" max="15" width="16.1640625" style="9" bestFit="1" customWidth="1"/>
    <col min="16" max="16384" width="9.33203125" style="9"/>
  </cols>
  <sheetData>
    <row r="1" spans="1:15" x14ac:dyDescent="0.25">
      <c r="O1" s="90" t="s">
        <v>80</v>
      </c>
    </row>
    <row r="2" spans="1:15" x14ac:dyDescent="0.25">
      <c r="A2" s="16" t="s">
        <v>23</v>
      </c>
      <c r="B2" s="16" t="s">
        <v>24</v>
      </c>
      <c r="C2" s="16" t="s">
        <v>25</v>
      </c>
      <c r="D2" s="16" t="s">
        <v>26</v>
      </c>
      <c r="E2" s="16" t="s">
        <v>27</v>
      </c>
      <c r="F2" s="16" t="s">
        <v>28</v>
      </c>
      <c r="G2" s="16" t="s">
        <v>29</v>
      </c>
      <c r="H2" s="16" t="s">
        <v>30</v>
      </c>
      <c r="I2" s="16" t="s">
        <v>31</v>
      </c>
      <c r="J2" s="16" t="s">
        <v>33</v>
      </c>
      <c r="K2" s="16" t="s">
        <v>32</v>
      </c>
      <c r="L2" s="16" t="s">
        <v>24</v>
      </c>
      <c r="M2" s="16" t="s">
        <v>34</v>
      </c>
      <c r="N2" s="16" t="s">
        <v>35</v>
      </c>
      <c r="O2" s="16" t="s">
        <v>36</v>
      </c>
    </row>
    <row r="3" spans="1:15" s="71" customFormat="1" x14ac:dyDescent="0.25">
      <c r="A3" s="68">
        <v>1</v>
      </c>
      <c r="B3" s="68" t="s">
        <v>37</v>
      </c>
      <c r="C3" s="68">
        <v>230100</v>
      </c>
      <c r="D3" s="69">
        <v>3171416.88</v>
      </c>
      <c r="E3" s="69">
        <v>0</v>
      </c>
      <c r="F3" s="69">
        <v>0</v>
      </c>
      <c r="G3" s="69">
        <v>11274.15</v>
      </c>
      <c r="H3" s="69">
        <v>0</v>
      </c>
      <c r="I3" s="69">
        <v>0</v>
      </c>
      <c r="J3" s="69">
        <f>SUM(D3:I3)</f>
        <v>3182691.03</v>
      </c>
      <c r="K3" s="68">
        <v>0</v>
      </c>
      <c r="L3" s="68" t="s">
        <v>14</v>
      </c>
      <c r="M3" s="68">
        <v>3653466</v>
      </c>
      <c r="N3" s="70">
        <v>44593</v>
      </c>
      <c r="O3" s="70">
        <v>44593</v>
      </c>
    </row>
    <row r="4" spans="1:15" s="71" customFormat="1" x14ac:dyDescent="0.25">
      <c r="A4" s="68">
        <v>1</v>
      </c>
      <c r="B4" s="68" t="s">
        <v>37</v>
      </c>
      <c r="C4" s="68">
        <v>230100</v>
      </c>
      <c r="D4" s="69">
        <v>20867830.57</v>
      </c>
      <c r="E4" s="69">
        <v>0</v>
      </c>
      <c r="F4" s="69">
        <v>-52369.06</v>
      </c>
      <c r="G4" s="69">
        <v>45298.020000000004</v>
      </c>
      <c r="H4" s="69">
        <v>0</v>
      </c>
      <c r="I4" s="69">
        <v>0</v>
      </c>
      <c r="J4" s="69">
        <f t="shared" ref="J4:J22" si="0">SUM(D4:I4)</f>
        <v>20860759.530000001</v>
      </c>
      <c r="K4" s="68">
        <v>0</v>
      </c>
      <c r="L4" s="68" t="s">
        <v>15</v>
      </c>
      <c r="M4" s="68">
        <v>6867940</v>
      </c>
      <c r="N4" s="70">
        <v>44593</v>
      </c>
      <c r="O4" s="70">
        <v>44593</v>
      </c>
    </row>
    <row r="5" spans="1:15" x14ac:dyDescent="0.25">
      <c r="A5" s="16">
        <v>1</v>
      </c>
      <c r="B5" s="16" t="s">
        <v>37</v>
      </c>
      <c r="C5" s="16">
        <v>230100</v>
      </c>
      <c r="D5" s="58">
        <v>532263.94999999995</v>
      </c>
      <c r="E5" s="58">
        <v>0</v>
      </c>
      <c r="F5" s="58">
        <v>-18.66</v>
      </c>
      <c r="G5" s="58">
        <v>1203.52</v>
      </c>
      <c r="H5" s="58">
        <v>0</v>
      </c>
      <c r="I5" s="58">
        <v>0</v>
      </c>
      <c r="J5" s="83">
        <f t="shared" si="0"/>
        <v>533448.80999999994</v>
      </c>
      <c r="K5" s="16">
        <v>0</v>
      </c>
      <c r="L5" s="16" t="s">
        <v>60</v>
      </c>
      <c r="M5" s="16">
        <v>11079097</v>
      </c>
      <c r="N5" s="57">
        <v>44593</v>
      </c>
      <c r="O5" s="57">
        <v>44593</v>
      </c>
    </row>
    <row r="6" spans="1:15" x14ac:dyDescent="0.25">
      <c r="A6" s="16">
        <v>1</v>
      </c>
      <c r="B6" s="16" t="s">
        <v>37</v>
      </c>
      <c r="C6" s="16">
        <v>230100</v>
      </c>
      <c r="D6" s="58">
        <v>991083.78</v>
      </c>
      <c r="E6" s="58">
        <v>0</v>
      </c>
      <c r="F6" s="58">
        <v>0</v>
      </c>
      <c r="G6" s="58">
        <v>2241.0300000000002</v>
      </c>
      <c r="H6" s="58">
        <v>0</v>
      </c>
      <c r="I6" s="58">
        <v>0</v>
      </c>
      <c r="J6" s="83">
        <f t="shared" si="0"/>
        <v>993324.81</v>
      </c>
      <c r="K6" s="16">
        <v>0</v>
      </c>
      <c r="L6" s="16" t="s">
        <v>61</v>
      </c>
      <c r="M6" s="16">
        <v>11079096</v>
      </c>
      <c r="N6" s="57">
        <v>44593</v>
      </c>
      <c r="O6" s="57">
        <v>44593</v>
      </c>
    </row>
    <row r="7" spans="1:15" x14ac:dyDescent="0.25">
      <c r="A7" s="16">
        <v>1</v>
      </c>
      <c r="B7" s="16" t="s">
        <v>37</v>
      </c>
      <c r="C7" s="16">
        <v>230100</v>
      </c>
      <c r="D7" s="58">
        <v>137672.31</v>
      </c>
      <c r="E7" s="58">
        <v>0</v>
      </c>
      <c r="F7" s="58">
        <v>0</v>
      </c>
      <c r="G7" s="58">
        <v>311.3</v>
      </c>
      <c r="H7" s="58">
        <v>0</v>
      </c>
      <c r="I7" s="58">
        <v>0</v>
      </c>
      <c r="J7" s="83">
        <f t="shared" si="0"/>
        <v>137983.60999999999</v>
      </c>
      <c r="K7" s="16">
        <v>0</v>
      </c>
      <c r="L7" s="16" t="s">
        <v>62</v>
      </c>
      <c r="M7" s="16">
        <v>11079099</v>
      </c>
      <c r="N7" s="57">
        <v>44593</v>
      </c>
      <c r="O7" s="57">
        <v>44593</v>
      </c>
    </row>
    <row r="8" spans="1:15" x14ac:dyDescent="0.25">
      <c r="A8" s="16">
        <v>1</v>
      </c>
      <c r="B8" s="16" t="s">
        <v>37</v>
      </c>
      <c r="C8" s="16">
        <v>230100</v>
      </c>
      <c r="D8" s="58">
        <v>221688.95</v>
      </c>
      <c r="E8" s="58">
        <v>0</v>
      </c>
      <c r="F8" s="58">
        <v>-376112.32</v>
      </c>
      <c r="G8" s="58">
        <v>501.28000000000003</v>
      </c>
      <c r="H8" s="58">
        <v>0</v>
      </c>
      <c r="I8" s="58">
        <v>153922.09</v>
      </c>
      <c r="J8" s="83">
        <f t="shared" si="0"/>
        <v>0</v>
      </c>
      <c r="K8" s="16">
        <v>0</v>
      </c>
      <c r="L8" s="16" t="s">
        <v>63</v>
      </c>
      <c r="M8" s="16">
        <v>6941356</v>
      </c>
      <c r="N8" s="57">
        <v>44593</v>
      </c>
      <c r="O8" s="57">
        <v>44593</v>
      </c>
    </row>
    <row r="9" spans="1:15" x14ac:dyDescent="0.25">
      <c r="A9" s="16">
        <v>1</v>
      </c>
      <c r="B9" s="16" t="s">
        <v>37</v>
      </c>
      <c r="C9" s="16">
        <v>230100</v>
      </c>
      <c r="D9" s="58">
        <v>22292.400000000001</v>
      </c>
      <c r="E9" s="58">
        <v>0</v>
      </c>
      <c r="F9" s="58">
        <v>0</v>
      </c>
      <c r="G9" s="58">
        <v>59.1</v>
      </c>
      <c r="H9" s="58">
        <v>0</v>
      </c>
      <c r="I9" s="58">
        <v>0</v>
      </c>
      <c r="J9" s="83">
        <f t="shared" si="0"/>
        <v>22351.5</v>
      </c>
      <c r="K9" s="16">
        <v>0</v>
      </c>
      <c r="L9" s="16" t="s">
        <v>64</v>
      </c>
      <c r="M9" s="16">
        <v>11079100</v>
      </c>
      <c r="N9" s="57">
        <v>44593</v>
      </c>
      <c r="O9" s="57">
        <v>44593</v>
      </c>
    </row>
    <row r="10" spans="1:15" x14ac:dyDescent="0.25">
      <c r="A10" s="16">
        <v>1</v>
      </c>
      <c r="B10" s="16" t="s">
        <v>37</v>
      </c>
      <c r="C10" s="16">
        <v>230100</v>
      </c>
      <c r="D10" s="58">
        <v>6519.83</v>
      </c>
      <c r="E10" s="58">
        <v>0</v>
      </c>
      <c r="F10" s="58">
        <v>0</v>
      </c>
      <c r="G10" s="58">
        <v>17.16</v>
      </c>
      <c r="H10" s="58">
        <v>0</v>
      </c>
      <c r="I10" s="58">
        <v>0</v>
      </c>
      <c r="J10" s="83">
        <f t="shared" si="0"/>
        <v>6536.99</v>
      </c>
      <c r="K10" s="16">
        <v>0</v>
      </c>
      <c r="L10" s="16" t="s">
        <v>65</v>
      </c>
      <c r="M10" s="16">
        <v>11079101</v>
      </c>
      <c r="N10" s="57">
        <v>44593</v>
      </c>
      <c r="O10" s="57">
        <v>44593</v>
      </c>
    </row>
    <row r="11" spans="1:15" x14ac:dyDescent="0.25">
      <c r="A11" s="16">
        <v>1</v>
      </c>
      <c r="B11" s="16" t="s">
        <v>37</v>
      </c>
      <c r="C11" s="16">
        <v>230100</v>
      </c>
      <c r="D11" s="58">
        <v>14352.27</v>
      </c>
      <c r="E11" s="58">
        <v>0</v>
      </c>
      <c r="F11" s="58">
        <v>0</v>
      </c>
      <c r="G11" s="58">
        <v>64.41</v>
      </c>
      <c r="H11" s="58">
        <v>0</v>
      </c>
      <c r="I11" s="58">
        <v>0</v>
      </c>
      <c r="J11" s="83">
        <f t="shared" si="0"/>
        <v>14416.68</v>
      </c>
      <c r="K11" s="16">
        <v>0</v>
      </c>
      <c r="L11" s="16" t="s">
        <v>66</v>
      </c>
      <c r="M11" s="16">
        <v>3653461</v>
      </c>
      <c r="N11" s="57">
        <v>44593</v>
      </c>
      <c r="O11" s="57">
        <v>44593</v>
      </c>
    </row>
    <row r="12" spans="1:15" x14ac:dyDescent="0.25">
      <c r="A12" s="16">
        <v>1</v>
      </c>
      <c r="B12" s="16" t="s">
        <v>37</v>
      </c>
      <c r="C12" s="16">
        <v>230100</v>
      </c>
      <c r="D12" s="58">
        <v>0</v>
      </c>
      <c r="E12" s="58">
        <v>0</v>
      </c>
      <c r="F12" s="58">
        <v>0</v>
      </c>
      <c r="G12" s="58">
        <v>0</v>
      </c>
      <c r="H12" s="58">
        <v>0</v>
      </c>
      <c r="I12" s="58">
        <v>0</v>
      </c>
      <c r="J12" s="83">
        <f t="shared" si="0"/>
        <v>0</v>
      </c>
      <c r="K12" s="16">
        <v>0</v>
      </c>
      <c r="L12" s="16" t="s">
        <v>67</v>
      </c>
      <c r="M12" s="16">
        <v>3653402</v>
      </c>
      <c r="N12" s="57">
        <v>44593</v>
      </c>
      <c r="O12" s="57">
        <v>44593</v>
      </c>
    </row>
    <row r="13" spans="1:15" x14ac:dyDescent="0.25">
      <c r="A13" s="16">
        <v>1</v>
      </c>
      <c r="B13" s="16" t="s">
        <v>37</v>
      </c>
      <c r="C13" s="16">
        <v>230100</v>
      </c>
      <c r="D13" s="58">
        <v>2059083.83</v>
      </c>
      <c r="E13" s="58">
        <v>0</v>
      </c>
      <c r="F13" s="58">
        <v>-3941.4</v>
      </c>
      <c r="G13" s="58">
        <v>4486.82</v>
      </c>
      <c r="H13" s="58">
        <v>0</v>
      </c>
      <c r="I13" s="58">
        <v>0</v>
      </c>
      <c r="J13" s="83">
        <f t="shared" si="0"/>
        <v>2059629.2500000002</v>
      </c>
      <c r="K13" s="16">
        <v>0</v>
      </c>
      <c r="L13" s="16" t="s">
        <v>40</v>
      </c>
      <c r="M13" s="16">
        <v>4362026</v>
      </c>
      <c r="N13" s="57">
        <v>44593</v>
      </c>
      <c r="O13" s="57">
        <v>44593</v>
      </c>
    </row>
    <row r="14" spans="1:15" x14ac:dyDescent="0.25">
      <c r="A14" s="16">
        <v>1</v>
      </c>
      <c r="B14" s="16" t="s">
        <v>37</v>
      </c>
      <c r="C14" s="16">
        <v>230100</v>
      </c>
      <c r="D14" s="58">
        <v>0</v>
      </c>
      <c r="E14" s="58">
        <v>0</v>
      </c>
      <c r="F14" s="58">
        <v>0</v>
      </c>
      <c r="G14" s="58">
        <v>0</v>
      </c>
      <c r="H14" s="58">
        <v>0</v>
      </c>
      <c r="I14" s="58">
        <v>0</v>
      </c>
      <c r="J14" s="83">
        <f t="shared" si="0"/>
        <v>0</v>
      </c>
      <c r="K14" s="16">
        <v>0</v>
      </c>
      <c r="L14" s="16" t="s">
        <v>19</v>
      </c>
      <c r="M14" s="16">
        <v>4361982</v>
      </c>
      <c r="N14" s="57">
        <v>44593</v>
      </c>
      <c r="O14" s="57">
        <v>44593</v>
      </c>
    </row>
    <row r="15" spans="1:15" x14ac:dyDescent="0.25">
      <c r="A15" s="16">
        <v>1</v>
      </c>
      <c r="B15" s="16" t="s">
        <v>37</v>
      </c>
      <c r="C15" s="16">
        <v>230100</v>
      </c>
      <c r="D15" s="58">
        <v>228503.7</v>
      </c>
      <c r="E15" s="58">
        <v>0</v>
      </c>
      <c r="F15" s="58">
        <v>0</v>
      </c>
      <c r="G15" s="58">
        <v>1323.1100000000001</v>
      </c>
      <c r="H15" s="58">
        <v>0</v>
      </c>
      <c r="I15" s="58">
        <v>0</v>
      </c>
      <c r="J15" s="83">
        <f t="shared" si="0"/>
        <v>229826.81</v>
      </c>
      <c r="K15" s="16">
        <v>0</v>
      </c>
      <c r="L15" s="16" t="s">
        <v>41</v>
      </c>
      <c r="M15" s="16">
        <v>3653464</v>
      </c>
      <c r="N15" s="57">
        <v>44593</v>
      </c>
      <c r="O15" s="57">
        <v>44593</v>
      </c>
    </row>
    <row r="16" spans="1:15" x14ac:dyDescent="0.25">
      <c r="A16" s="16">
        <v>1</v>
      </c>
      <c r="B16" s="16" t="s">
        <v>37</v>
      </c>
      <c r="C16" s="16">
        <v>230100</v>
      </c>
      <c r="D16" s="58">
        <v>0</v>
      </c>
      <c r="E16" s="58">
        <v>0</v>
      </c>
      <c r="F16" s="58">
        <v>0</v>
      </c>
      <c r="G16" s="58">
        <v>0</v>
      </c>
      <c r="H16" s="58">
        <v>0</v>
      </c>
      <c r="I16" s="58">
        <v>0</v>
      </c>
      <c r="J16" s="83">
        <f t="shared" si="0"/>
        <v>0</v>
      </c>
      <c r="K16" s="16">
        <v>0</v>
      </c>
      <c r="L16" s="16" t="s">
        <v>17</v>
      </c>
      <c r="M16" s="16">
        <v>3653465</v>
      </c>
      <c r="N16" s="57">
        <v>44593</v>
      </c>
      <c r="O16" s="57">
        <v>44593</v>
      </c>
    </row>
    <row r="17" spans="1:15" x14ac:dyDescent="0.25">
      <c r="A17" s="16">
        <v>1</v>
      </c>
      <c r="B17" s="16" t="s">
        <v>37</v>
      </c>
      <c r="C17" s="16">
        <v>230100</v>
      </c>
      <c r="D17" s="58">
        <v>0</v>
      </c>
      <c r="E17" s="58">
        <v>0</v>
      </c>
      <c r="F17" s="58">
        <v>0</v>
      </c>
      <c r="G17" s="58">
        <v>0</v>
      </c>
      <c r="H17" s="58">
        <v>0</v>
      </c>
      <c r="I17" s="58">
        <v>0</v>
      </c>
      <c r="J17" s="83">
        <f t="shared" si="0"/>
        <v>0</v>
      </c>
      <c r="K17" s="16">
        <v>0</v>
      </c>
      <c r="L17" s="16" t="s">
        <v>18</v>
      </c>
      <c r="M17" s="16">
        <v>4362040</v>
      </c>
      <c r="N17" s="57">
        <v>44593</v>
      </c>
      <c r="O17" s="57">
        <v>44593</v>
      </c>
    </row>
    <row r="18" spans="1:15" x14ac:dyDescent="0.25">
      <c r="A18" s="16">
        <v>1</v>
      </c>
      <c r="B18" s="16" t="s">
        <v>37</v>
      </c>
      <c r="C18" s="16">
        <v>230100</v>
      </c>
      <c r="D18" s="58">
        <v>281660.12</v>
      </c>
      <c r="E18" s="58">
        <v>0</v>
      </c>
      <c r="F18" s="58">
        <v>0</v>
      </c>
      <c r="G18" s="58">
        <v>674.82</v>
      </c>
      <c r="H18" s="58">
        <v>0</v>
      </c>
      <c r="I18" s="58">
        <v>0</v>
      </c>
      <c r="J18" s="83">
        <f t="shared" si="0"/>
        <v>282334.94</v>
      </c>
      <c r="K18" s="16">
        <v>0</v>
      </c>
      <c r="L18" s="16" t="s">
        <v>51</v>
      </c>
      <c r="M18" s="16">
        <v>10624093</v>
      </c>
      <c r="N18" s="57">
        <v>44593</v>
      </c>
      <c r="O18" s="57">
        <v>44593</v>
      </c>
    </row>
    <row r="19" spans="1:15" x14ac:dyDescent="0.25">
      <c r="A19" s="16">
        <v>3</v>
      </c>
      <c r="B19" s="16" t="s">
        <v>37</v>
      </c>
      <c r="C19" s="16">
        <v>230304</v>
      </c>
      <c r="D19" s="58">
        <v>0</v>
      </c>
      <c r="E19" s="58">
        <v>0</v>
      </c>
      <c r="F19" s="58">
        <v>0</v>
      </c>
      <c r="G19" s="58">
        <v>0</v>
      </c>
      <c r="H19" s="58">
        <v>0</v>
      </c>
      <c r="I19" s="58">
        <v>0</v>
      </c>
      <c r="J19" s="83">
        <f t="shared" si="0"/>
        <v>0</v>
      </c>
      <c r="K19" s="16">
        <v>0</v>
      </c>
      <c r="L19" s="16" t="s">
        <v>68</v>
      </c>
      <c r="M19" s="16">
        <v>3653469</v>
      </c>
      <c r="N19" s="57">
        <v>44593</v>
      </c>
      <c r="O19" s="57">
        <v>44593</v>
      </c>
    </row>
    <row r="20" spans="1:15" x14ac:dyDescent="0.25">
      <c r="A20" s="16">
        <v>22</v>
      </c>
      <c r="B20" s="16" t="s">
        <v>37</v>
      </c>
      <c r="C20" s="16">
        <v>230100</v>
      </c>
      <c r="D20" s="58">
        <v>6948899.9000000004</v>
      </c>
      <c r="E20" s="58">
        <v>0</v>
      </c>
      <c r="F20" s="58">
        <v>0</v>
      </c>
      <c r="G20" s="58">
        <v>20146.64</v>
      </c>
      <c r="H20" s="58">
        <v>0</v>
      </c>
      <c r="I20" s="58">
        <v>0</v>
      </c>
      <c r="J20" s="83">
        <f t="shared" si="0"/>
        <v>6969046.54</v>
      </c>
      <c r="K20" s="16">
        <v>0</v>
      </c>
      <c r="L20" s="16" t="s">
        <v>69</v>
      </c>
      <c r="M20" s="16">
        <v>10628777</v>
      </c>
      <c r="N20" s="57">
        <v>44593</v>
      </c>
      <c r="O20" s="57">
        <v>44593</v>
      </c>
    </row>
    <row r="21" spans="1:15" x14ac:dyDescent="0.25">
      <c r="A21" s="16">
        <v>24</v>
      </c>
      <c r="B21" s="16" t="s">
        <v>37</v>
      </c>
      <c r="C21" s="16">
        <v>230100</v>
      </c>
      <c r="D21" s="58">
        <v>13116302.869999999</v>
      </c>
      <c r="E21" s="58">
        <v>0</v>
      </c>
      <c r="F21" s="58">
        <v>0</v>
      </c>
      <c r="G21" s="58">
        <v>38960.68</v>
      </c>
      <c r="H21" s="58">
        <v>0</v>
      </c>
      <c r="I21" s="58">
        <v>0</v>
      </c>
      <c r="J21" s="83">
        <f t="shared" si="0"/>
        <v>13155263.549999999</v>
      </c>
      <c r="K21" s="16">
        <v>0</v>
      </c>
      <c r="L21" s="16" t="s">
        <v>70</v>
      </c>
      <c r="M21" s="16">
        <v>10628791</v>
      </c>
      <c r="N21" s="57">
        <v>44593</v>
      </c>
      <c r="O21" s="57">
        <v>44593</v>
      </c>
    </row>
    <row r="22" spans="1:15" x14ac:dyDescent="0.25">
      <c r="A22" s="16">
        <v>26</v>
      </c>
      <c r="B22" s="16" t="s">
        <v>37</v>
      </c>
      <c r="C22" s="16">
        <v>230100</v>
      </c>
      <c r="D22" s="58">
        <v>7209455.5599999996</v>
      </c>
      <c r="E22" s="58">
        <v>0</v>
      </c>
      <c r="F22" s="58">
        <v>0</v>
      </c>
      <c r="G22" s="58">
        <v>19900.850000000002</v>
      </c>
      <c r="H22" s="58">
        <v>0</v>
      </c>
      <c r="I22" s="58">
        <v>0</v>
      </c>
      <c r="J22" s="83">
        <f t="shared" si="0"/>
        <v>7229356.4099999992</v>
      </c>
      <c r="K22" s="16">
        <v>0</v>
      </c>
      <c r="L22" s="16" t="s">
        <v>71</v>
      </c>
      <c r="M22" s="16">
        <v>10628792</v>
      </c>
      <c r="N22" s="57">
        <v>44593</v>
      </c>
      <c r="O22" s="57">
        <v>44593</v>
      </c>
    </row>
    <row r="23" spans="1:15" ht="15.75" thickBot="1" x14ac:dyDescent="0.25">
      <c r="D23" s="67">
        <f>SUM(D3:D22)</f>
        <v>55809026.919999994</v>
      </c>
      <c r="E23" s="67">
        <f t="shared" ref="E23:J23" si="1">SUM(E3:E22)</f>
        <v>0</v>
      </c>
      <c r="F23" s="67">
        <f t="shared" si="1"/>
        <v>-432441.44000000006</v>
      </c>
      <c r="G23" s="67">
        <f t="shared" si="1"/>
        <v>146462.89000000001</v>
      </c>
      <c r="H23" s="67">
        <f t="shared" si="1"/>
        <v>0</v>
      </c>
      <c r="I23" s="67">
        <f t="shared" si="1"/>
        <v>153922.09</v>
      </c>
      <c r="J23" s="67">
        <f t="shared" si="1"/>
        <v>55676970.459999993</v>
      </c>
    </row>
    <row r="24" spans="1:15" ht="15.75" thickTop="1" x14ac:dyDescent="0.2"/>
  </sheetData>
  <pageMargins left="0.7" right="0.7" top="0.75" bottom="0.75" header="0.3" footer="0.3"/>
  <pageSetup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7B2D-69FE-405C-A01E-06B7733E241D}">
  <sheetPr>
    <pageSetUpPr fitToPage="1"/>
  </sheetPr>
  <dimension ref="A1:O24"/>
  <sheetViews>
    <sheetView tabSelected="1" zoomScale="90" zoomScaleNormal="90" workbookViewId="0">
      <selection activeCell="O1" sqref="O1"/>
    </sheetView>
  </sheetViews>
  <sheetFormatPr defaultRowHeight="15" x14ac:dyDescent="0.2"/>
  <cols>
    <col min="1" max="1" width="13.83203125" style="9" bestFit="1" customWidth="1"/>
    <col min="2" max="2" width="24.1640625" style="9" bestFit="1" customWidth="1"/>
    <col min="3" max="3" width="18.83203125" style="9" bestFit="1" customWidth="1"/>
    <col min="4" max="4" width="20.83203125" style="9" bestFit="1" customWidth="1"/>
    <col min="5" max="6" width="19.6640625" style="9" bestFit="1" customWidth="1"/>
    <col min="7" max="7" width="11.1640625" style="9" bestFit="1" customWidth="1"/>
    <col min="8" max="8" width="10.6640625" style="9" bestFit="1" customWidth="1"/>
    <col min="9" max="9" width="11.83203125" style="9" bestFit="1" customWidth="1"/>
    <col min="10" max="10" width="17.6640625" style="9" bestFit="1" customWidth="1"/>
    <col min="11" max="11" width="7.83203125" style="9" bestFit="1" customWidth="1"/>
    <col min="12" max="12" width="35.33203125" style="9" bestFit="1" customWidth="1"/>
    <col min="13" max="13" width="11.6640625" style="9" bestFit="1" customWidth="1"/>
    <col min="14" max="15" width="16.1640625" style="9" bestFit="1" customWidth="1"/>
    <col min="16" max="16384" width="9.33203125" style="9"/>
  </cols>
  <sheetData>
    <row r="1" spans="1:15" x14ac:dyDescent="0.25">
      <c r="O1" s="90" t="s">
        <v>80</v>
      </c>
    </row>
    <row r="2" spans="1:15" x14ac:dyDescent="0.25">
      <c r="A2" s="16" t="s">
        <v>23</v>
      </c>
      <c r="B2" s="16" t="s">
        <v>24</v>
      </c>
      <c r="C2" s="16" t="s">
        <v>25</v>
      </c>
      <c r="D2" s="16" t="s">
        <v>26</v>
      </c>
      <c r="E2" s="16" t="s">
        <v>27</v>
      </c>
      <c r="F2" s="16" t="s">
        <v>28</v>
      </c>
      <c r="G2" s="16" t="s">
        <v>29</v>
      </c>
      <c r="H2" s="16" t="s">
        <v>30</v>
      </c>
      <c r="I2" s="16" t="s">
        <v>31</v>
      </c>
      <c r="J2" s="16" t="s">
        <v>33</v>
      </c>
      <c r="K2" s="16" t="s">
        <v>32</v>
      </c>
      <c r="L2" s="16" t="s">
        <v>24</v>
      </c>
      <c r="M2" s="16" t="s">
        <v>34</v>
      </c>
      <c r="N2" s="16" t="s">
        <v>35</v>
      </c>
      <c r="O2" s="16" t="s">
        <v>36</v>
      </c>
    </row>
    <row r="3" spans="1:15" s="71" customFormat="1" x14ac:dyDescent="0.25">
      <c r="A3" s="68">
        <v>1</v>
      </c>
      <c r="B3" s="68" t="s">
        <v>37</v>
      </c>
      <c r="C3" s="68">
        <v>230100</v>
      </c>
      <c r="D3" s="69">
        <v>3182691.03</v>
      </c>
      <c r="E3" s="69">
        <v>0</v>
      </c>
      <c r="F3" s="69">
        <v>0</v>
      </c>
      <c r="G3" s="69">
        <v>11314.23</v>
      </c>
      <c r="H3" s="69">
        <v>0</v>
      </c>
      <c r="I3" s="69">
        <v>0</v>
      </c>
      <c r="J3" s="69">
        <f>SUM(D3:I3)</f>
        <v>3194005.26</v>
      </c>
      <c r="K3" s="68">
        <v>0</v>
      </c>
      <c r="L3" s="68" t="s">
        <v>14</v>
      </c>
      <c r="M3" s="68">
        <v>3653466</v>
      </c>
      <c r="N3" s="70">
        <v>44621</v>
      </c>
      <c r="O3" s="70">
        <v>44621</v>
      </c>
    </row>
    <row r="4" spans="1:15" s="71" customFormat="1" x14ac:dyDescent="0.25">
      <c r="A4" s="68">
        <v>1</v>
      </c>
      <c r="B4" s="68" t="s">
        <v>37</v>
      </c>
      <c r="C4" s="68">
        <v>230100</v>
      </c>
      <c r="D4" s="69">
        <v>20860759.530000001</v>
      </c>
      <c r="E4" s="69">
        <v>0</v>
      </c>
      <c r="F4" s="69">
        <v>-49613.33</v>
      </c>
      <c r="G4" s="69">
        <v>45282.68</v>
      </c>
      <c r="H4" s="69">
        <v>0</v>
      </c>
      <c r="I4" s="69">
        <v>0</v>
      </c>
      <c r="J4" s="69">
        <f t="shared" ref="J4:J22" si="0">SUM(D4:I4)</f>
        <v>20856428.880000003</v>
      </c>
      <c r="K4" s="68">
        <v>0</v>
      </c>
      <c r="L4" s="68" t="s">
        <v>15</v>
      </c>
      <c r="M4" s="68">
        <v>6867940</v>
      </c>
      <c r="N4" s="70">
        <v>44621</v>
      </c>
      <c r="O4" s="70">
        <v>44621</v>
      </c>
    </row>
    <row r="5" spans="1:15" x14ac:dyDescent="0.25">
      <c r="A5" s="16">
        <v>1</v>
      </c>
      <c r="B5" s="16" t="s">
        <v>37</v>
      </c>
      <c r="C5" s="16">
        <v>230100</v>
      </c>
      <c r="D5" s="58">
        <v>533448.81000000006</v>
      </c>
      <c r="E5" s="58">
        <v>0</v>
      </c>
      <c r="F5" s="58">
        <v>-267.39999999999998</v>
      </c>
      <c r="G5" s="58">
        <v>1206.23</v>
      </c>
      <c r="H5" s="58">
        <v>0</v>
      </c>
      <c r="I5" s="58">
        <v>0</v>
      </c>
      <c r="J5" s="83">
        <f t="shared" si="0"/>
        <v>534387.64</v>
      </c>
      <c r="K5" s="16">
        <v>0</v>
      </c>
      <c r="L5" s="16" t="s">
        <v>60</v>
      </c>
      <c r="M5" s="16">
        <v>11079097</v>
      </c>
      <c r="N5" s="57">
        <v>44621</v>
      </c>
      <c r="O5" s="57">
        <v>44621</v>
      </c>
    </row>
    <row r="6" spans="1:15" x14ac:dyDescent="0.25">
      <c r="A6" s="16">
        <v>1</v>
      </c>
      <c r="B6" s="16" t="s">
        <v>37</v>
      </c>
      <c r="C6" s="16">
        <v>230100</v>
      </c>
      <c r="D6" s="58">
        <v>993324.81</v>
      </c>
      <c r="E6" s="58">
        <v>0</v>
      </c>
      <c r="F6" s="58">
        <v>0</v>
      </c>
      <c r="G6" s="58">
        <v>2246.1</v>
      </c>
      <c r="H6" s="58">
        <v>0</v>
      </c>
      <c r="I6" s="58">
        <v>0</v>
      </c>
      <c r="J6" s="83">
        <f t="shared" si="0"/>
        <v>995570.91</v>
      </c>
      <c r="K6" s="16">
        <v>0</v>
      </c>
      <c r="L6" s="16" t="s">
        <v>61</v>
      </c>
      <c r="M6" s="16">
        <v>11079096</v>
      </c>
      <c r="N6" s="57">
        <v>44621</v>
      </c>
      <c r="O6" s="57">
        <v>44621</v>
      </c>
    </row>
    <row r="7" spans="1:15" x14ac:dyDescent="0.25">
      <c r="A7" s="16">
        <v>1</v>
      </c>
      <c r="B7" s="16" t="s">
        <v>37</v>
      </c>
      <c r="C7" s="16">
        <v>230100</v>
      </c>
      <c r="D7" s="58">
        <v>137983.61000000002</v>
      </c>
      <c r="E7" s="58">
        <v>0</v>
      </c>
      <c r="F7" s="58">
        <v>0</v>
      </c>
      <c r="G7" s="58">
        <v>312.01</v>
      </c>
      <c r="H7" s="58">
        <v>0</v>
      </c>
      <c r="I7" s="58">
        <v>-138295.62</v>
      </c>
      <c r="J7" s="83">
        <f t="shared" si="0"/>
        <v>0</v>
      </c>
      <c r="K7" s="16">
        <v>0</v>
      </c>
      <c r="L7" s="16" t="s">
        <v>62</v>
      </c>
      <c r="M7" s="16">
        <v>11079099</v>
      </c>
      <c r="N7" s="57">
        <v>44621</v>
      </c>
      <c r="O7" s="57">
        <v>44621</v>
      </c>
    </row>
    <row r="8" spans="1:15" x14ac:dyDescent="0.25">
      <c r="A8" s="16">
        <v>1</v>
      </c>
      <c r="B8" s="16" t="s">
        <v>37</v>
      </c>
      <c r="C8" s="16">
        <v>230100</v>
      </c>
      <c r="D8" s="58">
        <v>0</v>
      </c>
      <c r="E8" s="58">
        <v>0</v>
      </c>
      <c r="F8" s="58">
        <v>-56287.43</v>
      </c>
      <c r="G8" s="58">
        <v>0</v>
      </c>
      <c r="H8" s="58">
        <v>0</v>
      </c>
      <c r="I8" s="58">
        <v>56287.43</v>
      </c>
      <c r="J8" s="83">
        <f t="shared" si="0"/>
        <v>0</v>
      </c>
      <c r="K8" s="16">
        <v>0</v>
      </c>
      <c r="L8" s="16" t="s">
        <v>63</v>
      </c>
      <c r="M8" s="16">
        <v>6941356</v>
      </c>
      <c r="N8" s="57">
        <v>44621</v>
      </c>
      <c r="O8" s="57">
        <v>44621</v>
      </c>
    </row>
    <row r="9" spans="1:15" x14ac:dyDescent="0.25">
      <c r="A9" s="16">
        <v>1</v>
      </c>
      <c r="B9" s="16" t="s">
        <v>37</v>
      </c>
      <c r="C9" s="16">
        <v>230100</v>
      </c>
      <c r="D9" s="58">
        <v>22351.5</v>
      </c>
      <c r="E9" s="58">
        <v>0</v>
      </c>
      <c r="F9" s="58">
        <v>0</v>
      </c>
      <c r="G9" s="58">
        <v>59.25</v>
      </c>
      <c r="H9" s="58">
        <v>0</v>
      </c>
      <c r="I9" s="58">
        <v>0</v>
      </c>
      <c r="J9" s="83">
        <f t="shared" si="0"/>
        <v>22410.75</v>
      </c>
      <c r="K9" s="16">
        <v>0</v>
      </c>
      <c r="L9" s="16" t="s">
        <v>64</v>
      </c>
      <c r="M9" s="16">
        <v>11079100</v>
      </c>
      <c r="N9" s="57">
        <v>44621</v>
      </c>
      <c r="O9" s="57">
        <v>44621</v>
      </c>
    </row>
    <row r="10" spans="1:15" x14ac:dyDescent="0.25">
      <c r="A10" s="16">
        <v>1</v>
      </c>
      <c r="B10" s="16" t="s">
        <v>37</v>
      </c>
      <c r="C10" s="16">
        <v>230100</v>
      </c>
      <c r="D10" s="58">
        <v>6536.99</v>
      </c>
      <c r="E10" s="58">
        <v>0</v>
      </c>
      <c r="F10" s="58">
        <v>0</v>
      </c>
      <c r="G10" s="58">
        <v>17.2</v>
      </c>
      <c r="H10" s="58">
        <v>0</v>
      </c>
      <c r="I10" s="58">
        <v>0</v>
      </c>
      <c r="J10" s="83">
        <f t="shared" si="0"/>
        <v>6554.19</v>
      </c>
      <c r="K10" s="16">
        <v>0</v>
      </c>
      <c r="L10" s="16" t="s">
        <v>65</v>
      </c>
      <c r="M10" s="16">
        <v>11079101</v>
      </c>
      <c r="N10" s="57">
        <v>44621</v>
      </c>
      <c r="O10" s="57">
        <v>44621</v>
      </c>
    </row>
    <row r="11" spans="1:15" x14ac:dyDescent="0.25">
      <c r="A11" s="16">
        <v>1</v>
      </c>
      <c r="B11" s="16" t="s">
        <v>37</v>
      </c>
      <c r="C11" s="16">
        <v>230100</v>
      </c>
      <c r="D11" s="58">
        <v>14416.68</v>
      </c>
      <c r="E11" s="58">
        <v>0</v>
      </c>
      <c r="F11" s="58">
        <v>0</v>
      </c>
      <c r="G11" s="58">
        <v>64.7</v>
      </c>
      <c r="H11" s="58">
        <v>0</v>
      </c>
      <c r="I11" s="58">
        <v>-14481.380000000001</v>
      </c>
      <c r="J11" s="83">
        <f t="shared" si="0"/>
        <v>0</v>
      </c>
      <c r="K11" s="16">
        <v>0</v>
      </c>
      <c r="L11" s="16" t="s">
        <v>66</v>
      </c>
      <c r="M11" s="16">
        <v>3653461</v>
      </c>
      <c r="N11" s="57">
        <v>44621</v>
      </c>
      <c r="O11" s="57">
        <v>44621</v>
      </c>
    </row>
    <row r="12" spans="1:15" x14ac:dyDescent="0.25">
      <c r="A12" s="16">
        <v>1</v>
      </c>
      <c r="B12" s="16" t="s">
        <v>37</v>
      </c>
      <c r="C12" s="16">
        <v>230100</v>
      </c>
      <c r="D12" s="58">
        <v>0</v>
      </c>
      <c r="E12" s="58">
        <v>0</v>
      </c>
      <c r="F12" s="58">
        <v>0</v>
      </c>
      <c r="G12" s="58">
        <v>0</v>
      </c>
      <c r="H12" s="58">
        <v>0</v>
      </c>
      <c r="I12" s="58">
        <v>0</v>
      </c>
      <c r="J12" s="83">
        <f t="shared" si="0"/>
        <v>0</v>
      </c>
      <c r="K12" s="16">
        <v>0</v>
      </c>
      <c r="L12" s="16" t="s">
        <v>67</v>
      </c>
      <c r="M12" s="16">
        <v>3653402</v>
      </c>
      <c r="N12" s="57">
        <v>44621</v>
      </c>
      <c r="O12" s="57">
        <v>44621</v>
      </c>
    </row>
    <row r="13" spans="1:15" x14ac:dyDescent="0.25">
      <c r="A13" s="16">
        <v>1</v>
      </c>
      <c r="B13" s="16" t="s">
        <v>37</v>
      </c>
      <c r="C13" s="16">
        <v>230100</v>
      </c>
      <c r="D13" s="58">
        <v>2059629.25</v>
      </c>
      <c r="E13" s="58">
        <v>0</v>
      </c>
      <c r="F13" s="58">
        <v>-1189.44</v>
      </c>
      <c r="G13" s="58">
        <v>4488</v>
      </c>
      <c r="H13" s="58">
        <v>0</v>
      </c>
      <c r="I13" s="58">
        <v>0</v>
      </c>
      <c r="J13" s="83">
        <f t="shared" si="0"/>
        <v>2062927.81</v>
      </c>
      <c r="K13" s="16">
        <v>0</v>
      </c>
      <c r="L13" s="16" t="s">
        <v>40</v>
      </c>
      <c r="M13" s="16">
        <v>4362026</v>
      </c>
      <c r="N13" s="57">
        <v>44621</v>
      </c>
      <c r="O13" s="57">
        <v>44621</v>
      </c>
    </row>
    <row r="14" spans="1:15" x14ac:dyDescent="0.25">
      <c r="A14" s="16">
        <v>1</v>
      </c>
      <c r="B14" s="16" t="s">
        <v>37</v>
      </c>
      <c r="C14" s="16">
        <v>230100</v>
      </c>
      <c r="D14" s="58">
        <v>0</v>
      </c>
      <c r="E14" s="58">
        <v>0</v>
      </c>
      <c r="F14" s="58">
        <v>0</v>
      </c>
      <c r="G14" s="58">
        <v>0</v>
      </c>
      <c r="H14" s="58">
        <v>0</v>
      </c>
      <c r="I14" s="58">
        <v>0</v>
      </c>
      <c r="J14" s="83">
        <f t="shared" si="0"/>
        <v>0</v>
      </c>
      <c r="K14" s="16">
        <v>0</v>
      </c>
      <c r="L14" s="16" t="s">
        <v>19</v>
      </c>
      <c r="M14" s="16">
        <v>4361982</v>
      </c>
      <c r="N14" s="57">
        <v>44621</v>
      </c>
      <c r="O14" s="57">
        <v>44621</v>
      </c>
    </row>
    <row r="15" spans="1:15" x14ac:dyDescent="0.25">
      <c r="A15" s="16">
        <v>1</v>
      </c>
      <c r="B15" s="16" t="s">
        <v>37</v>
      </c>
      <c r="C15" s="16">
        <v>230100</v>
      </c>
      <c r="D15" s="58">
        <v>229826.81</v>
      </c>
      <c r="E15" s="58">
        <v>0</v>
      </c>
      <c r="F15" s="58">
        <v>0</v>
      </c>
      <c r="G15" s="58">
        <v>1330.77</v>
      </c>
      <c r="H15" s="58">
        <v>0</v>
      </c>
      <c r="I15" s="58">
        <v>0</v>
      </c>
      <c r="J15" s="83">
        <f t="shared" si="0"/>
        <v>231157.58</v>
      </c>
      <c r="K15" s="16">
        <v>0</v>
      </c>
      <c r="L15" s="16" t="s">
        <v>41</v>
      </c>
      <c r="M15" s="16">
        <v>3653464</v>
      </c>
      <c r="N15" s="57">
        <v>44621</v>
      </c>
      <c r="O15" s="57">
        <v>44621</v>
      </c>
    </row>
    <row r="16" spans="1:15" x14ac:dyDescent="0.25">
      <c r="A16" s="16">
        <v>1</v>
      </c>
      <c r="B16" s="16" t="s">
        <v>37</v>
      </c>
      <c r="C16" s="16">
        <v>230100</v>
      </c>
      <c r="D16" s="58">
        <v>0</v>
      </c>
      <c r="E16" s="58">
        <v>0</v>
      </c>
      <c r="F16" s="58">
        <v>0</v>
      </c>
      <c r="G16" s="58">
        <v>0</v>
      </c>
      <c r="H16" s="58">
        <v>0</v>
      </c>
      <c r="I16" s="58">
        <v>0</v>
      </c>
      <c r="J16" s="83">
        <f t="shared" si="0"/>
        <v>0</v>
      </c>
      <c r="K16" s="16">
        <v>0</v>
      </c>
      <c r="L16" s="16" t="s">
        <v>17</v>
      </c>
      <c r="M16" s="16">
        <v>3653465</v>
      </c>
      <c r="N16" s="57">
        <v>44621</v>
      </c>
      <c r="O16" s="57">
        <v>44621</v>
      </c>
    </row>
    <row r="17" spans="1:15" x14ac:dyDescent="0.25">
      <c r="A17" s="16">
        <v>1</v>
      </c>
      <c r="B17" s="16" t="s">
        <v>37</v>
      </c>
      <c r="C17" s="16">
        <v>230100</v>
      </c>
      <c r="D17" s="58">
        <v>0</v>
      </c>
      <c r="E17" s="58">
        <v>0</v>
      </c>
      <c r="F17" s="58">
        <v>0</v>
      </c>
      <c r="G17" s="58">
        <v>0</v>
      </c>
      <c r="H17" s="58">
        <v>0</v>
      </c>
      <c r="I17" s="58">
        <v>0</v>
      </c>
      <c r="J17" s="83">
        <f t="shared" si="0"/>
        <v>0</v>
      </c>
      <c r="K17" s="16">
        <v>0</v>
      </c>
      <c r="L17" s="16" t="s">
        <v>18</v>
      </c>
      <c r="M17" s="16">
        <v>4362040</v>
      </c>
      <c r="N17" s="57">
        <v>44621</v>
      </c>
      <c r="O17" s="57">
        <v>44621</v>
      </c>
    </row>
    <row r="18" spans="1:15" x14ac:dyDescent="0.25">
      <c r="A18" s="16">
        <v>1</v>
      </c>
      <c r="B18" s="16" t="s">
        <v>37</v>
      </c>
      <c r="C18" s="16">
        <v>230100</v>
      </c>
      <c r="D18" s="58">
        <v>282334.94</v>
      </c>
      <c r="E18" s="58">
        <v>0</v>
      </c>
      <c r="F18" s="58">
        <v>0</v>
      </c>
      <c r="G18" s="58">
        <v>676.44</v>
      </c>
      <c r="H18" s="58">
        <v>0</v>
      </c>
      <c r="I18" s="58">
        <v>0</v>
      </c>
      <c r="J18" s="83">
        <f t="shared" si="0"/>
        <v>283011.38</v>
      </c>
      <c r="K18" s="16">
        <v>0</v>
      </c>
      <c r="L18" s="16" t="s">
        <v>51</v>
      </c>
      <c r="M18" s="16">
        <v>10624093</v>
      </c>
      <c r="N18" s="57">
        <v>44621</v>
      </c>
      <c r="O18" s="57">
        <v>44621</v>
      </c>
    </row>
    <row r="19" spans="1:15" x14ac:dyDescent="0.25">
      <c r="A19" s="16">
        <v>3</v>
      </c>
      <c r="B19" s="16" t="s">
        <v>37</v>
      </c>
      <c r="C19" s="16">
        <v>230304</v>
      </c>
      <c r="D19" s="58">
        <v>0</v>
      </c>
      <c r="E19" s="58">
        <v>0</v>
      </c>
      <c r="F19" s="58">
        <v>0</v>
      </c>
      <c r="G19" s="58">
        <v>0</v>
      </c>
      <c r="H19" s="58">
        <v>0</v>
      </c>
      <c r="I19" s="58">
        <v>0</v>
      </c>
      <c r="J19" s="83">
        <f t="shared" si="0"/>
        <v>0</v>
      </c>
      <c r="K19" s="16">
        <v>0</v>
      </c>
      <c r="L19" s="16" t="s">
        <v>68</v>
      </c>
      <c r="M19" s="16">
        <v>3653469</v>
      </c>
      <c r="N19" s="57">
        <v>44621</v>
      </c>
      <c r="O19" s="57">
        <v>44621</v>
      </c>
    </row>
    <row r="20" spans="1:15" x14ac:dyDescent="0.25">
      <c r="A20" s="16">
        <v>22</v>
      </c>
      <c r="B20" s="16" t="s">
        <v>37</v>
      </c>
      <c r="C20" s="16">
        <v>230100</v>
      </c>
      <c r="D20" s="58">
        <v>6969046.54</v>
      </c>
      <c r="E20" s="58">
        <v>0</v>
      </c>
      <c r="F20" s="58">
        <v>0</v>
      </c>
      <c r="G20" s="58">
        <v>20205.05</v>
      </c>
      <c r="H20" s="58">
        <v>0</v>
      </c>
      <c r="I20" s="58">
        <v>0</v>
      </c>
      <c r="J20" s="83">
        <f t="shared" si="0"/>
        <v>6989251.5899999999</v>
      </c>
      <c r="K20" s="16">
        <v>0</v>
      </c>
      <c r="L20" s="16" t="s">
        <v>69</v>
      </c>
      <c r="M20" s="16">
        <v>10628777</v>
      </c>
      <c r="N20" s="57">
        <v>44621</v>
      </c>
      <c r="O20" s="57">
        <v>44621</v>
      </c>
    </row>
    <row r="21" spans="1:15" x14ac:dyDescent="0.25">
      <c r="A21" s="16">
        <v>24</v>
      </c>
      <c r="B21" s="16" t="s">
        <v>37</v>
      </c>
      <c r="C21" s="16">
        <v>230100</v>
      </c>
      <c r="D21" s="58">
        <v>13155263.550000001</v>
      </c>
      <c r="E21" s="58">
        <v>0</v>
      </c>
      <c r="F21" s="58">
        <v>0</v>
      </c>
      <c r="G21" s="58">
        <v>39076.410000000003</v>
      </c>
      <c r="H21" s="58">
        <v>0</v>
      </c>
      <c r="I21" s="58">
        <v>0</v>
      </c>
      <c r="J21" s="83">
        <f t="shared" si="0"/>
        <v>13194339.960000001</v>
      </c>
      <c r="K21" s="16">
        <v>0</v>
      </c>
      <c r="L21" s="16" t="s">
        <v>70</v>
      </c>
      <c r="M21" s="16">
        <v>10628791</v>
      </c>
      <c r="N21" s="57">
        <v>44621</v>
      </c>
      <c r="O21" s="57">
        <v>44621</v>
      </c>
    </row>
    <row r="22" spans="1:15" x14ac:dyDescent="0.25">
      <c r="A22" s="16">
        <v>26</v>
      </c>
      <c r="B22" s="16" t="s">
        <v>37</v>
      </c>
      <c r="C22" s="16">
        <v>230100</v>
      </c>
      <c r="D22" s="58">
        <v>7229356.4100000001</v>
      </c>
      <c r="E22" s="58">
        <v>0</v>
      </c>
      <c r="F22" s="58">
        <v>0</v>
      </c>
      <c r="G22" s="58">
        <v>19955.78</v>
      </c>
      <c r="H22" s="58">
        <v>0</v>
      </c>
      <c r="I22" s="58">
        <v>0</v>
      </c>
      <c r="J22" s="83">
        <f t="shared" si="0"/>
        <v>7249312.1900000004</v>
      </c>
      <c r="K22" s="16">
        <v>0</v>
      </c>
      <c r="L22" s="16" t="s">
        <v>71</v>
      </c>
      <c r="M22" s="16">
        <v>10628792</v>
      </c>
      <c r="N22" s="57">
        <v>44621</v>
      </c>
      <c r="O22" s="57">
        <v>44621</v>
      </c>
    </row>
    <row r="23" spans="1:15" ht="15.75" thickBot="1" x14ac:dyDescent="0.25">
      <c r="D23" s="67">
        <f>SUM(D3:D22)</f>
        <v>55676970.459999993</v>
      </c>
      <c r="E23" s="67">
        <f t="shared" ref="E23:J23" si="1">SUM(E3:E22)</f>
        <v>0</v>
      </c>
      <c r="F23" s="67">
        <f t="shared" si="1"/>
        <v>-107357.6</v>
      </c>
      <c r="G23" s="67">
        <f t="shared" si="1"/>
        <v>146234.85</v>
      </c>
      <c r="H23" s="67">
        <f t="shared" si="1"/>
        <v>0</v>
      </c>
      <c r="I23" s="67">
        <f t="shared" si="1"/>
        <v>-96489.57</v>
      </c>
      <c r="J23" s="67">
        <f t="shared" si="1"/>
        <v>55619358.139999993</v>
      </c>
    </row>
    <row r="24" spans="1:15" ht="15.75" thickTop="1" x14ac:dyDescent="0.2"/>
  </sheetData>
  <pageMargins left="0.7" right="0.7" top="0.75" bottom="0.75" header="0.3" footer="0.3"/>
  <pageSetup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2AD7-3334-4CBB-A292-74DED8EE871C}">
  <sheetPr>
    <pageSetUpPr fitToPage="1"/>
  </sheetPr>
  <dimension ref="A1:O24"/>
  <sheetViews>
    <sheetView tabSelected="1" zoomScale="90" zoomScaleNormal="90" workbookViewId="0">
      <selection activeCell="O1" sqref="O1"/>
    </sheetView>
  </sheetViews>
  <sheetFormatPr defaultRowHeight="15" x14ac:dyDescent="0.25"/>
  <cols>
    <col min="1" max="1" width="13" style="72" bestFit="1" customWidth="1"/>
    <col min="2" max="2" width="23.33203125" style="72" bestFit="1" customWidth="1"/>
    <col min="3" max="3" width="17" style="72" bestFit="1" customWidth="1"/>
    <col min="4" max="4" width="18.6640625" style="72" bestFit="1" customWidth="1"/>
    <col min="5" max="5" width="17.1640625" style="72" bestFit="1" customWidth="1"/>
    <col min="6" max="6" width="17.6640625" style="72" bestFit="1" customWidth="1"/>
    <col min="7" max="7" width="14.33203125" style="72" bestFit="1" customWidth="1"/>
    <col min="8" max="8" width="9.83203125" style="72" bestFit="1" customWidth="1"/>
    <col min="9" max="9" width="10.6640625" style="72" bestFit="1" customWidth="1"/>
    <col min="10" max="10" width="17.6640625" style="72" bestFit="1" customWidth="1"/>
    <col min="11" max="11" width="7.1640625" style="72" bestFit="1" customWidth="1"/>
    <col min="12" max="12" width="34.33203125" style="72" bestFit="1" customWidth="1"/>
    <col min="13" max="13" width="11.6640625" style="72" bestFit="1" customWidth="1"/>
    <col min="14" max="15" width="16.1640625" style="72" bestFit="1" customWidth="1"/>
    <col min="16" max="16384" width="9.33203125" style="72"/>
  </cols>
  <sheetData>
    <row r="1" spans="1:15" x14ac:dyDescent="0.25">
      <c r="O1" s="90" t="s">
        <v>80</v>
      </c>
    </row>
    <row r="2" spans="1:15" x14ac:dyDescent="0.25">
      <c r="A2" s="72" t="s">
        <v>23</v>
      </c>
      <c r="B2" s="72" t="s">
        <v>24</v>
      </c>
      <c r="C2" s="72" t="s">
        <v>25</v>
      </c>
      <c r="D2" s="72" t="s">
        <v>26</v>
      </c>
      <c r="E2" s="72" t="s">
        <v>27</v>
      </c>
      <c r="F2" s="72" t="s">
        <v>28</v>
      </c>
      <c r="G2" s="72" t="s">
        <v>29</v>
      </c>
      <c r="H2" s="72" t="s">
        <v>30</v>
      </c>
      <c r="I2" s="72" t="s">
        <v>31</v>
      </c>
      <c r="J2" s="72" t="s">
        <v>33</v>
      </c>
      <c r="K2" s="72" t="s">
        <v>32</v>
      </c>
      <c r="L2" s="72" t="s">
        <v>24</v>
      </c>
      <c r="M2" s="72" t="s">
        <v>34</v>
      </c>
      <c r="N2" s="72" t="s">
        <v>35</v>
      </c>
      <c r="O2" s="72" t="s">
        <v>36</v>
      </c>
    </row>
    <row r="3" spans="1:15" s="73" customFormat="1" x14ac:dyDescent="0.25">
      <c r="A3" s="73">
        <v>1</v>
      </c>
      <c r="B3" s="73" t="s">
        <v>37</v>
      </c>
      <c r="C3" s="73">
        <v>230100</v>
      </c>
      <c r="D3" s="74">
        <v>3194005.26</v>
      </c>
      <c r="E3" s="74">
        <v>0</v>
      </c>
      <c r="F3" s="74">
        <v>0</v>
      </c>
      <c r="G3" s="74">
        <v>11354.44</v>
      </c>
      <c r="H3" s="74">
        <v>0</v>
      </c>
      <c r="I3" s="74">
        <v>0</v>
      </c>
      <c r="J3" s="74">
        <f>SUM(D3:I3)</f>
        <v>3205359.6999999997</v>
      </c>
      <c r="K3" s="73">
        <v>0</v>
      </c>
      <c r="L3" s="73" t="s">
        <v>14</v>
      </c>
      <c r="M3" s="73">
        <v>3653466</v>
      </c>
      <c r="N3" s="75">
        <v>44652</v>
      </c>
      <c r="O3" s="75">
        <v>44652</v>
      </c>
    </row>
    <row r="4" spans="1:15" s="73" customFormat="1" x14ac:dyDescent="0.25">
      <c r="A4" s="73">
        <v>1</v>
      </c>
      <c r="B4" s="73" t="s">
        <v>37</v>
      </c>
      <c r="C4" s="73">
        <v>230100</v>
      </c>
      <c r="D4" s="74">
        <v>20856428.879999999</v>
      </c>
      <c r="E4" s="74">
        <v>0</v>
      </c>
      <c r="F4" s="74">
        <v>-65990.53</v>
      </c>
      <c r="G4" s="74">
        <v>45273.279999999999</v>
      </c>
      <c r="H4" s="74">
        <v>0</v>
      </c>
      <c r="I4" s="74">
        <v>0</v>
      </c>
      <c r="J4" s="74">
        <f t="shared" ref="J4:J22" si="0">SUM(D4:I4)</f>
        <v>20835711.629999999</v>
      </c>
      <c r="K4" s="73">
        <v>0</v>
      </c>
      <c r="L4" s="73" t="s">
        <v>15</v>
      </c>
      <c r="M4" s="73">
        <v>6867940</v>
      </c>
      <c r="N4" s="75">
        <v>44652</v>
      </c>
      <c r="O4" s="75">
        <v>44652</v>
      </c>
    </row>
    <row r="5" spans="1:15" x14ac:dyDescent="0.25">
      <c r="A5" s="72">
        <v>1</v>
      </c>
      <c r="B5" s="72" t="s">
        <v>37</v>
      </c>
      <c r="C5" s="72">
        <v>230100</v>
      </c>
      <c r="D5" s="76">
        <v>534387.64</v>
      </c>
      <c r="E5" s="76">
        <v>0</v>
      </c>
      <c r="F5" s="76">
        <v>-22.2</v>
      </c>
      <c r="G5" s="76">
        <v>1208.31</v>
      </c>
      <c r="H5" s="76">
        <v>0</v>
      </c>
      <c r="I5" s="76">
        <v>0</v>
      </c>
      <c r="J5" s="84">
        <f t="shared" si="0"/>
        <v>535573.75000000012</v>
      </c>
      <c r="K5" s="72">
        <v>0</v>
      </c>
      <c r="L5" s="72" t="s">
        <v>60</v>
      </c>
      <c r="M5" s="72">
        <v>11079097</v>
      </c>
      <c r="N5" s="77">
        <v>44652</v>
      </c>
      <c r="O5" s="77">
        <v>44652</v>
      </c>
    </row>
    <row r="6" spans="1:15" x14ac:dyDescent="0.25">
      <c r="A6" s="72">
        <v>1</v>
      </c>
      <c r="B6" s="72" t="s">
        <v>37</v>
      </c>
      <c r="C6" s="72">
        <v>230100</v>
      </c>
      <c r="D6" s="76">
        <v>995570.91</v>
      </c>
      <c r="E6" s="76">
        <v>0</v>
      </c>
      <c r="F6" s="76">
        <v>0</v>
      </c>
      <c r="G6" s="76">
        <v>2251.1799999999998</v>
      </c>
      <c r="H6" s="76">
        <v>0</v>
      </c>
      <c r="I6" s="76">
        <v>0</v>
      </c>
      <c r="J6" s="84">
        <f t="shared" si="0"/>
        <v>997822.09000000008</v>
      </c>
      <c r="K6" s="72">
        <v>0</v>
      </c>
      <c r="L6" s="72" t="s">
        <v>61</v>
      </c>
      <c r="M6" s="72">
        <v>11079096</v>
      </c>
      <c r="N6" s="77">
        <v>44652</v>
      </c>
      <c r="O6" s="77">
        <v>44652</v>
      </c>
    </row>
    <row r="7" spans="1:15" x14ac:dyDescent="0.25">
      <c r="A7" s="72">
        <v>1</v>
      </c>
      <c r="B7" s="72" t="s">
        <v>37</v>
      </c>
      <c r="C7" s="72">
        <v>230100</v>
      </c>
      <c r="D7" s="76">
        <v>0</v>
      </c>
      <c r="E7" s="76">
        <v>0</v>
      </c>
      <c r="F7" s="76">
        <v>0</v>
      </c>
      <c r="G7" s="76">
        <v>0</v>
      </c>
      <c r="H7" s="76">
        <v>0</v>
      </c>
      <c r="I7" s="76">
        <v>0</v>
      </c>
      <c r="J7" s="84">
        <f t="shared" si="0"/>
        <v>0</v>
      </c>
      <c r="K7" s="72">
        <v>0</v>
      </c>
      <c r="L7" s="72" t="s">
        <v>62</v>
      </c>
      <c r="M7" s="72">
        <v>11079099</v>
      </c>
      <c r="N7" s="77">
        <v>44652</v>
      </c>
      <c r="O7" s="77">
        <v>44652</v>
      </c>
    </row>
    <row r="8" spans="1:15" x14ac:dyDescent="0.25">
      <c r="A8" s="72">
        <v>1</v>
      </c>
      <c r="B8" s="72" t="s">
        <v>37</v>
      </c>
      <c r="C8" s="72">
        <v>230100</v>
      </c>
      <c r="D8" s="76">
        <v>0</v>
      </c>
      <c r="E8" s="76">
        <v>0</v>
      </c>
      <c r="F8" s="76">
        <v>0</v>
      </c>
      <c r="G8" s="76">
        <v>0</v>
      </c>
      <c r="H8" s="76">
        <v>0</v>
      </c>
      <c r="I8" s="76">
        <v>0</v>
      </c>
      <c r="J8" s="84">
        <f t="shared" si="0"/>
        <v>0</v>
      </c>
      <c r="K8" s="72">
        <v>0</v>
      </c>
      <c r="L8" s="72" t="s">
        <v>63</v>
      </c>
      <c r="M8" s="72">
        <v>6941356</v>
      </c>
      <c r="N8" s="77">
        <v>44652</v>
      </c>
      <c r="O8" s="77">
        <v>44652</v>
      </c>
    </row>
    <row r="9" spans="1:15" x14ac:dyDescent="0.25">
      <c r="A9" s="72">
        <v>1</v>
      </c>
      <c r="B9" s="72" t="s">
        <v>37</v>
      </c>
      <c r="C9" s="72">
        <v>230100</v>
      </c>
      <c r="D9" s="76">
        <v>22410.75</v>
      </c>
      <c r="E9" s="76">
        <v>0</v>
      </c>
      <c r="F9" s="76">
        <v>0</v>
      </c>
      <c r="G9" s="76">
        <v>59.410000000000004</v>
      </c>
      <c r="H9" s="76">
        <v>0</v>
      </c>
      <c r="I9" s="76">
        <v>0</v>
      </c>
      <c r="J9" s="84">
        <f t="shared" si="0"/>
        <v>22470.16</v>
      </c>
      <c r="K9" s="72">
        <v>0</v>
      </c>
      <c r="L9" s="72" t="s">
        <v>64</v>
      </c>
      <c r="M9" s="72">
        <v>11079100</v>
      </c>
      <c r="N9" s="77">
        <v>44652</v>
      </c>
      <c r="O9" s="77">
        <v>44652</v>
      </c>
    </row>
    <row r="10" spans="1:15" x14ac:dyDescent="0.25">
      <c r="A10" s="72">
        <v>1</v>
      </c>
      <c r="B10" s="72" t="s">
        <v>37</v>
      </c>
      <c r="C10" s="72">
        <v>230100</v>
      </c>
      <c r="D10" s="76">
        <v>6554.1900000000005</v>
      </c>
      <c r="E10" s="76">
        <v>0</v>
      </c>
      <c r="F10" s="76">
        <v>0</v>
      </c>
      <c r="G10" s="76">
        <v>17.25</v>
      </c>
      <c r="H10" s="76">
        <v>0</v>
      </c>
      <c r="I10" s="76">
        <v>0</v>
      </c>
      <c r="J10" s="84">
        <f t="shared" si="0"/>
        <v>6571.4400000000005</v>
      </c>
      <c r="K10" s="72">
        <v>0</v>
      </c>
      <c r="L10" s="72" t="s">
        <v>65</v>
      </c>
      <c r="M10" s="72">
        <v>11079101</v>
      </c>
      <c r="N10" s="77">
        <v>44652</v>
      </c>
      <c r="O10" s="77">
        <v>44652</v>
      </c>
    </row>
    <row r="11" spans="1:15" x14ac:dyDescent="0.25">
      <c r="A11" s="72">
        <v>1</v>
      </c>
      <c r="B11" s="72" t="s">
        <v>37</v>
      </c>
      <c r="C11" s="72">
        <v>230100</v>
      </c>
      <c r="D11" s="76">
        <v>0</v>
      </c>
      <c r="E11" s="76">
        <v>0</v>
      </c>
      <c r="F11" s="76">
        <v>0</v>
      </c>
      <c r="G11" s="76">
        <v>0</v>
      </c>
      <c r="H11" s="76">
        <v>0</v>
      </c>
      <c r="I11" s="76">
        <v>0</v>
      </c>
      <c r="J11" s="84">
        <f t="shared" si="0"/>
        <v>0</v>
      </c>
      <c r="K11" s="72">
        <v>0</v>
      </c>
      <c r="L11" s="72" t="s">
        <v>66</v>
      </c>
      <c r="M11" s="72">
        <v>3653461</v>
      </c>
      <c r="N11" s="77">
        <v>44652</v>
      </c>
      <c r="O11" s="77">
        <v>44652</v>
      </c>
    </row>
    <row r="12" spans="1:15" x14ac:dyDescent="0.25">
      <c r="A12" s="72">
        <v>1</v>
      </c>
      <c r="B12" s="72" t="s">
        <v>37</v>
      </c>
      <c r="C12" s="72">
        <v>230100</v>
      </c>
      <c r="D12" s="76">
        <v>0</v>
      </c>
      <c r="E12" s="76">
        <v>0</v>
      </c>
      <c r="F12" s="76">
        <v>0</v>
      </c>
      <c r="G12" s="76">
        <v>0</v>
      </c>
      <c r="H12" s="76">
        <v>0</v>
      </c>
      <c r="I12" s="76">
        <v>0</v>
      </c>
      <c r="J12" s="84">
        <f t="shared" si="0"/>
        <v>0</v>
      </c>
      <c r="K12" s="72">
        <v>0</v>
      </c>
      <c r="L12" s="72" t="s">
        <v>67</v>
      </c>
      <c r="M12" s="72">
        <v>3653402</v>
      </c>
      <c r="N12" s="77">
        <v>44652</v>
      </c>
      <c r="O12" s="77">
        <v>44652</v>
      </c>
    </row>
    <row r="13" spans="1:15" x14ac:dyDescent="0.25">
      <c r="A13" s="72">
        <v>1</v>
      </c>
      <c r="B13" s="72" t="s">
        <v>37</v>
      </c>
      <c r="C13" s="72">
        <v>230100</v>
      </c>
      <c r="D13" s="76">
        <v>2062927.81</v>
      </c>
      <c r="E13" s="76">
        <v>0</v>
      </c>
      <c r="F13" s="76">
        <v>-10622</v>
      </c>
      <c r="G13" s="76">
        <v>4495.22</v>
      </c>
      <c r="H13" s="76">
        <v>0</v>
      </c>
      <c r="I13" s="76">
        <v>0</v>
      </c>
      <c r="J13" s="84">
        <f t="shared" si="0"/>
        <v>2056801.03</v>
      </c>
      <c r="K13" s="72">
        <v>0</v>
      </c>
      <c r="L13" s="72" t="s">
        <v>40</v>
      </c>
      <c r="M13" s="72">
        <v>4362026</v>
      </c>
      <c r="N13" s="77">
        <v>44652</v>
      </c>
      <c r="O13" s="77">
        <v>44652</v>
      </c>
    </row>
    <row r="14" spans="1:15" x14ac:dyDescent="0.25">
      <c r="A14" s="72">
        <v>1</v>
      </c>
      <c r="B14" s="72" t="s">
        <v>37</v>
      </c>
      <c r="C14" s="72">
        <v>230100</v>
      </c>
      <c r="D14" s="76">
        <v>0</v>
      </c>
      <c r="E14" s="76">
        <v>0</v>
      </c>
      <c r="F14" s="76">
        <v>0</v>
      </c>
      <c r="G14" s="76">
        <v>0</v>
      </c>
      <c r="H14" s="76">
        <v>0</v>
      </c>
      <c r="I14" s="76">
        <v>0</v>
      </c>
      <c r="J14" s="84">
        <f t="shared" si="0"/>
        <v>0</v>
      </c>
      <c r="K14" s="72">
        <v>0</v>
      </c>
      <c r="L14" s="72" t="s">
        <v>19</v>
      </c>
      <c r="M14" s="72">
        <v>4361982</v>
      </c>
      <c r="N14" s="77">
        <v>44652</v>
      </c>
      <c r="O14" s="77">
        <v>44652</v>
      </c>
    </row>
    <row r="15" spans="1:15" x14ac:dyDescent="0.25">
      <c r="A15" s="72">
        <v>1</v>
      </c>
      <c r="B15" s="72" t="s">
        <v>37</v>
      </c>
      <c r="C15" s="72">
        <v>230100</v>
      </c>
      <c r="D15" s="76">
        <v>231157.58000000002</v>
      </c>
      <c r="E15" s="76">
        <v>0</v>
      </c>
      <c r="F15" s="76">
        <v>0</v>
      </c>
      <c r="G15" s="76">
        <v>1338.47</v>
      </c>
      <c r="H15" s="76">
        <v>0</v>
      </c>
      <c r="I15" s="76">
        <v>0</v>
      </c>
      <c r="J15" s="84">
        <f t="shared" si="0"/>
        <v>232496.05000000002</v>
      </c>
      <c r="K15" s="72">
        <v>0</v>
      </c>
      <c r="L15" s="72" t="s">
        <v>41</v>
      </c>
      <c r="M15" s="72">
        <v>3653464</v>
      </c>
      <c r="N15" s="77">
        <v>44652</v>
      </c>
      <c r="O15" s="77">
        <v>44652</v>
      </c>
    </row>
    <row r="16" spans="1:15" x14ac:dyDescent="0.25">
      <c r="A16" s="72">
        <v>1</v>
      </c>
      <c r="B16" s="72" t="s">
        <v>37</v>
      </c>
      <c r="C16" s="72">
        <v>230100</v>
      </c>
      <c r="D16" s="76">
        <v>0</v>
      </c>
      <c r="E16" s="76">
        <v>0</v>
      </c>
      <c r="F16" s="76">
        <v>0</v>
      </c>
      <c r="G16" s="76">
        <v>0</v>
      </c>
      <c r="H16" s="76">
        <v>0</v>
      </c>
      <c r="I16" s="76">
        <v>0</v>
      </c>
      <c r="J16" s="84">
        <f t="shared" si="0"/>
        <v>0</v>
      </c>
      <c r="K16" s="72">
        <v>0</v>
      </c>
      <c r="L16" s="72" t="s">
        <v>17</v>
      </c>
      <c r="M16" s="72">
        <v>3653465</v>
      </c>
      <c r="N16" s="77">
        <v>44652</v>
      </c>
      <c r="O16" s="77">
        <v>44652</v>
      </c>
    </row>
    <row r="17" spans="1:15" x14ac:dyDescent="0.25">
      <c r="A17" s="72">
        <v>1</v>
      </c>
      <c r="B17" s="72" t="s">
        <v>37</v>
      </c>
      <c r="C17" s="72">
        <v>230100</v>
      </c>
      <c r="D17" s="76">
        <v>0</v>
      </c>
      <c r="E17" s="76">
        <v>0</v>
      </c>
      <c r="F17" s="76">
        <v>0</v>
      </c>
      <c r="G17" s="76">
        <v>0</v>
      </c>
      <c r="H17" s="76">
        <v>0</v>
      </c>
      <c r="I17" s="76">
        <v>0</v>
      </c>
      <c r="J17" s="84">
        <f t="shared" si="0"/>
        <v>0</v>
      </c>
      <c r="K17" s="72">
        <v>0</v>
      </c>
      <c r="L17" s="72" t="s">
        <v>18</v>
      </c>
      <c r="M17" s="72">
        <v>4362040</v>
      </c>
      <c r="N17" s="77">
        <v>44652</v>
      </c>
      <c r="O17" s="77">
        <v>44652</v>
      </c>
    </row>
    <row r="18" spans="1:15" x14ac:dyDescent="0.25">
      <c r="A18" s="72">
        <v>1</v>
      </c>
      <c r="B18" s="72" t="s">
        <v>37</v>
      </c>
      <c r="C18" s="72">
        <v>230100</v>
      </c>
      <c r="D18" s="76">
        <v>283011.38</v>
      </c>
      <c r="E18" s="76">
        <v>0</v>
      </c>
      <c r="F18" s="76">
        <v>0</v>
      </c>
      <c r="G18" s="76">
        <v>678.06000000000006</v>
      </c>
      <c r="H18" s="76">
        <v>0</v>
      </c>
      <c r="I18" s="76">
        <v>0</v>
      </c>
      <c r="J18" s="84">
        <f t="shared" si="0"/>
        <v>283689.44</v>
      </c>
      <c r="K18" s="72">
        <v>0</v>
      </c>
      <c r="L18" s="72" t="s">
        <v>51</v>
      </c>
      <c r="M18" s="72">
        <v>10624093</v>
      </c>
      <c r="N18" s="77">
        <v>44652</v>
      </c>
      <c r="O18" s="77">
        <v>44652</v>
      </c>
    </row>
    <row r="19" spans="1:15" x14ac:dyDescent="0.25">
      <c r="A19" s="72">
        <v>3</v>
      </c>
      <c r="B19" s="72" t="s">
        <v>37</v>
      </c>
      <c r="C19" s="72">
        <v>230304</v>
      </c>
      <c r="D19" s="76">
        <v>0</v>
      </c>
      <c r="E19" s="76">
        <v>0</v>
      </c>
      <c r="F19" s="76">
        <v>0</v>
      </c>
      <c r="G19" s="76">
        <v>0</v>
      </c>
      <c r="H19" s="76">
        <v>0</v>
      </c>
      <c r="I19" s="76">
        <v>0</v>
      </c>
      <c r="J19" s="84">
        <f t="shared" si="0"/>
        <v>0</v>
      </c>
      <c r="K19" s="72">
        <v>0</v>
      </c>
      <c r="L19" s="72" t="s">
        <v>68</v>
      </c>
      <c r="M19" s="72">
        <v>3653469</v>
      </c>
      <c r="N19" s="77">
        <v>44652</v>
      </c>
      <c r="O19" s="77">
        <v>44652</v>
      </c>
    </row>
    <row r="20" spans="1:15" x14ac:dyDescent="0.25">
      <c r="A20" s="72">
        <v>22</v>
      </c>
      <c r="B20" s="72" t="s">
        <v>37</v>
      </c>
      <c r="C20" s="72">
        <v>230100</v>
      </c>
      <c r="D20" s="76">
        <v>6989251.5899999999</v>
      </c>
      <c r="E20" s="76">
        <v>0</v>
      </c>
      <c r="F20" s="76">
        <v>0</v>
      </c>
      <c r="G20" s="76">
        <v>20263.63</v>
      </c>
      <c r="H20" s="76">
        <v>0</v>
      </c>
      <c r="I20" s="76">
        <v>0</v>
      </c>
      <c r="J20" s="84">
        <f t="shared" si="0"/>
        <v>7009515.2199999997</v>
      </c>
      <c r="K20" s="72">
        <v>0</v>
      </c>
      <c r="L20" s="72" t="s">
        <v>69</v>
      </c>
      <c r="M20" s="72">
        <v>10628777</v>
      </c>
      <c r="N20" s="77">
        <v>44652</v>
      </c>
      <c r="O20" s="77">
        <v>44652</v>
      </c>
    </row>
    <row r="21" spans="1:15" x14ac:dyDescent="0.25">
      <c r="A21" s="72">
        <v>24</v>
      </c>
      <c r="B21" s="72" t="s">
        <v>37</v>
      </c>
      <c r="C21" s="72">
        <v>230100</v>
      </c>
      <c r="D21" s="76">
        <v>13194339.960000001</v>
      </c>
      <c r="E21" s="76">
        <v>0</v>
      </c>
      <c r="F21" s="76">
        <v>0</v>
      </c>
      <c r="G21" s="76">
        <v>39192.480000000003</v>
      </c>
      <c r="H21" s="76">
        <v>0</v>
      </c>
      <c r="I21" s="76">
        <v>0</v>
      </c>
      <c r="J21" s="84">
        <f t="shared" si="0"/>
        <v>13233532.440000001</v>
      </c>
      <c r="K21" s="72">
        <v>0</v>
      </c>
      <c r="L21" s="72" t="s">
        <v>70</v>
      </c>
      <c r="M21" s="72">
        <v>10628791</v>
      </c>
      <c r="N21" s="77">
        <v>44652</v>
      </c>
      <c r="O21" s="77">
        <v>44652</v>
      </c>
    </row>
    <row r="22" spans="1:15" x14ac:dyDescent="0.25">
      <c r="A22" s="72">
        <v>26</v>
      </c>
      <c r="B22" s="72" t="s">
        <v>37</v>
      </c>
      <c r="C22" s="72">
        <v>230100</v>
      </c>
      <c r="D22" s="76">
        <v>7249312.1900000004</v>
      </c>
      <c r="E22" s="76">
        <v>0</v>
      </c>
      <c r="F22" s="76">
        <v>0</v>
      </c>
      <c r="G22" s="76">
        <v>20010.86</v>
      </c>
      <c r="H22" s="76">
        <v>0</v>
      </c>
      <c r="I22" s="76">
        <v>0</v>
      </c>
      <c r="J22" s="84">
        <f t="shared" si="0"/>
        <v>7269323.0500000007</v>
      </c>
      <c r="K22" s="72">
        <v>0</v>
      </c>
      <c r="L22" s="72" t="s">
        <v>71</v>
      </c>
      <c r="M22" s="72">
        <v>10628792</v>
      </c>
      <c r="N22" s="77">
        <v>44652</v>
      </c>
      <c r="O22" s="77">
        <v>44652</v>
      </c>
    </row>
    <row r="23" spans="1:15" ht="15.75" thickBot="1" x14ac:dyDescent="0.3">
      <c r="D23" s="78">
        <f>SUM(D3:D22)</f>
        <v>55619358.139999993</v>
      </c>
      <c r="E23" s="78">
        <f t="shared" ref="E23:J23" si="1">SUM(E3:E22)</f>
        <v>0</v>
      </c>
      <c r="F23" s="78">
        <f t="shared" si="1"/>
        <v>-76634.73</v>
      </c>
      <c r="G23" s="78">
        <f t="shared" si="1"/>
        <v>146142.59000000003</v>
      </c>
      <c r="H23" s="78">
        <f t="shared" si="1"/>
        <v>0</v>
      </c>
      <c r="I23" s="78">
        <f t="shared" si="1"/>
        <v>0</v>
      </c>
      <c r="J23" s="78">
        <f t="shared" si="1"/>
        <v>55688866</v>
      </c>
    </row>
    <row r="24" spans="1:15" ht="15.75" thickTop="1" x14ac:dyDescent="0.25">
      <c r="F24" s="79"/>
    </row>
  </sheetData>
  <pageMargins left="0.7" right="0.7" top="0.75" bottom="0.75" header="0.3" footer="0.3"/>
  <pageSetup scale="4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3EDA-C803-4E1E-B04D-9AF4D41CF8D2}">
  <sheetPr>
    <pageSetUpPr fitToPage="1"/>
  </sheetPr>
  <dimension ref="A1:O24"/>
  <sheetViews>
    <sheetView tabSelected="1" zoomScale="90" zoomScaleNormal="90" workbookViewId="0">
      <selection activeCell="O1" sqref="O1"/>
    </sheetView>
  </sheetViews>
  <sheetFormatPr defaultRowHeight="15" x14ac:dyDescent="0.25"/>
  <cols>
    <col min="1" max="1" width="13" style="72" bestFit="1" customWidth="1"/>
    <col min="2" max="2" width="23.33203125" style="72" bestFit="1" customWidth="1"/>
    <col min="3" max="3" width="17" style="72" bestFit="1" customWidth="1"/>
    <col min="4" max="4" width="18.6640625" style="72" bestFit="1" customWidth="1"/>
    <col min="5" max="5" width="17.1640625" style="72" bestFit="1" customWidth="1"/>
    <col min="6" max="6" width="19.6640625" style="72" bestFit="1" customWidth="1"/>
    <col min="7" max="7" width="16.33203125" style="72" bestFit="1" customWidth="1"/>
    <col min="8" max="8" width="17.5" style="72" bestFit="1" customWidth="1"/>
    <col min="9" max="9" width="17" style="72" bestFit="1" customWidth="1"/>
    <col min="10" max="10" width="17.6640625" style="72" bestFit="1" customWidth="1"/>
    <col min="11" max="11" width="13.33203125" style="72" bestFit="1" customWidth="1"/>
    <col min="12" max="12" width="34.33203125" style="72" bestFit="1" customWidth="1"/>
    <col min="13" max="13" width="11.6640625" style="72" bestFit="1" customWidth="1"/>
    <col min="14" max="15" width="16.1640625" style="72" bestFit="1" customWidth="1"/>
    <col min="16" max="16384" width="9.33203125" style="72"/>
  </cols>
  <sheetData>
    <row r="1" spans="1:15" x14ac:dyDescent="0.25">
      <c r="O1" s="90" t="s">
        <v>80</v>
      </c>
    </row>
    <row r="2" spans="1:15" x14ac:dyDescent="0.25">
      <c r="A2" s="72" t="s">
        <v>23</v>
      </c>
      <c r="B2" s="72" t="s">
        <v>24</v>
      </c>
      <c r="C2" s="72" t="s">
        <v>25</v>
      </c>
      <c r="D2" s="72" t="s">
        <v>26</v>
      </c>
      <c r="E2" s="72" t="s">
        <v>27</v>
      </c>
      <c r="F2" s="72" t="s">
        <v>28</v>
      </c>
      <c r="G2" s="72" t="s">
        <v>29</v>
      </c>
      <c r="H2" s="72" t="s">
        <v>30</v>
      </c>
      <c r="I2" s="72" t="s">
        <v>31</v>
      </c>
      <c r="J2" s="72" t="s">
        <v>33</v>
      </c>
      <c r="K2" s="72" t="s">
        <v>32</v>
      </c>
      <c r="L2" s="72" t="s">
        <v>24</v>
      </c>
      <c r="M2" s="72" t="s">
        <v>34</v>
      </c>
      <c r="N2" s="72" t="s">
        <v>35</v>
      </c>
      <c r="O2" s="72" t="s">
        <v>36</v>
      </c>
    </row>
    <row r="3" spans="1:15" s="73" customFormat="1" x14ac:dyDescent="0.25">
      <c r="A3" s="73">
        <v>1</v>
      </c>
      <c r="B3" s="73" t="s">
        <v>37</v>
      </c>
      <c r="C3" s="73">
        <v>230100</v>
      </c>
      <c r="D3" s="74">
        <v>0</v>
      </c>
      <c r="E3" s="74">
        <v>1281611.9100000001</v>
      </c>
      <c r="F3" s="74">
        <v>-694534.01</v>
      </c>
      <c r="G3" s="74">
        <v>545921.25</v>
      </c>
      <c r="H3" s="74">
        <v>2072360.55</v>
      </c>
      <c r="I3" s="74">
        <v>0</v>
      </c>
      <c r="J3" s="74">
        <v>3205359.7</v>
      </c>
      <c r="K3" s="74">
        <v>0</v>
      </c>
      <c r="L3" s="73" t="s">
        <v>14</v>
      </c>
      <c r="M3" s="73">
        <v>3653466</v>
      </c>
      <c r="N3" s="75">
        <v>25569</v>
      </c>
      <c r="O3" s="75">
        <v>44652</v>
      </c>
    </row>
    <row r="4" spans="1:15" s="73" customFormat="1" x14ac:dyDescent="0.25">
      <c r="A4" s="73">
        <v>1</v>
      </c>
      <c r="B4" s="73" t="s">
        <v>37</v>
      </c>
      <c r="C4" s="73">
        <v>230100</v>
      </c>
      <c r="D4" s="74">
        <v>0</v>
      </c>
      <c r="E4" s="74">
        <v>5448730.5</v>
      </c>
      <c r="F4" s="74">
        <v>-1234700.51</v>
      </c>
      <c r="G4" s="74">
        <v>2927259.4699999997</v>
      </c>
      <c r="H4" s="74">
        <v>13694422.17</v>
      </c>
      <c r="I4" s="74">
        <v>0</v>
      </c>
      <c r="J4" s="74">
        <v>20835711.629999999</v>
      </c>
      <c r="K4" s="74">
        <v>0</v>
      </c>
      <c r="L4" s="73" t="s">
        <v>15</v>
      </c>
      <c r="M4" s="73">
        <v>6867940</v>
      </c>
      <c r="N4" s="75">
        <v>25569</v>
      </c>
      <c r="O4" s="75">
        <v>44652</v>
      </c>
    </row>
    <row r="5" spans="1:15" x14ac:dyDescent="0.25">
      <c r="A5" s="72">
        <v>1</v>
      </c>
      <c r="B5" s="72" t="s">
        <v>37</v>
      </c>
      <c r="C5" s="72">
        <v>230100</v>
      </c>
      <c r="D5" s="76">
        <v>0</v>
      </c>
      <c r="E5" s="76">
        <v>527677.31000000006</v>
      </c>
      <c r="F5" s="76">
        <v>-77916.86</v>
      </c>
      <c r="G5" s="76">
        <v>8405.61</v>
      </c>
      <c r="H5" s="76">
        <v>0</v>
      </c>
      <c r="I5" s="76">
        <v>0</v>
      </c>
      <c r="J5" s="76">
        <v>535573.75</v>
      </c>
      <c r="K5" s="76">
        <v>77407.69</v>
      </c>
      <c r="L5" s="72" t="s">
        <v>60</v>
      </c>
      <c r="M5" s="72">
        <v>11079097</v>
      </c>
      <c r="N5" s="77">
        <v>25569</v>
      </c>
      <c r="O5" s="77">
        <v>44652</v>
      </c>
    </row>
    <row r="6" spans="1:15" x14ac:dyDescent="0.25">
      <c r="A6" s="72">
        <v>1</v>
      </c>
      <c r="B6" s="72" t="s">
        <v>37</v>
      </c>
      <c r="C6" s="72">
        <v>230100</v>
      </c>
      <c r="D6" s="76">
        <v>0</v>
      </c>
      <c r="E6" s="76">
        <v>982170.1</v>
      </c>
      <c r="F6" s="76">
        <v>0</v>
      </c>
      <c r="G6" s="76">
        <v>15651.99</v>
      </c>
      <c r="H6" s="76">
        <v>0</v>
      </c>
      <c r="I6" s="76">
        <v>0</v>
      </c>
      <c r="J6" s="76">
        <v>997822.09</v>
      </c>
      <c r="K6" s="76">
        <v>0</v>
      </c>
      <c r="L6" s="72" t="s">
        <v>61</v>
      </c>
      <c r="M6" s="72">
        <v>11079096</v>
      </c>
      <c r="N6" s="77">
        <v>25569</v>
      </c>
      <c r="O6" s="77">
        <v>44652</v>
      </c>
    </row>
    <row r="7" spans="1:15" x14ac:dyDescent="0.25">
      <c r="A7" s="72">
        <v>1</v>
      </c>
      <c r="B7" s="72" t="s">
        <v>37</v>
      </c>
      <c r="C7" s="72">
        <v>230100</v>
      </c>
      <c r="D7" s="76">
        <v>0</v>
      </c>
      <c r="E7" s="76">
        <v>136434.11000000002</v>
      </c>
      <c r="F7" s="76">
        <v>0</v>
      </c>
      <c r="G7" s="76">
        <v>1861.51</v>
      </c>
      <c r="H7" s="76">
        <v>0</v>
      </c>
      <c r="I7" s="76">
        <v>-138295.62</v>
      </c>
      <c r="J7" s="76">
        <v>0</v>
      </c>
      <c r="K7" s="76">
        <v>0</v>
      </c>
      <c r="L7" s="72" t="s">
        <v>62</v>
      </c>
      <c r="M7" s="72">
        <v>11079099</v>
      </c>
      <c r="N7" s="77">
        <v>25569</v>
      </c>
      <c r="O7" s="77">
        <v>44652</v>
      </c>
    </row>
    <row r="8" spans="1:15" x14ac:dyDescent="0.25">
      <c r="A8" s="72">
        <v>1</v>
      </c>
      <c r="B8" s="72" t="s">
        <v>37</v>
      </c>
      <c r="C8" s="72">
        <v>230100</v>
      </c>
      <c r="D8" s="76">
        <v>0</v>
      </c>
      <c r="E8" s="76">
        <v>4362775.6900000004</v>
      </c>
      <c r="F8" s="76">
        <v>-6903131.6100000003</v>
      </c>
      <c r="G8" s="76">
        <v>743959.49</v>
      </c>
      <c r="H8" s="76">
        <v>1579745.3</v>
      </c>
      <c r="I8" s="76">
        <v>294058.82</v>
      </c>
      <c r="J8" s="76">
        <v>0</v>
      </c>
      <c r="K8" s="76">
        <v>-77407.69</v>
      </c>
      <c r="L8" s="72" t="s">
        <v>63</v>
      </c>
      <c r="M8" s="72">
        <v>6941356</v>
      </c>
      <c r="N8" s="77">
        <v>25569</v>
      </c>
      <c r="O8" s="77">
        <v>44652</v>
      </c>
    </row>
    <row r="9" spans="1:15" x14ac:dyDescent="0.25">
      <c r="A9" s="72">
        <v>1</v>
      </c>
      <c r="B9" s="72" t="s">
        <v>37</v>
      </c>
      <c r="C9" s="72">
        <v>230100</v>
      </c>
      <c r="D9" s="76">
        <v>0</v>
      </c>
      <c r="E9" s="76">
        <v>22057.57</v>
      </c>
      <c r="F9" s="76">
        <v>0</v>
      </c>
      <c r="G9" s="76">
        <v>412.59000000000003</v>
      </c>
      <c r="H9" s="76">
        <v>0</v>
      </c>
      <c r="I9" s="76">
        <v>0</v>
      </c>
      <c r="J9" s="76">
        <v>22470.16</v>
      </c>
      <c r="K9" s="76">
        <v>0</v>
      </c>
      <c r="L9" s="72" t="s">
        <v>64</v>
      </c>
      <c r="M9" s="72">
        <v>11079100</v>
      </c>
      <c r="N9" s="77">
        <v>25569</v>
      </c>
      <c r="O9" s="77">
        <v>44652</v>
      </c>
    </row>
    <row r="10" spans="1:15" x14ac:dyDescent="0.25">
      <c r="A10" s="72">
        <v>1</v>
      </c>
      <c r="B10" s="72" t="s">
        <v>37</v>
      </c>
      <c r="C10" s="72">
        <v>230100</v>
      </c>
      <c r="D10" s="76">
        <v>0</v>
      </c>
      <c r="E10" s="76">
        <v>6451.6500000000005</v>
      </c>
      <c r="F10" s="76">
        <v>0</v>
      </c>
      <c r="G10" s="76">
        <v>119.79</v>
      </c>
      <c r="H10" s="76">
        <v>0</v>
      </c>
      <c r="I10" s="76">
        <v>0</v>
      </c>
      <c r="J10" s="76">
        <v>6571.4400000000005</v>
      </c>
      <c r="K10" s="76">
        <v>0</v>
      </c>
      <c r="L10" s="72" t="s">
        <v>65</v>
      </c>
      <c r="M10" s="72">
        <v>11079101</v>
      </c>
      <c r="N10" s="77">
        <v>25569</v>
      </c>
      <c r="O10" s="77">
        <v>44652</v>
      </c>
    </row>
    <row r="11" spans="1:15" x14ac:dyDescent="0.25">
      <c r="A11" s="72">
        <v>1</v>
      </c>
      <c r="B11" s="72" t="s">
        <v>37</v>
      </c>
      <c r="C11" s="72">
        <v>230100</v>
      </c>
      <c r="D11" s="76">
        <v>0</v>
      </c>
      <c r="E11" s="76">
        <v>170757.62</v>
      </c>
      <c r="F11" s="76">
        <v>0</v>
      </c>
      <c r="G11" s="76">
        <v>117959.12</v>
      </c>
      <c r="H11" s="76">
        <v>-274235.36</v>
      </c>
      <c r="I11" s="76">
        <v>-14481.380000000001</v>
      </c>
      <c r="J11" s="76">
        <v>0</v>
      </c>
      <c r="K11" s="76">
        <v>0</v>
      </c>
      <c r="L11" s="72" t="s">
        <v>66</v>
      </c>
      <c r="M11" s="72">
        <v>3653461</v>
      </c>
      <c r="N11" s="77">
        <v>25569</v>
      </c>
      <c r="O11" s="77">
        <v>44652</v>
      </c>
    </row>
    <row r="12" spans="1:15" x14ac:dyDescent="0.25">
      <c r="A12" s="72">
        <v>1</v>
      </c>
      <c r="B12" s="72" t="s">
        <v>37</v>
      </c>
      <c r="C12" s="72">
        <v>230100</v>
      </c>
      <c r="D12" s="76">
        <v>0</v>
      </c>
      <c r="E12" s="76">
        <v>196371.46</v>
      </c>
      <c r="F12" s="76">
        <v>0</v>
      </c>
      <c r="G12" s="76">
        <v>135276.53</v>
      </c>
      <c r="H12" s="76">
        <v>-326793.46000000002</v>
      </c>
      <c r="I12" s="76">
        <v>-4854.53</v>
      </c>
      <c r="J12" s="76">
        <v>0</v>
      </c>
      <c r="K12" s="76">
        <v>0</v>
      </c>
      <c r="L12" s="72" t="s">
        <v>67</v>
      </c>
      <c r="M12" s="72">
        <v>3653402</v>
      </c>
      <c r="N12" s="77">
        <v>25569</v>
      </c>
      <c r="O12" s="77">
        <v>44652</v>
      </c>
    </row>
    <row r="13" spans="1:15" x14ac:dyDescent="0.25">
      <c r="A13" s="72">
        <v>1</v>
      </c>
      <c r="B13" s="72" t="s">
        <v>37</v>
      </c>
      <c r="C13" s="72">
        <v>230100</v>
      </c>
      <c r="D13" s="76">
        <v>0</v>
      </c>
      <c r="E13" s="76">
        <v>503217.03</v>
      </c>
      <c r="F13" s="76">
        <v>-68239.070000000007</v>
      </c>
      <c r="G13" s="76">
        <v>327603.18</v>
      </c>
      <c r="H13" s="76">
        <v>1294219.8900000001</v>
      </c>
      <c r="I13" s="76">
        <v>0</v>
      </c>
      <c r="J13" s="76">
        <v>2056801.03</v>
      </c>
      <c r="K13" s="76">
        <v>0</v>
      </c>
      <c r="L13" s="72" t="s">
        <v>40</v>
      </c>
      <c r="M13" s="72">
        <v>4362026</v>
      </c>
      <c r="N13" s="77">
        <v>25569</v>
      </c>
      <c r="O13" s="77">
        <v>44652</v>
      </c>
    </row>
    <row r="14" spans="1:15" x14ac:dyDescent="0.25">
      <c r="A14" s="72">
        <v>1</v>
      </c>
      <c r="B14" s="72" t="s">
        <v>37</v>
      </c>
      <c r="C14" s="72">
        <v>230100</v>
      </c>
      <c r="D14" s="76">
        <v>0</v>
      </c>
      <c r="E14" s="76">
        <v>269157.84999999998</v>
      </c>
      <c r="F14" s="76">
        <v>-397606.11</v>
      </c>
      <c r="G14" s="76">
        <v>120959.39</v>
      </c>
      <c r="H14" s="76">
        <v>0</v>
      </c>
      <c r="I14" s="76">
        <v>7488.87</v>
      </c>
      <c r="J14" s="76">
        <v>0</v>
      </c>
      <c r="K14" s="76">
        <v>0</v>
      </c>
      <c r="L14" s="72" t="s">
        <v>19</v>
      </c>
      <c r="M14" s="72">
        <v>4361982</v>
      </c>
      <c r="N14" s="77">
        <v>25569</v>
      </c>
      <c r="O14" s="77">
        <v>44652</v>
      </c>
    </row>
    <row r="15" spans="1:15" x14ac:dyDescent="0.25">
      <c r="A15" s="72">
        <v>1</v>
      </c>
      <c r="B15" s="72" t="s">
        <v>37</v>
      </c>
      <c r="C15" s="72">
        <v>230100</v>
      </c>
      <c r="D15" s="76">
        <v>0</v>
      </c>
      <c r="E15" s="76">
        <v>49633.64</v>
      </c>
      <c r="F15" s="76">
        <v>0</v>
      </c>
      <c r="G15" s="76">
        <v>49060.44</v>
      </c>
      <c r="H15" s="76">
        <v>133801.97</v>
      </c>
      <c r="I15" s="76">
        <v>0</v>
      </c>
      <c r="J15" s="76">
        <v>232496.05000000002</v>
      </c>
      <c r="K15" s="76">
        <v>0</v>
      </c>
      <c r="L15" s="72" t="s">
        <v>41</v>
      </c>
      <c r="M15" s="72">
        <v>3653464</v>
      </c>
      <c r="N15" s="77">
        <v>25569</v>
      </c>
      <c r="O15" s="77">
        <v>44652</v>
      </c>
    </row>
    <row r="16" spans="1:15" x14ac:dyDescent="0.25">
      <c r="A16" s="72">
        <v>1</v>
      </c>
      <c r="B16" s="72" t="s">
        <v>37</v>
      </c>
      <c r="C16" s="72">
        <v>230100</v>
      </c>
      <c r="D16" s="76">
        <v>0</v>
      </c>
      <c r="E16" s="76">
        <v>844811.46</v>
      </c>
      <c r="F16" s="76">
        <v>-2617628.5300000003</v>
      </c>
      <c r="G16" s="76">
        <v>430959.13</v>
      </c>
      <c r="H16" s="76">
        <v>2704987.08</v>
      </c>
      <c r="I16" s="76">
        <v>-1363129.1400000001</v>
      </c>
      <c r="J16" s="76">
        <v>0</v>
      </c>
      <c r="K16" s="76">
        <v>0</v>
      </c>
      <c r="L16" s="72" t="s">
        <v>17</v>
      </c>
      <c r="M16" s="72">
        <v>3653465</v>
      </c>
      <c r="N16" s="77">
        <v>25569</v>
      </c>
      <c r="O16" s="77">
        <v>44652</v>
      </c>
    </row>
    <row r="17" spans="1:15" x14ac:dyDescent="0.25">
      <c r="A17" s="72">
        <v>1</v>
      </c>
      <c r="B17" s="72" t="s">
        <v>37</v>
      </c>
      <c r="C17" s="72">
        <v>230100</v>
      </c>
      <c r="D17" s="76">
        <v>0</v>
      </c>
      <c r="E17" s="76">
        <v>1162888.69</v>
      </c>
      <c r="F17" s="76">
        <v>-1427855.33</v>
      </c>
      <c r="G17" s="76">
        <v>114261.56</v>
      </c>
      <c r="H17" s="76">
        <v>0</v>
      </c>
      <c r="I17" s="76">
        <v>150705.08000000002</v>
      </c>
      <c r="J17" s="76">
        <v>0</v>
      </c>
      <c r="K17" s="76">
        <v>0</v>
      </c>
      <c r="L17" s="72" t="s">
        <v>18</v>
      </c>
      <c r="M17" s="72">
        <v>4362040</v>
      </c>
      <c r="N17" s="77">
        <v>25569</v>
      </c>
      <c r="O17" s="77">
        <v>44652</v>
      </c>
    </row>
    <row r="18" spans="1:15" x14ac:dyDescent="0.25">
      <c r="A18" s="72">
        <v>1</v>
      </c>
      <c r="B18" s="72" t="s">
        <v>37</v>
      </c>
      <c r="C18" s="72">
        <v>230100</v>
      </c>
      <c r="D18" s="76">
        <v>0</v>
      </c>
      <c r="E18" s="76">
        <v>275000.01</v>
      </c>
      <c r="F18" s="76">
        <v>0</v>
      </c>
      <c r="G18" s="76">
        <v>8689.43</v>
      </c>
      <c r="H18" s="76">
        <v>0</v>
      </c>
      <c r="I18" s="76">
        <v>0</v>
      </c>
      <c r="J18" s="76">
        <v>283689.44</v>
      </c>
      <c r="K18" s="76">
        <v>0</v>
      </c>
      <c r="L18" s="72" t="s">
        <v>51</v>
      </c>
      <c r="M18" s="72">
        <v>10624093</v>
      </c>
      <c r="N18" s="77">
        <v>25569</v>
      </c>
      <c r="O18" s="77">
        <v>44652</v>
      </c>
    </row>
    <row r="19" spans="1:15" x14ac:dyDescent="0.25">
      <c r="A19" s="72">
        <v>3</v>
      </c>
      <c r="B19" s="72" t="s">
        <v>37</v>
      </c>
      <c r="C19" s="72">
        <v>230304</v>
      </c>
      <c r="D19" s="76">
        <v>0</v>
      </c>
      <c r="E19" s="76">
        <v>21537.760000000002</v>
      </c>
      <c r="F19" s="76">
        <v>0</v>
      </c>
      <c r="G19" s="76">
        <v>12213.880000000001</v>
      </c>
      <c r="H19" s="76">
        <v>0</v>
      </c>
      <c r="I19" s="76">
        <v>-33751.64</v>
      </c>
      <c r="J19" s="76">
        <v>0</v>
      </c>
      <c r="K19" s="76">
        <v>0</v>
      </c>
      <c r="L19" s="72" t="s">
        <v>68</v>
      </c>
      <c r="M19" s="72">
        <v>3653469</v>
      </c>
      <c r="N19" s="77">
        <v>25569</v>
      </c>
      <c r="O19" s="77">
        <v>44652</v>
      </c>
    </row>
    <row r="20" spans="1:15" x14ac:dyDescent="0.25">
      <c r="A20" s="72">
        <v>22</v>
      </c>
      <c r="B20" s="72" t="s">
        <v>37</v>
      </c>
      <c r="C20" s="72">
        <v>230100</v>
      </c>
      <c r="D20" s="76">
        <v>0</v>
      </c>
      <c r="E20" s="76">
        <v>6750609.1399999997</v>
      </c>
      <c r="F20" s="76">
        <v>0</v>
      </c>
      <c r="G20" s="76">
        <v>258906.08000000002</v>
      </c>
      <c r="H20" s="76">
        <v>0</v>
      </c>
      <c r="I20" s="76">
        <v>0</v>
      </c>
      <c r="J20" s="76">
        <v>7009515.2199999997</v>
      </c>
      <c r="K20" s="76">
        <v>0</v>
      </c>
      <c r="L20" s="72" t="s">
        <v>69</v>
      </c>
      <c r="M20" s="72">
        <v>10628777</v>
      </c>
      <c r="N20" s="77">
        <v>25569</v>
      </c>
      <c r="O20" s="77">
        <v>44652</v>
      </c>
    </row>
    <row r="21" spans="1:15" x14ac:dyDescent="0.25">
      <c r="A21" s="72">
        <v>24</v>
      </c>
      <c r="B21" s="72" t="s">
        <v>37</v>
      </c>
      <c r="C21" s="72">
        <v>230100</v>
      </c>
      <c r="D21" s="76">
        <v>0</v>
      </c>
      <c r="E21" s="76">
        <v>12808742.779999999</v>
      </c>
      <c r="F21" s="76">
        <v>0</v>
      </c>
      <c r="G21" s="76">
        <v>424789.66000000003</v>
      </c>
      <c r="H21" s="76">
        <v>0</v>
      </c>
      <c r="I21" s="76">
        <v>0</v>
      </c>
      <c r="J21" s="76">
        <v>13233532.439999999</v>
      </c>
      <c r="K21" s="76">
        <v>0</v>
      </c>
      <c r="L21" s="72" t="s">
        <v>70</v>
      </c>
      <c r="M21" s="72">
        <v>10628791</v>
      </c>
      <c r="N21" s="77">
        <v>25569</v>
      </c>
      <c r="O21" s="77">
        <v>44652</v>
      </c>
    </row>
    <row r="22" spans="1:15" x14ac:dyDescent="0.25">
      <c r="A22" s="72">
        <v>26</v>
      </c>
      <c r="B22" s="72" t="s">
        <v>37</v>
      </c>
      <c r="C22" s="72">
        <v>230100</v>
      </c>
      <c r="D22" s="76">
        <v>0</v>
      </c>
      <c r="E22" s="76">
        <v>7071675.1399999997</v>
      </c>
      <c r="F22" s="76">
        <v>0</v>
      </c>
      <c r="G22" s="76">
        <v>197647.91</v>
      </c>
      <c r="H22" s="76">
        <v>0</v>
      </c>
      <c r="I22" s="76">
        <v>0</v>
      </c>
      <c r="J22" s="76">
        <v>7269323.0499999998</v>
      </c>
      <c r="K22" s="76">
        <v>0</v>
      </c>
      <c r="L22" s="72" t="s">
        <v>71</v>
      </c>
      <c r="M22" s="72">
        <v>10628792</v>
      </c>
      <c r="N22" s="77">
        <v>25569</v>
      </c>
      <c r="O22" s="77">
        <v>44652</v>
      </c>
    </row>
    <row r="23" spans="1:15" ht="15.75" thickBot="1" x14ac:dyDescent="0.3">
      <c r="D23" s="85">
        <f>SUM(D3:D22)</f>
        <v>0</v>
      </c>
      <c r="E23" s="85">
        <f t="shared" ref="E23:K23" si="0">SUM(E3:E22)</f>
        <v>42892311.420000002</v>
      </c>
      <c r="F23" s="85">
        <f t="shared" si="0"/>
        <v>-13421612.029999999</v>
      </c>
      <c r="G23" s="85">
        <f t="shared" si="0"/>
        <v>6441918.0099999988</v>
      </c>
      <c r="H23" s="85">
        <f t="shared" si="0"/>
        <v>20878508.140000001</v>
      </c>
      <c r="I23" s="85">
        <f t="shared" si="0"/>
        <v>-1102259.54</v>
      </c>
      <c r="J23" s="85">
        <f t="shared" si="0"/>
        <v>55688866</v>
      </c>
      <c r="K23" s="85">
        <f t="shared" si="0"/>
        <v>0</v>
      </c>
    </row>
    <row r="24" spans="1:15" ht="15.75" thickTop="1" x14ac:dyDescent="0.25">
      <c r="F24" s="22"/>
    </row>
  </sheetData>
  <pageMargins left="0.7" right="0.7" top="0.75" bottom="0.75" header="0.3" footer="0.3"/>
  <pageSetup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Asbury Environmental Costs</vt:lpstr>
      <vt:lpstr>Settlements 01-70 to 01-20</vt:lpstr>
      <vt:lpstr>Settlements 02-20 to 09-20</vt:lpstr>
      <vt:lpstr>Settlements 10-20 to 06-21</vt:lpstr>
      <vt:lpstr>Settlements 07-21 to 01-22</vt:lpstr>
      <vt:lpstr>Settlements 02-22</vt:lpstr>
      <vt:lpstr>Settlements 03-22</vt:lpstr>
      <vt:lpstr>Settlements 04-22</vt:lpstr>
      <vt:lpstr>Remaining Liability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DataWindow</dc:title>
  <dc:creator>jrussell</dc:creator>
  <cp:lastModifiedBy>Angela Cloven</cp:lastModifiedBy>
  <cp:lastPrinted>2022-06-09T19:11:29Z</cp:lastPrinted>
  <dcterms:created xsi:type="dcterms:W3CDTF">2020-05-06T18:27:29Z</dcterms:created>
  <dcterms:modified xsi:type="dcterms:W3CDTF">2022-06-09T19:11:35Z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