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265" yWindow="810" windowWidth="19470" windowHeight="9915" tabRatio="879"/>
  </bookViews>
  <sheets>
    <sheet name="MEEIA 2" sheetId="1" r:id="rId1"/>
    <sheet name="Allocations - TD" sheetId="11" r:id="rId2"/>
  </sheets>
  <definedNames>
    <definedName name="_xlnm.Print_Area" localSheetId="0">'MEEIA 2'!$A$1:$N$55</definedName>
  </definedNames>
  <calcPr calcId="145621"/>
</workbook>
</file>

<file path=xl/calcChain.xml><?xml version="1.0" encoding="utf-8"?>
<calcChain xmlns="http://schemas.openxmlformats.org/spreadsheetml/2006/main">
  <c r="K44" i="11" l="1"/>
  <c r="K43" i="11"/>
  <c r="K42" i="11"/>
  <c r="K41" i="11"/>
  <c r="K40" i="11"/>
  <c r="K39" i="11"/>
  <c r="N8" i="1" l="1"/>
  <c r="O8" i="1"/>
  <c r="M8" i="1"/>
  <c r="I7" i="1" l="1"/>
  <c r="H53" i="1" l="1"/>
  <c r="F50" i="1"/>
  <c r="G50" i="1"/>
  <c r="H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E50" i="1"/>
  <c r="F43" i="1"/>
  <c r="G43" i="1"/>
  <c r="H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E43" i="1"/>
  <c r="F36" i="1"/>
  <c r="G36" i="1"/>
  <c r="H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E36" i="1"/>
  <c r="F29" i="1"/>
  <c r="G29" i="1"/>
  <c r="H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E29" i="1"/>
  <c r="F22" i="1"/>
  <c r="G22" i="1"/>
  <c r="H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E22" i="1"/>
  <c r="F14" i="11"/>
  <c r="F9" i="1" l="1"/>
  <c r="G9" i="1"/>
  <c r="H9" i="1"/>
  <c r="AX52" i="1" l="1"/>
  <c r="AX53" i="1" s="1"/>
  <c r="AX17" i="1" s="1"/>
  <c r="AX18" i="1" s="1"/>
  <c r="AW52" i="1"/>
  <c r="AW53" i="1" s="1"/>
  <c r="AW17" i="1" s="1"/>
  <c r="AW18" i="1" s="1"/>
  <c r="AT52" i="1"/>
  <c r="AT53" i="1" s="1"/>
  <c r="AS52" i="1"/>
  <c r="AS53" i="1" s="1"/>
  <c r="AS17" i="1" s="1"/>
  <c r="AS18" i="1" s="1"/>
  <c r="AP52" i="1"/>
  <c r="AP53" i="1" s="1"/>
  <c r="AP17" i="1" s="1"/>
  <c r="AP18" i="1" s="1"/>
  <c r="AO52" i="1"/>
  <c r="AO53" i="1" s="1"/>
  <c r="AO17" i="1" s="1"/>
  <c r="AO18" i="1" s="1"/>
  <c r="AL52" i="1"/>
  <c r="AL53" i="1" s="1"/>
  <c r="AL17" i="1" s="1"/>
  <c r="AL18" i="1" s="1"/>
  <c r="AK52" i="1"/>
  <c r="AK53" i="1" s="1"/>
  <c r="AK17" i="1" s="1"/>
  <c r="AK18" i="1" s="1"/>
  <c r="AH52" i="1"/>
  <c r="AG52" i="1"/>
  <c r="AD52" i="1"/>
  <c r="AC52" i="1"/>
  <c r="F52" i="1"/>
  <c r="E52" i="1"/>
  <c r="AV52" i="1"/>
  <c r="AV16" i="1" s="1"/>
  <c r="AU52" i="1"/>
  <c r="AR52" i="1"/>
  <c r="AR16" i="1" s="1"/>
  <c r="AQ52" i="1"/>
  <c r="AN52" i="1"/>
  <c r="AN16" i="1" s="1"/>
  <c r="AM52" i="1"/>
  <c r="AJ52" i="1"/>
  <c r="AJ16" i="1" s="1"/>
  <c r="AI52" i="1"/>
  <c r="AF52" i="1"/>
  <c r="AF16" i="1" s="1"/>
  <c r="AE52" i="1"/>
  <c r="AB52" i="1"/>
  <c r="AB16" i="1" s="1"/>
  <c r="H52" i="1"/>
  <c r="H16" i="1" s="1"/>
  <c r="G52" i="1"/>
  <c r="AK46" i="1"/>
  <c r="AV45" i="1"/>
  <c r="AV46" i="1" s="1"/>
  <c r="AN45" i="1"/>
  <c r="AN46" i="1" s="1"/>
  <c r="AF45" i="1"/>
  <c r="AF46" i="1" s="1"/>
  <c r="AC45" i="1"/>
  <c r="AB45" i="1"/>
  <c r="AB46" i="1" s="1"/>
  <c r="H45" i="1"/>
  <c r="E45" i="1"/>
  <c r="E46" i="1" s="1"/>
  <c r="AX45" i="1"/>
  <c r="AW45" i="1"/>
  <c r="AU45" i="1"/>
  <c r="AU46" i="1" s="1"/>
  <c r="AT45" i="1"/>
  <c r="AS45" i="1"/>
  <c r="AS46" i="1" s="1"/>
  <c r="AR45" i="1"/>
  <c r="AQ45" i="1"/>
  <c r="AP45" i="1"/>
  <c r="AO45" i="1"/>
  <c r="AM45" i="1"/>
  <c r="AM46" i="1" s="1"/>
  <c r="AL45" i="1"/>
  <c r="AK45" i="1"/>
  <c r="AJ45" i="1"/>
  <c r="AI45" i="1"/>
  <c r="AH45" i="1"/>
  <c r="AG45" i="1"/>
  <c r="AE45" i="1"/>
  <c r="AE46" i="1" s="1"/>
  <c r="AD45" i="1"/>
  <c r="G45" i="1"/>
  <c r="F45" i="1"/>
  <c r="AV39" i="1"/>
  <c r="AX38" i="1"/>
  <c r="AX39" i="1" s="1"/>
  <c r="AX40" i="1" s="1"/>
  <c r="AT38" i="1"/>
  <c r="AT39" i="1" s="1"/>
  <c r="AT40" i="1" s="1"/>
  <c r="AP38" i="1"/>
  <c r="AO38" i="1"/>
  <c r="AO39" i="1" s="1"/>
  <c r="AO40" i="1" s="1"/>
  <c r="AL38" i="1"/>
  <c r="AL39" i="1" s="1"/>
  <c r="AL40" i="1" s="1"/>
  <c r="AK38" i="1"/>
  <c r="AH38" i="1"/>
  <c r="AH39" i="1" s="1"/>
  <c r="AH40" i="1" s="1"/>
  <c r="AD38" i="1"/>
  <c r="AD39" i="1" s="1"/>
  <c r="AD40" i="1" s="1"/>
  <c r="F38" i="1"/>
  <c r="E38" i="1"/>
  <c r="AW38" i="1"/>
  <c r="AW39" i="1" s="1"/>
  <c r="AV38" i="1"/>
  <c r="AU38" i="1"/>
  <c r="AS38" i="1"/>
  <c r="AR38" i="1"/>
  <c r="AR39" i="1" s="1"/>
  <c r="AQ38" i="1"/>
  <c r="AN38" i="1"/>
  <c r="AM38" i="1"/>
  <c r="AM39" i="1" s="1"/>
  <c r="AJ38" i="1"/>
  <c r="AJ39" i="1" s="1"/>
  <c r="AI38" i="1"/>
  <c r="AI39" i="1" s="1"/>
  <c r="AG38" i="1"/>
  <c r="AF38" i="1"/>
  <c r="AF39" i="1" s="1"/>
  <c r="AE38" i="1"/>
  <c r="AC38" i="1"/>
  <c r="AB38" i="1"/>
  <c r="AB39" i="1" s="1"/>
  <c r="H38" i="1"/>
  <c r="G38" i="1"/>
  <c r="AT32" i="1"/>
  <c r="AH32" i="1"/>
  <c r="AV31" i="1"/>
  <c r="AV32" i="1" s="1"/>
  <c r="AU31" i="1"/>
  <c r="AU32" i="1" s="1"/>
  <c r="AQ31" i="1"/>
  <c r="AQ32" i="1" s="1"/>
  <c r="AQ33" i="1" s="1"/>
  <c r="AN31" i="1"/>
  <c r="AN32" i="1" s="1"/>
  <c r="AM31" i="1"/>
  <c r="AM32" i="1" s="1"/>
  <c r="AI31" i="1"/>
  <c r="AI32" i="1" s="1"/>
  <c r="AI33" i="1" s="1"/>
  <c r="AF31" i="1"/>
  <c r="AF32" i="1" s="1"/>
  <c r="AE31" i="1"/>
  <c r="AE32" i="1" s="1"/>
  <c r="H31" i="1"/>
  <c r="G31" i="1"/>
  <c r="F31" i="1"/>
  <c r="AX31" i="1"/>
  <c r="AX32" i="1" s="1"/>
  <c r="AW31" i="1"/>
  <c r="AW32" i="1" s="1"/>
  <c r="AT31" i="1"/>
  <c r="AS31" i="1"/>
  <c r="AS32" i="1" s="1"/>
  <c r="AR31" i="1"/>
  <c r="AP31" i="1"/>
  <c r="AP32" i="1" s="1"/>
  <c r="AO31" i="1"/>
  <c r="AO32" i="1" s="1"/>
  <c r="AL31" i="1"/>
  <c r="AL32" i="1" s="1"/>
  <c r="AK31" i="1"/>
  <c r="AJ31" i="1"/>
  <c r="AH31" i="1"/>
  <c r="AG31" i="1"/>
  <c r="AD31" i="1"/>
  <c r="AD32" i="1" s="1"/>
  <c r="AC31" i="1"/>
  <c r="AB31" i="1"/>
  <c r="E31" i="1"/>
  <c r="AW24" i="1"/>
  <c r="AW25" i="1" s="1"/>
  <c r="AW26" i="1" s="1"/>
  <c r="AV24" i="1"/>
  <c r="AS24" i="1"/>
  <c r="AS25" i="1" s="1"/>
  <c r="AR24" i="1"/>
  <c r="AO24" i="1"/>
  <c r="AO25" i="1" s="1"/>
  <c r="AO26" i="1" s="1"/>
  <c r="AN24" i="1"/>
  <c r="AK24" i="1"/>
  <c r="AK25" i="1" s="1"/>
  <c r="AJ24" i="1"/>
  <c r="AG24" i="1"/>
  <c r="AG25" i="1" s="1"/>
  <c r="AG26" i="1" s="1"/>
  <c r="AF24" i="1"/>
  <c r="AC24" i="1"/>
  <c r="AC25" i="1" s="1"/>
  <c r="AB24" i="1"/>
  <c r="H24" i="1"/>
  <c r="E24" i="1"/>
  <c r="E25" i="1" s="1"/>
  <c r="AX24" i="1"/>
  <c r="AU24" i="1"/>
  <c r="AU25" i="1" s="1"/>
  <c r="AT24" i="1"/>
  <c r="AQ24" i="1"/>
  <c r="AP24" i="1"/>
  <c r="AM24" i="1"/>
  <c r="AM25" i="1" s="1"/>
  <c r="AL24" i="1"/>
  <c r="AI24" i="1"/>
  <c r="AI25" i="1" s="1"/>
  <c r="AH24" i="1"/>
  <c r="AE24" i="1"/>
  <c r="AD24" i="1"/>
  <c r="G24" i="1"/>
  <c r="AT17" i="1"/>
  <c r="AT18" i="1" s="1"/>
  <c r="AX16" i="1"/>
  <c r="AW16" i="1"/>
  <c r="AU16" i="1"/>
  <c r="AT16" i="1"/>
  <c r="AS16" i="1"/>
  <c r="AQ16" i="1"/>
  <c r="AP16" i="1"/>
  <c r="AO16" i="1"/>
  <c r="AM16" i="1"/>
  <c r="AL16" i="1"/>
  <c r="AK16" i="1"/>
  <c r="AI16" i="1"/>
  <c r="AH16" i="1"/>
  <c r="AG16" i="1"/>
  <c r="AE16" i="1"/>
  <c r="AD16" i="1"/>
  <c r="AC16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H14" i="1"/>
  <c r="E14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H7" i="1"/>
  <c r="G7" i="1"/>
  <c r="F7" i="1"/>
  <c r="E7" i="1"/>
  <c r="E9" i="1" s="1"/>
  <c r="G16" i="1" l="1"/>
  <c r="E16" i="1"/>
  <c r="E10" i="1"/>
  <c r="E11" i="1"/>
  <c r="E12" i="1" s="1"/>
  <c r="F11" i="1"/>
  <c r="F12" i="1" s="1"/>
  <c r="G11" i="1" s="1"/>
  <c r="G12" i="1" s="1"/>
  <c r="G14" i="1"/>
  <c r="E32" i="1"/>
  <c r="E33" i="1" s="1"/>
  <c r="E34" i="1" s="1"/>
  <c r="AG32" i="1"/>
  <c r="AG33" i="1" s="1"/>
  <c r="AK32" i="1"/>
  <c r="AK33" i="1" s="1"/>
  <c r="E26" i="1"/>
  <c r="E27" i="1" s="1"/>
  <c r="AK26" i="1"/>
  <c r="F24" i="1"/>
  <c r="F14" i="1"/>
  <c r="AD25" i="1"/>
  <c r="AD26" i="1" s="1"/>
  <c r="AH25" i="1"/>
  <c r="AH26" i="1" s="1"/>
  <c r="AL25" i="1"/>
  <c r="AL26" i="1" s="1"/>
  <c r="AP25" i="1"/>
  <c r="AP26" i="1" s="1"/>
  <c r="AT25" i="1"/>
  <c r="AT26" i="1" s="1"/>
  <c r="AX25" i="1"/>
  <c r="AX26" i="1" s="1"/>
  <c r="AE39" i="1"/>
  <c r="AE40" i="1" s="1"/>
  <c r="AU39" i="1"/>
  <c r="AU40" i="1" s="1"/>
  <c r="AI26" i="1"/>
  <c r="AM26" i="1"/>
  <c r="AU26" i="1"/>
  <c r="AQ25" i="1"/>
  <c r="AQ26" i="1" s="1"/>
  <c r="AC26" i="1"/>
  <c r="AS26" i="1"/>
  <c r="AB32" i="1"/>
  <c r="AB33" i="1" s="1"/>
  <c r="AJ32" i="1"/>
  <c r="AJ33" i="1" s="1"/>
  <c r="AR32" i="1"/>
  <c r="AR33" i="1" s="1"/>
  <c r="AE25" i="1"/>
  <c r="AE26" i="1" s="1"/>
  <c r="AC32" i="1"/>
  <c r="AC33" i="1" s="1"/>
  <c r="AB25" i="1"/>
  <c r="AB26" i="1" s="1"/>
  <c r="AF25" i="1"/>
  <c r="AF26" i="1" s="1"/>
  <c r="AJ25" i="1"/>
  <c r="AJ26" i="1" s="1"/>
  <c r="AN25" i="1"/>
  <c r="AN26" i="1" s="1"/>
  <c r="AR25" i="1"/>
  <c r="AR26" i="1" s="1"/>
  <c r="AV25" i="1"/>
  <c r="AV26" i="1" s="1"/>
  <c r="AD33" i="1"/>
  <c r="AH33" i="1"/>
  <c r="AL33" i="1"/>
  <c r="AP33" i="1"/>
  <c r="AT33" i="1"/>
  <c r="AX33" i="1"/>
  <c r="AE33" i="1"/>
  <c r="AM33" i="1"/>
  <c r="AU33" i="1"/>
  <c r="AP39" i="1"/>
  <c r="AP40" i="1" s="1"/>
  <c r="AF33" i="1"/>
  <c r="AN33" i="1"/>
  <c r="AV33" i="1"/>
  <c r="AC39" i="1"/>
  <c r="AC40" i="1" s="1"/>
  <c r="AS39" i="1"/>
  <c r="AS40" i="1" s="1"/>
  <c r="AW40" i="1"/>
  <c r="AK39" i="1"/>
  <c r="AK40" i="1" s="1"/>
  <c r="AI40" i="1"/>
  <c r="AI46" i="1"/>
  <c r="AI47" i="1" s="1"/>
  <c r="AQ46" i="1"/>
  <c r="AQ47" i="1" s="1"/>
  <c r="AO33" i="1"/>
  <c r="AS33" i="1"/>
  <c r="AW33" i="1"/>
  <c r="AM40" i="1"/>
  <c r="AQ39" i="1"/>
  <c r="AQ40" i="1" s="1"/>
  <c r="E39" i="1"/>
  <c r="E40" i="1" s="1"/>
  <c r="E41" i="1" s="1"/>
  <c r="AG39" i="1"/>
  <c r="AG40" i="1" s="1"/>
  <c r="AE53" i="1"/>
  <c r="AE17" i="1" s="1"/>
  <c r="AE18" i="1" s="1"/>
  <c r="AI53" i="1"/>
  <c r="AI17" i="1" s="1"/>
  <c r="AI18" i="1" s="1"/>
  <c r="AM53" i="1"/>
  <c r="AM17" i="1" s="1"/>
  <c r="AM18" i="1" s="1"/>
  <c r="AQ53" i="1"/>
  <c r="AQ17" i="1" s="1"/>
  <c r="AQ18" i="1" s="1"/>
  <c r="AU53" i="1"/>
  <c r="AU17" i="1" s="1"/>
  <c r="AU18" i="1" s="1"/>
  <c r="E53" i="1"/>
  <c r="AC53" i="1"/>
  <c r="AC17" i="1" s="1"/>
  <c r="AC18" i="1" s="1"/>
  <c r="AD46" i="1"/>
  <c r="AD47" i="1" s="1"/>
  <c r="AH46" i="1"/>
  <c r="AH47" i="1" s="1"/>
  <c r="AL46" i="1"/>
  <c r="AL47" i="1" s="1"/>
  <c r="AP46" i="1"/>
  <c r="AP47" i="1" s="1"/>
  <c r="AT46" i="1"/>
  <c r="AT47" i="1" s="1"/>
  <c r="AE47" i="1"/>
  <c r="E47" i="1"/>
  <c r="E48" i="1" s="1"/>
  <c r="AM47" i="1"/>
  <c r="AB40" i="1"/>
  <c r="AF40" i="1"/>
  <c r="AJ40" i="1"/>
  <c r="AR40" i="1"/>
  <c r="AV40" i="1"/>
  <c r="AN39" i="1"/>
  <c r="AN40" i="1" s="1"/>
  <c r="AJ46" i="1"/>
  <c r="AJ47" i="1" s="1"/>
  <c r="AR46" i="1"/>
  <c r="AR47" i="1" s="1"/>
  <c r="AC46" i="1"/>
  <c r="AC47" i="1" s="1"/>
  <c r="AU47" i="1"/>
  <c r="AF47" i="1"/>
  <c r="AN47" i="1"/>
  <c r="AV47" i="1"/>
  <c r="AB53" i="1"/>
  <c r="AB17" i="1" s="1"/>
  <c r="AB18" i="1" s="1"/>
  <c r="AF53" i="1"/>
  <c r="AF17" i="1" s="1"/>
  <c r="AF18" i="1" s="1"/>
  <c r="AJ53" i="1"/>
  <c r="AJ17" i="1" s="1"/>
  <c r="AJ18" i="1" s="1"/>
  <c r="AN53" i="1"/>
  <c r="AN17" i="1" s="1"/>
  <c r="AN18" i="1" s="1"/>
  <c r="AR53" i="1"/>
  <c r="AR17" i="1" s="1"/>
  <c r="AR18" i="1" s="1"/>
  <c r="AV53" i="1"/>
  <c r="AV17" i="1" s="1"/>
  <c r="AV18" i="1" s="1"/>
  <c r="AD53" i="1"/>
  <c r="AD17" i="1" s="1"/>
  <c r="AD18" i="1" s="1"/>
  <c r="AK47" i="1"/>
  <c r="AS47" i="1"/>
  <c r="AG46" i="1"/>
  <c r="AG47" i="1" s="1"/>
  <c r="AO46" i="1"/>
  <c r="AO47" i="1" s="1"/>
  <c r="AW46" i="1"/>
  <c r="AW47" i="1" s="1"/>
  <c r="AG53" i="1"/>
  <c r="AG17" i="1" s="1"/>
  <c r="AG18" i="1" s="1"/>
  <c r="AX46" i="1"/>
  <c r="AX47" i="1" s="1"/>
  <c r="AB47" i="1"/>
  <c r="AH53" i="1"/>
  <c r="AH17" i="1" s="1"/>
  <c r="AH18" i="1" s="1"/>
  <c r="AK54" i="1"/>
  <c r="AO54" i="1"/>
  <c r="AS54" i="1"/>
  <c r="AW54" i="1"/>
  <c r="AL54" i="1"/>
  <c r="AP54" i="1"/>
  <c r="AT54" i="1"/>
  <c r="AX54" i="1"/>
  <c r="AC54" i="1" l="1"/>
  <c r="AN54" i="1"/>
  <c r="AN19" i="1" s="1"/>
  <c r="AV54" i="1"/>
  <c r="AV19" i="1" s="1"/>
  <c r="AI54" i="1"/>
  <c r="AI19" i="1" s="1"/>
  <c r="F46" i="1"/>
  <c r="F47" i="1" s="1"/>
  <c r="F48" i="1" s="1"/>
  <c r="G46" i="1" s="1"/>
  <c r="G47" i="1" s="1"/>
  <c r="G48" i="1" s="1"/>
  <c r="H46" i="1" s="1"/>
  <c r="F39" i="1"/>
  <c r="F40" i="1" s="1"/>
  <c r="F41" i="1" s="1"/>
  <c r="F32" i="1"/>
  <c r="F33" i="1" s="1"/>
  <c r="F34" i="1" s="1"/>
  <c r="H11" i="1"/>
  <c r="H12" i="1" s="1"/>
  <c r="AQ54" i="1"/>
  <c r="AQ19" i="1" s="1"/>
  <c r="AF54" i="1"/>
  <c r="AF19" i="1" s="1"/>
  <c r="E17" i="1"/>
  <c r="AK19" i="1"/>
  <c r="AJ54" i="1"/>
  <c r="AU54" i="1"/>
  <c r="AE54" i="1"/>
  <c r="AX19" i="1"/>
  <c r="AW19" i="1"/>
  <c r="AH54" i="1"/>
  <c r="AG54" i="1"/>
  <c r="AD54" i="1"/>
  <c r="E54" i="1"/>
  <c r="AT19" i="1"/>
  <c r="AP19" i="1"/>
  <c r="F25" i="1"/>
  <c r="F26" i="1" s="1"/>
  <c r="F27" i="1" s="1"/>
  <c r="F16" i="1"/>
  <c r="AS19" i="1"/>
  <c r="AO19" i="1"/>
  <c r="AC19" i="1"/>
  <c r="AL19" i="1"/>
  <c r="AR54" i="1"/>
  <c r="AB54" i="1"/>
  <c r="AM54" i="1"/>
  <c r="F10" i="1"/>
  <c r="G10" i="1" s="1"/>
  <c r="H10" i="1" s="1"/>
  <c r="D14" i="11"/>
  <c r="H47" i="1" l="1"/>
  <c r="H48" i="1" s="1"/>
  <c r="G25" i="1"/>
  <c r="G26" i="1" s="1"/>
  <c r="G27" i="1" s="1"/>
  <c r="H25" i="1" s="1"/>
  <c r="H26" i="1" s="1"/>
  <c r="I9" i="1"/>
  <c r="I11" i="1" s="1"/>
  <c r="I12" i="1" s="1"/>
  <c r="E18" i="1"/>
  <c r="G32" i="1"/>
  <c r="G33" i="1" s="1"/>
  <c r="G34" i="1" s="1"/>
  <c r="H32" i="1" s="1"/>
  <c r="H33" i="1" s="1"/>
  <c r="G39" i="1"/>
  <c r="G40" i="1" s="1"/>
  <c r="G41" i="1" s="1"/>
  <c r="AM19" i="1"/>
  <c r="AR19" i="1"/>
  <c r="AE19" i="1"/>
  <c r="AH19" i="1"/>
  <c r="AU19" i="1"/>
  <c r="AG19" i="1"/>
  <c r="AD19" i="1"/>
  <c r="AJ19" i="1"/>
  <c r="AB19" i="1"/>
  <c r="E55" i="1"/>
  <c r="E19" i="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A31" i="11" s="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A32" i="11" s="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A33" i="11" s="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A34" i="11" s="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A35" i="11" s="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E15" i="11"/>
  <c r="E16" i="11"/>
  <c r="E17" i="11"/>
  <c r="E18" i="11"/>
  <c r="E19" i="11"/>
  <c r="E14" i="11"/>
  <c r="E31" i="11" s="1"/>
  <c r="J33" i="11" l="1"/>
  <c r="K36" i="1" s="1"/>
  <c r="K38" i="1" s="1"/>
  <c r="J31" i="11"/>
  <c r="K22" i="1" s="1"/>
  <c r="K24" i="1" s="1"/>
  <c r="K25" i="1" s="1"/>
  <c r="K26" i="1" s="1"/>
  <c r="J34" i="11"/>
  <c r="K43" i="1" s="1"/>
  <c r="K45" i="1" s="1"/>
  <c r="J32" i="11"/>
  <c r="K29" i="1" s="1"/>
  <c r="K31" i="1" s="1"/>
  <c r="J35" i="11"/>
  <c r="K50" i="1" s="1"/>
  <c r="K52" i="1"/>
  <c r="K14" i="1"/>
  <c r="I34" i="11"/>
  <c r="J43" i="1" s="1"/>
  <c r="J45" i="1" s="1"/>
  <c r="I35" i="11"/>
  <c r="J50" i="1" s="1"/>
  <c r="I33" i="11"/>
  <c r="J36" i="1" s="1"/>
  <c r="J38" i="1" s="1"/>
  <c r="I32" i="11"/>
  <c r="J29" i="1" s="1"/>
  <c r="J31" i="1" s="1"/>
  <c r="I31" i="11"/>
  <c r="J22" i="1" s="1"/>
  <c r="J24" i="1" s="1"/>
  <c r="J25" i="1" s="1"/>
  <c r="J26" i="1" s="1"/>
  <c r="J52" i="1"/>
  <c r="H39" i="1"/>
  <c r="H40" i="1" s="1"/>
  <c r="H41" i="1" s="1"/>
  <c r="H27" i="1"/>
  <c r="F34" i="11"/>
  <c r="F33" i="11"/>
  <c r="G35" i="11"/>
  <c r="G34" i="11"/>
  <c r="G33" i="11"/>
  <c r="G31" i="11"/>
  <c r="G32" i="11"/>
  <c r="I10" i="1"/>
  <c r="H34" i="1"/>
  <c r="J9" i="1"/>
  <c r="J11" i="1" s="1"/>
  <c r="J12" i="1" s="1"/>
  <c r="E20" i="1"/>
  <c r="F53" i="1"/>
  <c r="F35" i="11"/>
  <c r="F32" i="11"/>
  <c r="F31" i="11"/>
  <c r="K11" i="11"/>
  <c r="L11" i="11"/>
  <c r="K28" i="11"/>
  <c r="K35" i="11" s="1"/>
  <c r="L50" i="1" s="1"/>
  <c r="L28" i="11"/>
  <c r="L35" i="11" s="1"/>
  <c r="I11" i="11"/>
  <c r="J11" i="11"/>
  <c r="J20" i="11"/>
  <c r="J28" i="11"/>
  <c r="D11" i="11"/>
  <c r="D15" i="11"/>
  <c r="D16" i="11"/>
  <c r="D17" i="11"/>
  <c r="D18" i="11"/>
  <c r="D19" i="11"/>
  <c r="D28" i="11"/>
  <c r="F11" i="11"/>
  <c r="F20" i="11"/>
  <c r="F28" i="11"/>
  <c r="H11" i="11"/>
  <c r="H28" i="11"/>
  <c r="H33" i="11" s="1"/>
  <c r="I36" i="1" s="1"/>
  <c r="I38" i="1" s="1"/>
  <c r="M50" i="1" l="1"/>
  <c r="M52" i="1" s="1"/>
  <c r="K32" i="11"/>
  <c r="L29" i="1" s="1"/>
  <c r="L31" i="1" s="1"/>
  <c r="L32" i="1" s="1"/>
  <c r="L33" i="1" s="1"/>
  <c r="K33" i="11"/>
  <c r="L36" i="1" s="1"/>
  <c r="L38" i="1" s="1"/>
  <c r="L39" i="1" s="1"/>
  <c r="L40" i="1" s="1"/>
  <c r="L31" i="11"/>
  <c r="L32" i="11"/>
  <c r="L33" i="11"/>
  <c r="L34" i="11"/>
  <c r="K34" i="11"/>
  <c r="L43" i="1" s="1"/>
  <c r="L45" i="1" s="1"/>
  <c r="L46" i="1" s="1"/>
  <c r="L47" i="1" s="1"/>
  <c r="K31" i="11"/>
  <c r="L22" i="1" s="1"/>
  <c r="L24" i="1" s="1"/>
  <c r="L25" i="1" s="1"/>
  <c r="L26" i="1" s="1"/>
  <c r="L52" i="1"/>
  <c r="K16" i="1"/>
  <c r="K53" i="1"/>
  <c r="J14" i="1"/>
  <c r="J16" i="1"/>
  <c r="J53" i="1"/>
  <c r="I39" i="1"/>
  <c r="I40" i="1" s="1"/>
  <c r="I41" i="1" s="1"/>
  <c r="J39" i="1" s="1"/>
  <c r="J40" i="1" s="1"/>
  <c r="H32" i="11"/>
  <c r="I29" i="1" s="1"/>
  <c r="I31" i="1" s="1"/>
  <c r="I32" i="1" s="1"/>
  <c r="I33" i="1" s="1"/>
  <c r="I34" i="1" s="1"/>
  <c r="J32" i="1" s="1"/>
  <c r="J33" i="1" s="1"/>
  <c r="H34" i="11"/>
  <c r="I43" i="1" s="1"/>
  <c r="I45" i="1" s="1"/>
  <c r="I46" i="1" s="1"/>
  <c r="I47" i="1" s="1"/>
  <c r="I48" i="1" s="1"/>
  <c r="J46" i="1" s="1"/>
  <c r="J47" i="1" s="1"/>
  <c r="H35" i="11"/>
  <c r="I50" i="1" s="1"/>
  <c r="H31" i="11"/>
  <c r="I22" i="1" s="1"/>
  <c r="I24" i="1" s="1"/>
  <c r="I25" i="1" s="1"/>
  <c r="I26" i="1" s="1"/>
  <c r="I27" i="1" s="1"/>
  <c r="K9" i="1"/>
  <c r="J10" i="1"/>
  <c r="F17" i="1"/>
  <c r="F54" i="1"/>
  <c r="D34" i="11"/>
  <c r="D32" i="11"/>
  <c r="D35" i="11"/>
  <c r="D20" i="11"/>
  <c r="K20" i="11"/>
  <c r="L20" i="11"/>
  <c r="H20" i="11"/>
  <c r="D33" i="11"/>
  <c r="D31" i="11"/>
  <c r="M36" i="1" l="1"/>
  <c r="M38" i="1" s="1"/>
  <c r="M29" i="1"/>
  <c r="M31" i="1" s="1"/>
  <c r="M22" i="1"/>
  <c r="M24" i="1" s="1"/>
  <c r="M43" i="1"/>
  <c r="M45" i="1" s="1"/>
  <c r="M16" i="1" s="1"/>
  <c r="L36" i="11"/>
  <c r="K36" i="11"/>
  <c r="L14" i="1"/>
  <c r="L16" i="1"/>
  <c r="L53" i="1"/>
  <c r="L17" i="1" s="1"/>
  <c r="L18" i="1" s="1"/>
  <c r="K11" i="1"/>
  <c r="K12" i="1" s="1"/>
  <c r="L9" i="1" s="1"/>
  <c r="L11" i="1" s="1"/>
  <c r="L12" i="1" s="1"/>
  <c r="M9" i="1" s="1"/>
  <c r="K54" i="1"/>
  <c r="J17" i="1"/>
  <c r="J48" i="1"/>
  <c r="J54" i="1"/>
  <c r="J19" i="1" s="1"/>
  <c r="I52" i="1"/>
  <c r="I14" i="1"/>
  <c r="K10" i="1"/>
  <c r="F18" i="1"/>
  <c r="J27" i="1"/>
  <c r="J41" i="1"/>
  <c r="K39" i="1" s="1"/>
  <c r="K40" i="1" s="1"/>
  <c r="J34" i="1"/>
  <c r="K32" i="1" s="1"/>
  <c r="K33" i="1" s="1"/>
  <c r="F55" i="1"/>
  <c r="F19" i="1"/>
  <c r="D36" i="11"/>
  <c r="F36" i="11"/>
  <c r="H36" i="11"/>
  <c r="M14" i="1" l="1"/>
  <c r="L54" i="1"/>
  <c r="L19" i="1" s="1"/>
  <c r="K46" i="1"/>
  <c r="I53" i="1"/>
  <c r="I17" i="1" s="1"/>
  <c r="I16" i="1"/>
  <c r="I54" i="1"/>
  <c r="I19" i="1" s="1"/>
  <c r="K27" i="1"/>
  <c r="K34" i="1"/>
  <c r="M11" i="1"/>
  <c r="M12" i="1" s="1"/>
  <c r="K41" i="1"/>
  <c r="L10" i="1"/>
  <c r="F20" i="1"/>
  <c r="G53" i="1"/>
  <c r="P20" i="11"/>
  <c r="T20" i="11"/>
  <c r="X20" i="11"/>
  <c r="AB20" i="11"/>
  <c r="AF20" i="11"/>
  <c r="AJ20" i="11"/>
  <c r="AN20" i="11"/>
  <c r="AR20" i="11"/>
  <c r="AV20" i="11"/>
  <c r="S20" i="11"/>
  <c r="W20" i="11"/>
  <c r="AA20" i="11"/>
  <c r="AE20" i="11"/>
  <c r="AI20" i="11"/>
  <c r="AM20" i="11"/>
  <c r="AQ20" i="11"/>
  <c r="AU20" i="11"/>
  <c r="Q20" i="11"/>
  <c r="U20" i="11"/>
  <c r="Y20" i="11"/>
  <c r="AC20" i="11"/>
  <c r="AG20" i="11"/>
  <c r="AK20" i="11"/>
  <c r="AO20" i="11"/>
  <c r="AS20" i="11"/>
  <c r="AW20" i="11"/>
  <c r="I20" i="11"/>
  <c r="R20" i="11"/>
  <c r="V20" i="11"/>
  <c r="Z20" i="11"/>
  <c r="AD20" i="11"/>
  <c r="AH20" i="11"/>
  <c r="AL20" i="11"/>
  <c r="AP20" i="11"/>
  <c r="AT20" i="11"/>
  <c r="K47" i="1" l="1"/>
  <c r="K17" i="1"/>
  <c r="L27" i="1"/>
  <c r="M25" i="1" s="1"/>
  <c r="M26" i="1" s="1"/>
  <c r="N9" i="1"/>
  <c r="N11" i="1" s="1"/>
  <c r="N12" i="1" s="1"/>
  <c r="L41" i="1"/>
  <c r="M39" i="1" s="1"/>
  <c r="M40" i="1" s="1"/>
  <c r="M10" i="1"/>
  <c r="L34" i="1"/>
  <c r="M32" i="1" s="1"/>
  <c r="M33" i="1" s="1"/>
  <c r="G17" i="1"/>
  <c r="G54" i="1"/>
  <c r="E20" i="11"/>
  <c r="G20" i="11"/>
  <c r="J36" i="11"/>
  <c r="N20" i="11"/>
  <c r="M20" i="11"/>
  <c r="O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G28" i="11"/>
  <c r="I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Z35" i="11" l="1"/>
  <c r="AA50" i="1" s="1"/>
  <c r="Z34" i="11"/>
  <c r="AA43" i="1" s="1"/>
  <c r="AA45" i="1" s="1"/>
  <c r="AA46" i="1" s="1"/>
  <c r="AA47" i="1" s="1"/>
  <c r="Z33" i="11"/>
  <c r="AA36" i="1" s="1"/>
  <c r="AA38" i="1" s="1"/>
  <c r="AA39" i="1" s="1"/>
  <c r="AA40" i="1" s="1"/>
  <c r="Z32" i="11"/>
  <c r="AA29" i="1" s="1"/>
  <c r="AA31" i="1" s="1"/>
  <c r="AA32" i="1" s="1"/>
  <c r="AA33" i="1" s="1"/>
  <c r="Z31" i="11"/>
  <c r="AA22" i="1" s="1"/>
  <c r="AA24" i="1" s="1"/>
  <c r="AA25" i="1" s="1"/>
  <c r="AA26" i="1" s="1"/>
  <c r="W35" i="11"/>
  <c r="X50" i="1" s="1"/>
  <c r="W31" i="11"/>
  <c r="X22" i="1" s="1"/>
  <c r="X24" i="1" s="1"/>
  <c r="X25" i="1" s="1"/>
  <c r="X26" i="1" s="1"/>
  <c r="W32" i="11"/>
  <c r="X29" i="1" s="1"/>
  <c r="X31" i="1" s="1"/>
  <c r="X32" i="1" s="1"/>
  <c r="X33" i="1" s="1"/>
  <c r="W33" i="11"/>
  <c r="X36" i="1" s="1"/>
  <c r="X38" i="1" s="1"/>
  <c r="X39" i="1" s="1"/>
  <c r="X40" i="1" s="1"/>
  <c r="W34" i="11"/>
  <c r="X43" i="1" s="1"/>
  <c r="X45" i="1" s="1"/>
  <c r="X46" i="1" s="1"/>
  <c r="X47" i="1" s="1"/>
  <c r="S34" i="11"/>
  <c r="T43" i="1" s="1"/>
  <c r="T45" i="1" s="1"/>
  <c r="T46" i="1" s="1"/>
  <c r="T47" i="1" s="1"/>
  <c r="S35" i="11"/>
  <c r="T50" i="1" s="1"/>
  <c r="S31" i="11"/>
  <c r="T22" i="1" s="1"/>
  <c r="T24" i="1" s="1"/>
  <c r="T25" i="1" s="1"/>
  <c r="T26" i="1" s="1"/>
  <c r="S32" i="11"/>
  <c r="T29" i="1" s="1"/>
  <c r="T31" i="1" s="1"/>
  <c r="T32" i="1" s="1"/>
  <c r="T33" i="1" s="1"/>
  <c r="S33" i="11"/>
  <c r="T36" i="1" s="1"/>
  <c r="T38" i="1" s="1"/>
  <c r="T39" i="1" s="1"/>
  <c r="T40" i="1" s="1"/>
  <c r="O33" i="11"/>
  <c r="O34" i="11"/>
  <c r="O35" i="11"/>
  <c r="O31" i="11"/>
  <c r="O32" i="11"/>
  <c r="V35" i="11"/>
  <c r="W50" i="1" s="1"/>
  <c r="V34" i="11"/>
  <c r="W43" i="1" s="1"/>
  <c r="W45" i="1" s="1"/>
  <c r="W46" i="1" s="1"/>
  <c r="W47" i="1" s="1"/>
  <c r="V33" i="11"/>
  <c r="W36" i="1" s="1"/>
  <c r="W38" i="1" s="1"/>
  <c r="W39" i="1" s="1"/>
  <c r="W40" i="1" s="1"/>
  <c r="V32" i="11"/>
  <c r="W29" i="1" s="1"/>
  <c r="W31" i="1" s="1"/>
  <c r="W32" i="1" s="1"/>
  <c r="W33" i="1" s="1"/>
  <c r="V31" i="11"/>
  <c r="W22" i="1" s="1"/>
  <c r="W24" i="1" s="1"/>
  <c r="W25" i="1" s="1"/>
  <c r="W26" i="1" s="1"/>
  <c r="R32" i="11"/>
  <c r="S29" i="1" s="1"/>
  <c r="S31" i="1" s="1"/>
  <c r="S32" i="1" s="1"/>
  <c r="S33" i="1" s="1"/>
  <c r="R35" i="11"/>
  <c r="S50" i="1" s="1"/>
  <c r="R34" i="11"/>
  <c r="S43" i="1" s="1"/>
  <c r="S45" i="1" s="1"/>
  <c r="S46" i="1" s="1"/>
  <c r="S47" i="1" s="1"/>
  <c r="R33" i="11"/>
  <c r="S36" i="1" s="1"/>
  <c r="S38" i="1" s="1"/>
  <c r="S39" i="1" s="1"/>
  <c r="S40" i="1" s="1"/>
  <c r="R31" i="11"/>
  <c r="S22" i="1" s="1"/>
  <c r="S24" i="1" s="1"/>
  <c r="S25" i="1" s="1"/>
  <c r="S26" i="1" s="1"/>
  <c r="U35" i="11"/>
  <c r="V50" i="1" s="1"/>
  <c r="U34" i="11"/>
  <c r="V43" i="1" s="1"/>
  <c r="V45" i="1" s="1"/>
  <c r="V46" i="1" s="1"/>
  <c r="V47" i="1" s="1"/>
  <c r="U33" i="11"/>
  <c r="V36" i="1" s="1"/>
  <c r="V38" i="1" s="1"/>
  <c r="V39" i="1" s="1"/>
  <c r="V40" i="1" s="1"/>
  <c r="U32" i="11"/>
  <c r="V29" i="1" s="1"/>
  <c r="V31" i="1" s="1"/>
  <c r="V32" i="1" s="1"/>
  <c r="V33" i="1" s="1"/>
  <c r="U31" i="11"/>
  <c r="V22" i="1" s="1"/>
  <c r="V24" i="1" s="1"/>
  <c r="V25" i="1" s="1"/>
  <c r="V26" i="1" s="1"/>
  <c r="Q34" i="11"/>
  <c r="R43" i="1" s="1"/>
  <c r="R45" i="1" s="1"/>
  <c r="R46" i="1" s="1"/>
  <c r="R47" i="1" s="1"/>
  <c r="Q31" i="11"/>
  <c r="R22" i="1" s="1"/>
  <c r="R24" i="1" s="1"/>
  <c r="R25" i="1" s="1"/>
  <c r="R26" i="1" s="1"/>
  <c r="Q35" i="11"/>
  <c r="R50" i="1" s="1"/>
  <c r="Q33" i="11"/>
  <c r="R36" i="1" s="1"/>
  <c r="R38" i="1" s="1"/>
  <c r="R39" i="1" s="1"/>
  <c r="R40" i="1" s="1"/>
  <c r="Q32" i="11"/>
  <c r="R29" i="1" s="1"/>
  <c r="R31" i="1" s="1"/>
  <c r="R32" i="1" s="1"/>
  <c r="R33" i="1" s="1"/>
  <c r="M35" i="11"/>
  <c r="M34" i="11"/>
  <c r="M33" i="11"/>
  <c r="M32" i="11"/>
  <c r="M31" i="11"/>
  <c r="N35" i="11"/>
  <c r="O50" i="1" s="1"/>
  <c r="N34" i="11"/>
  <c r="O43" i="1" s="1"/>
  <c r="O45" i="1" s="1"/>
  <c r="N33" i="11"/>
  <c r="O36" i="1" s="1"/>
  <c r="O38" i="1" s="1"/>
  <c r="N32" i="11"/>
  <c r="O29" i="1" s="1"/>
  <c r="O31" i="1" s="1"/>
  <c r="N31" i="11"/>
  <c r="O22" i="1" s="1"/>
  <c r="O24" i="1" s="1"/>
  <c r="Y35" i="11"/>
  <c r="Z50" i="1" s="1"/>
  <c r="Y34" i="11"/>
  <c r="Z43" i="1" s="1"/>
  <c r="Z45" i="1" s="1"/>
  <c r="Z46" i="1" s="1"/>
  <c r="Z47" i="1" s="1"/>
  <c r="Y33" i="11"/>
  <c r="Z36" i="1" s="1"/>
  <c r="Z38" i="1" s="1"/>
  <c r="Z39" i="1" s="1"/>
  <c r="Z40" i="1" s="1"/>
  <c r="Y32" i="11"/>
  <c r="Z29" i="1" s="1"/>
  <c r="Z31" i="1" s="1"/>
  <c r="Z32" i="1" s="1"/>
  <c r="Z33" i="1" s="1"/>
  <c r="Y31" i="11"/>
  <c r="Z22" i="1" s="1"/>
  <c r="Z24" i="1" s="1"/>
  <c r="Z25" i="1" s="1"/>
  <c r="Z26" i="1" s="1"/>
  <c r="X34" i="11"/>
  <c r="Y43" i="1" s="1"/>
  <c r="Y45" i="1" s="1"/>
  <c r="Y46" i="1" s="1"/>
  <c r="Y47" i="1" s="1"/>
  <c r="X33" i="11"/>
  <c r="Y36" i="1" s="1"/>
  <c r="Y38" i="1" s="1"/>
  <c r="Y39" i="1" s="1"/>
  <c r="Y40" i="1" s="1"/>
  <c r="X32" i="11"/>
  <c r="Y29" i="1" s="1"/>
  <c r="Y31" i="1" s="1"/>
  <c r="Y32" i="1" s="1"/>
  <c r="Y33" i="1" s="1"/>
  <c r="X31" i="11"/>
  <c r="Y22" i="1" s="1"/>
  <c r="Y24" i="1" s="1"/>
  <c r="Y25" i="1" s="1"/>
  <c r="Y26" i="1" s="1"/>
  <c r="X35" i="11"/>
  <c r="Y50" i="1" s="1"/>
  <c r="T35" i="11"/>
  <c r="U50" i="1" s="1"/>
  <c r="T34" i="11"/>
  <c r="U43" i="1" s="1"/>
  <c r="U45" i="1" s="1"/>
  <c r="U46" i="1" s="1"/>
  <c r="U47" i="1" s="1"/>
  <c r="T33" i="11"/>
  <c r="U36" i="1" s="1"/>
  <c r="U38" i="1" s="1"/>
  <c r="U39" i="1" s="1"/>
  <c r="U40" i="1" s="1"/>
  <c r="T32" i="11"/>
  <c r="U29" i="1" s="1"/>
  <c r="U31" i="1" s="1"/>
  <c r="U32" i="1" s="1"/>
  <c r="U33" i="1" s="1"/>
  <c r="T31" i="11"/>
  <c r="U22" i="1" s="1"/>
  <c r="U24" i="1" s="1"/>
  <c r="U25" i="1" s="1"/>
  <c r="U26" i="1" s="1"/>
  <c r="P35" i="11"/>
  <c r="Q50" i="1" s="1"/>
  <c r="P34" i="11"/>
  <c r="Q43" i="1" s="1"/>
  <c r="Q45" i="1" s="1"/>
  <c r="Q46" i="1" s="1"/>
  <c r="Q47" i="1" s="1"/>
  <c r="P33" i="11"/>
  <c r="Q36" i="1" s="1"/>
  <c r="Q38" i="1" s="1"/>
  <c r="Q39" i="1" s="1"/>
  <c r="Q40" i="1" s="1"/>
  <c r="P32" i="11"/>
  <c r="Q29" i="1" s="1"/>
  <c r="Q31" i="1" s="1"/>
  <c r="Q32" i="1" s="1"/>
  <c r="Q33" i="1" s="1"/>
  <c r="P31" i="11"/>
  <c r="Q22" i="1" s="1"/>
  <c r="Q24" i="1" s="1"/>
  <c r="Q25" i="1" s="1"/>
  <c r="Q26" i="1" s="1"/>
  <c r="K19" i="1"/>
  <c r="K48" i="1"/>
  <c r="G18" i="1"/>
  <c r="M27" i="1"/>
  <c r="M41" i="1"/>
  <c r="O9" i="1"/>
  <c r="O11" i="1" s="1"/>
  <c r="O12" i="1" s="1"/>
  <c r="M34" i="1"/>
  <c r="N10" i="1"/>
  <c r="G55" i="1"/>
  <c r="G19" i="1"/>
  <c r="E35" i="11"/>
  <c r="E32" i="11"/>
  <c r="E34" i="11"/>
  <c r="E33" i="11"/>
  <c r="N29" i="1" l="1"/>
  <c r="N31" i="1" s="1"/>
  <c r="N40" i="11"/>
  <c r="N36" i="1"/>
  <c r="N38" i="1" s="1"/>
  <c r="N39" i="1" s="1"/>
  <c r="N40" i="1" s="1"/>
  <c r="N41" i="1" s="1"/>
  <c r="O39" i="1" s="1"/>
  <c r="O40" i="1" s="1"/>
  <c r="N41" i="11"/>
  <c r="Z39" i="11"/>
  <c r="N43" i="1"/>
  <c r="N45" i="1" s="1"/>
  <c r="N42" i="11"/>
  <c r="N22" i="1"/>
  <c r="N24" i="1" s="1"/>
  <c r="N25" i="1" s="1"/>
  <c r="N26" i="1" s="1"/>
  <c r="N27" i="1" s="1"/>
  <c r="O25" i="1" s="1"/>
  <c r="O26" i="1" s="1"/>
  <c r="N39" i="11"/>
  <c r="N50" i="1"/>
  <c r="N14" i="1" s="1"/>
  <c r="N43" i="11"/>
  <c r="P29" i="1"/>
  <c r="P31" i="1" s="1"/>
  <c r="P32" i="1" s="1"/>
  <c r="P33" i="1" s="1"/>
  <c r="Z40" i="11"/>
  <c r="P36" i="1"/>
  <c r="P38" i="1" s="1"/>
  <c r="P39" i="1" s="1"/>
  <c r="P40" i="1" s="1"/>
  <c r="Z41" i="11"/>
  <c r="P22" i="1"/>
  <c r="P24" i="1" s="1"/>
  <c r="P25" i="1" s="1"/>
  <c r="P26" i="1" s="1"/>
  <c r="P50" i="1"/>
  <c r="P52" i="1" s="1"/>
  <c r="Z43" i="11"/>
  <c r="P43" i="1"/>
  <c r="P45" i="1" s="1"/>
  <c r="P46" i="1" s="1"/>
  <c r="P47" i="1" s="1"/>
  <c r="Z42" i="11"/>
  <c r="N32" i="1"/>
  <c r="N33" i="1" s="1"/>
  <c r="N34" i="1" s="1"/>
  <c r="O32" i="1" s="1"/>
  <c r="O33" i="1" s="1"/>
  <c r="Y14" i="1"/>
  <c r="Y52" i="1"/>
  <c r="T52" i="1"/>
  <c r="T14" i="1"/>
  <c r="Z52" i="1"/>
  <c r="Z14" i="1"/>
  <c r="V52" i="1"/>
  <c r="V14" i="1"/>
  <c r="S14" i="1"/>
  <c r="S52" i="1"/>
  <c r="Q52" i="1"/>
  <c r="Q14" i="1"/>
  <c r="O14" i="1"/>
  <c r="O52" i="1"/>
  <c r="R52" i="1"/>
  <c r="R14" i="1"/>
  <c r="X52" i="1"/>
  <c r="X14" i="1"/>
  <c r="U14" i="1"/>
  <c r="U52" i="1"/>
  <c r="W14" i="1"/>
  <c r="W52" i="1"/>
  <c r="AA52" i="1"/>
  <c r="AA14" i="1"/>
  <c r="L48" i="1"/>
  <c r="M46" i="1" s="1"/>
  <c r="M47" i="1" s="1"/>
  <c r="H17" i="1"/>
  <c r="H54" i="1"/>
  <c r="H19" i="1" s="1"/>
  <c r="O10" i="1"/>
  <c r="P9" i="1"/>
  <c r="P11" i="1" s="1"/>
  <c r="P12" i="1" s="1"/>
  <c r="G20" i="1"/>
  <c r="H55" i="1"/>
  <c r="U36" i="11"/>
  <c r="AR36" i="11"/>
  <c r="R36" i="11"/>
  <c r="AK36" i="11"/>
  <c r="AN36" i="11"/>
  <c r="AG36" i="11"/>
  <c r="AW36" i="11"/>
  <c r="G36" i="11"/>
  <c r="Z36" i="11"/>
  <c r="AP36" i="11"/>
  <c r="M36" i="11"/>
  <c r="AC36" i="11"/>
  <c r="AS36" i="11"/>
  <c r="P36" i="11"/>
  <c r="AF36" i="11"/>
  <c r="AV36" i="11"/>
  <c r="S36" i="11"/>
  <c r="AI36" i="11"/>
  <c r="E36" i="11"/>
  <c r="AA36" i="11"/>
  <c r="X36" i="11"/>
  <c r="AO36" i="11"/>
  <c r="Y36" i="11"/>
  <c r="AB36" i="11"/>
  <c r="I36" i="11"/>
  <c r="AH36" i="11"/>
  <c r="AQ36" i="11"/>
  <c r="O36" i="11"/>
  <c r="AE36" i="11"/>
  <c r="AU36" i="11"/>
  <c r="N36" i="11"/>
  <c r="AD36" i="11"/>
  <c r="AT36" i="11"/>
  <c r="Q36" i="11"/>
  <c r="T36" i="11"/>
  <c r="AJ36" i="11"/>
  <c r="W36" i="11"/>
  <c r="AM36" i="11"/>
  <c r="V36" i="11"/>
  <c r="AL36" i="11"/>
  <c r="N52" i="1" l="1"/>
  <c r="N44" i="11"/>
  <c r="Z44" i="11"/>
  <c r="P14" i="1"/>
  <c r="N16" i="1"/>
  <c r="AA16" i="1"/>
  <c r="AA53" i="1"/>
  <c r="AA17" i="1" s="1"/>
  <c r="AA18" i="1" s="1"/>
  <c r="X16" i="1"/>
  <c r="X53" i="1"/>
  <c r="X17" i="1" s="1"/>
  <c r="X18" i="1" s="1"/>
  <c r="R16" i="1"/>
  <c r="R53" i="1"/>
  <c r="R17" i="1" s="1"/>
  <c r="R18" i="1" s="1"/>
  <c r="Q16" i="1"/>
  <c r="Q53" i="1"/>
  <c r="Q17" i="1" s="1"/>
  <c r="Q18" i="1" s="1"/>
  <c r="V16" i="1"/>
  <c r="V53" i="1"/>
  <c r="V17" i="1" s="1"/>
  <c r="V18" i="1" s="1"/>
  <c r="T16" i="1"/>
  <c r="T53" i="1"/>
  <c r="T17" i="1" s="1"/>
  <c r="T18" i="1" s="1"/>
  <c r="W53" i="1"/>
  <c r="W17" i="1" s="1"/>
  <c r="W18" i="1" s="1"/>
  <c r="W16" i="1"/>
  <c r="U53" i="1"/>
  <c r="U17" i="1" s="1"/>
  <c r="U18" i="1" s="1"/>
  <c r="U16" i="1"/>
  <c r="O16" i="1"/>
  <c r="S16" i="1"/>
  <c r="S53" i="1"/>
  <c r="S17" i="1" s="1"/>
  <c r="S18" i="1" s="1"/>
  <c r="Y53" i="1"/>
  <c r="Y17" i="1" s="1"/>
  <c r="Y18" i="1" s="1"/>
  <c r="Y16" i="1"/>
  <c r="P53" i="1"/>
  <c r="P17" i="1" s="1"/>
  <c r="P18" i="1" s="1"/>
  <c r="P16" i="1"/>
  <c r="Z53" i="1"/>
  <c r="Z17" i="1" s="1"/>
  <c r="Z18" i="1" s="1"/>
  <c r="Z16" i="1"/>
  <c r="M48" i="1"/>
  <c r="N46" i="1" s="1"/>
  <c r="N47" i="1" s="1"/>
  <c r="H18" i="1"/>
  <c r="I18" i="1" s="1"/>
  <c r="J18" i="1" s="1"/>
  <c r="K18" i="1" s="1"/>
  <c r="O27" i="1"/>
  <c r="Q9" i="1"/>
  <c r="Q11" i="1" s="1"/>
  <c r="Q12" i="1" s="1"/>
  <c r="O34" i="1"/>
  <c r="P10" i="1"/>
  <c r="O41" i="1"/>
  <c r="H20" i="1"/>
  <c r="I55" i="1"/>
  <c r="U54" i="1" l="1"/>
  <c r="U19" i="1" s="1"/>
  <c r="R54" i="1"/>
  <c r="R19" i="1" s="1"/>
  <c r="S54" i="1"/>
  <c r="S19" i="1" s="1"/>
  <c r="P54" i="1"/>
  <c r="P19" i="1" s="1"/>
  <c r="Y54" i="1"/>
  <c r="Y19" i="1" s="1"/>
  <c r="W54" i="1"/>
  <c r="W19" i="1" s="1"/>
  <c r="Q54" i="1"/>
  <c r="Q19" i="1" s="1"/>
  <c r="Z54" i="1"/>
  <c r="Z19" i="1" s="1"/>
  <c r="T54" i="1"/>
  <c r="T19" i="1" s="1"/>
  <c r="V54" i="1"/>
  <c r="V19" i="1" s="1"/>
  <c r="X54" i="1"/>
  <c r="X19" i="1" s="1"/>
  <c r="AA54" i="1"/>
  <c r="AA19" i="1" s="1"/>
  <c r="Q10" i="1"/>
  <c r="N48" i="1"/>
  <c r="O46" i="1" s="1"/>
  <c r="O47" i="1" s="1"/>
  <c r="P27" i="1"/>
  <c r="P41" i="1"/>
  <c r="P34" i="1"/>
  <c r="R9" i="1"/>
  <c r="R11" i="1" s="1"/>
  <c r="R12" i="1" s="1"/>
  <c r="I20" i="1"/>
  <c r="J55" i="1"/>
  <c r="O48" i="1" l="1"/>
  <c r="Q27" i="1"/>
  <c r="Q41" i="1"/>
  <c r="S9" i="1"/>
  <c r="S11" i="1" s="1"/>
  <c r="S12" i="1" s="1"/>
  <c r="R10" i="1"/>
  <c r="Q34" i="1"/>
  <c r="J20" i="1"/>
  <c r="K55" i="1"/>
  <c r="P48" i="1" l="1"/>
  <c r="S10" i="1"/>
  <c r="R27" i="1"/>
  <c r="R34" i="1"/>
  <c r="R41" i="1"/>
  <c r="T9" i="1"/>
  <c r="T11" i="1" s="1"/>
  <c r="T12" i="1" s="1"/>
  <c r="K20" i="1"/>
  <c r="L55" i="1"/>
  <c r="M53" i="1" s="1"/>
  <c r="M17" i="1" l="1"/>
  <c r="M18" i="1" s="1"/>
  <c r="M54" i="1"/>
  <c r="M19" i="1" s="1"/>
  <c r="Q48" i="1"/>
  <c r="S27" i="1"/>
  <c r="U9" i="1"/>
  <c r="U11" i="1" s="1"/>
  <c r="U12" i="1" s="1"/>
  <c r="S41" i="1"/>
  <c r="T10" i="1"/>
  <c r="S34" i="1"/>
  <c r="L20" i="1"/>
  <c r="M55" i="1"/>
  <c r="N53" i="1" s="1"/>
  <c r="N17" i="1" l="1"/>
  <c r="N18" i="1" s="1"/>
  <c r="N54" i="1"/>
  <c r="N19" i="1" s="1"/>
  <c r="R48" i="1"/>
  <c r="U10" i="1"/>
  <c r="T27" i="1"/>
  <c r="T41" i="1"/>
  <c r="T34" i="1"/>
  <c r="V9" i="1"/>
  <c r="V11" i="1" s="1"/>
  <c r="V12" i="1" s="1"/>
  <c r="M20" i="1"/>
  <c r="N55" i="1" l="1"/>
  <c r="O53" i="1" s="1"/>
  <c r="O17" i="1" s="1"/>
  <c r="O18" i="1" s="1"/>
  <c r="S48" i="1"/>
  <c r="U27" i="1"/>
  <c r="V10" i="1"/>
  <c r="W9" i="1"/>
  <c r="W11" i="1" s="1"/>
  <c r="W12" i="1" s="1"/>
  <c r="U41" i="1"/>
  <c r="U34" i="1"/>
  <c r="N20" i="1"/>
  <c r="O54" i="1" l="1"/>
  <c r="O19" i="1" s="1"/>
  <c r="T48" i="1"/>
  <c r="V27" i="1"/>
  <c r="X9" i="1"/>
  <c r="X11" i="1" s="1"/>
  <c r="X12" i="1" s="1"/>
  <c r="V41" i="1"/>
  <c r="V34" i="1"/>
  <c r="W10" i="1"/>
  <c r="O55" i="1" l="1"/>
  <c r="X10" i="1"/>
  <c r="U48" i="1"/>
  <c r="W27" i="1"/>
  <c r="W34" i="1"/>
  <c r="W41" i="1"/>
  <c r="Y9" i="1"/>
  <c r="Y11" i="1" s="1"/>
  <c r="Y12" i="1" s="1"/>
  <c r="P55" i="1" l="1"/>
  <c r="O20" i="1"/>
  <c r="V48" i="1"/>
  <c r="X27" i="1"/>
  <c r="X41" i="1"/>
  <c r="Z9" i="1"/>
  <c r="Z11" i="1" s="1"/>
  <c r="Z12" i="1" s="1"/>
  <c r="X34" i="1"/>
  <c r="Y10" i="1"/>
  <c r="Q55" i="1" l="1"/>
  <c r="P20" i="1"/>
  <c r="W48" i="1"/>
  <c r="Y27" i="1"/>
  <c r="AA9" i="1"/>
  <c r="AA11" i="1" s="1"/>
  <c r="AA12" i="1" s="1"/>
  <c r="Z10" i="1"/>
  <c r="Y34" i="1"/>
  <c r="Y41" i="1"/>
  <c r="Q20" i="1" l="1"/>
  <c r="R55" i="1"/>
  <c r="AA10" i="1"/>
  <c r="X48" i="1"/>
  <c r="Z27" i="1"/>
  <c r="Z34" i="1"/>
  <c r="Z41" i="1"/>
  <c r="AB9" i="1"/>
  <c r="AB11" i="1" s="1"/>
  <c r="AB12" i="1" s="1"/>
  <c r="R20" i="1" l="1"/>
  <c r="S55" i="1"/>
  <c r="Y48" i="1"/>
  <c r="AA27" i="1"/>
  <c r="AC9" i="1"/>
  <c r="AC11" i="1" s="1"/>
  <c r="AC12" i="1" s="1"/>
  <c r="AA41" i="1"/>
  <c r="AB10" i="1"/>
  <c r="AA34" i="1"/>
  <c r="S20" i="1" l="1"/>
  <c r="T55" i="1"/>
  <c r="AC10" i="1"/>
  <c r="Z48" i="1"/>
  <c r="AB27" i="1"/>
  <c r="AB41" i="1"/>
  <c r="AB34" i="1"/>
  <c r="AD9" i="1"/>
  <c r="AD11" i="1" s="1"/>
  <c r="AD12" i="1" s="1"/>
  <c r="T20" i="1" l="1"/>
  <c r="U55" i="1"/>
  <c r="AA48" i="1"/>
  <c r="AC27" i="1"/>
  <c r="AE9" i="1"/>
  <c r="AE11" i="1" s="1"/>
  <c r="AE12" i="1" s="1"/>
  <c r="AD10" i="1"/>
  <c r="AC34" i="1"/>
  <c r="AC41" i="1"/>
  <c r="U20" i="1" l="1"/>
  <c r="V55" i="1"/>
  <c r="AB48" i="1"/>
  <c r="AE10" i="1"/>
  <c r="AD27" i="1"/>
  <c r="AD34" i="1"/>
  <c r="AD41" i="1"/>
  <c r="AF9" i="1"/>
  <c r="AF11" i="1" s="1"/>
  <c r="AF12" i="1" s="1"/>
  <c r="V20" i="1" l="1"/>
  <c r="W55" i="1"/>
  <c r="AC48" i="1"/>
  <c r="AE27" i="1"/>
  <c r="AG9" i="1"/>
  <c r="AG11" i="1" s="1"/>
  <c r="AG12" i="1" s="1"/>
  <c r="AE41" i="1"/>
  <c r="AF10" i="1"/>
  <c r="AE34" i="1"/>
  <c r="W20" i="1" l="1"/>
  <c r="X55" i="1"/>
  <c r="AG10" i="1"/>
  <c r="AD48" i="1"/>
  <c r="AF27" i="1"/>
  <c r="AF41" i="1"/>
  <c r="AF34" i="1"/>
  <c r="AH9" i="1"/>
  <c r="AH11" i="1" s="1"/>
  <c r="AH12" i="1" s="1"/>
  <c r="X20" i="1" l="1"/>
  <c r="Y55" i="1"/>
  <c r="AE48" i="1"/>
  <c r="AG27" i="1"/>
  <c r="AI9" i="1"/>
  <c r="AI11" i="1" s="1"/>
  <c r="AI12" i="1" s="1"/>
  <c r="AH10" i="1"/>
  <c r="AG34" i="1"/>
  <c r="AG41" i="1"/>
  <c r="Y20" i="1" l="1"/>
  <c r="Z55" i="1"/>
  <c r="AF48" i="1"/>
  <c r="AI10" i="1"/>
  <c r="AH27" i="1"/>
  <c r="AH34" i="1"/>
  <c r="AH41" i="1"/>
  <c r="AJ9" i="1"/>
  <c r="AJ11" i="1" s="1"/>
  <c r="AJ12" i="1" s="1"/>
  <c r="Z20" i="1" l="1"/>
  <c r="AA55" i="1"/>
  <c r="AG48" i="1"/>
  <c r="AI27" i="1"/>
  <c r="AK9" i="1"/>
  <c r="AK11" i="1" s="1"/>
  <c r="AK12" i="1" s="1"/>
  <c r="AI41" i="1"/>
  <c r="AJ10" i="1"/>
  <c r="AI34" i="1"/>
  <c r="AA20" i="1" l="1"/>
  <c r="AB55" i="1"/>
  <c r="AH48" i="1"/>
  <c r="AK10" i="1"/>
  <c r="AJ27" i="1"/>
  <c r="AJ41" i="1"/>
  <c r="AJ34" i="1"/>
  <c r="AL9" i="1"/>
  <c r="AL11" i="1" s="1"/>
  <c r="AL12" i="1" s="1"/>
  <c r="AB20" i="1" l="1"/>
  <c r="AC55" i="1"/>
  <c r="AI48" i="1"/>
  <c r="AK27" i="1"/>
  <c r="AM9" i="1"/>
  <c r="AM11" i="1" s="1"/>
  <c r="AM12" i="1" s="1"/>
  <c r="AL10" i="1"/>
  <c r="AK41" i="1"/>
  <c r="AK34" i="1"/>
  <c r="AC20" i="1" l="1"/>
  <c r="AD55" i="1"/>
  <c r="AJ48" i="1"/>
  <c r="AM10" i="1"/>
  <c r="AL27" i="1"/>
  <c r="AL34" i="1"/>
  <c r="AL41" i="1"/>
  <c r="AN9" i="1"/>
  <c r="AN11" i="1" s="1"/>
  <c r="AN12" i="1" s="1"/>
  <c r="AD20" i="1" l="1"/>
  <c r="AE55" i="1"/>
  <c r="AK48" i="1"/>
  <c r="AM27" i="1"/>
  <c r="AM41" i="1"/>
  <c r="AO9" i="1"/>
  <c r="AO11" i="1" s="1"/>
  <c r="AO12" i="1" s="1"/>
  <c r="AN10" i="1"/>
  <c r="AM34" i="1"/>
  <c r="AE20" i="1" l="1"/>
  <c r="AF55" i="1"/>
  <c r="AL48" i="1"/>
  <c r="AO10" i="1"/>
  <c r="AN27" i="1"/>
  <c r="AN41" i="1"/>
  <c r="AN34" i="1"/>
  <c r="AP9" i="1"/>
  <c r="AP11" i="1" s="1"/>
  <c r="AP12" i="1" s="1"/>
  <c r="AF20" i="1" l="1"/>
  <c r="AG55" i="1"/>
  <c r="AM48" i="1"/>
  <c r="AO27" i="1"/>
  <c r="AQ9" i="1"/>
  <c r="AQ11" i="1" s="1"/>
  <c r="AQ12" i="1" s="1"/>
  <c r="AP10" i="1"/>
  <c r="AO41" i="1"/>
  <c r="AO34" i="1"/>
  <c r="AG20" i="1" l="1"/>
  <c r="AH55" i="1"/>
  <c r="AN48" i="1"/>
  <c r="AQ10" i="1"/>
  <c r="AP27" i="1"/>
  <c r="AP34" i="1"/>
  <c r="AP41" i="1"/>
  <c r="AR9" i="1"/>
  <c r="AR11" i="1" s="1"/>
  <c r="AR12" i="1" s="1"/>
  <c r="AH20" i="1" l="1"/>
  <c r="AI55" i="1"/>
  <c r="AO48" i="1"/>
  <c r="AQ27" i="1"/>
  <c r="AQ41" i="1"/>
  <c r="AS9" i="1"/>
  <c r="AS11" i="1" s="1"/>
  <c r="AS12" i="1" s="1"/>
  <c r="AR10" i="1"/>
  <c r="AQ34" i="1"/>
  <c r="AI20" i="1" l="1"/>
  <c r="AJ55" i="1"/>
  <c r="AP48" i="1"/>
  <c r="AS10" i="1"/>
  <c r="AR27" i="1"/>
  <c r="AR41" i="1"/>
  <c r="AR34" i="1"/>
  <c r="AT9" i="1"/>
  <c r="AT11" i="1" s="1"/>
  <c r="AT12" i="1" s="1"/>
  <c r="AJ20" i="1" l="1"/>
  <c r="AK55" i="1"/>
  <c r="AQ48" i="1"/>
  <c r="AS27" i="1"/>
  <c r="AU9" i="1"/>
  <c r="AU11" i="1" s="1"/>
  <c r="AU12" i="1" s="1"/>
  <c r="AT10" i="1"/>
  <c r="AS41" i="1"/>
  <c r="AS34" i="1"/>
  <c r="AK20" i="1" l="1"/>
  <c r="AL55" i="1"/>
  <c r="AR48" i="1"/>
  <c r="AT27" i="1"/>
  <c r="AU10" i="1"/>
  <c r="AT34" i="1"/>
  <c r="AT41" i="1"/>
  <c r="AV9" i="1"/>
  <c r="AV11" i="1" s="1"/>
  <c r="AV12" i="1" s="1"/>
  <c r="AL20" i="1" l="1"/>
  <c r="AM55" i="1"/>
  <c r="AS48" i="1"/>
  <c r="AU27" i="1"/>
  <c r="AU41" i="1"/>
  <c r="AW9" i="1"/>
  <c r="AW11" i="1" s="1"/>
  <c r="AW12" i="1" s="1"/>
  <c r="AV10" i="1"/>
  <c r="AU34" i="1"/>
  <c r="AM20" i="1" l="1"/>
  <c r="AN55" i="1"/>
  <c r="AT48" i="1"/>
  <c r="AW10" i="1"/>
  <c r="AV27" i="1"/>
  <c r="AV41" i="1"/>
  <c r="AV34" i="1"/>
  <c r="AX9" i="1"/>
  <c r="AX11" i="1" s="1"/>
  <c r="AX12" i="1" s="1"/>
  <c r="AN20" i="1" l="1"/>
  <c r="AO55" i="1"/>
  <c r="AU48" i="1"/>
  <c r="AW27" i="1"/>
  <c r="AX10" i="1"/>
  <c r="AW41" i="1"/>
  <c r="AW34" i="1"/>
  <c r="AO20" i="1" l="1"/>
  <c r="AP55" i="1"/>
  <c r="AV48" i="1"/>
  <c r="AX27" i="1"/>
  <c r="AX34" i="1"/>
  <c r="AX41" i="1"/>
  <c r="AQ55" i="1" l="1"/>
  <c r="AP20" i="1"/>
  <c r="AW48" i="1"/>
  <c r="AQ20" i="1" l="1"/>
  <c r="AR55" i="1"/>
  <c r="AX48" i="1"/>
  <c r="AS55" i="1" l="1"/>
  <c r="AR20" i="1"/>
  <c r="AT55" i="1" l="1"/>
  <c r="AS20" i="1"/>
  <c r="AT20" i="1" l="1"/>
  <c r="AU55" i="1"/>
  <c r="AU20" i="1" l="1"/>
  <c r="AV55" i="1"/>
  <c r="AV20" i="1" l="1"/>
  <c r="AW55" i="1"/>
  <c r="AW20" i="1" l="1"/>
  <c r="AX55" i="1"/>
  <c r="AX20" i="1" s="1"/>
</calcChain>
</file>

<file path=xl/comments1.xml><?xml version="1.0" encoding="utf-8"?>
<comments xmlns="http://schemas.openxmlformats.org/spreadsheetml/2006/main">
  <authors>
    <author>Logan, Raysene</author>
  </authors>
  <commentList>
    <comment ref="M5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19-22 for Nov - Jan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39-43 for Nov - Jan</t>
        </r>
      </text>
    </comment>
    <comment ref="M23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 26 for Nov - Jan</t>
        </r>
      </text>
    </comment>
    <comment ref="M30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 27 for Nov - Jan</t>
        </r>
      </text>
    </comment>
    <comment ref="M37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 28 for Nov - Jan</t>
        </r>
      </text>
    </comment>
    <comment ref="M44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 29 for Nov - Jan</t>
        </r>
      </text>
    </comment>
    <comment ref="M51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 30 for Nov - Jan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sharedStrings.xml><?xml version="1.0" encoding="utf-8"?>
<sst xmlns="http://schemas.openxmlformats.org/spreadsheetml/2006/main" count="108" uniqueCount="46">
  <si>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</si>
  <si>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</si>
  <si>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</si>
  <si>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</si>
  <si>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</si>
  <si>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</si>
  <si>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</si>
  <si>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</si>
  <si>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</si>
  <si>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</si>
  <si>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</si>
  <si>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</si>
  <si>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</si>
  <si>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</si>
  <si>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</si>
  <si>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</si>
  <si>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</si>
  <si>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</si>
  <si>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</si>
  <si>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</si>
  <si>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</si>
  <si>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</si>
  <si>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</si>
  <si>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</si>
  <si>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</si>
  <si>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</si>
  <si>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</si>
  <si>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</si>
  <si>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</si>
  <si>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</si>
  <si>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</si>
  <si>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</si>
  <si>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</si>
  <si>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</si>
  <si>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</si>
  <si>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</si>
  <si>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</si>
  <si>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</si>
  <si>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</si>
  <si>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</si>
  <si>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</si>
  <si>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forecast from TD calculator file</t>
  </si>
  <si>
    <t>forecast from PPC.1 tab</t>
  </si>
  <si>
    <t>PTD.1</t>
  </si>
  <si>
    <t>TDR.1F</t>
  </si>
  <si>
    <t>TDR.1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</si>
</sst>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698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8" fontId="0" fillId="15" borderId="0" xfId="644" applyNumberFormat="1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2" fillId="0" borderId="0" xfId="21150" applyFont="1"/>
    <xf numFmtId="8" fontId="0" fillId="15" borderId="0" xfId="4" applyNumberFormat="1" applyFont="1" applyFill="1"/>
    <xf numFmtId="43" fontId="1" fillId="68" borderId="0" xfId="21150" applyNumberFormat="1" applyFont="1" applyFill="1"/>
    <xf numFmtId="44" fontId="0" fillId="68" borderId="0" xfId="37697" applyFont="1" applyFill="1"/>
    <xf numFmtId="44" fontId="0" fillId="67" borderId="0" xfId="37697" applyFont="1" applyFill="1"/>
    <xf numFmtId="43" fontId="1" fillId="67" borderId="0" xfId="21150" applyNumberFormat="1" applyFont="1" applyFill="1"/>
    <xf numFmtId="44" fontId="0" fillId="69" borderId="0" xfId="37697" applyFont="1" applyFill="1"/>
    <xf numFmtId="44" fontId="0" fillId="69" borderId="0" xfId="37697" applyNumberFormat="1" applyFont="1" applyFill="1"/>
    <xf numFmtId="43" fontId="1" fillId="69" borderId="0" xfId="21150" applyNumberFormat="1" applyFont="1" applyFill="1"/>
    <xf numFmtId="0" fontId="4" fillId="0" borderId="0" xfId="21150" applyFont="1" applyFill="1"/>
    <xf numFmtId="0" fontId="7" fillId="13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</cellXfs>
  <cellStyles count="37698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007A37"/>
      <color rgb="FFFFFFCC"/>
      <color rgb="FF0000FF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X149"/>
  <sheetViews>
    <sheetView tabSelected="1" zoomScale="90" zoomScaleNormal="90" zoomScaleSheetLayoutView="80" workbookViewId="0">
      <pane xSplit="2" ySplit="4" topLeftCell="D5" activePane="bottomRight" state="frozen"/>
      <selection activeCell="K24" sqref="K24"/>
      <selection pane="topRight" activeCell="K24" sqref="K24"/>
      <selection pane="bottomLeft" activeCell="K24" sqref="K24"/>
      <selection pane="bottomRight" activeCell="H23" sqref="H23"/>
    </sheetView>
  </sheetViews>
  <sheetFormatPr defaultColWidth="9.140625" defaultRowHeight="15" zeroHeight="1" x14ac:dyDescent="0.25"/>
  <cols>
    <col min="1" max="1" width="3.140625" style="1" customWidth="1"/>
    <col min="2" max="2" width="52.28515625" style="40" customWidth="1"/>
    <col min="3" max="3" width="7.85546875" style="40" customWidth="1"/>
    <col min="4" max="4" width="7.140625" style="40" customWidth="1"/>
    <col min="5" max="14" width="18.7109375" style="40" customWidth="1"/>
    <col min="15" max="15" width="17.85546875" style="40" customWidth="1"/>
    <col min="16" max="41" width="18.7109375" style="40" customWidth="1"/>
    <col min="42" max="50" width="16" style="40" customWidth="1"/>
    <col min="51" max="16384" width="9.140625" style="40"/>
  </cols>
  <sheetData>
    <row r="1" spans="1:50" s="2" customFormat="1" ht="15.75" x14ac:dyDescent="0.25">
      <c r="A1" s="50" t="s">
        <v>1</v>
      </c>
    </row>
    <row r="2" spans="1:50" ht="15.75" x14ac:dyDescent="0.25">
      <c r="A2" s="50" t="s">
        <v>7</v>
      </c>
      <c r="B2" s="36"/>
      <c r="C2" s="36"/>
      <c r="D2" s="36"/>
    </row>
    <row r="3" spans="1:50" x14ac:dyDescent="0.25">
      <c r="A3" s="6"/>
      <c r="AH3" s="43"/>
    </row>
    <row r="4" spans="1:50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</row>
    <row r="5" spans="1:50" s="4" customFormat="1" ht="15" customHeight="1" x14ac:dyDescent="0.25">
      <c r="A5" s="66" t="s">
        <v>0</v>
      </c>
      <c r="B5" s="7" t="s">
        <v>9</v>
      </c>
      <c r="C5" s="26"/>
      <c r="D5" s="26"/>
      <c r="E5" s="23">
        <v>489577.71</v>
      </c>
      <c r="F5" s="23">
        <v>596039.34</v>
      </c>
      <c r="G5" s="23">
        <v>1517252.46</v>
      </c>
      <c r="H5" s="23">
        <v>1813501.32</v>
      </c>
      <c r="I5" s="23">
        <v>2186924.08</v>
      </c>
      <c r="J5" s="23">
        <v>3901790.85</v>
      </c>
      <c r="K5" s="23">
        <v>2101305.48</v>
      </c>
      <c r="L5" s="23">
        <v>3473901.82</v>
      </c>
      <c r="M5" s="52">
        <v>4085010.27</v>
      </c>
      <c r="N5" s="52">
        <v>3793525.42</v>
      </c>
      <c r="O5" s="52">
        <v>3214557.63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s="4" customFormat="1" x14ac:dyDescent="0.25">
      <c r="A6" s="66"/>
      <c r="B6" s="7" t="s">
        <v>10</v>
      </c>
      <c r="C6" s="26"/>
      <c r="D6" s="26"/>
      <c r="E6" s="24">
        <v>0</v>
      </c>
      <c r="F6" s="24">
        <v>0</v>
      </c>
      <c r="G6" s="24">
        <v>261356.59</v>
      </c>
      <c r="H6" s="24">
        <v>3948687.99</v>
      </c>
      <c r="I6" s="24">
        <v>5065072.49</v>
      </c>
      <c r="J6" s="24">
        <v>5065949.9800000004</v>
      </c>
      <c r="K6" s="24">
        <v>4872398.21</v>
      </c>
      <c r="L6" s="24">
        <v>3865806.8</v>
      </c>
      <c r="M6" s="53">
        <v>3536602.92</v>
      </c>
      <c r="N6" s="53">
        <v>4377257.67</v>
      </c>
      <c r="O6" s="53">
        <v>5255045.3099999996</v>
      </c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s="4" customFormat="1" x14ac:dyDescent="0.25">
      <c r="A7" s="66"/>
      <c r="B7" s="7" t="s">
        <v>11</v>
      </c>
      <c r="C7" s="26"/>
      <c r="D7" s="26"/>
      <c r="E7" s="9">
        <f t="shared" ref="E7:AX7" si="0">IF(OR(E5="",E6=""),"",E5-E6)</f>
        <v>489577.71</v>
      </c>
      <c r="F7" s="9">
        <f t="shared" si="0"/>
        <v>596039.34</v>
      </c>
      <c r="G7" s="9">
        <f t="shared" si="0"/>
        <v>1255895.8699999999</v>
      </c>
      <c r="H7" s="9">
        <f t="shared" si="0"/>
        <v>-2135186.67</v>
      </c>
      <c r="I7" s="9">
        <f>IF(OR(I5="",I6=""),"",I5-I6)</f>
        <v>-2878148.41</v>
      </c>
      <c r="J7" s="10">
        <f t="shared" si="0"/>
        <v>-1164159.1300000004</v>
      </c>
      <c r="K7" s="10">
        <f t="shared" si="0"/>
        <v>-2771092.73</v>
      </c>
      <c r="L7" s="10">
        <f t="shared" si="0"/>
        <v>-391904.98</v>
      </c>
      <c r="M7" s="10">
        <f t="shared" si="0"/>
        <v>548407.35000000009</v>
      </c>
      <c r="N7" s="10">
        <f t="shared" si="0"/>
        <v>-583732.25</v>
      </c>
      <c r="O7" s="10">
        <f t="shared" si="0"/>
        <v>-2040487.6799999997</v>
      </c>
      <c r="P7" s="10" t="str">
        <f t="shared" si="0"/>
        <v/>
      </c>
      <c r="Q7" s="10" t="str">
        <f t="shared" si="0"/>
        <v/>
      </c>
      <c r="R7" s="10" t="str">
        <f t="shared" si="0"/>
        <v/>
      </c>
      <c r="S7" s="10" t="str">
        <f t="shared" si="0"/>
        <v/>
      </c>
      <c r="T7" s="10" t="str">
        <f t="shared" si="0"/>
        <v/>
      </c>
      <c r="U7" s="10" t="str">
        <f t="shared" si="0"/>
        <v/>
      </c>
      <c r="V7" s="10" t="str">
        <f t="shared" si="0"/>
        <v/>
      </c>
      <c r="W7" s="10" t="str">
        <f t="shared" si="0"/>
        <v/>
      </c>
      <c r="X7" s="10" t="str">
        <f t="shared" si="0"/>
        <v/>
      </c>
      <c r="Y7" s="10" t="str">
        <f t="shared" si="0"/>
        <v/>
      </c>
      <c r="Z7" s="10" t="str">
        <f t="shared" si="0"/>
        <v/>
      </c>
      <c r="AA7" s="10" t="str">
        <f t="shared" si="0"/>
        <v/>
      </c>
      <c r="AB7" s="10" t="str">
        <f t="shared" si="0"/>
        <v/>
      </c>
      <c r="AC7" s="10" t="str">
        <f t="shared" si="0"/>
        <v/>
      </c>
      <c r="AD7" s="10" t="str">
        <f t="shared" si="0"/>
        <v/>
      </c>
      <c r="AE7" s="10" t="str">
        <f t="shared" si="0"/>
        <v/>
      </c>
      <c r="AF7" s="10" t="str">
        <f t="shared" si="0"/>
        <v/>
      </c>
      <c r="AG7" s="10" t="str">
        <f t="shared" si="0"/>
        <v/>
      </c>
      <c r="AH7" s="10" t="str">
        <f t="shared" si="0"/>
        <v/>
      </c>
      <c r="AI7" s="10" t="str">
        <f t="shared" si="0"/>
        <v/>
      </c>
      <c r="AJ7" s="10" t="str">
        <f t="shared" si="0"/>
        <v/>
      </c>
      <c r="AK7" s="10" t="str">
        <f t="shared" si="0"/>
        <v/>
      </c>
      <c r="AL7" s="10" t="str">
        <f t="shared" si="0"/>
        <v/>
      </c>
      <c r="AM7" s="10" t="str">
        <f t="shared" si="0"/>
        <v/>
      </c>
      <c r="AN7" s="10" t="str">
        <f t="shared" si="0"/>
        <v/>
      </c>
      <c r="AO7" s="10" t="str">
        <f t="shared" si="0"/>
        <v/>
      </c>
      <c r="AP7" s="10" t="str">
        <f t="shared" si="0"/>
        <v/>
      </c>
      <c r="AQ7" s="10" t="str">
        <f t="shared" si="0"/>
        <v/>
      </c>
      <c r="AR7" s="10" t="str">
        <f t="shared" si="0"/>
        <v/>
      </c>
      <c r="AS7" s="10" t="str">
        <f t="shared" si="0"/>
        <v/>
      </c>
      <c r="AT7" s="10" t="str">
        <f t="shared" si="0"/>
        <v/>
      </c>
      <c r="AU7" s="10" t="str">
        <f t="shared" si="0"/>
        <v/>
      </c>
      <c r="AV7" s="10" t="str">
        <f t="shared" si="0"/>
        <v/>
      </c>
      <c r="AW7" s="10" t="str">
        <f t="shared" si="0"/>
        <v/>
      </c>
      <c r="AX7" s="10" t="str">
        <f t="shared" si="0"/>
        <v/>
      </c>
    </row>
    <row r="8" spans="1:50" s="4" customFormat="1" x14ac:dyDescent="0.25">
      <c r="A8" s="66"/>
      <c r="B8" s="7" t="s">
        <v>4</v>
      </c>
      <c r="C8" s="26"/>
      <c r="D8" s="26"/>
      <c r="E8" s="25">
        <v>7.31972E-3</v>
      </c>
      <c r="F8" s="25">
        <v>7.4556900000000001E-3</v>
      </c>
      <c r="G8" s="25">
        <v>7.55794E-3</v>
      </c>
      <c r="H8" s="25">
        <v>6.2632199999999999E-3</v>
      </c>
      <c r="I8" s="25">
        <v>6.2904299999999996E-3</v>
      </c>
      <c r="J8" s="25">
        <v>7.6456600000000003E-3</v>
      </c>
      <c r="K8" s="25">
        <v>7.5545970550536697E-3</v>
      </c>
      <c r="L8" s="25">
        <v>7.6017000000000003E-3</v>
      </c>
      <c r="M8" s="54">
        <f>L8</f>
        <v>7.6017000000000003E-3</v>
      </c>
      <c r="N8" s="54">
        <f t="shared" ref="N8:O8" si="1">M8</f>
        <v>7.6017000000000003E-3</v>
      </c>
      <c r="O8" s="54">
        <f t="shared" si="1"/>
        <v>7.6017000000000003E-3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s="4" customFormat="1" x14ac:dyDescent="0.25">
      <c r="A9" s="66"/>
      <c r="B9" s="7" t="s">
        <v>5</v>
      </c>
      <c r="C9" s="26"/>
      <c r="D9" s="26"/>
      <c r="E9" s="10">
        <f>IF(OR(E8="",E7=""),"",(E8*E7)/12)</f>
        <v>298.63097962010005</v>
      </c>
      <c r="F9" s="10">
        <f>IF(OR(F8="",F7="",E12=""),"",((E12+F7)*F8)/12)</f>
        <v>674.68755696024539</v>
      </c>
      <c r="G9" s="10">
        <f>IF(OR(G8="",G7="",F12=""),"",((F12+G7)*G8)/12)</f>
        <v>1475.3642034737634</v>
      </c>
      <c r="H9" s="10">
        <f>IF(OR(H8="",H7="",G12=""),"",((G12+H7)*H8)/12)</f>
        <v>108.96694451968013</v>
      </c>
      <c r="I9" s="10">
        <f t="shared" ref="I9:AL9" si="2">IF(OR(I8="",I7="",H12=""),"",((H12+I7)*I8)/12)</f>
        <v>-1399.2351294686221</v>
      </c>
      <c r="J9" s="10">
        <f t="shared" si="2"/>
        <v>-2443.3126554895016</v>
      </c>
      <c r="K9" s="10">
        <f t="shared" si="2"/>
        <v>-4160.2907351182357</v>
      </c>
      <c r="L9" s="10">
        <f>IF(OR(L8="",L7="",K12=""),"",((K12+L7)*L8)/12)</f>
        <v>-4437.1276130225706</v>
      </c>
      <c r="M9" s="10">
        <f>IF(OR(M8="",M7="",L12=""),"",((L12+M7)*M8)/12)</f>
        <v>-4092.5360763959798</v>
      </c>
      <c r="N9" s="10">
        <f>IF(OR(N8="",N7="",M12=""),"",((M12+N7)*N8)/12)</f>
        <v>-4464.9083827557251</v>
      </c>
      <c r="O9" s="10">
        <f>IF(OR(O8="",O7="",N12=""),"",((N12+O7)*O8)/12)</f>
        <v>-5760.3347236814916</v>
      </c>
      <c r="P9" s="10" t="str">
        <f t="shared" si="2"/>
        <v/>
      </c>
      <c r="Q9" s="10" t="str">
        <f t="shared" si="2"/>
        <v/>
      </c>
      <c r="R9" s="10" t="str">
        <f t="shared" si="2"/>
        <v/>
      </c>
      <c r="S9" s="10" t="str">
        <f t="shared" si="2"/>
        <v/>
      </c>
      <c r="T9" s="10" t="str">
        <f t="shared" si="2"/>
        <v/>
      </c>
      <c r="U9" s="10" t="str">
        <f t="shared" si="2"/>
        <v/>
      </c>
      <c r="V9" s="10" t="str">
        <f t="shared" si="2"/>
        <v/>
      </c>
      <c r="W9" s="10" t="str">
        <f t="shared" si="2"/>
        <v/>
      </c>
      <c r="X9" s="10" t="str">
        <f t="shared" si="2"/>
        <v/>
      </c>
      <c r="Y9" s="10" t="str">
        <f t="shared" si="2"/>
        <v/>
      </c>
      <c r="Z9" s="10" t="str">
        <f t="shared" si="2"/>
        <v/>
      </c>
      <c r="AA9" s="10" t="str">
        <f t="shared" si="2"/>
        <v/>
      </c>
      <c r="AB9" s="10" t="str">
        <f t="shared" si="2"/>
        <v/>
      </c>
      <c r="AC9" s="10" t="str">
        <f t="shared" si="2"/>
        <v/>
      </c>
      <c r="AD9" s="10" t="str">
        <f t="shared" si="2"/>
        <v/>
      </c>
      <c r="AE9" s="10" t="str">
        <f t="shared" si="2"/>
        <v/>
      </c>
      <c r="AF9" s="10" t="str">
        <f t="shared" si="2"/>
        <v/>
      </c>
      <c r="AG9" s="10" t="str">
        <f t="shared" si="2"/>
        <v/>
      </c>
      <c r="AH9" s="10" t="str">
        <f t="shared" si="2"/>
        <v/>
      </c>
      <c r="AI9" s="10" t="str">
        <f t="shared" si="2"/>
        <v/>
      </c>
      <c r="AJ9" s="10" t="str">
        <f t="shared" si="2"/>
        <v/>
      </c>
      <c r="AK9" s="10" t="str">
        <f t="shared" si="2"/>
        <v/>
      </c>
      <c r="AL9" s="10" t="str">
        <f t="shared" si="2"/>
        <v/>
      </c>
      <c r="AM9" s="10" t="str">
        <f>IF(OR(AM8="",AM7="",AL12=""),"",((AL12+AM7)*AM8)/12)</f>
        <v/>
      </c>
      <c r="AN9" s="10" t="str">
        <f>IF(OR(AN8="",AN7="",AM12=""),"",((AM12+AN7)*AN8)/12)</f>
        <v/>
      </c>
      <c r="AO9" s="10" t="str">
        <f t="shared" ref="AO9:AX9" si="3">IF(OR(AO8="",AO7="",AN12=""),"",((AN12+AO7)*AO8)/12)</f>
        <v/>
      </c>
      <c r="AP9" s="10" t="str">
        <f>IF(OR(AP8="",AP7="",AO12=""),"",((AO12+AP7)*AP8)/12)</f>
        <v/>
      </c>
      <c r="AQ9" s="10" t="str">
        <f>IF(OR(AQ8="",AQ7="",AP12=""),"",((AP12+AQ7)*AQ8)/12)</f>
        <v/>
      </c>
      <c r="AR9" s="10" t="str">
        <f t="shared" si="3"/>
        <v/>
      </c>
      <c r="AS9" s="10" t="str">
        <f t="shared" si="3"/>
        <v/>
      </c>
      <c r="AT9" s="10" t="str">
        <f t="shared" si="3"/>
        <v/>
      </c>
      <c r="AU9" s="10" t="str">
        <f t="shared" si="3"/>
        <v/>
      </c>
      <c r="AV9" s="10" t="str">
        <f t="shared" si="3"/>
        <v/>
      </c>
      <c r="AW9" s="10" t="str">
        <f t="shared" si="3"/>
        <v/>
      </c>
      <c r="AX9" s="10" t="str">
        <f t="shared" si="3"/>
        <v/>
      </c>
    </row>
    <row r="10" spans="1:50" s="4" customFormat="1" x14ac:dyDescent="0.25">
      <c r="A10" s="66"/>
      <c r="B10" s="8" t="s">
        <v>6</v>
      </c>
      <c r="C10" s="30"/>
      <c r="D10" s="30"/>
      <c r="E10" s="10">
        <f>E9</f>
        <v>298.63097962010005</v>
      </c>
      <c r="F10" s="10">
        <f>IF(OR(E10="",F9=""),"",E10+F9)</f>
        <v>973.31853658034538</v>
      </c>
      <c r="G10" s="10">
        <f t="shared" ref="G10:AX10" si="4">IF(OR(F10="",G9=""),"",F10+G9)</f>
        <v>2448.6827400541088</v>
      </c>
      <c r="H10" s="10">
        <f t="shared" si="4"/>
        <v>2557.6496845737888</v>
      </c>
      <c r="I10" s="10">
        <f t="shared" si="4"/>
        <v>1158.4145551051668</v>
      </c>
      <c r="J10" s="10">
        <f t="shared" si="4"/>
        <v>-1284.8981003843348</v>
      </c>
      <c r="K10" s="10">
        <f t="shared" si="4"/>
        <v>-5445.1888355025703</v>
      </c>
      <c r="L10" s="10">
        <f t="shared" si="4"/>
        <v>-9882.31644852514</v>
      </c>
      <c r="M10" s="10">
        <f t="shared" si="4"/>
        <v>-13974.85252492112</v>
      </c>
      <c r="N10" s="10">
        <f t="shared" si="4"/>
        <v>-18439.760907676846</v>
      </c>
      <c r="O10" s="10">
        <f t="shared" si="4"/>
        <v>-24200.095631358337</v>
      </c>
      <c r="P10" s="10" t="str">
        <f t="shared" si="4"/>
        <v/>
      </c>
      <c r="Q10" s="10" t="str">
        <f t="shared" si="4"/>
        <v/>
      </c>
      <c r="R10" s="10" t="str">
        <f t="shared" si="4"/>
        <v/>
      </c>
      <c r="S10" s="10" t="str">
        <f t="shared" si="4"/>
        <v/>
      </c>
      <c r="T10" s="10" t="str">
        <f t="shared" si="4"/>
        <v/>
      </c>
      <c r="U10" s="10" t="str">
        <f t="shared" si="4"/>
        <v/>
      </c>
      <c r="V10" s="10" t="str">
        <f t="shared" si="4"/>
        <v/>
      </c>
      <c r="W10" s="10" t="str">
        <f t="shared" si="4"/>
        <v/>
      </c>
      <c r="X10" s="10" t="str">
        <f t="shared" si="4"/>
        <v/>
      </c>
      <c r="Y10" s="10" t="str">
        <f t="shared" si="4"/>
        <v/>
      </c>
      <c r="Z10" s="10" t="str">
        <f t="shared" si="4"/>
        <v/>
      </c>
      <c r="AA10" s="10" t="str">
        <f t="shared" si="4"/>
        <v/>
      </c>
      <c r="AB10" s="10" t="str">
        <f t="shared" si="4"/>
        <v/>
      </c>
      <c r="AC10" s="10" t="str">
        <f t="shared" si="4"/>
        <v/>
      </c>
      <c r="AD10" s="10" t="str">
        <f t="shared" si="4"/>
        <v/>
      </c>
      <c r="AE10" s="10" t="str">
        <f t="shared" si="4"/>
        <v/>
      </c>
      <c r="AF10" s="10" t="str">
        <f t="shared" si="4"/>
        <v/>
      </c>
      <c r="AG10" s="10" t="str">
        <f t="shared" si="4"/>
        <v/>
      </c>
      <c r="AH10" s="10" t="str">
        <f t="shared" si="4"/>
        <v/>
      </c>
      <c r="AI10" s="10" t="str">
        <f t="shared" si="4"/>
        <v/>
      </c>
      <c r="AJ10" s="10" t="str">
        <f t="shared" si="4"/>
        <v/>
      </c>
      <c r="AK10" s="10" t="str">
        <f t="shared" si="4"/>
        <v/>
      </c>
      <c r="AL10" s="10" t="str">
        <f t="shared" si="4"/>
        <v/>
      </c>
      <c r="AM10" s="10" t="str">
        <f t="shared" si="4"/>
        <v/>
      </c>
      <c r="AN10" s="10" t="str">
        <f>IF(OR(AM10="",AN9=""),"",AM10+AN9)</f>
        <v/>
      </c>
      <c r="AO10" s="10" t="str">
        <f t="shared" si="4"/>
        <v/>
      </c>
      <c r="AP10" s="10" t="str">
        <f t="shared" si="4"/>
        <v/>
      </c>
      <c r="AQ10" s="10" t="str">
        <f>IF(OR(AP10="",AQ9=""),"",AP10+AQ9)</f>
        <v/>
      </c>
      <c r="AR10" s="10" t="str">
        <f t="shared" si="4"/>
        <v/>
      </c>
      <c r="AS10" s="10" t="str">
        <f t="shared" si="4"/>
        <v/>
      </c>
      <c r="AT10" s="10" t="str">
        <f t="shared" si="4"/>
        <v/>
      </c>
      <c r="AU10" s="10" t="str">
        <f t="shared" si="4"/>
        <v/>
      </c>
      <c r="AV10" s="10" t="str">
        <f t="shared" si="4"/>
        <v/>
      </c>
      <c r="AW10" s="10" t="str">
        <f t="shared" si="4"/>
        <v/>
      </c>
      <c r="AX10" s="10" t="str">
        <f t="shared" si="4"/>
        <v/>
      </c>
    </row>
    <row r="11" spans="1:50" s="4" customFormat="1" x14ac:dyDescent="0.25">
      <c r="A11" s="66"/>
      <c r="B11" s="7" t="s">
        <v>12</v>
      </c>
      <c r="C11" s="26"/>
      <c r="D11" s="26"/>
      <c r="E11" s="10">
        <f>IF(OR(E9="",E7=""),"",E7+E9)</f>
        <v>489876.34097962012</v>
      </c>
      <c r="F11" s="10">
        <f>IF(OR(F9="",F7=""),"",F7+F9)</f>
        <v>596714.02755696024</v>
      </c>
      <c r="G11" s="10">
        <f t="shared" ref="G11:I11" si="5">IF(OR(G9="",G7=""),"",G7+G9)</f>
        <v>1257371.2342034737</v>
      </c>
      <c r="H11" s="10">
        <f t="shared" si="5"/>
        <v>-2135077.70305548</v>
      </c>
      <c r="I11" s="10">
        <f t="shared" si="5"/>
        <v>-2879547.6451294688</v>
      </c>
      <c r="J11" s="10">
        <f>IF(OR(J9="",J7=""),"",J7+J9)</f>
        <v>-1166602.4426554898</v>
      </c>
      <c r="K11" s="10">
        <f t="shared" ref="K11:N11" si="6">IF(OR(K9="",K7=""),"",K7+K9)</f>
        <v>-2775253.0207351181</v>
      </c>
      <c r="L11" s="10">
        <f>IF(OR(L9="",L7=""),"",L7+L9)</f>
        <v>-396342.10761302256</v>
      </c>
      <c r="M11" s="10">
        <f t="shared" si="6"/>
        <v>544314.81392360409</v>
      </c>
      <c r="N11" s="10">
        <f t="shared" si="6"/>
        <v>-588197.1583827557</v>
      </c>
      <c r="O11" s="10">
        <f>IF(OR(O9="",O7=""),"",O7+O9)</f>
        <v>-2046248.0147236811</v>
      </c>
      <c r="P11" s="10" t="str">
        <f>IF(OR(P9="",P7=""),"",P7+P9)</f>
        <v/>
      </c>
      <c r="Q11" s="10" t="str">
        <f t="shared" ref="Q11:Y11" si="7">IF(OR(Q9="",Q7=""),"",Q7+Q9)</f>
        <v/>
      </c>
      <c r="R11" s="10" t="str">
        <f t="shared" si="7"/>
        <v/>
      </c>
      <c r="S11" s="10" t="str">
        <f t="shared" si="7"/>
        <v/>
      </c>
      <c r="T11" s="10" t="str">
        <f t="shared" si="7"/>
        <v/>
      </c>
      <c r="U11" s="10" t="str">
        <f>IF(OR(U9="",U7=""),"",U7+U9)</f>
        <v/>
      </c>
      <c r="V11" s="10" t="str">
        <f t="shared" si="7"/>
        <v/>
      </c>
      <c r="W11" s="10" t="str">
        <f t="shared" si="7"/>
        <v/>
      </c>
      <c r="X11" s="10" t="str">
        <f t="shared" si="7"/>
        <v/>
      </c>
      <c r="Y11" s="10" t="str">
        <f t="shared" si="7"/>
        <v/>
      </c>
      <c r="Z11" s="10" t="str">
        <f>IF(OR(Z9="",Z7=""),"",Z7+Z9)</f>
        <v/>
      </c>
      <c r="AA11" s="10" t="str">
        <f t="shared" ref="AA11:AX11" si="8">IF(OR(AA9="",AA7=""),"",AA7+AA9)</f>
        <v/>
      </c>
      <c r="AB11" s="10" t="str">
        <f t="shared" si="8"/>
        <v/>
      </c>
      <c r="AC11" s="10" t="str">
        <f t="shared" si="8"/>
        <v/>
      </c>
      <c r="AD11" s="10" t="str">
        <f t="shared" si="8"/>
        <v/>
      </c>
      <c r="AE11" s="10" t="str">
        <f t="shared" si="8"/>
        <v/>
      </c>
      <c r="AF11" s="10" t="str">
        <f t="shared" si="8"/>
        <v/>
      </c>
      <c r="AG11" s="10" t="str">
        <f t="shared" si="8"/>
        <v/>
      </c>
      <c r="AH11" s="10" t="str">
        <f t="shared" si="8"/>
        <v/>
      </c>
      <c r="AI11" s="10" t="str">
        <f t="shared" si="8"/>
        <v/>
      </c>
      <c r="AJ11" s="10" t="str">
        <f t="shared" si="8"/>
        <v/>
      </c>
      <c r="AK11" s="10" t="str">
        <f t="shared" si="8"/>
        <v/>
      </c>
      <c r="AL11" s="10" t="str">
        <f t="shared" si="8"/>
        <v/>
      </c>
      <c r="AM11" s="10" t="str">
        <f t="shared" si="8"/>
        <v/>
      </c>
      <c r="AN11" s="10" t="str">
        <f>IF(OR(AN9="",AN7=""),"",AN7+AN9)</f>
        <v/>
      </c>
      <c r="AO11" s="10" t="str">
        <f t="shared" si="8"/>
        <v/>
      </c>
      <c r="AP11" s="10" t="str">
        <f t="shared" si="8"/>
        <v/>
      </c>
      <c r="AQ11" s="10" t="str">
        <f t="shared" si="8"/>
        <v/>
      </c>
      <c r="AR11" s="10" t="str">
        <f t="shared" si="8"/>
        <v/>
      </c>
      <c r="AS11" s="10" t="str">
        <f t="shared" si="8"/>
        <v/>
      </c>
      <c r="AT11" s="10" t="str">
        <f t="shared" si="8"/>
        <v/>
      </c>
      <c r="AU11" s="10" t="str">
        <f t="shared" si="8"/>
        <v/>
      </c>
      <c r="AV11" s="10" t="str">
        <f t="shared" si="8"/>
        <v/>
      </c>
      <c r="AW11" s="10" t="str">
        <f t="shared" si="8"/>
        <v/>
      </c>
      <c r="AX11" s="10" t="str">
        <f t="shared" si="8"/>
        <v/>
      </c>
    </row>
    <row r="12" spans="1:50" s="4" customFormat="1" x14ac:dyDescent="0.25">
      <c r="A12" s="66"/>
      <c r="B12" s="11" t="s">
        <v>3</v>
      </c>
      <c r="C12" s="28"/>
      <c r="D12" s="28"/>
      <c r="E12" s="10">
        <f>E11</f>
        <v>489876.34097962012</v>
      </c>
      <c r="F12" s="10">
        <f>IF(OR(F11="",E12=""),"",F11+E12)</f>
        <v>1086590.3685365804</v>
      </c>
      <c r="G12" s="10">
        <f t="shared" ref="G12:AM12" si="9">IF(OR(G11="",F12=""),"",G11+F12)</f>
        <v>2343961.602740054</v>
      </c>
      <c r="H12" s="10">
        <f t="shared" si="9"/>
        <v>208883.89968457399</v>
      </c>
      <c r="I12" s="10">
        <f t="shared" si="9"/>
        <v>-2670663.7454448948</v>
      </c>
      <c r="J12" s="10">
        <f t="shared" si="9"/>
        <v>-3837266.1881003845</v>
      </c>
      <c r="K12" s="10">
        <f t="shared" si="9"/>
        <v>-6612519.2088355031</v>
      </c>
      <c r="L12" s="10">
        <f>IF(OR(L11="",K12=""),"",L11+K12)</f>
        <v>-7008861.3164485255</v>
      </c>
      <c r="M12" s="10">
        <f t="shared" si="9"/>
        <v>-6464546.5025249217</v>
      </c>
      <c r="N12" s="10">
        <f t="shared" si="9"/>
        <v>-7052743.6609076774</v>
      </c>
      <c r="O12" s="10">
        <f>IF(OR(O11="",N12=""),"",O11+N12)</f>
        <v>-9098991.6756313592</v>
      </c>
      <c r="P12" s="10" t="str">
        <f t="shared" si="9"/>
        <v/>
      </c>
      <c r="Q12" s="10" t="str">
        <f t="shared" si="9"/>
        <v/>
      </c>
      <c r="R12" s="10" t="str">
        <f t="shared" si="9"/>
        <v/>
      </c>
      <c r="S12" s="10" t="str">
        <f t="shared" si="9"/>
        <v/>
      </c>
      <c r="T12" s="10" t="str">
        <f t="shared" si="9"/>
        <v/>
      </c>
      <c r="U12" s="10" t="str">
        <f t="shared" si="9"/>
        <v/>
      </c>
      <c r="V12" s="10" t="str">
        <f t="shared" si="9"/>
        <v/>
      </c>
      <c r="W12" s="10" t="str">
        <f t="shared" si="9"/>
        <v/>
      </c>
      <c r="X12" s="10" t="str">
        <f t="shared" si="9"/>
        <v/>
      </c>
      <c r="Y12" s="10" t="str">
        <f t="shared" si="9"/>
        <v/>
      </c>
      <c r="Z12" s="10" t="str">
        <f t="shared" si="9"/>
        <v/>
      </c>
      <c r="AA12" s="10" t="str">
        <f t="shared" si="9"/>
        <v/>
      </c>
      <c r="AB12" s="10" t="str">
        <f t="shared" si="9"/>
        <v/>
      </c>
      <c r="AC12" s="10" t="str">
        <f t="shared" si="9"/>
        <v/>
      </c>
      <c r="AD12" s="10" t="str">
        <f t="shared" si="9"/>
        <v/>
      </c>
      <c r="AE12" s="10" t="str">
        <f t="shared" si="9"/>
        <v/>
      </c>
      <c r="AF12" s="10" t="str">
        <f t="shared" si="9"/>
        <v/>
      </c>
      <c r="AG12" s="10" t="str">
        <f t="shared" si="9"/>
        <v/>
      </c>
      <c r="AH12" s="10" t="str">
        <f t="shared" si="9"/>
        <v/>
      </c>
      <c r="AI12" s="10" t="str">
        <f t="shared" si="9"/>
        <v/>
      </c>
      <c r="AJ12" s="10" t="str">
        <f t="shared" si="9"/>
        <v/>
      </c>
      <c r="AK12" s="10" t="str">
        <f t="shared" si="9"/>
        <v/>
      </c>
      <c r="AL12" s="10" t="str">
        <f t="shared" si="9"/>
        <v/>
      </c>
      <c r="AM12" s="10" t="str">
        <f t="shared" si="9"/>
        <v/>
      </c>
      <c r="AN12" s="10" t="str">
        <f>IF(OR(AN11="",AM12=""),"",AN11+AM12)</f>
        <v/>
      </c>
      <c r="AO12" s="10" t="str">
        <f t="shared" ref="AO12:AX12" si="10">IF(OR(AO11="",AN12=""),"",AO11+AN12)</f>
        <v/>
      </c>
      <c r="AP12" s="10" t="str">
        <f t="shared" si="10"/>
        <v/>
      </c>
      <c r="AQ12" s="10" t="str">
        <f t="shared" si="10"/>
        <v/>
      </c>
      <c r="AR12" s="10" t="str">
        <f t="shared" si="10"/>
        <v/>
      </c>
      <c r="AS12" s="10" t="str">
        <f t="shared" si="10"/>
        <v/>
      </c>
      <c r="AT12" s="10" t="str">
        <f t="shared" si="10"/>
        <v/>
      </c>
      <c r="AU12" s="10" t="str">
        <f t="shared" si="10"/>
        <v/>
      </c>
      <c r="AV12" s="10" t="str">
        <f t="shared" si="10"/>
        <v/>
      </c>
      <c r="AW12" s="10" t="str">
        <f t="shared" si="10"/>
        <v/>
      </c>
      <c r="AX12" s="10" t="str">
        <f t="shared" si="10"/>
        <v/>
      </c>
    </row>
    <row r="13" spans="1:50" s="5" customFormat="1" ht="8.25" customHeight="1" x14ac:dyDescent="0.25">
      <c r="A13" s="44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s="3" customFormat="1" x14ac:dyDescent="0.25">
      <c r="A14" s="65" t="s">
        <v>25</v>
      </c>
      <c r="B14" s="17" t="s">
        <v>28</v>
      </c>
      <c r="C14" s="32"/>
      <c r="D14" s="32"/>
      <c r="E14" s="21">
        <f t="shared" ref="E14:AX15" si="11">IF(E50="","",SUM(E50,E43,E36,E29,E22))</f>
        <v>0</v>
      </c>
      <c r="F14" s="21">
        <f t="shared" si="11"/>
        <v>1328.78</v>
      </c>
      <c r="G14" s="21">
        <f t="shared" si="11"/>
        <v>9526.5299999999988</v>
      </c>
      <c r="H14" s="21">
        <f t="shared" si="11"/>
        <v>131900.43</v>
      </c>
      <c r="I14" s="21">
        <f t="shared" si="11"/>
        <v>295999.55000000005</v>
      </c>
      <c r="J14" s="21">
        <f t="shared" si="11"/>
        <v>425553.79999999993</v>
      </c>
      <c r="K14" s="21">
        <f t="shared" si="11"/>
        <v>758519.65</v>
      </c>
      <c r="L14" s="21">
        <f t="shared" si="11"/>
        <v>199350.73000000013</v>
      </c>
      <c r="M14" s="21">
        <f t="shared" si="11"/>
        <v>279966.10999999993</v>
      </c>
      <c r="N14" s="21">
        <f t="shared" si="11"/>
        <v>452195.4200000001</v>
      </c>
      <c r="O14" s="21">
        <f t="shared" si="11"/>
        <v>531035.25999999989</v>
      </c>
      <c r="P14" s="21">
        <f t="shared" si="11"/>
        <v>482092.83999999985</v>
      </c>
      <c r="Q14" s="21">
        <f t="shared" si="11"/>
        <v>503318.04000000039</v>
      </c>
      <c r="R14" s="21">
        <f t="shared" si="11"/>
        <v>466777.1</v>
      </c>
      <c r="S14" s="21">
        <f t="shared" si="11"/>
        <v>648903.00999999978</v>
      </c>
      <c r="T14" s="21">
        <f t="shared" si="11"/>
        <v>1698838.9500000002</v>
      </c>
      <c r="U14" s="21">
        <f t="shared" si="11"/>
        <v>2335488.19</v>
      </c>
      <c r="V14" s="21">
        <f t="shared" si="11"/>
        <v>2333047.5500000003</v>
      </c>
      <c r="W14" s="21">
        <f t="shared" si="11"/>
        <v>1718306.9899999993</v>
      </c>
      <c r="X14" s="21">
        <f t="shared" si="11"/>
        <v>766382.00000000047</v>
      </c>
      <c r="Y14" s="21">
        <f t="shared" si="11"/>
        <v>821238.16</v>
      </c>
      <c r="Z14" s="21">
        <f t="shared" si="11"/>
        <v>1039096.4699999995</v>
      </c>
      <c r="AA14" s="21">
        <f t="shared" si="11"/>
        <v>1129478.0000000009</v>
      </c>
      <c r="AB14" s="21" t="str">
        <f t="shared" si="11"/>
        <v/>
      </c>
      <c r="AC14" s="21" t="str">
        <f t="shared" si="11"/>
        <v/>
      </c>
      <c r="AD14" s="21" t="str">
        <f t="shared" si="11"/>
        <v/>
      </c>
      <c r="AE14" s="21" t="str">
        <f t="shared" si="11"/>
        <v/>
      </c>
      <c r="AF14" s="21" t="str">
        <f t="shared" si="11"/>
        <v/>
      </c>
      <c r="AG14" s="21" t="str">
        <f t="shared" si="11"/>
        <v/>
      </c>
      <c r="AH14" s="21" t="str">
        <f t="shared" si="11"/>
        <v/>
      </c>
      <c r="AI14" s="21" t="str">
        <f t="shared" si="11"/>
        <v/>
      </c>
      <c r="AJ14" s="21" t="str">
        <f t="shared" si="11"/>
        <v/>
      </c>
      <c r="AK14" s="21" t="str">
        <f t="shared" si="11"/>
        <v/>
      </c>
      <c r="AL14" s="21" t="str">
        <f t="shared" si="11"/>
        <v/>
      </c>
      <c r="AM14" s="21" t="str">
        <f t="shared" si="11"/>
        <v/>
      </c>
      <c r="AN14" s="21" t="str">
        <f t="shared" si="11"/>
        <v/>
      </c>
      <c r="AO14" s="21" t="str">
        <f t="shared" si="11"/>
        <v/>
      </c>
      <c r="AP14" s="21" t="str">
        <f t="shared" si="11"/>
        <v/>
      </c>
      <c r="AQ14" s="21" t="str">
        <f t="shared" si="11"/>
        <v/>
      </c>
      <c r="AR14" s="21" t="str">
        <f t="shared" si="11"/>
        <v/>
      </c>
      <c r="AS14" s="21" t="str">
        <f t="shared" si="11"/>
        <v/>
      </c>
      <c r="AT14" s="21" t="str">
        <f t="shared" si="11"/>
        <v/>
      </c>
      <c r="AU14" s="21" t="str">
        <f t="shared" si="11"/>
        <v/>
      </c>
      <c r="AV14" s="21" t="str">
        <f t="shared" si="11"/>
        <v/>
      </c>
      <c r="AW14" s="21" t="str">
        <f t="shared" si="11"/>
        <v/>
      </c>
      <c r="AX14" s="21" t="str">
        <f t="shared" si="11"/>
        <v/>
      </c>
    </row>
    <row r="15" spans="1:50" s="5" customFormat="1" ht="15" customHeight="1" x14ac:dyDescent="0.25">
      <c r="A15" s="65"/>
      <c r="B15" s="18" t="s">
        <v>26</v>
      </c>
      <c r="C15" s="26"/>
      <c r="D15" s="26"/>
      <c r="E15" s="21">
        <f>IF(E51="","",SUM(E51,E44,E37,E30,E23))</f>
        <v>0</v>
      </c>
      <c r="F15" s="21">
        <f t="shared" si="11"/>
        <v>0</v>
      </c>
      <c r="G15" s="21">
        <f t="shared" si="11"/>
        <v>17393.11</v>
      </c>
      <c r="H15" s="21">
        <f t="shared" si="11"/>
        <v>264954.01</v>
      </c>
      <c r="I15" s="21">
        <f t="shared" si="11"/>
        <v>347680.79</v>
      </c>
      <c r="J15" s="21">
        <f t="shared" si="11"/>
        <v>348292.31</v>
      </c>
      <c r="K15" s="21">
        <f t="shared" si="11"/>
        <v>325763.31</v>
      </c>
      <c r="L15" s="21">
        <f t="shared" si="11"/>
        <v>246495.91999999998</v>
      </c>
      <c r="M15" s="21">
        <f t="shared" si="11"/>
        <v>225213.19999999998</v>
      </c>
      <c r="N15" s="21">
        <f t="shared" si="11"/>
        <v>301075.76</v>
      </c>
      <c r="O15" s="21">
        <f t="shared" si="11"/>
        <v>375122.35000000003</v>
      </c>
      <c r="P15" s="21" t="str">
        <f t="shared" si="11"/>
        <v/>
      </c>
      <c r="Q15" s="21" t="str">
        <f t="shared" si="11"/>
        <v/>
      </c>
      <c r="R15" s="21" t="str">
        <f t="shared" si="11"/>
        <v/>
      </c>
      <c r="S15" s="21" t="str">
        <f t="shared" si="11"/>
        <v/>
      </c>
      <c r="T15" s="21" t="str">
        <f t="shared" si="11"/>
        <v/>
      </c>
      <c r="U15" s="21" t="str">
        <f t="shared" si="11"/>
        <v/>
      </c>
      <c r="V15" s="21" t="str">
        <f t="shared" si="11"/>
        <v/>
      </c>
      <c r="W15" s="21" t="str">
        <f t="shared" si="11"/>
        <v/>
      </c>
      <c r="X15" s="21" t="str">
        <f t="shared" si="11"/>
        <v/>
      </c>
      <c r="Y15" s="21" t="str">
        <f t="shared" si="11"/>
        <v/>
      </c>
      <c r="Z15" s="21" t="str">
        <f t="shared" si="11"/>
        <v/>
      </c>
      <c r="AA15" s="21" t="str">
        <f t="shared" si="11"/>
        <v/>
      </c>
      <c r="AB15" s="21" t="str">
        <f t="shared" si="11"/>
        <v/>
      </c>
      <c r="AC15" s="21" t="str">
        <f t="shared" si="11"/>
        <v/>
      </c>
      <c r="AD15" s="21" t="str">
        <f t="shared" si="11"/>
        <v/>
      </c>
      <c r="AE15" s="21" t="str">
        <f t="shared" si="11"/>
        <v/>
      </c>
      <c r="AF15" s="21" t="str">
        <f t="shared" si="11"/>
        <v/>
      </c>
      <c r="AG15" s="21" t="str">
        <f t="shared" si="11"/>
        <v/>
      </c>
      <c r="AH15" s="21" t="str">
        <f t="shared" si="11"/>
        <v/>
      </c>
      <c r="AI15" s="21" t="str">
        <f t="shared" si="11"/>
        <v/>
      </c>
      <c r="AJ15" s="21" t="str">
        <f t="shared" si="11"/>
        <v/>
      </c>
      <c r="AK15" s="21" t="str">
        <f t="shared" si="11"/>
        <v/>
      </c>
      <c r="AL15" s="21" t="str">
        <f t="shared" si="11"/>
        <v/>
      </c>
      <c r="AM15" s="21" t="str">
        <f t="shared" si="11"/>
        <v/>
      </c>
      <c r="AN15" s="21" t="str">
        <f t="shared" si="11"/>
        <v/>
      </c>
      <c r="AO15" s="21" t="str">
        <f t="shared" si="11"/>
        <v/>
      </c>
      <c r="AP15" s="21" t="str">
        <f t="shared" si="11"/>
        <v/>
      </c>
      <c r="AQ15" s="21" t="str">
        <f t="shared" si="11"/>
        <v/>
      </c>
      <c r="AR15" s="21" t="str">
        <f t="shared" si="11"/>
        <v/>
      </c>
      <c r="AS15" s="21" t="str">
        <f t="shared" si="11"/>
        <v/>
      </c>
      <c r="AT15" s="21" t="str">
        <f t="shared" si="11"/>
        <v/>
      </c>
      <c r="AU15" s="21" t="str">
        <f t="shared" si="11"/>
        <v/>
      </c>
      <c r="AV15" s="21" t="str">
        <f t="shared" si="11"/>
        <v/>
      </c>
      <c r="AW15" s="21" t="str">
        <f t="shared" si="11"/>
        <v/>
      </c>
      <c r="AX15" s="21" t="str">
        <f t="shared" si="11"/>
        <v/>
      </c>
    </row>
    <row r="16" spans="1:50" s="5" customFormat="1" x14ac:dyDescent="0.25">
      <c r="A16" s="65"/>
      <c r="B16" s="18" t="s">
        <v>13</v>
      </c>
      <c r="C16" s="26"/>
      <c r="D16" s="26"/>
      <c r="E16" s="21">
        <f t="shared" ref="E16:AX17" si="12">IF(E52="","",SUM(E52,E45,E38,E31,E24))</f>
        <v>0</v>
      </c>
      <c r="F16" s="21">
        <f t="shared" si="12"/>
        <v>1328.78</v>
      </c>
      <c r="G16" s="21">
        <f t="shared" si="12"/>
        <v>-7866.5800000000008</v>
      </c>
      <c r="H16" s="21">
        <f t="shared" si="12"/>
        <v>-133053.58000000002</v>
      </c>
      <c r="I16" s="21">
        <f t="shared" si="12"/>
        <v>-51681.239999999976</v>
      </c>
      <c r="J16" s="21">
        <f t="shared" si="12"/>
        <v>77261.489999999903</v>
      </c>
      <c r="K16" s="21">
        <f t="shared" si="12"/>
        <v>432756.34000000008</v>
      </c>
      <c r="L16" s="21">
        <f t="shared" si="12"/>
        <v>-47145.189999999871</v>
      </c>
      <c r="M16" s="21">
        <f t="shared" si="12"/>
        <v>54752.909999999916</v>
      </c>
      <c r="N16" s="21">
        <f t="shared" si="12"/>
        <v>151119.66000000009</v>
      </c>
      <c r="O16" s="21">
        <f t="shared" si="12"/>
        <v>155912.90999999986</v>
      </c>
      <c r="P16" s="21" t="str">
        <f t="shared" si="12"/>
        <v/>
      </c>
      <c r="Q16" s="21" t="str">
        <f t="shared" si="12"/>
        <v/>
      </c>
      <c r="R16" s="21" t="str">
        <f t="shared" si="12"/>
        <v/>
      </c>
      <c r="S16" s="21" t="str">
        <f t="shared" si="12"/>
        <v/>
      </c>
      <c r="T16" s="21" t="str">
        <f t="shared" si="12"/>
        <v/>
      </c>
      <c r="U16" s="21" t="str">
        <f t="shared" si="12"/>
        <v/>
      </c>
      <c r="V16" s="21" t="str">
        <f t="shared" si="12"/>
        <v/>
      </c>
      <c r="W16" s="21" t="str">
        <f t="shared" si="12"/>
        <v/>
      </c>
      <c r="X16" s="21" t="str">
        <f t="shared" si="12"/>
        <v/>
      </c>
      <c r="Y16" s="21" t="str">
        <f t="shared" si="12"/>
        <v/>
      </c>
      <c r="Z16" s="21" t="str">
        <f t="shared" si="12"/>
        <v/>
      </c>
      <c r="AA16" s="21" t="str">
        <f t="shared" si="12"/>
        <v/>
      </c>
      <c r="AB16" s="21" t="str">
        <f t="shared" si="12"/>
        <v/>
      </c>
      <c r="AC16" s="21" t="str">
        <f t="shared" si="12"/>
        <v/>
      </c>
      <c r="AD16" s="21" t="str">
        <f t="shared" si="12"/>
        <v/>
      </c>
      <c r="AE16" s="21" t="str">
        <f t="shared" si="12"/>
        <v/>
      </c>
      <c r="AF16" s="21" t="str">
        <f t="shared" si="12"/>
        <v/>
      </c>
      <c r="AG16" s="21" t="str">
        <f t="shared" si="12"/>
        <v/>
      </c>
      <c r="AH16" s="21" t="str">
        <f t="shared" si="12"/>
        <v/>
      </c>
      <c r="AI16" s="21" t="str">
        <f t="shared" si="12"/>
        <v/>
      </c>
      <c r="AJ16" s="21" t="str">
        <f t="shared" si="12"/>
        <v/>
      </c>
      <c r="AK16" s="21" t="str">
        <f t="shared" si="12"/>
        <v/>
      </c>
      <c r="AL16" s="21" t="str">
        <f t="shared" si="12"/>
        <v/>
      </c>
      <c r="AM16" s="21" t="str">
        <f t="shared" si="12"/>
        <v/>
      </c>
      <c r="AN16" s="21" t="str">
        <f t="shared" si="12"/>
        <v/>
      </c>
      <c r="AO16" s="21" t="str">
        <f t="shared" si="12"/>
        <v/>
      </c>
      <c r="AP16" s="21" t="str">
        <f t="shared" si="12"/>
        <v/>
      </c>
      <c r="AQ16" s="21" t="str">
        <f t="shared" si="12"/>
        <v/>
      </c>
      <c r="AR16" s="21" t="str">
        <f t="shared" si="12"/>
        <v/>
      </c>
      <c r="AS16" s="21" t="str">
        <f t="shared" si="12"/>
        <v/>
      </c>
      <c r="AT16" s="21" t="str">
        <f t="shared" si="12"/>
        <v/>
      </c>
      <c r="AU16" s="21" t="str">
        <f t="shared" si="12"/>
        <v/>
      </c>
      <c r="AV16" s="21" t="str">
        <f t="shared" si="12"/>
        <v/>
      </c>
      <c r="AW16" s="21" t="str">
        <f t="shared" si="12"/>
        <v/>
      </c>
      <c r="AX16" s="21" t="str">
        <f t="shared" si="12"/>
        <v/>
      </c>
    </row>
    <row r="17" spans="1:50" s="5" customFormat="1" x14ac:dyDescent="0.25">
      <c r="A17" s="65"/>
      <c r="B17" s="19" t="s">
        <v>8</v>
      </c>
      <c r="C17" s="30"/>
      <c r="D17" s="30"/>
      <c r="E17" s="21">
        <f t="shared" si="12"/>
        <v>0</v>
      </c>
      <c r="F17" s="21">
        <f t="shared" si="12"/>
        <v>0.8255809798499999</v>
      </c>
      <c r="G17" s="21">
        <f t="shared" si="12"/>
        <v>-4.1171717033740967</v>
      </c>
      <c r="H17" s="21">
        <f>IF(H53="","",SUM(H53,H46,H39,H32,H25))</f>
        <v>-72.859344916704288</v>
      </c>
      <c r="I17" s="21">
        <f t="shared" si="12"/>
        <v>-100.30550409638994</v>
      </c>
      <c r="J17" s="21">
        <f t="shared" si="12"/>
        <v>-72.753288511569778</v>
      </c>
      <c r="K17" s="21">
        <f t="shared" si="12"/>
        <v>200.50907880827907</v>
      </c>
      <c r="L17" s="21">
        <f t="shared" si="12"/>
        <v>172.02097202559608</v>
      </c>
      <c r="M17" s="21">
        <f t="shared" si="12"/>
        <v>206.81454267309996</v>
      </c>
      <c r="N17" s="21">
        <f t="shared" si="12"/>
        <v>302.67608113401985</v>
      </c>
      <c r="O17" s="21">
        <f t="shared" si="12"/>
        <v>401.6347495267662</v>
      </c>
      <c r="P17" s="21" t="str">
        <f t="shared" si="12"/>
        <v/>
      </c>
      <c r="Q17" s="21" t="str">
        <f t="shared" si="12"/>
        <v/>
      </c>
      <c r="R17" s="21" t="str">
        <f t="shared" si="12"/>
        <v/>
      </c>
      <c r="S17" s="21" t="str">
        <f t="shared" si="12"/>
        <v/>
      </c>
      <c r="T17" s="21" t="str">
        <f t="shared" si="12"/>
        <v/>
      </c>
      <c r="U17" s="21" t="str">
        <f t="shared" si="12"/>
        <v/>
      </c>
      <c r="V17" s="21" t="str">
        <f t="shared" si="12"/>
        <v/>
      </c>
      <c r="W17" s="21" t="str">
        <f t="shared" si="12"/>
        <v/>
      </c>
      <c r="X17" s="21" t="str">
        <f t="shared" si="12"/>
        <v/>
      </c>
      <c r="Y17" s="21" t="str">
        <f t="shared" si="12"/>
        <v/>
      </c>
      <c r="Z17" s="21" t="str">
        <f t="shared" si="12"/>
        <v/>
      </c>
      <c r="AA17" s="21" t="str">
        <f t="shared" si="12"/>
        <v/>
      </c>
      <c r="AB17" s="21" t="str">
        <f t="shared" si="12"/>
        <v/>
      </c>
      <c r="AC17" s="21" t="str">
        <f t="shared" si="12"/>
        <v/>
      </c>
      <c r="AD17" s="21" t="str">
        <f t="shared" si="12"/>
        <v/>
      </c>
      <c r="AE17" s="21" t="str">
        <f t="shared" si="12"/>
        <v/>
      </c>
      <c r="AF17" s="21" t="str">
        <f t="shared" si="12"/>
        <v/>
      </c>
      <c r="AG17" s="21" t="str">
        <f t="shared" si="12"/>
        <v/>
      </c>
      <c r="AH17" s="21" t="str">
        <f t="shared" si="12"/>
        <v/>
      </c>
      <c r="AI17" s="21" t="str">
        <f t="shared" si="12"/>
        <v/>
      </c>
      <c r="AJ17" s="21" t="str">
        <f t="shared" si="12"/>
        <v/>
      </c>
      <c r="AK17" s="21" t="str">
        <f t="shared" si="12"/>
        <v/>
      </c>
      <c r="AL17" s="21" t="str">
        <f t="shared" si="12"/>
        <v/>
      </c>
      <c r="AM17" s="21" t="str">
        <f t="shared" si="12"/>
        <v/>
      </c>
      <c r="AN17" s="21" t="str">
        <f t="shared" si="12"/>
        <v/>
      </c>
      <c r="AO17" s="21" t="str">
        <f t="shared" si="12"/>
        <v/>
      </c>
      <c r="AP17" s="21" t="str">
        <f t="shared" si="12"/>
        <v/>
      </c>
      <c r="AQ17" s="21" t="str">
        <f t="shared" si="12"/>
        <v/>
      </c>
      <c r="AR17" s="21" t="str">
        <f t="shared" si="12"/>
        <v/>
      </c>
      <c r="AS17" s="21" t="str">
        <f t="shared" si="12"/>
        <v/>
      </c>
      <c r="AT17" s="21" t="str">
        <f t="shared" si="12"/>
        <v/>
      </c>
      <c r="AU17" s="21" t="str">
        <f t="shared" si="12"/>
        <v/>
      </c>
      <c r="AV17" s="21" t="str">
        <f t="shared" si="12"/>
        <v/>
      </c>
      <c r="AW17" s="21" t="str">
        <f t="shared" si="12"/>
        <v/>
      </c>
      <c r="AX17" s="21" t="str">
        <f t="shared" si="12"/>
        <v/>
      </c>
    </row>
    <row r="18" spans="1:50" s="5" customFormat="1" x14ac:dyDescent="0.25">
      <c r="A18" s="65"/>
      <c r="B18" s="19" t="s">
        <v>27</v>
      </c>
      <c r="C18" s="30"/>
      <c r="D18" s="30"/>
      <c r="E18" s="21">
        <f>IF(E17="","",E17)</f>
        <v>0</v>
      </c>
      <c r="F18" s="16">
        <f>IF(F17="","",E18+F17)</f>
        <v>0.8255809798499999</v>
      </c>
      <c r="G18" s="16">
        <f>IF(G17="","",F18+G17)</f>
        <v>-3.2915907235240969</v>
      </c>
      <c r="H18" s="16">
        <f>IF(H17="","",G18+H17)</f>
        <v>-76.150935640228383</v>
      </c>
      <c r="I18" s="16">
        <f t="shared" ref="I18:AX18" si="13">IF(I17="","",H18+I17)</f>
        <v>-176.45643973661834</v>
      </c>
      <c r="J18" s="16">
        <f t="shared" si="13"/>
        <v>-249.20972824818813</v>
      </c>
      <c r="K18" s="16">
        <f t="shared" si="13"/>
        <v>-48.700649439909057</v>
      </c>
      <c r="L18" s="16">
        <f t="shared" si="13"/>
        <v>123.32032258568702</v>
      </c>
      <c r="M18" s="16">
        <f t="shared" si="13"/>
        <v>330.13486525878699</v>
      </c>
      <c r="N18" s="16">
        <f t="shared" si="13"/>
        <v>632.81094639280684</v>
      </c>
      <c r="O18" s="16">
        <f t="shared" si="13"/>
        <v>1034.4456959195732</v>
      </c>
      <c r="P18" s="16" t="str">
        <f t="shared" si="13"/>
        <v/>
      </c>
      <c r="Q18" s="16" t="str">
        <f t="shared" si="13"/>
        <v/>
      </c>
      <c r="R18" s="16" t="str">
        <f t="shared" si="13"/>
        <v/>
      </c>
      <c r="S18" s="16" t="str">
        <f t="shared" si="13"/>
        <v/>
      </c>
      <c r="T18" s="16" t="str">
        <f t="shared" si="13"/>
        <v/>
      </c>
      <c r="U18" s="16" t="str">
        <f t="shared" si="13"/>
        <v/>
      </c>
      <c r="V18" s="16" t="str">
        <f t="shared" si="13"/>
        <v/>
      </c>
      <c r="W18" s="16" t="str">
        <f t="shared" si="13"/>
        <v/>
      </c>
      <c r="X18" s="16" t="str">
        <f t="shared" si="13"/>
        <v/>
      </c>
      <c r="Y18" s="16" t="str">
        <f t="shared" si="13"/>
        <v/>
      </c>
      <c r="Z18" s="16" t="str">
        <f t="shared" si="13"/>
        <v/>
      </c>
      <c r="AA18" s="16" t="str">
        <f t="shared" si="13"/>
        <v/>
      </c>
      <c r="AB18" s="16" t="str">
        <f t="shared" si="13"/>
        <v/>
      </c>
      <c r="AC18" s="16" t="str">
        <f t="shared" si="13"/>
        <v/>
      </c>
      <c r="AD18" s="16" t="str">
        <f t="shared" si="13"/>
        <v/>
      </c>
      <c r="AE18" s="16" t="str">
        <f t="shared" si="13"/>
        <v/>
      </c>
      <c r="AF18" s="16" t="str">
        <f t="shared" si="13"/>
        <v/>
      </c>
      <c r="AG18" s="16" t="str">
        <f t="shared" si="13"/>
        <v/>
      </c>
      <c r="AH18" s="16" t="str">
        <f t="shared" si="13"/>
        <v/>
      </c>
      <c r="AI18" s="16" t="str">
        <f t="shared" si="13"/>
        <v/>
      </c>
      <c r="AJ18" s="16" t="str">
        <f t="shared" si="13"/>
        <v/>
      </c>
      <c r="AK18" s="16" t="str">
        <f t="shared" si="13"/>
        <v/>
      </c>
      <c r="AL18" s="16" t="str">
        <f t="shared" si="13"/>
        <v/>
      </c>
      <c r="AM18" s="16" t="str">
        <f t="shared" si="13"/>
        <v/>
      </c>
      <c r="AN18" s="16" t="str">
        <f t="shared" si="13"/>
        <v/>
      </c>
      <c r="AO18" s="16" t="str">
        <f t="shared" si="13"/>
        <v/>
      </c>
      <c r="AP18" s="16" t="str">
        <f t="shared" si="13"/>
        <v/>
      </c>
      <c r="AQ18" s="16" t="str">
        <f t="shared" si="13"/>
        <v/>
      </c>
      <c r="AR18" s="16" t="str">
        <f t="shared" si="13"/>
        <v/>
      </c>
      <c r="AS18" s="16" t="str">
        <f t="shared" si="13"/>
        <v/>
      </c>
      <c r="AT18" s="16" t="str">
        <f t="shared" si="13"/>
        <v/>
      </c>
      <c r="AU18" s="16" t="str">
        <f t="shared" si="13"/>
        <v/>
      </c>
      <c r="AV18" s="16" t="str">
        <f t="shared" si="13"/>
        <v/>
      </c>
      <c r="AW18" s="16" t="str">
        <f t="shared" si="13"/>
        <v/>
      </c>
      <c r="AX18" s="16" t="str">
        <f t="shared" si="13"/>
        <v/>
      </c>
    </row>
    <row r="19" spans="1:50" s="5" customFormat="1" x14ac:dyDescent="0.25">
      <c r="A19" s="65"/>
      <c r="B19" s="18" t="s">
        <v>14</v>
      </c>
      <c r="C19" s="26"/>
      <c r="D19" s="26"/>
      <c r="E19" s="21">
        <f t="shared" ref="E19:AX20" si="14">IF(E54="","",SUM(E54,E47,E40,E33,E26))</f>
        <v>0</v>
      </c>
      <c r="F19" s="21">
        <f t="shared" si="14"/>
        <v>1329.6055809798499</v>
      </c>
      <c r="G19" s="21">
        <f t="shared" si="14"/>
        <v>-7870.6971717033748</v>
      </c>
      <c r="H19" s="21">
        <f t="shared" si="14"/>
        <v>-133126.43934491673</v>
      </c>
      <c r="I19" s="21">
        <f t="shared" si="14"/>
        <v>-51781.545504096364</v>
      </c>
      <c r="J19" s="21">
        <f t="shared" si="14"/>
        <v>77188.736711488338</v>
      </c>
      <c r="K19" s="21">
        <f t="shared" si="14"/>
        <v>432956.84907880833</v>
      </c>
      <c r="L19" s="21">
        <f t="shared" si="14"/>
        <v>-46973.169027974276</v>
      </c>
      <c r="M19" s="21">
        <f t="shared" si="14"/>
        <v>54959.724542673022</v>
      </c>
      <c r="N19" s="21">
        <f t="shared" si="14"/>
        <v>151422.3360811341</v>
      </c>
      <c r="O19" s="21">
        <f t="shared" si="14"/>
        <v>156314.5447495266</v>
      </c>
      <c r="P19" s="21" t="str">
        <f t="shared" si="14"/>
        <v/>
      </c>
      <c r="Q19" s="21" t="str">
        <f t="shared" si="14"/>
        <v/>
      </c>
      <c r="R19" s="21" t="str">
        <f t="shared" si="14"/>
        <v/>
      </c>
      <c r="S19" s="21" t="str">
        <f t="shared" si="14"/>
        <v/>
      </c>
      <c r="T19" s="21" t="str">
        <f t="shared" si="14"/>
        <v/>
      </c>
      <c r="U19" s="21" t="str">
        <f t="shared" si="14"/>
        <v/>
      </c>
      <c r="V19" s="21" t="str">
        <f t="shared" si="14"/>
        <v/>
      </c>
      <c r="W19" s="21" t="str">
        <f t="shared" si="14"/>
        <v/>
      </c>
      <c r="X19" s="21" t="str">
        <f t="shared" si="14"/>
        <v/>
      </c>
      <c r="Y19" s="21" t="str">
        <f t="shared" si="14"/>
        <v/>
      </c>
      <c r="Z19" s="21" t="str">
        <f t="shared" si="14"/>
        <v/>
      </c>
      <c r="AA19" s="21" t="str">
        <f t="shared" si="14"/>
        <v/>
      </c>
      <c r="AB19" s="21" t="str">
        <f t="shared" si="14"/>
        <v/>
      </c>
      <c r="AC19" s="21" t="str">
        <f t="shared" si="14"/>
        <v/>
      </c>
      <c r="AD19" s="21" t="str">
        <f t="shared" si="14"/>
        <v/>
      </c>
      <c r="AE19" s="21" t="str">
        <f t="shared" si="14"/>
        <v/>
      </c>
      <c r="AF19" s="21" t="str">
        <f t="shared" si="14"/>
        <v/>
      </c>
      <c r="AG19" s="21" t="str">
        <f t="shared" si="14"/>
        <v/>
      </c>
      <c r="AH19" s="21" t="str">
        <f t="shared" si="14"/>
        <v/>
      </c>
      <c r="AI19" s="21" t="str">
        <f t="shared" si="14"/>
        <v/>
      </c>
      <c r="AJ19" s="21" t="str">
        <f t="shared" si="14"/>
        <v/>
      </c>
      <c r="AK19" s="21" t="str">
        <f t="shared" si="14"/>
        <v/>
      </c>
      <c r="AL19" s="21" t="str">
        <f t="shared" si="14"/>
        <v/>
      </c>
      <c r="AM19" s="21" t="str">
        <f t="shared" si="14"/>
        <v/>
      </c>
      <c r="AN19" s="21" t="str">
        <f t="shared" si="14"/>
        <v/>
      </c>
      <c r="AO19" s="21" t="str">
        <f t="shared" si="14"/>
        <v/>
      </c>
      <c r="AP19" s="21" t="str">
        <f t="shared" si="14"/>
        <v/>
      </c>
      <c r="AQ19" s="21" t="str">
        <f t="shared" si="14"/>
        <v/>
      </c>
      <c r="AR19" s="21" t="str">
        <f t="shared" si="14"/>
        <v/>
      </c>
      <c r="AS19" s="21" t="str">
        <f t="shared" si="14"/>
        <v/>
      </c>
      <c r="AT19" s="21" t="str">
        <f t="shared" si="14"/>
        <v/>
      </c>
      <c r="AU19" s="21" t="str">
        <f t="shared" si="14"/>
        <v/>
      </c>
      <c r="AV19" s="21" t="str">
        <f t="shared" si="14"/>
        <v/>
      </c>
      <c r="AW19" s="21" t="str">
        <f t="shared" si="14"/>
        <v/>
      </c>
      <c r="AX19" s="21" t="str">
        <f t="shared" si="14"/>
        <v/>
      </c>
    </row>
    <row r="20" spans="1:50" s="5" customFormat="1" x14ac:dyDescent="0.25">
      <c r="A20" s="65"/>
      <c r="B20" s="20" t="s">
        <v>2</v>
      </c>
      <c r="C20" s="28"/>
      <c r="D20" s="28"/>
      <c r="E20" s="21">
        <f t="shared" si="14"/>
        <v>0</v>
      </c>
      <c r="F20" s="21">
        <f t="shared" si="14"/>
        <v>1329.6055809798499</v>
      </c>
      <c r="G20" s="21">
        <f t="shared" si="14"/>
        <v>-6541.0915907235249</v>
      </c>
      <c r="H20" s="21">
        <f t="shared" si="14"/>
        <v>-139667.53093564024</v>
      </c>
      <c r="I20" s="21">
        <f t="shared" si="14"/>
        <v>-191449.07643973659</v>
      </c>
      <c r="J20" s="21">
        <f t="shared" si="14"/>
        <v>-114260.33972824829</v>
      </c>
      <c r="K20" s="21">
        <f t="shared" si="14"/>
        <v>318696.50935056002</v>
      </c>
      <c r="L20" s="21">
        <f t="shared" si="14"/>
        <v>271723.34032258578</v>
      </c>
      <c r="M20" s="21">
        <f t="shared" si="14"/>
        <v>326683.06486525876</v>
      </c>
      <c r="N20" s="21">
        <f t="shared" si="14"/>
        <v>478105.40094639291</v>
      </c>
      <c r="O20" s="21">
        <f t="shared" si="14"/>
        <v>634419.94569591957</v>
      </c>
      <c r="P20" s="21" t="str">
        <f t="shared" si="14"/>
        <v/>
      </c>
      <c r="Q20" s="21" t="str">
        <f t="shared" si="14"/>
        <v/>
      </c>
      <c r="R20" s="21" t="str">
        <f t="shared" si="14"/>
        <v/>
      </c>
      <c r="S20" s="21" t="str">
        <f t="shared" si="14"/>
        <v/>
      </c>
      <c r="T20" s="21" t="str">
        <f t="shared" si="14"/>
        <v/>
      </c>
      <c r="U20" s="21" t="str">
        <f t="shared" si="14"/>
        <v/>
      </c>
      <c r="V20" s="21" t="str">
        <f t="shared" si="14"/>
        <v/>
      </c>
      <c r="W20" s="21" t="str">
        <f t="shared" si="14"/>
        <v/>
      </c>
      <c r="X20" s="21" t="str">
        <f t="shared" si="14"/>
        <v/>
      </c>
      <c r="Y20" s="21" t="str">
        <f t="shared" si="14"/>
        <v/>
      </c>
      <c r="Z20" s="21" t="str">
        <f t="shared" si="14"/>
        <v/>
      </c>
      <c r="AA20" s="21" t="str">
        <f t="shared" si="14"/>
        <v/>
      </c>
      <c r="AB20" s="21" t="str">
        <f t="shared" si="14"/>
        <v/>
      </c>
      <c r="AC20" s="21" t="str">
        <f t="shared" si="14"/>
        <v/>
      </c>
      <c r="AD20" s="21" t="str">
        <f t="shared" si="14"/>
        <v/>
      </c>
      <c r="AE20" s="21" t="str">
        <f t="shared" si="14"/>
        <v/>
      </c>
      <c r="AF20" s="21" t="str">
        <f t="shared" si="14"/>
        <v/>
      </c>
      <c r="AG20" s="21" t="str">
        <f t="shared" si="14"/>
        <v/>
      </c>
      <c r="AH20" s="21" t="str">
        <f t="shared" si="14"/>
        <v/>
      </c>
      <c r="AI20" s="21" t="str">
        <f t="shared" si="14"/>
        <v/>
      </c>
      <c r="AJ20" s="21" t="str">
        <f t="shared" si="14"/>
        <v/>
      </c>
      <c r="AK20" s="21" t="str">
        <f t="shared" si="14"/>
        <v/>
      </c>
      <c r="AL20" s="21" t="str">
        <f t="shared" si="14"/>
        <v/>
      </c>
      <c r="AM20" s="21" t="str">
        <f t="shared" si="14"/>
        <v/>
      </c>
      <c r="AN20" s="21" t="str">
        <f t="shared" si="14"/>
        <v/>
      </c>
      <c r="AO20" s="21" t="str">
        <f t="shared" si="14"/>
        <v/>
      </c>
      <c r="AP20" s="21" t="str">
        <f t="shared" si="14"/>
        <v/>
      </c>
      <c r="AQ20" s="21" t="str">
        <f t="shared" si="14"/>
        <v/>
      </c>
      <c r="AR20" s="21" t="str">
        <f t="shared" si="14"/>
        <v/>
      </c>
      <c r="AS20" s="21" t="str">
        <f t="shared" si="14"/>
        <v/>
      </c>
      <c r="AT20" s="21" t="str">
        <f t="shared" si="14"/>
        <v/>
      </c>
      <c r="AU20" s="21" t="str">
        <f t="shared" si="14"/>
        <v/>
      </c>
      <c r="AV20" s="21" t="str">
        <f t="shared" si="14"/>
        <v/>
      </c>
      <c r="AW20" s="21" t="str">
        <f t="shared" si="14"/>
        <v/>
      </c>
      <c r="AX20" s="21" t="str">
        <f t="shared" si="14"/>
        <v/>
      </c>
    </row>
    <row r="21" spans="1:50" s="5" customFormat="1" ht="8.25" customHeight="1" x14ac:dyDescent="0.25">
      <c r="A21" s="44"/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s="3" customFormat="1" x14ac:dyDescent="0.25">
      <c r="A22" s="65" t="s">
        <v>20</v>
      </c>
      <c r="B22" s="17" t="s">
        <v>28</v>
      </c>
      <c r="C22" s="32"/>
      <c r="D22" s="32"/>
      <c r="E22" s="22">
        <f>IF('Allocations - TD'!D5="","",'Allocations - TD'!D31)</f>
        <v>0</v>
      </c>
      <c r="F22" s="22">
        <f>IF('Allocations - TD'!E5="","",'Allocations - TD'!E31)</f>
        <v>1328.78</v>
      </c>
      <c r="G22" s="22">
        <f>IF('Allocations - TD'!F5="","",'Allocations - TD'!F31)</f>
        <v>9526.5299999999988</v>
      </c>
      <c r="H22" s="22">
        <f>IF('Allocations - TD'!G5="","",'Allocations - TD'!G31)</f>
        <v>120352.88</v>
      </c>
      <c r="I22" s="22">
        <f>IF('Allocations - TD'!H5="","",'Allocations - TD'!H31)</f>
        <v>256080.65000000002</v>
      </c>
      <c r="J22" s="22">
        <f>IF('Allocations - TD'!I5="","",'Allocations - TD'!I31)</f>
        <v>373393.34435846674</v>
      </c>
      <c r="K22" s="22">
        <f>IF('Allocations - TD'!J5="","",'Allocations - TD'!J31)</f>
        <v>671736.21363575384</v>
      </c>
      <c r="L22" s="22">
        <f>IF('Allocations - TD'!K5="","",'Allocations - TD'!K31)</f>
        <v>120839.84990541483</v>
      </c>
      <c r="M22" s="22">
        <f>IF('Allocations - TD'!L5="","",'Allocations - TD'!L31)</f>
        <v>182499.9597590632</v>
      </c>
      <c r="N22" s="22">
        <f>IF('Allocations - TD'!M5="","",'Allocations - TD'!M31)</f>
        <v>302372.27824538824</v>
      </c>
      <c r="O22" s="22">
        <f>IF('Allocations - TD'!N5="","",'Allocations - TD'!N31)</f>
        <v>331423.99361987488</v>
      </c>
      <c r="P22" s="22">
        <f>IF('Allocations - TD'!O5="","",'Allocations - TD'!O31)</f>
        <v>301285.93060574617</v>
      </c>
      <c r="Q22" s="22">
        <f>IF('Allocations - TD'!P5="","",'Allocations - TD'!P31)</f>
        <v>278770.72331413388</v>
      </c>
      <c r="R22" s="22">
        <f>IF('Allocations - TD'!Q5="","",'Allocations - TD'!Q31)</f>
        <v>220494.4518621302</v>
      </c>
      <c r="S22" s="22">
        <f>IF('Allocations - TD'!R5="","",'Allocations - TD'!R31)</f>
        <v>298628.11702702387</v>
      </c>
      <c r="T22" s="22">
        <f>IF('Allocations - TD'!S5="","",'Allocations - TD'!S31)</f>
        <v>1074420.5236797333</v>
      </c>
      <c r="U22" s="22">
        <f>IF('Allocations - TD'!T5="","",'Allocations - TD'!T31)</f>
        <v>1464857.9126073637</v>
      </c>
      <c r="V22" s="22">
        <f>IF('Allocations - TD'!U5="","",'Allocations - TD'!U31)</f>
        <v>1505313.503856157</v>
      </c>
      <c r="W22" s="22">
        <f>IF('Allocations - TD'!V5="","",'Allocations - TD'!V31)</f>
        <v>916589.30526988429</v>
      </c>
      <c r="X22" s="22">
        <f>IF('Allocations - TD'!W5="","",'Allocations - TD'!W31)</f>
        <v>268906.60510599345</v>
      </c>
      <c r="Y22" s="22">
        <f>IF('Allocations - TD'!X5="","",'Allocations - TD'!X31)</f>
        <v>340007.0708410893</v>
      </c>
      <c r="Z22" s="22">
        <f>IF('Allocations - TD'!Y5="","",'Allocations - TD'!Y31)</f>
        <v>470939.17404793965</v>
      </c>
      <c r="AA22" s="22">
        <f>IF('Allocations - TD'!Z5="","",'Allocations - TD'!Z31)</f>
        <v>486034.42057113745</v>
      </c>
      <c r="AB22" s="22" t="str">
        <f>IF('Allocations - TD'!AA5="","",'Allocations - TD'!AA31)</f>
        <v/>
      </c>
      <c r="AC22" s="22" t="str">
        <f>IF('Allocations - TD'!AB5="","",'Allocations - TD'!AB31)</f>
        <v/>
      </c>
      <c r="AD22" s="22" t="str">
        <f>IF('Allocations - TD'!AC5="","",'Allocations - TD'!AC31)</f>
        <v/>
      </c>
      <c r="AE22" s="22" t="str">
        <f>IF('Allocations - TD'!AD5="","",'Allocations - TD'!AD31)</f>
        <v/>
      </c>
      <c r="AF22" s="22" t="str">
        <f>IF('Allocations - TD'!AE5="","",'Allocations - TD'!AE31)</f>
        <v/>
      </c>
      <c r="AG22" s="22" t="str">
        <f>IF('Allocations - TD'!AF5="","",'Allocations - TD'!AF31)</f>
        <v/>
      </c>
      <c r="AH22" s="22" t="str">
        <f>IF('Allocations - TD'!AG5="","",'Allocations - TD'!AG31)</f>
        <v/>
      </c>
      <c r="AI22" s="22" t="str">
        <f>IF('Allocations - TD'!AH5="","",'Allocations - TD'!AH31)</f>
        <v/>
      </c>
      <c r="AJ22" s="22" t="str">
        <f>IF('Allocations - TD'!AI5="","",'Allocations - TD'!AI31)</f>
        <v/>
      </c>
      <c r="AK22" s="22" t="str">
        <f>IF('Allocations - TD'!AJ5="","",'Allocations - TD'!AJ31)</f>
        <v/>
      </c>
      <c r="AL22" s="22" t="str">
        <f>IF('Allocations - TD'!AK5="","",'Allocations - TD'!AK31)</f>
        <v/>
      </c>
      <c r="AM22" s="22" t="str">
        <f>IF('Allocations - TD'!AL5="","",'Allocations - TD'!AL31)</f>
        <v/>
      </c>
      <c r="AN22" s="22" t="str">
        <f>IF('Allocations - TD'!AM5="","",'Allocations - TD'!AM31)</f>
        <v/>
      </c>
      <c r="AO22" s="22" t="str">
        <f>IF('Allocations - TD'!AN5="","",'Allocations - TD'!AN31)</f>
        <v/>
      </c>
      <c r="AP22" s="22" t="str">
        <f>IF('Allocations - TD'!AO5="","",'Allocations - TD'!AO31)</f>
        <v/>
      </c>
      <c r="AQ22" s="22" t="str">
        <f>IF('Allocations - TD'!AP5="","",'Allocations - TD'!AP31)</f>
        <v/>
      </c>
      <c r="AR22" s="22" t="str">
        <f>IF('Allocations - TD'!AQ5="","",'Allocations - TD'!AQ31)</f>
        <v/>
      </c>
      <c r="AS22" s="22" t="str">
        <f>IF('Allocations - TD'!AR5="","",'Allocations - TD'!AR31)</f>
        <v/>
      </c>
      <c r="AT22" s="22" t="str">
        <f>IF('Allocations - TD'!AS5="","",'Allocations - TD'!AS31)</f>
        <v/>
      </c>
      <c r="AU22" s="22" t="str">
        <f>IF('Allocations - TD'!AT5="","",'Allocations - TD'!AT31)</f>
        <v/>
      </c>
      <c r="AV22" s="22" t="str">
        <f>IF('Allocations - TD'!AU5="","",'Allocations - TD'!AU31)</f>
        <v/>
      </c>
      <c r="AW22" s="22" t="str">
        <f>IF('Allocations - TD'!AV5="","",'Allocations - TD'!AV31)</f>
        <v/>
      </c>
      <c r="AX22" s="22" t="str">
        <f>IF('Allocations - TD'!AW5="","",'Allocations - TD'!AW31)</f>
        <v/>
      </c>
    </row>
    <row r="23" spans="1:50" s="5" customFormat="1" ht="15" customHeight="1" x14ac:dyDescent="0.25">
      <c r="A23" s="65"/>
      <c r="B23" s="18" t="s">
        <v>26</v>
      </c>
      <c r="C23" s="26"/>
      <c r="D23" s="26"/>
      <c r="E23" s="24">
        <v>0</v>
      </c>
      <c r="F23" s="24">
        <v>0</v>
      </c>
      <c r="G23" s="24">
        <v>12454.76</v>
      </c>
      <c r="H23" s="24">
        <v>191642.45</v>
      </c>
      <c r="I23" s="24">
        <v>257925.06</v>
      </c>
      <c r="J23" s="24">
        <v>258848.42</v>
      </c>
      <c r="K23" s="24">
        <v>234125.18</v>
      </c>
      <c r="L23" s="24">
        <v>166948.49</v>
      </c>
      <c r="M23" s="53">
        <v>152179.60999999999</v>
      </c>
      <c r="N23" s="53">
        <v>223929.49</v>
      </c>
      <c r="O23" s="53">
        <v>290624.77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s="5" customFormat="1" x14ac:dyDescent="0.25">
      <c r="A24" s="65"/>
      <c r="B24" s="18" t="s">
        <v>13</v>
      </c>
      <c r="C24" s="26"/>
      <c r="D24" s="26"/>
      <c r="E24" s="9">
        <f t="shared" ref="E24:AX24" si="15">IF(OR(E23="",E22=""),"",E22-E23)</f>
        <v>0</v>
      </c>
      <c r="F24" s="9">
        <f t="shared" si="15"/>
        <v>1328.78</v>
      </c>
      <c r="G24" s="9">
        <f t="shared" si="15"/>
        <v>-2928.2300000000014</v>
      </c>
      <c r="H24" s="9">
        <f t="shared" si="15"/>
        <v>-71289.570000000007</v>
      </c>
      <c r="I24" s="9">
        <f t="shared" si="15"/>
        <v>-1844.4099999999744</v>
      </c>
      <c r="J24" s="9">
        <f t="shared" si="15"/>
        <v>114544.92435846673</v>
      </c>
      <c r="K24" s="9">
        <f t="shared" si="15"/>
        <v>437611.03363575385</v>
      </c>
      <c r="L24" s="9">
        <f t="shared" si="15"/>
        <v>-46108.640094585164</v>
      </c>
      <c r="M24" s="9">
        <f t="shared" si="15"/>
        <v>30320.349759063218</v>
      </c>
      <c r="N24" s="9">
        <f t="shared" si="15"/>
        <v>78442.788245388248</v>
      </c>
      <c r="O24" s="9">
        <f t="shared" si="15"/>
        <v>40799.223619874858</v>
      </c>
      <c r="P24" s="9" t="str">
        <f t="shared" si="15"/>
        <v/>
      </c>
      <c r="Q24" s="9" t="str">
        <f t="shared" si="15"/>
        <v/>
      </c>
      <c r="R24" s="9" t="str">
        <f t="shared" si="15"/>
        <v/>
      </c>
      <c r="S24" s="9" t="str">
        <f t="shared" si="15"/>
        <v/>
      </c>
      <c r="T24" s="9" t="str">
        <f t="shared" si="15"/>
        <v/>
      </c>
      <c r="U24" s="9" t="str">
        <f t="shared" si="15"/>
        <v/>
      </c>
      <c r="V24" s="9" t="str">
        <f t="shared" si="15"/>
        <v/>
      </c>
      <c r="W24" s="9" t="str">
        <f t="shared" si="15"/>
        <v/>
      </c>
      <c r="X24" s="9" t="str">
        <f t="shared" si="15"/>
        <v/>
      </c>
      <c r="Y24" s="9" t="str">
        <f t="shared" si="15"/>
        <v/>
      </c>
      <c r="Z24" s="9" t="str">
        <f t="shared" si="15"/>
        <v/>
      </c>
      <c r="AA24" s="9" t="str">
        <f t="shared" si="15"/>
        <v/>
      </c>
      <c r="AB24" s="9" t="str">
        <f t="shared" si="15"/>
        <v/>
      </c>
      <c r="AC24" s="9" t="str">
        <f t="shared" si="15"/>
        <v/>
      </c>
      <c r="AD24" s="9" t="str">
        <f t="shared" si="15"/>
        <v/>
      </c>
      <c r="AE24" s="9" t="str">
        <f t="shared" si="15"/>
        <v/>
      </c>
      <c r="AF24" s="9" t="str">
        <f t="shared" si="15"/>
        <v/>
      </c>
      <c r="AG24" s="9" t="str">
        <f t="shared" si="15"/>
        <v/>
      </c>
      <c r="AH24" s="9" t="str">
        <f t="shared" si="15"/>
        <v/>
      </c>
      <c r="AI24" s="9" t="str">
        <f t="shared" si="15"/>
        <v/>
      </c>
      <c r="AJ24" s="9" t="str">
        <f t="shared" si="15"/>
        <v/>
      </c>
      <c r="AK24" s="9" t="str">
        <f t="shared" si="15"/>
        <v/>
      </c>
      <c r="AL24" s="9" t="str">
        <f t="shared" si="15"/>
        <v/>
      </c>
      <c r="AM24" s="9" t="str">
        <f t="shared" si="15"/>
        <v/>
      </c>
      <c r="AN24" s="9" t="str">
        <f t="shared" si="15"/>
        <v/>
      </c>
      <c r="AO24" s="9" t="str">
        <f t="shared" si="15"/>
        <v/>
      </c>
      <c r="AP24" s="9" t="str">
        <f t="shared" si="15"/>
        <v/>
      </c>
      <c r="AQ24" s="9" t="str">
        <f t="shared" si="15"/>
        <v/>
      </c>
      <c r="AR24" s="9" t="str">
        <f t="shared" si="15"/>
        <v/>
      </c>
      <c r="AS24" s="9" t="str">
        <f t="shared" si="15"/>
        <v/>
      </c>
      <c r="AT24" s="9" t="str">
        <f t="shared" si="15"/>
        <v/>
      </c>
      <c r="AU24" s="9" t="str">
        <f t="shared" si="15"/>
        <v/>
      </c>
      <c r="AV24" s="9" t="str">
        <f t="shared" si="15"/>
        <v/>
      </c>
      <c r="AW24" s="9" t="str">
        <f t="shared" si="15"/>
        <v/>
      </c>
      <c r="AX24" s="9" t="str">
        <f t="shared" si="15"/>
        <v/>
      </c>
    </row>
    <row r="25" spans="1:50" s="5" customFormat="1" x14ac:dyDescent="0.25">
      <c r="A25" s="65"/>
      <c r="B25" s="19" t="s">
        <v>8</v>
      </c>
      <c r="C25" s="30"/>
      <c r="D25" s="30"/>
      <c r="E25" s="9">
        <f>IF(OR(E8="",E24=""),"",(E24+D27)*E8/12)</f>
        <v>0</v>
      </c>
      <c r="F25" s="9">
        <f t="shared" ref="F25:AX25" si="16">IF(OR(F8="",F24=""),"",(F24+E27)*F8/12)</f>
        <v>0.8255809798499999</v>
      </c>
      <c r="G25" s="9">
        <f>IF(OR(G8="",G24=""),"",(G24+F27)*G8/12)</f>
        <v>-1.0068589534574304</v>
      </c>
      <c r="H25" s="9">
        <f>IF(OR(H8="",H24=""),"",(H24+G27)*H8/12)</f>
        <v>-38.04342526901916</v>
      </c>
      <c r="I25" s="9">
        <f>IF(OR(I8="",I24=""),"",(I24+H27)*I8/12)</f>
        <v>-39.19548832457653</v>
      </c>
      <c r="J25" s="9">
        <f t="shared" si="16"/>
        <v>25.316101791241433</v>
      </c>
      <c r="K25" s="9">
        <f t="shared" si="16"/>
        <v>300.52843321651994</v>
      </c>
      <c r="L25" s="9">
        <f t="shared" si="16"/>
        <v>273.38393574818252</v>
      </c>
      <c r="M25" s="9">
        <f t="shared" si="16"/>
        <v>292.76430120050321</v>
      </c>
      <c r="N25" s="9">
        <f t="shared" si="16"/>
        <v>342.64130534995348</v>
      </c>
      <c r="O25" s="9">
        <f t="shared" si="16"/>
        <v>368.70364823346034</v>
      </c>
      <c r="P25" s="9" t="str">
        <f t="shared" si="16"/>
        <v/>
      </c>
      <c r="Q25" s="9" t="str">
        <f t="shared" si="16"/>
        <v/>
      </c>
      <c r="R25" s="9" t="str">
        <f t="shared" si="16"/>
        <v/>
      </c>
      <c r="S25" s="9" t="str">
        <f t="shared" si="16"/>
        <v/>
      </c>
      <c r="T25" s="9" t="str">
        <f t="shared" si="16"/>
        <v/>
      </c>
      <c r="U25" s="9" t="str">
        <f t="shared" si="16"/>
        <v/>
      </c>
      <c r="V25" s="9" t="str">
        <f t="shared" si="16"/>
        <v/>
      </c>
      <c r="W25" s="9" t="str">
        <f t="shared" si="16"/>
        <v/>
      </c>
      <c r="X25" s="9" t="str">
        <f t="shared" si="16"/>
        <v/>
      </c>
      <c r="Y25" s="9" t="str">
        <f t="shared" si="16"/>
        <v/>
      </c>
      <c r="Z25" s="9" t="str">
        <f t="shared" si="16"/>
        <v/>
      </c>
      <c r="AA25" s="9" t="str">
        <f t="shared" si="16"/>
        <v/>
      </c>
      <c r="AB25" s="9" t="str">
        <f t="shared" si="16"/>
        <v/>
      </c>
      <c r="AC25" s="9" t="str">
        <f t="shared" si="16"/>
        <v/>
      </c>
      <c r="AD25" s="9" t="str">
        <f t="shared" si="16"/>
        <v/>
      </c>
      <c r="AE25" s="9" t="str">
        <f t="shared" si="16"/>
        <v/>
      </c>
      <c r="AF25" s="9" t="str">
        <f t="shared" si="16"/>
        <v/>
      </c>
      <c r="AG25" s="9" t="str">
        <f t="shared" si="16"/>
        <v/>
      </c>
      <c r="AH25" s="9" t="str">
        <f t="shared" si="16"/>
        <v/>
      </c>
      <c r="AI25" s="9" t="str">
        <f t="shared" si="16"/>
        <v/>
      </c>
      <c r="AJ25" s="9" t="str">
        <f t="shared" si="16"/>
        <v/>
      </c>
      <c r="AK25" s="9" t="str">
        <f t="shared" si="16"/>
        <v/>
      </c>
      <c r="AL25" s="9" t="str">
        <f t="shared" si="16"/>
        <v/>
      </c>
      <c r="AM25" s="9" t="str">
        <f t="shared" si="16"/>
        <v/>
      </c>
      <c r="AN25" s="9" t="str">
        <f t="shared" si="16"/>
        <v/>
      </c>
      <c r="AO25" s="9" t="str">
        <f t="shared" si="16"/>
        <v/>
      </c>
      <c r="AP25" s="9" t="str">
        <f t="shared" si="16"/>
        <v/>
      </c>
      <c r="AQ25" s="9" t="str">
        <f t="shared" si="16"/>
        <v/>
      </c>
      <c r="AR25" s="9" t="str">
        <f t="shared" si="16"/>
        <v/>
      </c>
      <c r="AS25" s="9" t="str">
        <f t="shared" si="16"/>
        <v/>
      </c>
      <c r="AT25" s="9" t="str">
        <f t="shared" si="16"/>
        <v/>
      </c>
      <c r="AU25" s="9" t="str">
        <f t="shared" si="16"/>
        <v/>
      </c>
      <c r="AV25" s="9" t="str">
        <f t="shared" si="16"/>
        <v/>
      </c>
      <c r="AW25" s="9" t="str">
        <f t="shared" si="16"/>
        <v/>
      </c>
      <c r="AX25" s="9" t="str">
        <f t="shared" si="16"/>
        <v/>
      </c>
    </row>
    <row r="26" spans="1:50" s="5" customFormat="1" x14ac:dyDescent="0.25">
      <c r="A26" s="65"/>
      <c r="B26" s="18" t="s">
        <v>14</v>
      </c>
      <c r="C26" s="26"/>
      <c r="D26" s="26"/>
      <c r="E26" s="9">
        <f t="shared" ref="E26:AX26" si="17">IF(OR(E24="",E25=""),"",E24+E25)</f>
        <v>0</v>
      </c>
      <c r="F26" s="9">
        <f>IF(OR(F24="",F25=""),"",F24+F25)</f>
        <v>1329.6055809798499</v>
      </c>
      <c r="G26" s="9">
        <f t="shared" si="17"/>
        <v>-2929.236858953459</v>
      </c>
      <c r="H26" s="9">
        <f t="shared" si="17"/>
        <v>-71327.613425269024</v>
      </c>
      <c r="I26" s="9">
        <f t="shared" si="17"/>
        <v>-1883.6054883245508</v>
      </c>
      <c r="J26" s="9">
        <f t="shared" si="17"/>
        <v>114570.24046025796</v>
      </c>
      <c r="K26" s="9">
        <f t="shared" si="17"/>
        <v>437911.56206897035</v>
      </c>
      <c r="L26" s="9">
        <f t="shared" si="17"/>
        <v>-45835.256158836979</v>
      </c>
      <c r="M26" s="9">
        <f t="shared" si="17"/>
        <v>30613.114060263721</v>
      </c>
      <c r="N26" s="9">
        <f t="shared" si="17"/>
        <v>78785.429550738205</v>
      </c>
      <c r="O26" s="9">
        <f t="shared" si="17"/>
        <v>41167.927268108317</v>
      </c>
      <c r="P26" s="9" t="str">
        <f t="shared" si="17"/>
        <v/>
      </c>
      <c r="Q26" s="9" t="str">
        <f t="shared" si="17"/>
        <v/>
      </c>
      <c r="R26" s="9" t="str">
        <f t="shared" si="17"/>
        <v/>
      </c>
      <c r="S26" s="9" t="str">
        <f t="shared" si="17"/>
        <v/>
      </c>
      <c r="T26" s="9" t="str">
        <f t="shared" si="17"/>
        <v/>
      </c>
      <c r="U26" s="9" t="str">
        <f t="shared" si="17"/>
        <v/>
      </c>
      <c r="V26" s="9" t="str">
        <f t="shared" si="17"/>
        <v/>
      </c>
      <c r="W26" s="9" t="str">
        <f t="shared" si="17"/>
        <v/>
      </c>
      <c r="X26" s="9" t="str">
        <f t="shared" si="17"/>
        <v/>
      </c>
      <c r="Y26" s="9" t="str">
        <f t="shared" si="17"/>
        <v/>
      </c>
      <c r="Z26" s="9" t="str">
        <f t="shared" si="17"/>
        <v/>
      </c>
      <c r="AA26" s="9" t="str">
        <f t="shared" si="17"/>
        <v/>
      </c>
      <c r="AB26" s="9" t="str">
        <f t="shared" si="17"/>
        <v/>
      </c>
      <c r="AC26" s="9" t="str">
        <f t="shared" si="17"/>
        <v/>
      </c>
      <c r="AD26" s="9" t="str">
        <f t="shared" si="17"/>
        <v/>
      </c>
      <c r="AE26" s="9" t="str">
        <f t="shared" si="17"/>
        <v/>
      </c>
      <c r="AF26" s="9" t="str">
        <f t="shared" si="17"/>
        <v/>
      </c>
      <c r="AG26" s="9" t="str">
        <f t="shared" si="17"/>
        <v/>
      </c>
      <c r="AH26" s="9" t="str">
        <f t="shared" si="17"/>
        <v/>
      </c>
      <c r="AI26" s="9" t="str">
        <f t="shared" si="17"/>
        <v/>
      </c>
      <c r="AJ26" s="9" t="str">
        <f t="shared" si="17"/>
        <v/>
      </c>
      <c r="AK26" s="9" t="str">
        <f t="shared" si="17"/>
        <v/>
      </c>
      <c r="AL26" s="9" t="str">
        <f t="shared" si="17"/>
        <v/>
      </c>
      <c r="AM26" s="9" t="str">
        <f t="shared" si="17"/>
        <v/>
      </c>
      <c r="AN26" s="9" t="str">
        <f t="shared" si="17"/>
        <v/>
      </c>
      <c r="AO26" s="9" t="str">
        <f t="shared" si="17"/>
        <v/>
      </c>
      <c r="AP26" s="9" t="str">
        <f t="shared" si="17"/>
        <v/>
      </c>
      <c r="AQ26" s="9" t="str">
        <f t="shared" si="17"/>
        <v/>
      </c>
      <c r="AR26" s="9" t="str">
        <f t="shared" si="17"/>
        <v/>
      </c>
      <c r="AS26" s="9" t="str">
        <f t="shared" si="17"/>
        <v/>
      </c>
      <c r="AT26" s="9" t="str">
        <f t="shared" si="17"/>
        <v/>
      </c>
      <c r="AU26" s="9" t="str">
        <f t="shared" si="17"/>
        <v/>
      </c>
      <c r="AV26" s="9" t="str">
        <f t="shared" si="17"/>
        <v/>
      </c>
      <c r="AW26" s="9" t="str">
        <f t="shared" si="17"/>
        <v/>
      </c>
      <c r="AX26" s="9" t="str">
        <f t="shared" si="17"/>
        <v/>
      </c>
    </row>
    <row r="27" spans="1:50" s="5" customFormat="1" x14ac:dyDescent="0.25">
      <c r="A27" s="65"/>
      <c r="B27" s="20" t="s">
        <v>15</v>
      </c>
      <c r="C27" s="28"/>
      <c r="D27" s="28"/>
      <c r="E27" s="9">
        <f>E26</f>
        <v>0</v>
      </c>
      <c r="F27" s="9">
        <f>IF(OR(F26="",E27=""),"",F26+E27)</f>
        <v>1329.6055809798499</v>
      </c>
      <c r="G27" s="9">
        <f t="shared" ref="G27:AX27" si="18">IF(OR(G26="",F27=""),"",G26+F27)</f>
        <v>-1599.631277973609</v>
      </c>
      <c r="H27" s="9">
        <f t="shared" si="18"/>
        <v>-72927.244703242628</v>
      </c>
      <c r="I27" s="9">
        <f t="shared" si="18"/>
        <v>-74810.85019156718</v>
      </c>
      <c r="J27" s="9">
        <f t="shared" si="18"/>
        <v>39759.390268690782</v>
      </c>
      <c r="K27" s="9">
        <f t="shared" si="18"/>
        <v>477670.95233766112</v>
      </c>
      <c r="L27" s="9">
        <f t="shared" si="18"/>
        <v>431835.69617882412</v>
      </c>
      <c r="M27" s="9">
        <f t="shared" si="18"/>
        <v>462448.81023908785</v>
      </c>
      <c r="N27" s="9">
        <f t="shared" si="18"/>
        <v>541234.2397898261</v>
      </c>
      <c r="O27" s="9">
        <f t="shared" si="18"/>
        <v>582402.16705793445</v>
      </c>
      <c r="P27" s="9" t="str">
        <f t="shared" si="18"/>
        <v/>
      </c>
      <c r="Q27" s="9" t="str">
        <f t="shared" si="18"/>
        <v/>
      </c>
      <c r="R27" s="9" t="str">
        <f t="shared" si="18"/>
        <v/>
      </c>
      <c r="S27" s="9" t="str">
        <f t="shared" si="18"/>
        <v/>
      </c>
      <c r="T27" s="9" t="str">
        <f t="shared" si="18"/>
        <v/>
      </c>
      <c r="U27" s="9" t="str">
        <f t="shared" si="18"/>
        <v/>
      </c>
      <c r="V27" s="9" t="str">
        <f t="shared" si="18"/>
        <v/>
      </c>
      <c r="W27" s="9" t="str">
        <f t="shared" si="18"/>
        <v/>
      </c>
      <c r="X27" s="9" t="str">
        <f t="shared" si="18"/>
        <v/>
      </c>
      <c r="Y27" s="9" t="str">
        <f t="shared" si="18"/>
        <v/>
      </c>
      <c r="Z27" s="9" t="str">
        <f t="shared" si="18"/>
        <v/>
      </c>
      <c r="AA27" s="9" t="str">
        <f t="shared" si="18"/>
        <v/>
      </c>
      <c r="AB27" s="9" t="str">
        <f t="shared" si="18"/>
        <v/>
      </c>
      <c r="AC27" s="9" t="str">
        <f t="shared" si="18"/>
        <v/>
      </c>
      <c r="AD27" s="9" t="str">
        <f t="shared" si="18"/>
        <v/>
      </c>
      <c r="AE27" s="9" t="str">
        <f t="shared" si="18"/>
        <v/>
      </c>
      <c r="AF27" s="9" t="str">
        <f t="shared" si="18"/>
        <v/>
      </c>
      <c r="AG27" s="9" t="str">
        <f t="shared" si="18"/>
        <v/>
      </c>
      <c r="AH27" s="9" t="str">
        <f t="shared" si="18"/>
        <v/>
      </c>
      <c r="AI27" s="9" t="str">
        <f t="shared" si="18"/>
        <v/>
      </c>
      <c r="AJ27" s="9" t="str">
        <f t="shared" si="18"/>
        <v/>
      </c>
      <c r="AK27" s="9" t="str">
        <f t="shared" si="18"/>
        <v/>
      </c>
      <c r="AL27" s="9" t="str">
        <f t="shared" si="18"/>
        <v/>
      </c>
      <c r="AM27" s="9" t="str">
        <f t="shared" si="18"/>
        <v/>
      </c>
      <c r="AN27" s="9" t="str">
        <f t="shared" si="18"/>
        <v/>
      </c>
      <c r="AO27" s="9" t="str">
        <f t="shared" si="18"/>
        <v/>
      </c>
      <c r="AP27" s="9" t="str">
        <f t="shared" si="18"/>
        <v/>
      </c>
      <c r="AQ27" s="9" t="str">
        <f t="shared" si="18"/>
        <v/>
      </c>
      <c r="AR27" s="9" t="str">
        <f t="shared" si="18"/>
        <v/>
      </c>
      <c r="AS27" s="9" t="str">
        <f t="shared" si="18"/>
        <v/>
      </c>
      <c r="AT27" s="9" t="str">
        <f t="shared" si="18"/>
        <v/>
      </c>
      <c r="AU27" s="9" t="str">
        <f t="shared" si="18"/>
        <v/>
      </c>
      <c r="AV27" s="9" t="str">
        <f t="shared" si="18"/>
        <v/>
      </c>
      <c r="AW27" s="9" t="str">
        <f t="shared" si="18"/>
        <v/>
      </c>
      <c r="AX27" s="9" t="str">
        <f t="shared" si="18"/>
        <v/>
      </c>
    </row>
    <row r="28" spans="1:50" s="5" customFormat="1" ht="8.25" customHeight="1" x14ac:dyDescent="0.25">
      <c r="A28" s="44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1:50" s="3" customFormat="1" x14ac:dyDescent="0.25">
      <c r="A29" s="65" t="s">
        <v>21</v>
      </c>
      <c r="B29" s="17" t="s">
        <v>28</v>
      </c>
      <c r="C29" s="32"/>
      <c r="D29" s="32"/>
      <c r="E29" s="22">
        <f>IF('Allocations - TD'!D6="","",'Allocations - TD'!D32)</f>
        <v>0</v>
      </c>
      <c r="F29" s="22">
        <f>IF('Allocations - TD'!E6="","",'Allocations - TD'!E32)</f>
        <v>0</v>
      </c>
      <c r="G29" s="22">
        <f>IF('Allocations - TD'!F6="","",'Allocations - TD'!F32)</f>
        <v>0</v>
      </c>
      <c r="H29" s="22">
        <f>IF('Allocations - TD'!G6="","",'Allocations - TD'!G32)</f>
        <v>4167.9399999999996</v>
      </c>
      <c r="I29" s="22">
        <f>IF('Allocations - TD'!H6="","",'Allocations - TD'!H32)</f>
        <v>13357.940000000002</v>
      </c>
      <c r="J29" s="22">
        <f>IF('Allocations - TD'!I6="","",'Allocations - TD'!I32)</f>
        <v>14670.985238775314</v>
      </c>
      <c r="K29" s="22">
        <f>IF('Allocations - TD'!J6="","",'Allocations - TD'!J32)</f>
        <v>22602.465674921033</v>
      </c>
      <c r="L29" s="22">
        <f>IF('Allocations - TD'!K6="","",'Allocations - TD'!K32)</f>
        <v>23670.862866768453</v>
      </c>
      <c r="M29" s="22">
        <f>IF('Allocations - TD'!L6="","",'Allocations - TD'!L32)</f>
        <v>26488.822482819316</v>
      </c>
      <c r="N29" s="22">
        <f>IF('Allocations - TD'!M6="","",'Allocations - TD'!M32)</f>
        <v>34203.557805784905</v>
      </c>
      <c r="O29" s="22">
        <f>IF('Allocations - TD'!N6="","",'Allocations - TD'!N32)</f>
        <v>41844.502780207877</v>
      </c>
      <c r="P29" s="22">
        <f>IF('Allocations - TD'!O6="","",'Allocations - TD'!O32)</f>
        <v>36401.800555620612</v>
      </c>
      <c r="Q29" s="22">
        <f>IF('Allocations - TD'!P6="","",'Allocations - TD'!P32)</f>
        <v>44745.266415878948</v>
      </c>
      <c r="R29" s="22">
        <f>IF('Allocations - TD'!Q6="","",'Allocations - TD'!Q32)</f>
        <v>50301.217957841371</v>
      </c>
      <c r="S29" s="22">
        <f>IF('Allocations - TD'!R6="","",'Allocations - TD'!R32)</f>
        <v>72602.035862232573</v>
      </c>
      <c r="T29" s="22">
        <f>IF('Allocations - TD'!S6="","",'Allocations - TD'!S32)</f>
        <v>97672.640792300619</v>
      </c>
      <c r="U29" s="22">
        <f>IF('Allocations - TD'!T6="","",'Allocations - TD'!T32)</f>
        <v>136505.75426916077</v>
      </c>
      <c r="V29" s="22">
        <f>IF('Allocations - TD'!U6="","",'Allocations - TD'!U32)</f>
        <v>127883.81489589936</v>
      </c>
      <c r="W29" s="22">
        <f>IF('Allocations - TD'!V6="","",'Allocations - TD'!V32)</f>
        <v>125600.91098956695</v>
      </c>
      <c r="X29" s="22">
        <f>IF('Allocations - TD'!W6="","",'Allocations - TD'!W32)</f>
        <v>89869.37844668726</v>
      </c>
      <c r="Y29" s="22">
        <f>IF('Allocations - TD'!X6="","",'Allocations - TD'!X32)</f>
        <v>86170.615528817187</v>
      </c>
      <c r="Z29" s="22">
        <f>IF('Allocations - TD'!Y6="","",'Allocations - TD'!Y32)</f>
        <v>97203.894647684952</v>
      </c>
      <c r="AA29" s="22">
        <f>IF('Allocations - TD'!Z6="","",'Allocations - TD'!Z32)</f>
        <v>106863.48394663472</v>
      </c>
      <c r="AB29" s="22" t="str">
        <f>IF('Allocations - TD'!AA6="","",'Allocations - TD'!AA32)</f>
        <v/>
      </c>
      <c r="AC29" s="22" t="str">
        <f>IF('Allocations - TD'!AB6="","",'Allocations - TD'!AB32)</f>
        <v/>
      </c>
      <c r="AD29" s="22" t="str">
        <f>IF('Allocations - TD'!AC6="","",'Allocations - TD'!AC32)</f>
        <v/>
      </c>
      <c r="AE29" s="22" t="str">
        <f>IF('Allocations - TD'!AD6="","",'Allocations - TD'!AD32)</f>
        <v/>
      </c>
      <c r="AF29" s="22" t="str">
        <f>IF('Allocations - TD'!AE6="","",'Allocations - TD'!AE32)</f>
        <v/>
      </c>
      <c r="AG29" s="22" t="str">
        <f>IF('Allocations - TD'!AF6="","",'Allocations - TD'!AF32)</f>
        <v/>
      </c>
      <c r="AH29" s="22" t="str">
        <f>IF('Allocations - TD'!AG6="","",'Allocations - TD'!AG32)</f>
        <v/>
      </c>
      <c r="AI29" s="22" t="str">
        <f>IF('Allocations - TD'!AH6="","",'Allocations - TD'!AH32)</f>
        <v/>
      </c>
      <c r="AJ29" s="22" t="str">
        <f>IF('Allocations - TD'!AI6="","",'Allocations - TD'!AI32)</f>
        <v/>
      </c>
      <c r="AK29" s="22" t="str">
        <f>IF('Allocations - TD'!AJ6="","",'Allocations - TD'!AJ32)</f>
        <v/>
      </c>
      <c r="AL29" s="22" t="str">
        <f>IF('Allocations - TD'!AK6="","",'Allocations - TD'!AK32)</f>
        <v/>
      </c>
      <c r="AM29" s="22" t="str">
        <f>IF('Allocations - TD'!AL6="","",'Allocations - TD'!AL32)</f>
        <v/>
      </c>
      <c r="AN29" s="22" t="str">
        <f>IF('Allocations - TD'!AM6="","",'Allocations - TD'!AM32)</f>
        <v/>
      </c>
      <c r="AO29" s="22" t="str">
        <f>IF('Allocations - TD'!AN6="","",'Allocations - TD'!AN32)</f>
        <v/>
      </c>
      <c r="AP29" s="22" t="str">
        <f>IF('Allocations - TD'!AO6="","",'Allocations - TD'!AO32)</f>
        <v/>
      </c>
      <c r="AQ29" s="22" t="str">
        <f>IF('Allocations - TD'!AP6="","",'Allocations - TD'!AP32)</f>
        <v/>
      </c>
      <c r="AR29" s="22" t="str">
        <f>IF('Allocations - TD'!AQ6="","",'Allocations - TD'!AQ32)</f>
        <v/>
      </c>
      <c r="AS29" s="22" t="str">
        <f>IF('Allocations - TD'!AR6="","",'Allocations - TD'!AR32)</f>
        <v/>
      </c>
      <c r="AT29" s="22" t="str">
        <f>IF('Allocations - TD'!AS6="","",'Allocations - TD'!AS32)</f>
        <v/>
      </c>
      <c r="AU29" s="22" t="str">
        <f>IF('Allocations - TD'!AT6="","",'Allocations - TD'!AT32)</f>
        <v/>
      </c>
      <c r="AV29" s="22" t="str">
        <f>IF('Allocations - TD'!AU6="","",'Allocations - TD'!AU32)</f>
        <v/>
      </c>
      <c r="AW29" s="22" t="str">
        <f>IF('Allocations - TD'!AV6="","",'Allocations - TD'!AV32)</f>
        <v/>
      </c>
      <c r="AX29" s="22" t="str">
        <f>IF('Allocations - TD'!AW6="","",'Allocations - TD'!AW32)</f>
        <v/>
      </c>
    </row>
    <row r="30" spans="1:50" s="5" customFormat="1" ht="15" customHeight="1" x14ac:dyDescent="0.25">
      <c r="A30" s="65"/>
      <c r="B30" s="18" t="s">
        <v>26</v>
      </c>
      <c r="C30" s="26"/>
      <c r="D30" s="26"/>
      <c r="E30" s="24">
        <v>0</v>
      </c>
      <c r="F30" s="24">
        <v>0</v>
      </c>
      <c r="G30" s="24">
        <v>856.28</v>
      </c>
      <c r="H30" s="24">
        <v>12419.27</v>
      </c>
      <c r="I30" s="24">
        <v>14760.05</v>
      </c>
      <c r="J30" s="24">
        <v>14736.25</v>
      </c>
      <c r="K30" s="24">
        <v>14174.52</v>
      </c>
      <c r="L30" s="24">
        <v>12053.27</v>
      </c>
      <c r="M30" s="53">
        <v>10913.04</v>
      </c>
      <c r="N30" s="53">
        <v>12869.47</v>
      </c>
      <c r="O30" s="53">
        <v>15048.85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s="5" customFormat="1" x14ac:dyDescent="0.25">
      <c r="A31" s="65"/>
      <c r="B31" s="18" t="s">
        <v>13</v>
      </c>
      <c r="C31" s="26"/>
      <c r="D31" s="26"/>
      <c r="E31" s="9">
        <f t="shared" ref="E31:AX31" si="19">IF(OR(E30="",E29=""),"",E29-E30)</f>
        <v>0</v>
      </c>
      <c r="F31" s="9">
        <f t="shared" si="19"/>
        <v>0</v>
      </c>
      <c r="G31" s="9">
        <f t="shared" si="19"/>
        <v>-856.28</v>
      </c>
      <c r="H31" s="9">
        <f t="shared" si="19"/>
        <v>-8251.3300000000017</v>
      </c>
      <c r="I31" s="9">
        <f t="shared" si="19"/>
        <v>-1402.1099999999969</v>
      </c>
      <c r="J31" s="9">
        <f t="shared" si="19"/>
        <v>-65.264761224685572</v>
      </c>
      <c r="K31" s="9">
        <f t="shared" si="19"/>
        <v>8427.9456749210331</v>
      </c>
      <c r="L31" s="9">
        <f t="shared" si="19"/>
        <v>11617.592866768453</v>
      </c>
      <c r="M31" s="9">
        <f t="shared" si="19"/>
        <v>15575.782482819315</v>
      </c>
      <c r="N31" s="9">
        <f t="shared" si="19"/>
        <v>21334.087805784904</v>
      </c>
      <c r="O31" s="9">
        <f t="shared" si="19"/>
        <v>26795.652780207878</v>
      </c>
      <c r="P31" s="9" t="str">
        <f t="shared" si="19"/>
        <v/>
      </c>
      <c r="Q31" s="9" t="str">
        <f t="shared" si="19"/>
        <v/>
      </c>
      <c r="R31" s="9" t="str">
        <f t="shared" si="19"/>
        <v/>
      </c>
      <c r="S31" s="9" t="str">
        <f t="shared" si="19"/>
        <v/>
      </c>
      <c r="T31" s="9" t="str">
        <f t="shared" si="19"/>
        <v/>
      </c>
      <c r="U31" s="9" t="str">
        <f t="shared" si="19"/>
        <v/>
      </c>
      <c r="V31" s="9" t="str">
        <f t="shared" si="19"/>
        <v/>
      </c>
      <c r="W31" s="9" t="str">
        <f t="shared" si="19"/>
        <v/>
      </c>
      <c r="X31" s="9" t="str">
        <f t="shared" si="19"/>
        <v/>
      </c>
      <c r="Y31" s="9" t="str">
        <f t="shared" si="19"/>
        <v/>
      </c>
      <c r="Z31" s="9" t="str">
        <f t="shared" si="19"/>
        <v/>
      </c>
      <c r="AA31" s="9" t="str">
        <f t="shared" si="19"/>
        <v/>
      </c>
      <c r="AB31" s="9" t="str">
        <f t="shared" si="19"/>
        <v/>
      </c>
      <c r="AC31" s="9" t="str">
        <f t="shared" si="19"/>
        <v/>
      </c>
      <c r="AD31" s="9" t="str">
        <f t="shared" si="19"/>
        <v/>
      </c>
      <c r="AE31" s="9" t="str">
        <f t="shared" si="19"/>
        <v/>
      </c>
      <c r="AF31" s="9" t="str">
        <f t="shared" si="19"/>
        <v/>
      </c>
      <c r="AG31" s="9" t="str">
        <f t="shared" si="19"/>
        <v/>
      </c>
      <c r="AH31" s="9" t="str">
        <f t="shared" si="19"/>
        <v/>
      </c>
      <c r="AI31" s="9" t="str">
        <f t="shared" si="19"/>
        <v/>
      </c>
      <c r="AJ31" s="9" t="str">
        <f t="shared" si="19"/>
        <v/>
      </c>
      <c r="AK31" s="9" t="str">
        <f t="shared" si="19"/>
        <v/>
      </c>
      <c r="AL31" s="9" t="str">
        <f t="shared" si="19"/>
        <v/>
      </c>
      <c r="AM31" s="9" t="str">
        <f t="shared" si="19"/>
        <v/>
      </c>
      <c r="AN31" s="9" t="str">
        <f t="shared" si="19"/>
        <v/>
      </c>
      <c r="AO31" s="9" t="str">
        <f t="shared" si="19"/>
        <v/>
      </c>
      <c r="AP31" s="9" t="str">
        <f t="shared" si="19"/>
        <v/>
      </c>
      <c r="AQ31" s="9" t="str">
        <f t="shared" si="19"/>
        <v/>
      </c>
      <c r="AR31" s="9" t="str">
        <f t="shared" si="19"/>
        <v/>
      </c>
      <c r="AS31" s="9" t="str">
        <f t="shared" si="19"/>
        <v/>
      </c>
      <c r="AT31" s="9" t="str">
        <f t="shared" si="19"/>
        <v/>
      </c>
      <c r="AU31" s="9" t="str">
        <f t="shared" si="19"/>
        <v/>
      </c>
      <c r="AV31" s="9" t="str">
        <f t="shared" si="19"/>
        <v/>
      </c>
      <c r="AW31" s="9" t="str">
        <f t="shared" si="19"/>
        <v/>
      </c>
      <c r="AX31" s="9" t="str">
        <f t="shared" si="19"/>
        <v/>
      </c>
    </row>
    <row r="32" spans="1:50" s="5" customFormat="1" x14ac:dyDescent="0.25">
      <c r="A32" s="65"/>
      <c r="B32" s="19" t="s">
        <v>8</v>
      </c>
      <c r="C32" s="30"/>
      <c r="D32" s="30"/>
      <c r="E32" s="9">
        <f>IF(OR(E8="",E31=""),"",(E31+D34)*E8/12)</f>
        <v>0</v>
      </c>
      <c r="F32" s="9">
        <f t="shared" ref="F32:AX32" si="20">IF(OR(F8="",F31=""),"",(F31+E34)*F8/12)</f>
        <v>0</v>
      </c>
      <c r="G32" s="9">
        <f>IF(OR(G8="",G31=""),"",(G31+F34)*G8/12)</f>
        <v>-0.5393094052666666</v>
      </c>
      <c r="H32" s="9">
        <f t="shared" si="20"/>
        <v>-4.7538619098044377</v>
      </c>
      <c r="I32" s="9">
        <f t="shared" si="20"/>
        <v>-5.5119961919362872</v>
      </c>
      <c r="J32" s="9">
        <f t="shared" si="20"/>
        <v>-6.7446125522088956</v>
      </c>
      <c r="K32" s="9">
        <f t="shared" si="20"/>
        <v>-1.3627163896022407</v>
      </c>
      <c r="L32" s="9">
        <f t="shared" si="20"/>
        <v>5.9873784623920256</v>
      </c>
      <c r="M32" s="9">
        <f t="shared" si="20"/>
        <v>15.858040125267456</v>
      </c>
      <c r="N32" s="9">
        <f t="shared" si="20"/>
        <v>29.382697070005403</v>
      </c>
      <c r="O32" s="9">
        <f t="shared" si="20"/>
        <v>46.375686418974006</v>
      </c>
      <c r="P32" s="9" t="str">
        <f t="shared" si="20"/>
        <v/>
      </c>
      <c r="Q32" s="9" t="str">
        <f t="shared" si="20"/>
        <v/>
      </c>
      <c r="R32" s="9" t="str">
        <f t="shared" si="20"/>
        <v/>
      </c>
      <c r="S32" s="9" t="str">
        <f t="shared" si="20"/>
        <v/>
      </c>
      <c r="T32" s="9" t="str">
        <f t="shared" si="20"/>
        <v/>
      </c>
      <c r="U32" s="9" t="str">
        <f t="shared" si="20"/>
        <v/>
      </c>
      <c r="V32" s="9" t="str">
        <f t="shared" si="20"/>
        <v/>
      </c>
      <c r="W32" s="9" t="str">
        <f t="shared" si="20"/>
        <v/>
      </c>
      <c r="X32" s="9" t="str">
        <f t="shared" si="20"/>
        <v/>
      </c>
      <c r="Y32" s="9" t="str">
        <f t="shared" si="20"/>
        <v/>
      </c>
      <c r="Z32" s="9" t="str">
        <f t="shared" si="20"/>
        <v/>
      </c>
      <c r="AA32" s="9" t="str">
        <f t="shared" si="20"/>
        <v/>
      </c>
      <c r="AB32" s="9" t="str">
        <f t="shared" si="20"/>
        <v/>
      </c>
      <c r="AC32" s="9" t="str">
        <f t="shared" si="20"/>
        <v/>
      </c>
      <c r="AD32" s="9" t="str">
        <f t="shared" si="20"/>
        <v/>
      </c>
      <c r="AE32" s="9" t="str">
        <f t="shared" si="20"/>
        <v/>
      </c>
      <c r="AF32" s="9" t="str">
        <f t="shared" si="20"/>
        <v/>
      </c>
      <c r="AG32" s="9" t="str">
        <f t="shared" si="20"/>
        <v/>
      </c>
      <c r="AH32" s="9" t="str">
        <f t="shared" si="20"/>
        <v/>
      </c>
      <c r="AI32" s="9" t="str">
        <f t="shared" si="20"/>
        <v/>
      </c>
      <c r="AJ32" s="9" t="str">
        <f t="shared" si="20"/>
        <v/>
      </c>
      <c r="AK32" s="9" t="str">
        <f t="shared" si="20"/>
        <v/>
      </c>
      <c r="AL32" s="9" t="str">
        <f t="shared" si="20"/>
        <v/>
      </c>
      <c r="AM32" s="9" t="str">
        <f t="shared" si="20"/>
        <v/>
      </c>
      <c r="AN32" s="9" t="str">
        <f t="shared" si="20"/>
        <v/>
      </c>
      <c r="AO32" s="9" t="str">
        <f t="shared" si="20"/>
        <v/>
      </c>
      <c r="AP32" s="9" t="str">
        <f t="shared" si="20"/>
        <v/>
      </c>
      <c r="AQ32" s="9" t="str">
        <f t="shared" si="20"/>
        <v/>
      </c>
      <c r="AR32" s="9" t="str">
        <f t="shared" si="20"/>
        <v/>
      </c>
      <c r="AS32" s="9" t="str">
        <f t="shared" si="20"/>
        <v/>
      </c>
      <c r="AT32" s="9" t="str">
        <f t="shared" si="20"/>
        <v/>
      </c>
      <c r="AU32" s="9" t="str">
        <f t="shared" si="20"/>
        <v/>
      </c>
      <c r="AV32" s="9" t="str">
        <f t="shared" si="20"/>
        <v/>
      </c>
      <c r="AW32" s="9" t="str">
        <f t="shared" si="20"/>
        <v/>
      </c>
      <c r="AX32" s="9" t="str">
        <f t="shared" si="20"/>
        <v/>
      </c>
    </row>
    <row r="33" spans="1:50" s="5" customFormat="1" x14ac:dyDescent="0.25">
      <c r="A33" s="65"/>
      <c r="B33" s="18" t="s">
        <v>14</v>
      </c>
      <c r="C33" s="26"/>
      <c r="D33" s="26"/>
      <c r="E33" s="9">
        <f t="shared" ref="E33:AX33" si="21">IF(OR(E31="",E32=""),"",E31+E32)</f>
        <v>0</v>
      </c>
      <c r="F33" s="9">
        <f t="shared" si="21"/>
        <v>0</v>
      </c>
      <c r="G33" s="9">
        <f t="shared" si="21"/>
        <v>-856.81930940526661</v>
      </c>
      <c r="H33" s="9">
        <f t="shared" si="21"/>
        <v>-8256.0838619098067</v>
      </c>
      <c r="I33" s="9">
        <f t="shared" si="21"/>
        <v>-1407.6219961919332</v>
      </c>
      <c r="J33" s="9">
        <f t="shared" si="21"/>
        <v>-72.009373776894464</v>
      </c>
      <c r="K33" s="9">
        <f t="shared" si="21"/>
        <v>8426.5829585314314</v>
      </c>
      <c r="L33" s="9">
        <f t="shared" si="21"/>
        <v>11623.580245230845</v>
      </c>
      <c r="M33" s="9">
        <f t="shared" si="21"/>
        <v>15591.640522944583</v>
      </c>
      <c r="N33" s="9">
        <f t="shared" si="21"/>
        <v>21363.470502854911</v>
      </c>
      <c r="O33" s="9">
        <f t="shared" si="21"/>
        <v>26842.028466626853</v>
      </c>
      <c r="P33" s="9" t="str">
        <f t="shared" si="21"/>
        <v/>
      </c>
      <c r="Q33" s="9" t="str">
        <f t="shared" si="21"/>
        <v/>
      </c>
      <c r="R33" s="9" t="str">
        <f t="shared" si="21"/>
        <v/>
      </c>
      <c r="S33" s="9" t="str">
        <f t="shared" si="21"/>
        <v/>
      </c>
      <c r="T33" s="9" t="str">
        <f t="shared" si="21"/>
        <v/>
      </c>
      <c r="U33" s="9" t="str">
        <f t="shared" si="21"/>
        <v/>
      </c>
      <c r="V33" s="9" t="str">
        <f t="shared" si="21"/>
        <v/>
      </c>
      <c r="W33" s="9" t="str">
        <f t="shared" si="21"/>
        <v/>
      </c>
      <c r="X33" s="9" t="str">
        <f t="shared" si="21"/>
        <v/>
      </c>
      <c r="Y33" s="9" t="str">
        <f t="shared" si="21"/>
        <v/>
      </c>
      <c r="Z33" s="9" t="str">
        <f t="shared" si="21"/>
        <v/>
      </c>
      <c r="AA33" s="9" t="str">
        <f t="shared" si="21"/>
        <v/>
      </c>
      <c r="AB33" s="9" t="str">
        <f t="shared" si="21"/>
        <v/>
      </c>
      <c r="AC33" s="9" t="str">
        <f t="shared" si="21"/>
        <v/>
      </c>
      <c r="AD33" s="9" t="str">
        <f t="shared" si="21"/>
        <v/>
      </c>
      <c r="AE33" s="9" t="str">
        <f t="shared" si="21"/>
        <v/>
      </c>
      <c r="AF33" s="9" t="str">
        <f t="shared" si="21"/>
        <v/>
      </c>
      <c r="AG33" s="9" t="str">
        <f t="shared" si="21"/>
        <v/>
      </c>
      <c r="AH33" s="9" t="str">
        <f t="shared" si="21"/>
        <v/>
      </c>
      <c r="AI33" s="9" t="str">
        <f t="shared" si="21"/>
        <v/>
      </c>
      <c r="AJ33" s="9" t="str">
        <f t="shared" si="21"/>
        <v/>
      </c>
      <c r="AK33" s="9" t="str">
        <f t="shared" si="21"/>
        <v/>
      </c>
      <c r="AL33" s="9" t="str">
        <f t="shared" si="21"/>
        <v/>
      </c>
      <c r="AM33" s="9" t="str">
        <f t="shared" si="21"/>
        <v/>
      </c>
      <c r="AN33" s="9" t="str">
        <f t="shared" si="21"/>
        <v/>
      </c>
      <c r="AO33" s="9" t="str">
        <f t="shared" si="21"/>
        <v/>
      </c>
      <c r="AP33" s="9" t="str">
        <f t="shared" si="21"/>
        <v/>
      </c>
      <c r="AQ33" s="9" t="str">
        <f t="shared" si="21"/>
        <v/>
      </c>
      <c r="AR33" s="9" t="str">
        <f t="shared" si="21"/>
        <v/>
      </c>
      <c r="AS33" s="9" t="str">
        <f t="shared" si="21"/>
        <v/>
      </c>
      <c r="AT33" s="9" t="str">
        <f t="shared" si="21"/>
        <v/>
      </c>
      <c r="AU33" s="9" t="str">
        <f t="shared" si="21"/>
        <v/>
      </c>
      <c r="AV33" s="9" t="str">
        <f t="shared" si="21"/>
        <v/>
      </c>
      <c r="AW33" s="9" t="str">
        <f t="shared" si="21"/>
        <v/>
      </c>
      <c r="AX33" s="9" t="str">
        <f t="shared" si="21"/>
        <v/>
      </c>
    </row>
    <row r="34" spans="1:50" s="5" customFormat="1" x14ac:dyDescent="0.25">
      <c r="A34" s="65"/>
      <c r="B34" s="20" t="s">
        <v>16</v>
      </c>
      <c r="C34" s="28"/>
      <c r="D34" s="28"/>
      <c r="E34" s="9">
        <f>E33</f>
        <v>0</v>
      </c>
      <c r="F34" s="9">
        <f>IF(OR(F33="",E34=""),"",F33+E34)</f>
        <v>0</v>
      </c>
      <c r="G34" s="9">
        <f t="shared" ref="G34:AX34" si="22">IF(OR(G33="",F34=""),"",G33+F34)</f>
        <v>-856.81930940526661</v>
      </c>
      <c r="H34" s="9">
        <f t="shared" si="22"/>
        <v>-9112.9031713150725</v>
      </c>
      <c r="I34" s="9">
        <f t="shared" si="22"/>
        <v>-10520.525167507007</v>
      </c>
      <c r="J34" s="9">
        <f t="shared" si="22"/>
        <v>-10592.534541283901</v>
      </c>
      <c r="K34" s="9">
        <f t="shared" si="22"/>
        <v>-2165.9515827524701</v>
      </c>
      <c r="L34" s="9">
        <f t="shared" si="22"/>
        <v>9457.6286624783752</v>
      </c>
      <c r="M34" s="9">
        <f t="shared" si="22"/>
        <v>25049.269185422956</v>
      </c>
      <c r="N34" s="9">
        <f t="shared" si="22"/>
        <v>46412.73968827787</v>
      </c>
      <c r="O34" s="9">
        <f t="shared" si="22"/>
        <v>73254.768154904727</v>
      </c>
      <c r="P34" s="9" t="str">
        <f t="shared" si="22"/>
        <v/>
      </c>
      <c r="Q34" s="9" t="str">
        <f t="shared" si="22"/>
        <v/>
      </c>
      <c r="R34" s="9" t="str">
        <f t="shared" si="22"/>
        <v/>
      </c>
      <c r="S34" s="9" t="str">
        <f t="shared" si="22"/>
        <v/>
      </c>
      <c r="T34" s="9" t="str">
        <f t="shared" si="22"/>
        <v/>
      </c>
      <c r="U34" s="9" t="str">
        <f t="shared" si="22"/>
        <v/>
      </c>
      <c r="V34" s="9" t="str">
        <f t="shared" si="22"/>
        <v/>
      </c>
      <c r="W34" s="9" t="str">
        <f t="shared" si="22"/>
        <v/>
      </c>
      <c r="X34" s="9" t="str">
        <f t="shared" si="22"/>
        <v/>
      </c>
      <c r="Y34" s="9" t="str">
        <f t="shared" si="22"/>
        <v/>
      </c>
      <c r="Z34" s="9" t="str">
        <f t="shared" si="22"/>
        <v/>
      </c>
      <c r="AA34" s="9" t="str">
        <f t="shared" si="22"/>
        <v/>
      </c>
      <c r="AB34" s="9" t="str">
        <f t="shared" si="22"/>
        <v/>
      </c>
      <c r="AC34" s="9" t="str">
        <f t="shared" si="22"/>
        <v/>
      </c>
      <c r="AD34" s="9" t="str">
        <f t="shared" si="22"/>
        <v/>
      </c>
      <c r="AE34" s="9" t="str">
        <f t="shared" si="22"/>
        <v/>
      </c>
      <c r="AF34" s="9" t="str">
        <f t="shared" si="22"/>
        <v/>
      </c>
      <c r="AG34" s="9" t="str">
        <f t="shared" si="22"/>
        <v/>
      </c>
      <c r="AH34" s="9" t="str">
        <f t="shared" si="22"/>
        <v/>
      </c>
      <c r="AI34" s="9" t="str">
        <f t="shared" si="22"/>
        <v/>
      </c>
      <c r="AJ34" s="9" t="str">
        <f t="shared" si="22"/>
        <v/>
      </c>
      <c r="AK34" s="9" t="str">
        <f t="shared" si="22"/>
        <v/>
      </c>
      <c r="AL34" s="9" t="str">
        <f t="shared" si="22"/>
        <v/>
      </c>
      <c r="AM34" s="9" t="str">
        <f t="shared" si="22"/>
        <v/>
      </c>
      <c r="AN34" s="9" t="str">
        <f t="shared" si="22"/>
        <v/>
      </c>
      <c r="AO34" s="9" t="str">
        <f t="shared" si="22"/>
        <v/>
      </c>
      <c r="AP34" s="9" t="str">
        <f t="shared" si="22"/>
        <v/>
      </c>
      <c r="AQ34" s="9" t="str">
        <f t="shared" si="22"/>
        <v/>
      </c>
      <c r="AR34" s="9" t="str">
        <f t="shared" si="22"/>
        <v/>
      </c>
      <c r="AS34" s="9" t="str">
        <f t="shared" si="22"/>
        <v/>
      </c>
      <c r="AT34" s="9" t="str">
        <f t="shared" si="22"/>
        <v/>
      </c>
      <c r="AU34" s="9" t="str">
        <f t="shared" si="22"/>
        <v/>
      </c>
      <c r="AV34" s="9" t="str">
        <f t="shared" si="22"/>
        <v/>
      </c>
      <c r="AW34" s="9" t="str">
        <f t="shared" si="22"/>
        <v/>
      </c>
      <c r="AX34" s="9" t="str">
        <f t="shared" si="22"/>
        <v/>
      </c>
    </row>
    <row r="35" spans="1:50" s="5" customFormat="1" ht="8.25" customHeight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s="3" customFormat="1" x14ac:dyDescent="0.25">
      <c r="A36" s="65" t="s">
        <v>22</v>
      </c>
      <c r="B36" s="17" t="s">
        <v>28</v>
      </c>
      <c r="C36" s="32"/>
      <c r="D36" s="32"/>
      <c r="E36" s="22">
        <f>IF('Allocations - TD'!D7="","",'Allocations - TD'!D33)</f>
        <v>0</v>
      </c>
      <c r="F36" s="22">
        <f>IF('Allocations - TD'!E7="","",'Allocations - TD'!E33)</f>
        <v>0</v>
      </c>
      <c r="G36" s="22">
        <f>IF('Allocations - TD'!F7="","",'Allocations - TD'!F33)</f>
        <v>0</v>
      </c>
      <c r="H36" s="22">
        <f>IF('Allocations - TD'!G7="","",'Allocations - TD'!G33)</f>
        <v>6853.38</v>
      </c>
      <c r="I36" s="22">
        <f>IF('Allocations - TD'!H7="","",'Allocations - TD'!H33)</f>
        <v>24493.5</v>
      </c>
      <c r="J36" s="22">
        <f>IF('Allocations - TD'!I7="","",'Allocations - TD'!I33)</f>
        <v>33902.946879751129</v>
      </c>
      <c r="K36" s="22">
        <f>IF('Allocations - TD'!J7="","",'Allocations - TD'!J33)</f>
        <v>57130.941306139037</v>
      </c>
      <c r="L36" s="22">
        <f>IF('Allocations - TD'!K7="","",'Allocations - TD'!K33)</f>
        <v>48568.434840680449</v>
      </c>
      <c r="M36" s="22">
        <f>IF('Allocations - TD'!L7="","",'Allocations - TD'!L33)</f>
        <v>57697.241158291792</v>
      </c>
      <c r="N36" s="22">
        <f>IF('Allocations - TD'!M7="","",'Allocations - TD'!M33)</f>
        <v>85525.882133726685</v>
      </c>
      <c r="O36" s="22">
        <f>IF('Allocations - TD'!N7="","",'Allocations - TD'!N33)</f>
        <v>111440.6608560563</v>
      </c>
      <c r="P36" s="22">
        <f>IF('Allocations - TD'!O7="","",'Allocations - TD'!O33)</f>
        <v>100412.45891293086</v>
      </c>
      <c r="Q36" s="22">
        <f>IF('Allocations - TD'!P7="","",'Allocations - TD'!P33)</f>
        <v>122925.59223779049</v>
      </c>
      <c r="R36" s="22">
        <f>IF('Allocations - TD'!Q7="","",'Allocations - TD'!Q33)</f>
        <v>132560.67569945968</v>
      </c>
      <c r="S36" s="22">
        <f>IF('Allocations - TD'!R7="","",'Allocations - TD'!R33)</f>
        <v>185766.31382329669</v>
      </c>
      <c r="T36" s="22">
        <f>IF('Allocations - TD'!S7="","",'Allocations - TD'!S33)</f>
        <v>340883.11531438562</v>
      </c>
      <c r="U36" s="22">
        <f>IF('Allocations - TD'!T7="","",'Allocations - TD'!T33)</f>
        <v>466551.77927265159</v>
      </c>
      <c r="V36" s="22">
        <f>IF('Allocations - TD'!U7="","",'Allocations - TD'!U33)</f>
        <v>446334.56346330204</v>
      </c>
      <c r="W36" s="22">
        <f>IF('Allocations - TD'!V7="","",'Allocations - TD'!V33)</f>
        <v>428555.69454551401</v>
      </c>
      <c r="X36" s="22">
        <f>IF('Allocations - TD'!W7="","",'Allocations - TD'!W33)</f>
        <v>256599.9639391432</v>
      </c>
      <c r="Y36" s="22">
        <f>IF('Allocations - TD'!X7="","",'Allocations - TD'!X33)</f>
        <v>247735.15396471936</v>
      </c>
      <c r="Z36" s="22">
        <f>IF('Allocations - TD'!Y7="","",'Allocations - TD'!Y33)</f>
        <v>293903.10934948444</v>
      </c>
      <c r="AA36" s="22">
        <f>IF('Allocations - TD'!Z7="","",'Allocations - TD'!Z33)</f>
        <v>332575.9887485436</v>
      </c>
      <c r="AB36" s="22" t="str">
        <f>IF('Allocations - TD'!AA7="","",'Allocations - TD'!AA33)</f>
        <v/>
      </c>
      <c r="AC36" s="22" t="str">
        <f>IF('Allocations - TD'!AB7="","",'Allocations - TD'!AB33)</f>
        <v/>
      </c>
      <c r="AD36" s="22" t="str">
        <f>IF('Allocations - TD'!AC7="","",'Allocations - TD'!AC33)</f>
        <v/>
      </c>
      <c r="AE36" s="22" t="str">
        <f>IF('Allocations - TD'!AD7="","",'Allocations - TD'!AD33)</f>
        <v/>
      </c>
      <c r="AF36" s="22" t="str">
        <f>IF('Allocations - TD'!AE7="","",'Allocations - TD'!AE33)</f>
        <v/>
      </c>
      <c r="AG36" s="22" t="str">
        <f>IF('Allocations - TD'!AF7="","",'Allocations - TD'!AF33)</f>
        <v/>
      </c>
      <c r="AH36" s="22" t="str">
        <f>IF('Allocations - TD'!AG7="","",'Allocations - TD'!AG33)</f>
        <v/>
      </c>
      <c r="AI36" s="22" t="str">
        <f>IF('Allocations - TD'!AH7="","",'Allocations - TD'!AH33)</f>
        <v/>
      </c>
      <c r="AJ36" s="22" t="str">
        <f>IF('Allocations - TD'!AI7="","",'Allocations - TD'!AI33)</f>
        <v/>
      </c>
      <c r="AK36" s="22" t="str">
        <f>IF('Allocations - TD'!AJ7="","",'Allocations - TD'!AJ33)</f>
        <v/>
      </c>
      <c r="AL36" s="22" t="str">
        <f>IF('Allocations - TD'!AK7="","",'Allocations - TD'!AK33)</f>
        <v/>
      </c>
      <c r="AM36" s="22" t="str">
        <f>IF('Allocations - TD'!AL7="","",'Allocations - TD'!AL33)</f>
        <v/>
      </c>
      <c r="AN36" s="22" t="str">
        <f>IF('Allocations - TD'!AM7="","",'Allocations - TD'!AM33)</f>
        <v/>
      </c>
      <c r="AO36" s="22" t="str">
        <f>IF('Allocations - TD'!AN7="","",'Allocations - TD'!AN33)</f>
        <v/>
      </c>
      <c r="AP36" s="22" t="str">
        <f>IF('Allocations - TD'!AO7="","",'Allocations - TD'!AO33)</f>
        <v/>
      </c>
      <c r="AQ36" s="22" t="str">
        <f>IF('Allocations - TD'!AP7="","",'Allocations - TD'!AP33)</f>
        <v/>
      </c>
      <c r="AR36" s="22" t="str">
        <f>IF('Allocations - TD'!AQ7="","",'Allocations - TD'!AQ33)</f>
        <v/>
      </c>
      <c r="AS36" s="22" t="str">
        <f>IF('Allocations - TD'!AR7="","",'Allocations - TD'!AR33)</f>
        <v/>
      </c>
      <c r="AT36" s="22" t="str">
        <f>IF('Allocations - TD'!AS7="","",'Allocations - TD'!AS33)</f>
        <v/>
      </c>
      <c r="AU36" s="22" t="str">
        <f>IF('Allocations - TD'!AT7="","",'Allocations - TD'!AT33)</f>
        <v/>
      </c>
      <c r="AV36" s="22" t="str">
        <f>IF('Allocations - TD'!AU7="","",'Allocations - TD'!AU33)</f>
        <v/>
      </c>
      <c r="AW36" s="22" t="str">
        <f>IF('Allocations - TD'!AV7="","",'Allocations - TD'!AV33)</f>
        <v/>
      </c>
      <c r="AX36" s="22" t="str">
        <f>IF('Allocations - TD'!AW7="","",'Allocations - TD'!AW33)</f>
        <v/>
      </c>
    </row>
    <row r="37" spans="1:50" s="5" customFormat="1" ht="15" customHeight="1" x14ac:dyDescent="0.25">
      <c r="A37" s="65"/>
      <c r="B37" s="18" t="s">
        <v>26</v>
      </c>
      <c r="C37" s="26"/>
      <c r="D37" s="26"/>
      <c r="E37" s="24">
        <v>0</v>
      </c>
      <c r="F37" s="24">
        <v>0</v>
      </c>
      <c r="G37" s="24">
        <v>2460.2199999999998</v>
      </c>
      <c r="H37" s="24">
        <v>40611.43</v>
      </c>
      <c r="I37" s="24">
        <v>46133.34</v>
      </c>
      <c r="J37" s="24">
        <v>46227.56</v>
      </c>
      <c r="K37" s="24">
        <v>46423.360000000001</v>
      </c>
      <c r="L37" s="24">
        <v>40852.160000000003</v>
      </c>
      <c r="M37" s="53">
        <v>36993.97</v>
      </c>
      <c r="N37" s="53">
        <v>39742.300000000003</v>
      </c>
      <c r="O37" s="53">
        <v>43459.59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1:50" s="5" customFormat="1" x14ac:dyDescent="0.25">
      <c r="A38" s="65"/>
      <c r="B38" s="18" t="s">
        <v>13</v>
      </c>
      <c r="C38" s="26"/>
      <c r="D38" s="26"/>
      <c r="E38" s="9">
        <f t="shared" ref="E38:AX38" si="23">IF(OR(E37="",E36=""),"",E36-E37)</f>
        <v>0</v>
      </c>
      <c r="F38" s="9">
        <f t="shared" si="23"/>
        <v>0</v>
      </c>
      <c r="G38" s="9">
        <f t="shared" si="23"/>
        <v>-2460.2199999999998</v>
      </c>
      <c r="H38" s="9">
        <f t="shared" si="23"/>
        <v>-33758.050000000003</v>
      </c>
      <c r="I38" s="9">
        <f t="shared" si="23"/>
        <v>-21639.839999999997</v>
      </c>
      <c r="J38" s="9">
        <f t="shared" si="23"/>
        <v>-12324.613120248869</v>
      </c>
      <c r="K38" s="9">
        <f t="shared" si="23"/>
        <v>10707.581306139036</v>
      </c>
      <c r="L38" s="9">
        <f t="shared" si="23"/>
        <v>7716.2748406804458</v>
      </c>
      <c r="M38" s="9">
        <f t="shared" si="23"/>
        <v>20703.271158291791</v>
      </c>
      <c r="N38" s="9">
        <f t="shared" si="23"/>
        <v>45783.582133726683</v>
      </c>
      <c r="O38" s="9">
        <f t="shared" si="23"/>
        <v>67981.070856056307</v>
      </c>
      <c r="P38" s="9" t="str">
        <f t="shared" si="23"/>
        <v/>
      </c>
      <c r="Q38" s="9" t="str">
        <f t="shared" si="23"/>
        <v/>
      </c>
      <c r="R38" s="9" t="str">
        <f t="shared" si="23"/>
        <v/>
      </c>
      <c r="S38" s="9" t="str">
        <f t="shared" si="23"/>
        <v/>
      </c>
      <c r="T38" s="9" t="str">
        <f t="shared" si="23"/>
        <v/>
      </c>
      <c r="U38" s="9" t="str">
        <f t="shared" si="23"/>
        <v/>
      </c>
      <c r="V38" s="9" t="str">
        <f t="shared" si="23"/>
        <v/>
      </c>
      <c r="W38" s="9" t="str">
        <f t="shared" si="23"/>
        <v/>
      </c>
      <c r="X38" s="9" t="str">
        <f t="shared" si="23"/>
        <v/>
      </c>
      <c r="Y38" s="9" t="str">
        <f t="shared" si="23"/>
        <v/>
      </c>
      <c r="Z38" s="9" t="str">
        <f t="shared" si="23"/>
        <v/>
      </c>
      <c r="AA38" s="9" t="str">
        <f t="shared" si="23"/>
        <v/>
      </c>
      <c r="AB38" s="9" t="str">
        <f t="shared" si="23"/>
        <v/>
      </c>
      <c r="AC38" s="9" t="str">
        <f t="shared" si="23"/>
        <v/>
      </c>
      <c r="AD38" s="9" t="str">
        <f t="shared" si="23"/>
        <v/>
      </c>
      <c r="AE38" s="9" t="str">
        <f t="shared" si="23"/>
        <v/>
      </c>
      <c r="AF38" s="9" t="str">
        <f t="shared" si="23"/>
        <v/>
      </c>
      <c r="AG38" s="9" t="str">
        <f t="shared" si="23"/>
        <v/>
      </c>
      <c r="AH38" s="9" t="str">
        <f t="shared" si="23"/>
        <v/>
      </c>
      <c r="AI38" s="9" t="str">
        <f t="shared" si="23"/>
        <v/>
      </c>
      <c r="AJ38" s="9" t="str">
        <f t="shared" si="23"/>
        <v/>
      </c>
      <c r="AK38" s="9" t="str">
        <f t="shared" si="23"/>
        <v/>
      </c>
      <c r="AL38" s="9" t="str">
        <f t="shared" si="23"/>
        <v/>
      </c>
      <c r="AM38" s="9" t="str">
        <f t="shared" si="23"/>
        <v/>
      </c>
      <c r="AN38" s="9" t="str">
        <f t="shared" si="23"/>
        <v/>
      </c>
      <c r="AO38" s="9" t="str">
        <f t="shared" si="23"/>
        <v/>
      </c>
      <c r="AP38" s="9" t="str">
        <f t="shared" si="23"/>
        <v/>
      </c>
      <c r="AQ38" s="9" t="str">
        <f t="shared" si="23"/>
        <v/>
      </c>
      <c r="AR38" s="9" t="str">
        <f t="shared" si="23"/>
        <v/>
      </c>
      <c r="AS38" s="9" t="str">
        <f t="shared" si="23"/>
        <v/>
      </c>
      <c r="AT38" s="9" t="str">
        <f t="shared" si="23"/>
        <v/>
      </c>
      <c r="AU38" s="9" t="str">
        <f t="shared" si="23"/>
        <v/>
      </c>
      <c r="AV38" s="9" t="str">
        <f t="shared" si="23"/>
        <v/>
      </c>
      <c r="AW38" s="9" t="str">
        <f t="shared" si="23"/>
        <v/>
      </c>
      <c r="AX38" s="9" t="str">
        <f t="shared" si="23"/>
        <v/>
      </c>
    </row>
    <row r="39" spans="1:50" s="5" customFormat="1" x14ac:dyDescent="0.25">
      <c r="A39" s="65"/>
      <c r="B39" s="19" t="s">
        <v>8</v>
      </c>
      <c r="C39" s="30"/>
      <c r="D39" s="30"/>
      <c r="E39" s="9">
        <f>IF(OR(E8="",E38=""),"",(E38+D41)*E8/12)</f>
        <v>0</v>
      </c>
      <c r="F39" s="9">
        <f t="shared" ref="F39:AX39" si="24">IF(OR(F8="",F38=""),"",(F38+E41)*F8/12)</f>
        <v>0</v>
      </c>
      <c r="G39" s="9">
        <f>IF(OR(G8="",G38=""),"",(G38+F41)*G8/12)</f>
        <v>-1.5495162622333332</v>
      </c>
      <c r="H39" s="9">
        <f>IF(OR(H8="",H38=""),"",(H38+G41)*H8/12)</f>
        <v>-18.904391499220328</v>
      </c>
      <c r="I39" s="9">
        <f t="shared" si="24"/>
        <v>-30.340087896858321</v>
      </c>
      <c r="J39" s="9">
        <f t="shared" si="24"/>
        <v>-44.748466039367251</v>
      </c>
      <c r="K39" s="9">
        <f t="shared" si="24"/>
        <v>-37.502709666462287</v>
      </c>
      <c r="L39" s="9">
        <f t="shared" si="24"/>
        <v>-32.872229045923085</v>
      </c>
      <c r="M39" s="9">
        <f t="shared" si="24"/>
        <v>-19.778048084219058</v>
      </c>
      <c r="N39" s="9">
        <f t="shared" si="24"/>
        <v>9.2121777089333019</v>
      </c>
      <c r="O39" s="9">
        <f t="shared" si="24"/>
        <v>52.282322253747736</v>
      </c>
      <c r="P39" s="9" t="str">
        <f t="shared" si="24"/>
        <v/>
      </c>
      <c r="Q39" s="9" t="str">
        <f t="shared" si="24"/>
        <v/>
      </c>
      <c r="R39" s="9" t="str">
        <f t="shared" si="24"/>
        <v/>
      </c>
      <c r="S39" s="9" t="str">
        <f t="shared" si="24"/>
        <v/>
      </c>
      <c r="T39" s="9" t="str">
        <f t="shared" si="24"/>
        <v/>
      </c>
      <c r="U39" s="9" t="str">
        <f t="shared" si="24"/>
        <v/>
      </c>
      <c r="V39" s="9" t="str">
        <f t="shared" si="24"/>
        <v/>
      </c>
      <c r="W39" s="9" t="str">
        <f t="shared" si="24"/>
        <v/>
      </c>
      <c r="X39" s="9" t="str">
        <f t="shared" si="24"/>
        <v/>
      </c>
      <c r="Y39" s="9" t="str">
        <f t="shared" si="24"/>
        <v/>
      </c>
      <c r="Z39" s="9" t="str">
        <f t="shared" si="24"/>
        <v/>
      </c>
      <c r="AA39" s="9" t="str">
        <f t="shared" si="24"/>
        <v/>
      </c>
      <c r="AB39" s="9" t="str">
        <f t="shared" si="24"/>
        <v/>
      </c>
      <c r="AC39" s="9" t="str">
        <f t="shared" si="24"/>
        <v/>
      </c>
      <c r="AD39" s="9" t="str">
        <f t="shared" si="24"/>
        <v/>
      </c>
      <c r="AE39" s="9" t="str">
        <f t="shared" si="24"/>
        <v/>
      </c>
      <c r="AF39" s="9" t="str">
        <f t="shared" si="24"/>
        <v/>
      </c>
      <c r="AG39" s="9" t="str">
        <f t="shared" si="24"/>
        <v/>
      </c>
      <c r="AH39" s="9" t="str">
        <f t="shared" si="24"/>
        <v/>
      </c>
      <c r="AI39" s="9" t="str">
        <f t="shared" si="24"/>
        <v/>
      </c>
      <c r="AJ39" s="9" t="str">
        <f t="shared" si="24"/>
        <v/>
      </c>
      <c r="AK39" s="9" t="str">
        <f t="shared" si="24"/>
        <v/>
      </c>
      <c r="AL39" s="9" t="str">
        <f t="shared" si="24"/>
        <v/>
      </c>
      <c r="AM39" s="9" t="str">
        <f t="shared" si="24"/>
        <v/>
      </c>
      <c r="AN39" s="9" t="str">
        <f t="shared" si="24"/>
        <v/>
      </c>
      <c r="AO39" s="9" t="str">
        <f t="shared" si="24"/>
        <v/>
      </c>
      <c r="AP39" s="9" t="str">
        <f t="shared" si="24"/>
        <v/>
      </c>
      <c r="AQ39" s="9" t="str">
        <f t="shared" si="24"/>
        <v/>
      </c>
      <c r="AR39" s="9" t="str">
        <f t="shared" si="24"/>
        <v/>
      </c>
      <c r="AS39" s="9" t="str">
        <f t="shared" si="24"/>
        <v/>
      </c>
      <c r="AT39" s="9" t="str">
        <f t="shared" si="24"/>
        <v/>
      </c>
      <c r="AU39" s="9" t="str">
        <f t="shared" si="24"/>
        <v/>
      </c>
      <c r="AV39" s="9" t="str">
        <f t="shared" si="24"/>
        <v/>
      </c>
      <c r="AW39" s="9" t="str">
        <f t="shared" si="24"/>
        <v/>
      </c>
      <c r="AX39" s="9" t="str">
        <f t="shared" si="24"/>
        <v/>
      </c>
    </row>
    <row r="40" spans="1:50" s="5" customFormat="1" x14ac:dyDescent="0.25">
      <c r="A40" s="65"/>
      <c r="B40" s="18" t="s">
        <v>14</v>
      </c>
      <c r="C40" s="26"/>
      <c r="D40" s="26"/>
      <c r="E40" s="9">
        <f t="shared" ref="E40:AX40" si="25">IF(OR(E38="",E39=""),"",E38+E39)</f>
        <v>0</v>
      </c>
      <c r="F40" s="9">
        <f t="shared" si="25"/>
        <v>0</v>
      </c>
      <c r="G40" s="9">
        <f t="shared" si="25"/>
        <v>-2461.7695162622331</v>
      </c>
      <c r="H40" s="9">
        <f t="shared" si="25"/>
        <v>-33776.954391499225</v>
      </c>
      <c r="I40" s="9">
        <f t="shared" si="25"/>
        <v>-21670.180087896853</v>
      </c>
      <c r="J40" s="9">
        <f t="shared" si="25"/>
        <v>-12369.361586288236</v>
      </c>
      <c r="K40" s="9">
        <f t="shared" si="25"/>
        <v>10670.078596472575</v>
      </c>
      <c r="L40" s="9">
        <f t="shared" si="25"/>
        <v>7683.4026116345231</v>
      </c>
      <c r="M40" s="9">
        <f t="shared" si="25"/>
        <v>20683.493110207572</v>
      </c>
      <c r="N40" s="9">
        <f t="shared" si="25"/>
        <v>45792.794311435617</v>
      </c>
      <c r="O40" s="9">
        <f t="shared" si="25"/>
        <v>68033.353178310048</v>
      </c>
      <c r="P40" s="9" t="str">
        <f t="shared" si="25"/>
        <v/>
      </c>
      <c r="Q40" s="9" t="str">
        <f t="shared" si="25"/>
        <v/>
      </c>
      <c r="R40" s="9" t="str">
        <f t="shared" si="25"/>
        <v/>
      </c>
      <c r="S40" s="9" t="str">
        <f t="shared" si="25"/>
        <v/>
      </c>
      <c r="T40" s="9" t="str">
        <f t="shared" si="25"/>
        <v/>
      </c>
      <c r="U40" s="9" t="str">
        <f t="shared" si="25"/>
        <v/>
      </c>
      <c r="V40" s="9" t="str">
        <f t="shared" si="25"/>
        <v/>
      </c>
      <c r="W40" s="9" t="str">
        <f t="shared" si="25"/>
        <v/>
      </c>
      <c r="X40" s="9" t="str">
        <f t="shared" si="25"/>
        <v/>
      </c>
      <c r="Y40" s="9" t="str">
        <f t="shared" si="25"/>
        <v/>
      </c>
      <c r="Z40" s="9" t="str">
        <f t="shared" si="25"/>
        <v/>
      </c>
      <c r="AA40" s="9" t="str">
        <f t="shared" si="25"/>
        <v/>
      </c>
      <c r="AB40" s="9" t="str">
        <f t="shared" si="25"/>
        <v/>
      </c>
      <c r="AC40" s="9" t="str">
        <f t="shared" si="25"/>
        <v/>
      </c>
      <c r="AD40" s="9" t="str">
        <f t="shared" si="25"/>
        <v/>
      </c>
      <c r="AE40" s="9" t="str">
        <f t="shared" si="25"/>
        <v/>
      </c>
      <c r="AF40" s="9" t="str">
        <f t="shared" si="25"/>
        <v/>
      </c>
      <c r="AG40" s="9" t="str">
        <f t="shared" si="25"/>
        <v/>
      </c>
      <c r="AH40" s="9" t="str">
        <f t="shared" si="25"/>
        <v/>
      </c>
      <c r="AI40" s="9" t="str">
        <f t="shared" si="25"/>
        <v/>
      </c>
      <c r="AJ40" s="9" t="str">
        <f t="shared" si="25"/>
        <v/>
      </c>
      <c r="AK40" s="9" t="str">
        <f t="shared" si="25"/>
        <v/>
      </c>
      <c r="AL40" s="9" t="str">
        <f t="shared" si="25"/>
        <v/>
      </c>
      <c r="AM40" s="9" t="str">
        <f t="shared" si="25"/>
        <v/>
      </c>
      <c r="AN40" s="9" t="str">
        <f t="shared" si="25"/>
        <v/>
      </c>
      <c r="AO40" s="9" t="str">
        <f t="shared" si="25"/>
        <v/>
      </c>
      <c r="AP40" s="9" t="str">
        <f t="shared" si="25"/>
        <v/>
      </c>
      <c r="AQ40" s="9" t="str">
        <f t="shared" si="25"/>
        <v/>
      </c>
      <c r="AR40" s="9" t="str">
        <f t="shared" si="25"/>
        <v/>
      </c>
      <c r="AS40" s="9" t="str">
        <f t="shared" si="25"/>
        <v/>
      </c>
      <c r="AT40" s="9" t="str">
        <f t="shared" si="25"/>
        <v/>
      </c>
      <c r="AU40" s="9" t="str">
        <f t="shared" si="25"/>
        <v/>
      </c>
      <c r="AV40" s="9" t="str">
        <f t="shared" si="25"/>
        <v/>
      </c>
      <c r="AW40" s="9" t="str">
        <f t="shared" si="25"/>
        <v/>
      </c>
      <c r="AX40" s="9" t="str">
        <f t="shared" si="25"/>
        <v/>
      </c>
    </row>
    <row r="41" spans="1:50" s="5" customFormat="1" x14ac:dyDescent="0.25">
      <c r="A41" s="65"/>
      <c r="B41" s="20" t="s">
        <v>17</v>
      </c>
      <c r="C41" s="28"/>
      <c r="D41" s="28"/>
      <c r="E41" s="9">
        <f>E40</f>
        <v>0</v>
      </c>
      <c r="F41" s="9">
        <f>IF(OR(F40="",E41=""),"",F40+E41)</f>
        <v>0</v>
      </c>
      <c r="G41" s="9">
        <f t="shared" ref="G41:AX41" si="26">IF(OR(G40="",F41=""),"",G40+F41)</f>
        <v>-2461.7695162622331</v>
      </c>
      <c r="H41" s="9">
        <f t="shared" si="26"/>
        <v>-36238.723907761458</v>
      </c>
      <c r="I41" s="9">
        <f t="shared" si="26"/>
        <v>-57908.903995658315</v>
      </c>
      <c r="J41" s="9">
        <f t="shared" si="26"/>
        <v>-70278.265581946558</v>
      </c>
      <c r="K41" s="9">
        <f t="shared" si="26"/>
        <v>-59608.186985473985</v>
      </c>
      <c r="L41" s="9">
        <f t="shared" si="26"/>
        <v>-51924.784373839459</v>
      </c>
      <c r="M41" s="9">
        <f t="shared" si="26"/>
        <v>-31241.291263631887</v>
      </c>
      <c r="N41" s="9">
        <f t="shared" si="26"/>
        <v>14551.50304780373</v>
      </c>
      <c r="O41" s="9">
        <f t="shared" si="26"/>
        <v>82584.85622611377</v>
      </c>
      <c r="P41" s="9" t="str">
        <f t="shared" si="26"/>
        <v/>
      </c>
      <c r="Q41" s="9" t="str">
        <f t="shared" si="26"/>
        <v/>
      </c>
      <c r="R41" s="9" t="str">
        <f t="shared" si="26"/>
        <v/>
      </c>
      <c r="S41" s="9" t="str">
        <f t="shared" si="26"/>
        <v/>
      </c>
      <c r="T41" s="9" t="str">
        <f t="shared" si="26"/>
        <v/>
      </c>
      <c r="U41" s="9" t="str">
        <f t="shared" si="26"/>
        <v/>
      </c>
      <c r="V41" s="9" t="str">
        <f t="shared" si="26"/>
        <v/>
      </c>
      <c r="W41" s="9" t="str">
        <f t="shared" si="26"/>
        <v/>
      </c>
      <c r="X41" s="9" t="str">
        <f t="shared" si="26"/>
        <v/>
      </c>
      <c r="Y41" s="9" t="str">
        <f t="shared" si="26"/>
        <v/>
      </c>
      <c r="Z41" s="9" t="str">
        <f t="shared" si="26"/>
        <v/>
      </c>
      <c r="AA41" s="9" t="str">
        <f t="shared" si="26"/>
        <v/>
      </c>
      <c r="AB41" s="9" t="str">
        <f t="shared" si="26"/>
        <v/>
      </c>
      <c r="AC41" s="9" t="str">
        <f t="shared" si="26"/>
        <v/>
      </c>
      <c r="AD41" s="9" t="str">
        <f t="shared" si="26"/>
        <v/>
      </c>
      <c r="AE41" s="9" t="str">
        <f t="shared" si="26"/>
        <v/>
      </c>
      <c r="AF41" s="9" t="str">
        <f t="shared" si="26"/>
        <v/>
      </c>
      <c r="AG41" s="9" t="str">
        <f t="shared" si="26"/>
        <v/>
      </c>
      <c r="AH41" s="9" t="str">
        <f t="shared" si="26"/>
        <v/>
      </c>
      <c r="AI41" s="9" t="str">
        <f t="shared" si="26"/>
        <v/>
      </c>
      <c r="AJ41" s="9" t="str">
        <f t="shared" si="26"/>
        <v/>
      </c>
      <c r="AK41" s="9" t="str">
        <f t="shared" si="26"/>
        <v/>
      </c>
      <c r="AL41" s="9" t="str">
        <f t="shared" si="26"/>
        <v/>
      </c>
      <c r="AM41" s="9" t="str">
        <f t="shared" si="26"/>
        <v/>
      </c>
      <c r="AN41" s="9" t="str">
        <f t="shared" si="26"/>
        <v/>
      </c>
      <c r="AO41" s="9" t="str">
        <f t="shared" si="26"/>
        <v/>
      </c>
      <c r="AP41" s="9" t="str">
        <f t="shared" si="26"/>
        <v/>
      </c>
      <c r="AQ41" s="9" t="str">
        <f t="shared" si="26"/>
        <v/>
      </c>
      <c r="AR41" s="9" t="str">
        <f t="shared" si="26"/>
        <v/>
      </c>
      <c r="AS41" s="9" t="str">
        <f t="shared" si="26"/>
        <v/>
      </c>
      <c r="AT41" s="9" t="str">
        <f t="shared" si="26"/>
        <v/>
      </c>
      <c r="AU41" s="9" t="str">
        <f t="shared" si="26"/>
        <v/>
      </c>
      <c r="AV41" s="9" t="str">
        <f t="shared" si="26"/>
        <v/>
      </c>
      <c r="AW41" s="9" t="str">
        <f t="shared" si="26"/>
        <v/>
      </c>
      <c r="AX41" s="9" t="str">
        <f t="shared" si="26"/>
        <v/>
      </c>
    </row>
    <row r="42" spans="1:50" s="5" customFormat="1" ht="8.25" customHeight="1" x14ac:dyDescent="0.25">
      <c r="A42" s="44"/>
      <c r="B42" s="13"/>
      <c r="C42" s="13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5"/>
      <c r="AQ42" s="15"/>
      <c r="AR42" s="15"/>
      <c r="AS42" s="15"/>
      <c r="AT42" s="15"/>
      <c r="AU42" s="15"/>
      <c r="AV42" s="15"/>
      <c r="AW42" s="15"/>
      <c r="AX42" s="15"/>
    </row>
    <row r="43" spans="1:50" s="3" customFormat="1" x14ac:dyDescent="0.25">
      <c r="A43" s="65" t="s">
        <v>23</v>
      </c>
      <c r="B43" s="17" t="s">
        <v>28</v>
      </c>
      <c r="C43" s="32"/>
      <c r="D43" s="32"/>
      <c r="E43" s="22">
        <f>IF('Allocations - TD'!D8="","",'Allocations - TD'!D34)</f>
        <v>0</v>
      </c>
      <c r="F43" s="22">
        <f>IF('Allocations - TD'!E8="","",'Allocations - TD'!E34)</f>
        <v>0</v>
      </c>
      <c r="G43" s="22">
        <f>IF('Allocations - TD'!F8="","",'Allocations - TD'!F34)</f>
        <v>0</v>
      </c>
      <c r="H43" s="22">
        <f>IF('Allocations - TD'!G8="","",'Allocations - TD'!G34)</f>
        <v>526.23</v>
      </c>
      <c r="I43" s="22">
        <f>IF('Allocations - TD'!H8="","",'Allocations - TD'!H34)</f>
        <v>1707.2399999999998</v>
      </c>
      <c r="J43" s="22">
        <f>IF('Allocations - TD'!I8="","",'Allocations - TD'!I34)</f>
        <v>2230.0207254609436</v>
      </c>
      <c r="K43" s="22">
        <f>IF('Allocations - TD'!J8="","",'Allocations - TD'!J34)</f>
        <v>4794.6581417484167</v>
      </c>
      <c r="L43" s="22">
        <f>IF('Allocations - TD'!K8="","",'Allocations - TD'!K34)</f>
        <v>4373.862445788076</v>
      </c>
      <c r="M43" s="22">
        <f>IF('Allocations - TD'!L8="","",'Allocations - TD'!L34)</f>
        <v>8655.4261288109228</v>
      </c>
      <c r="N43" s="22">
        <f>IF('Allocations - TD'!M8="","",'Allocations - TD'!M34)</f>
        <v>19458.288292251389</v>
      </c>
      <c r="O43" s="22">
        <f>IF('Allocations - TD'!N8="","",'Allocations - TD'!N34)</f>
        <v>29786.156809152857</v>
      </c>
      <c r="P43" s="22">
        <f>IF('Allocations - TD'!O8="","",'Allocations - TD'!O34)</f>
        <v>28281.297556503618</v>
      </c>
      <c r="Q43" s="22">
        <f>IF('Allocations - TD'!P8="","",'Allocations - TD'!P34)</f>
        <v>36136.204626454542</v>
      </c>
      <c r="R43" s="22">
        <f>IF('Allocations - TD'!Q8="","",'Allocations - TD'!Q34)</f>
        <v>40976.693974323505</v>
      </c>
      <c r="S43" s="22">
        <f>IF('Allocations - TD'!R8="","",'Allocations - TD'!R34)</f>
        <v>59295.469971945116</v>
      </c>
      <c r="T43" s="22">
        <f>IF('Allocations - TD'!S8="","",'Allocations - TD'!S34)</f>
        <v>121815.22266280308</v>
      </c>
      <c r="U43" s="22">
        <f>IF('Allocations - TD'!T8="","",'Allocations - TD'!T34)</f>
        <v>173690.41493216026</v>
      </c>
      <c r="V43" s="22">
        <f>IF('Allocations - TD'!U8="","",'Allocations - TD'!U34)</f>
        <v>165422.6088961288</v>
      </c>
      <c r="W43" s="22">
        <f>IF('Allocations - TD'!V8="","",'Allocations - TD'!V34)</f>
        <v>160486.4616782355</v>
      </c>
      <c r="X43" s="22">
        <f>IF('Allocations - TD'!W8="","",'Allocations - TD'!W34)</f>
        <v>95541.773472051646</v>
      </c>
      <c r="Y43" s="22">
        <f>IF('Allocations - TD'!X8="","",'Allocations - TD'!X34)</f>
        <v>93093.924375183298</v>
      </c>
      <c r="Z43" s="22">
        <f>IF('Allocations - TD'!Y8="","",'Allocations - TD'!Y34)</f>
        <v>113000.49964727518</v>
      </c>
      <c r="AA43" s="22">
        <f>IF('Allocations - TD'!Z8="","",'Allocations - TD'!Z34)</f>
        <v>130021.22506147198</v>
      </c>
      <c r="AB43" s="22" t="str">
        <f>IF('Allocations - TD'!AA8="","",'Allocations - TD'!AA34)</f>
        <v/>
      </c>
      <c r="AC43" s="22" t="str">
        <f>IF('Allocations - TD'!AB8="","",'Allocations - TD'!AB34)</f>
        <v/>
      </c>
      <c r="AD43" s="22" t="str">
        <f>IF('Allocations - TD'!AC8="","",'Allocations - TD'!AC34)</f>
        <v/>
      </c>
      <c r="AE43" s="22" t="str">
        <f>IF('Allocations - TD'!AD8="","",'Allocations - TD'!AD34)</f>
        <v/>
      </c>
      <c r="AF43" s="22" t="str">
        <f>IF('Allocations - TD'!AE8="","",'Allocations - TD'!AE34)</f>
        <v/>
      </c>
      <c r="AG43" s="22" t="str">
        <f>IF('Allocations - TD'!AF8="","",'Allocations - TD'!AF34)</f>
        <v/>
      </c>
      <c r="AH43" s="22" t="str">
        <f>IF('Allocations - TD'!AG8="","",'Allocations - TD'!AG34)</f>
        <v/>
      </c>
      <c r="AI43" s="22" t="str">
        <f>IF('Allocations - TD'!AH8="","",'Allocations - TD'!AH34)</f>
        <v/>
      </c>
      <c r="AJ43" s="22" t="str">
        <f>IF('Allocations - TD'!AI8="","",'Allocations - TD'!AI34)</f>
        <v/>
      </c>
      <c r="AK43" s="22" t="str">
        <f>IF('Allocations - TD'!AJ8="","",'Allocations - TD'!AJ34)</f>
        <v/>
      </c>
      <c r="AL43" s="22" t="str">
        <f>IF('Allocations - TD'!AK8="","",'Allocations - TD'!AK34)</f>
        <v/>
      </c>
      <c r="AM43" s="22" t="str">
        <f>IF('Allocations - TD'!AL8="","",'Allocations - TD'!AL34)</f>
        <v/>
      </c>
      <c r="AN43" s="22" t="str">
        <f>IF('Allocations - TD'!AM8="","",'Allocations - TD'!AM34)</f>
        <v/>
      </c>
      <c r="AO43" s="22" t="str">
        <f>IF('Allocations - TD'!AN8="","",'Allocations - TD'!AN34)</f>
        <v/>
      </c>
      <c r="AP43" s="22" t="str">
        <f>IF('Allocations - TD'!AO8="","",'Allocations - TD'!AO34)</f>
        <v/>
      </c>
      <c r="AQ43" s="22" t="str">
        <f>IF('Allocations - TD'!AP8="","",'Allocations - TD'!AP34)</f>
        <v/>
      </c>
      <c r="AR43" s="22" t="str">
        <f>IF('Allocations - TD'!AQ8="","",'Allocations - TD'!AQ34)</f>
        <v/>
      </c>
      <c r="AS43" s="22" t="str">
        <f>IF('Allocations - TD'!AR8="","",'Allocations - TD'!AR34)</f>
        <v/>
      </c>
      <c r="AT43" s="22" t="str">
        <f>IF('Allocations - TD'!AS8="","",'Allocations - TD'!AS34)</f>
        <v/>
      </c>
      <c r="AU43" s="22" t="str">
        <f>IF('Allocations - TD'!AT8="","",'Allocations - TD'!AT34)</f>
        <v/>
      </c>
      <c r="AV43" s="22" t="str">
        <f>IF('Allocations - TD'!AU8="","",'Allocations - TD'!AU34)</f>
        <v/>
      </c>
      <c r="AW43" s="22" t="str">
        <f>IF('Allocations - TD'!AV8="","",'Allocations - TD'!AV34)</f>
        <v/>
      </c>
      <c r="AX43" s="22" t="str">
        <f>IF('Allocations - TD'!AW8="","",'Allocations - TD'!AW34)</f>
        <v/>
      </c>
    </row>
    <row r="44" spans="1:50" s="5" customFormat="1" ht="15" customHeight="1" x14ac:dyDescent="0.25">
      <c r="A44" s="65"/>
      <c r="B44" s="18" t="s">
        <v>26</v>
      </c>
      <c r="C44" s="26"/>
      <c r="D44" s="26"/>
      <c r="E44" s="24">
        <v>0</v>
      </c>
      <c r="F44" s="24">
        <v>0</v>
      </c>
      <c r="G44" s="24">
        <v>1621.85</v>
      </c>
      <c r="H44" s="24">
        <v>15413.06</v>
      </c>
      <c r="I44" s="24">
        <v>19333.560000000001</v>
      </c>
      <c r="J44" s="24">
        <v>18858.009999999998</v>
      </c>
      <c r="K44" s="24">
        <v>20468.599999999999</v>
      </c>
      <c r="L44" s="24">
        <v>17365.72</v>
      </c>
      <c r="M44" s="53">
        <v>16331.68</v>
      </c>
      <c r="N44" s="53">
        <v>16262.27</v>
      </c>
      <c r="O44" s="53">
        <v>17375.310000000001</v>
      </c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s="5" customFormat="1" x14ac:dyDescent="0.25">
      <c r="A45" s="65"/>
      <c r="B45" s="18" t="s">
        <v>13</v>
      </c>
      <c r="C45" s="26"/>
      <c r="D45" s="26"/>
      <c r="E45" s="9">
        <f t="shared" ref="E45:AX45" si="27">IF(OR(E44="",E43=""),"",E43-E44)</f>
        <v>0</v>
      </c>
      <c r="F45" s="9">
        <f t="shared" si="27"/>
        <v>0</v>
      </c>
      <c r="G45" s="9">
        <f t="shared" si="27"/>
        <v>-1621.85</v>
      </c>
      <c r="H45" s="9">
        <f t="shared" si="27"/>
        <v>-14886.83</v>
      </c>
      <c r="I45" s="9">
        <f t="shared" si="27"/>
        <v>-17626.32</v>
      </c>
      <c r="J45" s="9">
        <f t="shared" si="27"/>
        <v>-16627.989274539053</v>
      </c>
      <c r="K45" s="9">
        <f t="shared" si="27"/>
        <v>-15673.941858251583</v>
      </c>
      <c r="L45" s="9">
        <f t="shared" si="27"/>
        <v>-12991.857554211925</v>
      </c>
      <c r="M45" s="9">
        <f t="shared" si="27"/>
        <v>-7676.2538711890775</v>
      </c>
      <c r="N45" s="9">
        <f t="shared" si="27"/>
        <v>3196.0182922513886</v>
      </c>
      <c r="O45" s="9">
        <f t="shared" si="27"/>
        <v>12410.846809152856</v>
      </c>
      <c r="P45" s="9" t="str">
        <f t="shared" si="27"/>
        <v/>
      </c>
      <c r="Q45" s="9" t="str">
        <f t="shared" si="27"/>
        <v/>
      </c>
      <c r="R45" s="9" t="str">
        <f t="shared" si="27"/>
        <v/>
      </c>
      <c r="S45" s="9" t="str">
        <f t="shared" si="27"/>
        <v/>
      </c>
      <c r="T45" s="9" t="str">
        <f t="shared" si="27"/>
        <v/>
      </c>
      <c r="U45" s="9" t="str">
        <f t="shared" si="27"/>
        <v/>
      </c>
      <c r="V45" s="9" t="str">
        <f t="shared" si="27"/>
        <v/>
      </c>
      <c r="W45" s="9" t="str">
        <f t="shared" si="27"/>
        <v/>
      </c>
      <c r="X45" s="9" t="str">
        <f t="shared" si="27"/>
        <v/>
      </c>
      <c r="Y45" s="9" t="str">
        <f t="shared" si="27"/>
        <v/>
      </c>
      <c r="Z45" s="9" t="str">
        <f t="shared" si="27"/>
        <v/>
      </c>
      <c r="AA45" s="9" t="str">
        <f t="shared" si="27"/>
        <v/>
      </c>
      <c r="AB45" s="9" t="str">
        <f t="shared" si="27"/>
        <v/>
      </c>
      <c r="AC45" s="9" t="str">
        <f t="shared" si="27"/>
        <v/>
      </c>
      <c r="AD45" s="9" t="str">
        <f t="shared" si="27"/>
        <v/>
      </c>
      <c r="AE45" s="9" t="str">
        <f t="shared" si="27"/>
        <v/>
      </c>
      <c r="AF45" s="9" t="str">
        <f t="shared" si="27"/>
        <v/>
      </c>
      <c r="AG45" s="9" t="str">
        <f t="shared" si="27"/>
        <v/>
      </c>
      <c r="AH45" s="9" t="str">
        <f t="shared" si="27"/>
        <v/>
      </c>
      <c r="AI45" s="9" t="str">
        <f t="shared" si="27"/>
        <v/>
      </c>
      <c r="AJ45" s="9" t="str">
        <f t="shared" si="27"/>
        <v/>
      </c>
      <c r="AK45" s="9" t="str">
        <f t="shared" si="27"/>
        <v/>
      </c>
      <c r="AL45" s="9" t="str">
        <f t="shared" si="27"/>
        <v/>
      </c>
      <c r="AM45" s="9" t="str">
        <f t="shared" si="27"/>
        <v/>
      </c>
      <c r="AN45" s="9" t="str">
        <f t="shared" si="27"/>
        <v/>
      </c>
      <c r="AO45" s="9" t="str">
        <f t="shared" si="27"/>
        <v/>
      </c>
      <c r="AP45" s="9" t="str">
        <f t="shared" si="27"/>
        <v/>
      </c>
      <c r="AQ45" s="9" t="str">
        <f t="shared" si="27"/>
        <v/>
      </c>
      <c r="AR45" s="9" t="str">
        <f t="shared" si="27"/>
        <v/>
      </c>
      <c r="AS45" s="9" t="str">
        <f t="shared" si="27"/>
        <v/>
      </c>
      <c r="AT45" s="9" t="str">
        <f t="shared" si="27"/>
        <v/>
      </c>
      <c r="AU45" s="9" t="str">
        <f t="shared" si="27"/>
        <v/>
      </c>
      <c r="AV45" s="9" t="str">
        <f t="shared" si="27"/>
        <v/>
      </c>
      <c r="AW45" s="9" t="str">
        <f t="shared" si="27"/>
        <v/>
      </c>
      <c r="AX45" s="9" t="str">
        <f t="shared" si="27"/>
        <v/>
      </c>
    </row>
    <row r="46" spans="1:50" s="5" customFormat="1" x14ac:dyDescent="0.25">
      <c r="A46" s="65"/>
      <c r="B46" s="19" t="s">
        <v>8</v>
      </c>
      <c r="C46" s="30"/>
      <c r="D46" s="30"/>
      <c r="E46" s="9">
        <f>IF(OR(E8="",E45=""),"",(E45+D48)*E8/12)</f>
        <v>0</v>
      </c>
      <c r="F46" s="9">
        <f t="shared" ref="F46:AX46" si="28">IF(OR(F8="",F45=""),"",(F45+E48)*F8/12)</f>
        <v>0</v>
      </c>
      <c r="G46" s="9">
        <f>IF(OR(G8="",G45=""),"",(G45+F48)*G8/12)</f>
        <v>-1.0214870824166666</v>
      </c>
      <c r="H46" s="9">
        <f>IF(OR(H8="",H45=""),"",(H45+G48)*H8/12)</f>
        <v>-8.6169910456603613</v>
      </c>
      <c r="I46" s="9">
        <f t="shared" si="28"/>
        <v>-17.898704851830932</v>
      </c>
      <c r="J46" s="9">
        <f t="shared" si="28"/>
        <v>-32.360591376266207</v>
      </c>
      <c r="K46" s="9">
        <f t="shared" si="28"/>
        <v>-41.863062319361589</v>
      </c>
      <c r="L46" s="9">
        <f t="shared" si="28"/>
        <v>-50.380614859511986</v>
      </c>
      <c r="M46" s="9">
        <f t="shared" si="28"/>
        <v>-55.275244640561624</v>
      </c>
      <c r="N46" s="9">
        <f t="shared" si="28"/>
        <v>-53.285662438476351</v>
      </c>
      <c r="O46" s="9">
        <f t="shared" si="28"/>
        <v>-45.457456391061449</v>
      </c>
      <c r="P46" s="9" t="str">
        <f t="shared" si="28"/>
        <v/>
      </c>
      <c r="Q46" s="9" t="str">
        <f t="shared" si="28"/>
        <v/>
      </c>
      <c r="R46" s="9" t="str">
        <f t="shared" si="28"/>
        <v/>
      </c>
      <c r="S46" s="9" t="str">
        <f t="shared" si="28"/>
        <v/>
      </c>
      <c r="T46" s="9" t="str">
        <f t="shared" si="28"/>
        <v/>
      </c>
      <c r="U46" s="9" t="str">
        <f t="shared" si="28"/>
        <v/>
      </c>
      <c r="V46" s="9" t="str">
        <f t="shared" si="28"/>
        <v/>
      </c>
      <c r="W46" s="9" t="str">
        <f t="shared" si="28"/>
        <v/>
      </c>
      <c r="X46" s="9" t="str">
        <f t="shared" si="28"/>
        <v/>
      </c>
      <c r="Y46" s="9" t="str">
        <f t="shared" si="28"/>
        <v/>
      </c>
      <c r="Z46" s="9" t="str">
        <f t="shared" si="28"/>
        <v/>
      </c>
      <c r="AA46" s="9" t="str">
        <f t="shared" si="28"/>
        <v/>
      </c>
      <c r="AB46" s="9" t="str">
        <f t="shared" si="28"/>
        <v/>
      </c>
      <c r="AC46" s="9" t="str">
        <f t="shared" si="28"/>
        <v/>
      </c>
      <c r="AD46" s="9" t="str">
        <f t="shared" si="28"/>
        <v/>
      </c>
      <c r="AE46" s="9" t="str">
        <f t="shared" si="28"/>
        <v/>
      </c>
      <c r="AF46" s="9" t="str">
        <f t="shared" si="28"/>
        <v/>
      </c>
      <c r="AG46" s="9" t="str">
        <f t="shared" si="28"/>
        <v/>
      </c>
      <c r="AH46" s="9" t="str">
        <f t="shared" si="28"/>
        <v/>
      </c>
      <c r="AI46" s="9" t="str">
        <f t="shared" si="28"/>
        <v/>
      </c>
      <c r="AJ46" s="9" t="str">
        <f t="shared" si="28"/>
        <v/>
      </c>
      <c r="AK46" s="9" t="str">
        <f t="shared" si="28"/>
        <v/>
      </c>
      <c r="AL46" s="9" t="str">
        <f t="shared" si="28"/>
        <v/>
      </c>
      <c r="AM46" s="9" t="str">
        <f t="shared" si="28"/>
        <v/>
      </c>
      <c r="AN46" s="9" t="str">
        <f t="shared" si="28"/>
        <v/>
      </c>
      <c r="AO46" s="9" t="str">
        <f t="shared" si="28"/>
        <v/>
      </c>
      <c r="AP46" s="9" t="str">
        <f t="shared" si="28"/>
        <v/>
      </c>
      <c r="AQ46" s="9" t="str">
        <f t="shared" si="28"/>
        <v/>
      </c>
      <c r="AR46" s="9" t="str">
        <f t="shared" si="28"/>
        <v/>
      </c>
      <c r="AS46" s="9" t="str">
        <f t="shared" si="28"/>
        <v/>
      </c>
      <c r="AT46" s="9" t="str">
        <f t="shared" si="28"/>
        <v/>
      </c>
      <c r="AU46" s="9" t="str">
        <f t="shared" si="28"/>
        <v/>
      </c>
      <c r="AV46" s="9" t="str">
        <f t="shared" si="28"/>
        <v/>
      </c>
      <c r="AW46" s="9" t="str">
        <f t="shared" si="28"/>
        <v/>
      </c>
      <c r="AX46" s="9" t="str">
        <f t="shared" si="28"/>
        <v/>
      </c>
    </row>
    <row r="47" spans="1:50" s="5" customFormat="1" x14ac:dyDescent="0.25">
      <c r="A47" s="65"/>
      <c r="B47" s="18" t="s">
        <v>14</v>
      </c>
      <c r="C47" s="26"/>
      <c r="D47" s="26"/>
      <c r="E47" s="9">
        <f t="shared" ref="E47:AX47" si="29">IF(OR(E45="",E46=""),"",E45+E46)</f>
        <v>0</v>
      </c>
      <c r="F47" s="9">
        <f t="shared" si="29"/>
        <v>0</v>
      </c>
      <c r="G47" s="9">
        <f t="shared" si="29"/>
        <v>-1622.8714870824165</v>
      </c>
      <c r="H47" s="9">
        <f t="shared" si="29"/>
        <v>-14895.446991045661</v>
      </c>
      <c r="I47" s="9">
        <f t="shared" si="29"/>
        <v>-17644.218704851832</v>
      </c>
      <c r="J47" s="9">
        <f t="shared" si="29"/>
        <v>-16660.349865915319</v>
      </c>
      <c r="K47" s="9">
        <f t="shared" si="29"/>
        <v>-15715.804920570945</v>
      </c>
      <c r="L47" s="9">
        <f t="shared" si="29"/>
        <v>-13042.238169071437</v>
      </c>
      <c r="M47" s="9">
        <f t="shared" si="29"/>
        <v>-7731.5291158296395</v>
      </c>
      <c r="N47" s="9">
        <f t="shared" si="29"/>
        <v>3142.7326298129124</v>
      </c>
      <c r="O47" s="9">
        <f t="shared" si="29"/>
        <v>12365.389352761795</v>
      </c>
      <c r="P47" s="9" t="str">
        <f t="shared" si="29"/>
        <v/>
      </c>
      <c r="Q47" s="9" t="str">
        <f t="shared" si="29"/>
        <v/>
      </c>
      <c r="R47" s="9" t="str">
        <f t="shared" si="29"/>
        <v/>
      </c>
      <c r="S47" s="9" t="str">
        <f t="shared" si="29"/>
        <v/>
      </c>
      <c r="T47" s="9" t="str">
        <f t="shared" si="29"/>
        <v/>
      </c>
      <c r="U47" s="9" t="str">
        <f t="shared" si="29"/>
        <v/>
      </c>
      <c r="V47" s="9" t="str">
        <f t="shared" si="29"/>
        <v/>
      </c>
      <c r="W47" s="9" t="str">
        <f t="shared" si="29"/>
        <v/>
      </c>
      <c r="X47" s="9" t="str">
        <f t="shared" si="29"/>
        <v/>
      </c>
      <c r="Y47" s="9" t="str">
        <f t="shared" si="29"/>
        <v/>
      </c>
      <c r="Z47" s="9" t="str">
        <f t="shared" si="29"/>
        <v/>
      </c>
      <c r="AA47" s="9" t="str">
        <f t="shared" si="29"/>
        <v/>
      </c>
      <c r="AB47" s="9" t="str">
        <f t="shared" si="29"/>
        <v/>
      </c>
      <c r="AC47" s="9" t="str">
        <f t="shared" si="29"/>
        <v/>
      </c>
      <c r="AD47" s="9" t="str">
        <f t="shared" si="29"/>
        <v/>
      </c>
      <c r="AE47" s="9" t="str">
        <f t="shared" si="29"/>
        <v/>
      </c>
      <c r="AF47" s="9" t="str">
        <f t="shared" si="29"/>
        <v/>
      </c>
      <c r="AG47" s="9" t="str">
        <f t="shared" si="29"/>
        <v/>
      </c>
      <c r="AH47" s="9" t="str">
        <f t="shared" si="29"/>
        <v/>
      </c>
      <c r="AI47" s="9" t="str">
        <f t="shared" si="29"/>
        <v/>
      </c>
      <c r="AJ47" s="9" t="str">
        <f t="shared" si="29"/>
        <v/>
      </c>
      <c r="AK47" s="9" t="str">
        <f t="shared" si="29"/>
        <v/>
      </c>
      <c r="AL47" s="9" t="str">
        <f t="shared" si="29"/>
        <v/>
      </c>
      <c r="AM47" s="9" t="str">
        <f t="shared" si="29"/>
        <v/>
      </c>
      <c r="AN47" s="9" t="str">
        <f t="shared" si="29"/>
        <v/>
      </c>
      <c r="AO47" s="9" t="str">
        <f t="shared" si="29"/>
        <v/>
      </c>
      <c r="AP47" s="9" t="str">
        <f t="shared" si="29"/>
        <v/>
      </c>
      <c r="AQ47" s="9" t="str">
        <f t="shared" si="29"/>
        <v/>
      </c>
      <c r="AR47" s="9" t="str">
        <f t="shared" si="29"/>
        <v/>
      </c>
      <c r="AS47" s="9" t="str">
        <f t="shared" si="29"/>
        <v/>
      </c>
      <c r="AT47" s="9" t="str">
        <f t="shared" si="29"/>
        <v/>
      </c>
      <c r="AU47" s="9" t="str">
        <f t="shared" si="29"/>
        <v/>
      </c>
      <c r="AV47" s="9" t="str">
        <f t="shared" si="29"/>
        <v/>
      </c>
      <c r="AW47" s="9" t="str">
        <f t="shared" si="29"/>
        <v/>
      </c>
      <c r="AX47" s="9" t="str">
        <f t="shared" si="29"/>
        <v/>
      </c>
    </row>
    <row r="48" spans="1:50" s="5" customFormat="1" x14ac:dyDescent="0.25">
      <c r="A48" s="65"/>
      <c r="B48" s="20" t="s">
        <v>18</v>
      </c>
      <c r="C48" s="28"/>
      <c r="D48" s="28"/>
      <c r="E48" s="9">
        <f>E47</f>
        <v>0</v>
      </c>
      <c r="F48" s="9">
        <f>IF(OR(F47="",E48=""),"",F47+E48)</f>
        <v>0</v>
      </c>
      <c r="G48" s="9">
        <f t="shared" ref="G48:AX48" si="30">IF(OR(G47="",F48=""),"",G47+F48)</f>
        <v>-1622.8714870824165</v>
      </c>
      <c r="H48" s="9">
        <f t="shared" si="30"/>
        <v>-16518.318478128076</v>
      </c>
      <c r="I48" s="9">
        <f t="shared" si="30"/>
        <v>-34162.537182979911</v>
      </c>
      <c r="J48" s="9">
        <f t="shared" si="30"/>
        <v>-50822.887048895231</v>
      </c>
      <c r="K48" s="9">
        <f t="shared" si="30"/>
        <v>-66538.691969466177</v>
      </c>
      <c r="L48" s="9">
        <f t="shared" si="30"/>
        <v>-79580.930138537617</v>
      </c>
      <c r="M48" s="9">
        <f t="shared" si="30"/>
        <v>-87312.459254367262</v>
      </c>
      <c r="N48" s="9">
        <f t="shared" si="30"/>
        <v>-84169.726624554343</v>
      </c>
      <c r="O48" s="9">
        <f t="shared" si="30"/>
        <v>-71804.337271792552</v>
      </c>
      <c r="P48" s="9" t="str">
        <f t="shared" si="30"/>
        <v/>
      </c>
      <c r="Q48" s="9" t="str">
        <f t="shared" si="30"/>
        <v/>
      </c>
      <c r="R48" s="9" t="str">
        <f t="shared" si="30"/>
        <v/>
      </c>
      <c r="S48" s="9" t="str">
        <f t="shared" si="30"/>
        <v/>
      </c>
      <c r="T48" s="9" t="str">
        <f t="shared" si="30"/>
        <v/>
      </c>
      <c r="U48" s="9" t="str">
        <f t="shared" si="30"/>
        <v/>
      </c>
      <c r="V48" s="9" t="str">
        <f t="shared" si="30"/>
        <v/>
      </c>
      <c r="W48" s="9" t="str">
        <f t="shared" si="30"/>
        <v/>
      </c>
      <c r="X48" s="9" t="str">
        <f t="shared" si="30"/>
        <v/>
      </c>
      <c r="Y48" s="9" t="str">
        <f t="shared" si="30"/>
        <v/>
      </c>
      <c r="Z48" s="9" t="str">
        <f t="shared" si="30"/>
        <v/>
      </c>
      <c r="AA48" s="9" t="str">
        <f t="shared" si="30"/>
        <v/>
      </c>
      <c r="AB48" s="9" t="str">
        <f t="shared" si="30"/>
        <v/>
      </c>
      <c r="AC48" s="9" t="str">
        <f t="shared" si="30"/>
        <v/>
      </c>
      <c r="AD48" s="9" t="str">
        <f t="shared" si="30"/>
        <v/>
      </c>
      <c r="AE48" s="9" t="str">
        <f t="shared" si="30"/>
        <v/>
      </c>
      <c r="AF48" s="9" t="str">
        <f t="shared" si="30"/>
        <v/>
      </c>
      <c r="AG48" s="9" t="str">
        <f t="shared" si="30"/>
        <v/>
      </c>
      <c r="AH48" s="9" t="str">
        <f t="shared" si="30"/>
        <v/>
      </c>
      <c r="AI48" s="9" t="str">
        <f t="shared" si="30"/>
        <v/>
      </c>
      <c r="AJ48" s="9" t="str">
        <f t="shared" si="30"/>
        <v/>
      </c>
      <c r="AK48" s="9" t="str">
        <f t="shared" si="30"/>
        <v/>
      </c>
      <c r="AL48" s="9" t="str">
        <f t="shared" si="30"/>
        <v/>
      </c>
      <c r="AM48" s="9" t="str">
        <f t="shared" si="30"/>
        <v/>
      </c>
      <c r="AN48" s="9" t="str">
        <f t="shared" si="30"/>
        <v/>
      </c>
      <c r="AO48" s="9" t="str">
        <f t="shared" si="30"/>
        <v/>
      </c>
      <c r="AP48" s="9" t="str">
        <f t="shared" si="30"/>
        <v/>
      </c>
      <c r="AQ48" s="9" t="str">
        <f t="shared" si="30"/>
        <v/>
      </c>
      <c r="AR48" s="9" t="str">
        <f t="shared" si="30"/>
        <v/>
      </c>
      <c r="AS48" s="9" t="str">
        <f t="shared" si="30"/>
        <v/>
      </c>
      <c r="AT48" s="9" t="str">
        <f t="shared" si="30"/>
        <v/>
      </c>
      <c r="AU48" s="9" t="str">
        <f t="shared" si="30"/>
        <v/>
      </c>
      <c r="AV48" s="9" t="str">
        <f t="shared" si="30"/>
        <v/>
      </c>
      <c r="AW48" s="9" t="str">
        <f t="shared" si="30"/>
        <v/>
      </c>
      <c r="AX48" s="9" t="str">
        <f t="shared" si="30"/>
        <v/>
      </c>
    </row>
    <row r="49" spans="1:50" s="5" customFormat="1" ht="8.25" customHeight="1" x14ac:dyDescent="0.25">
      <c r="A49" s="44"/>
      <c r="B49" s="13"/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5"/>
      <c r="AQ49" s="15"/>
      <c r="AR49" s="15"/>
      <c r="AS49" s="15"/>
      <c r="AT49" s="15"/>
      <c r="AU49" s="15"/>
      <c r="AV49" s="15"/>
      <c r="AW49" s="15"/>
      <c r="AX49" s="15"/>
    </row>
    <row r="50" spans="1:50" s="3" customFormat="1" x14ac:dyDescent="0.25">
      <c r="A50" s="65" t="s">
        <v>24</v>
      </c>
      <c r="B50" s="17" t="s">
        <v>28</v>
      </c>
      <c r="C50" s="32"/>
      <c r="D50" s="32"/>
      <c r="E50" s="22">
        <f>IF('Allocations - TD'!D9="","",'Allocations - TD'!D35)</f>
        <v>0</v>
      </c>
      <c r="F50" s="22">
        <f>IF('Allocations - TD'!E9="","",'Allocations - TD'!E35)</f>
        <v>0</v>
      </c>
      <c r="G50" s="22">
        <f>IF('Allocations - TD'!F9="","",'Allocations - TD'!F35)</f>
        <v>0</v>
      </c>
      <c r="H50" s="22">
        <f>IF('Allocations - TD'!G9="","",'Allocations - TD'!G35)</f>
        <v>0</v>
      </c>
      <c r="I50" s="22">
        <f>IF('Allocations - TD'!H9="","",'Allocations - TD'!H35)</f>
        <v>360.22</v>
      </c>
      <c r="J50" s="22">
        <f>IF('Allocations - TD'!I9="","",'Allocations - TD'!I35)</f>
        <v>1356.5027975457876</v>
      </c>
      <c r="K50" s="22">
        <f>IF('Allocations - TD'!J9="","",'Allocations - TD'!J35)</f>
        <v>2255.3712414377201</v>
      </c>
      <c r="L50" s="22">
        <f>IF('Allocations - TD'!K9="","",'Allocations - TD'!K35)</f>
        <v>1897.7199413483188</v>
      </c>
      <c r="M50" s="22">
        <f>IF('Allocations - TD'!L9="","",'Allocations - TD'!L35)</f>
        <v>4624.6604710146721</v>
      </c>
      <c r="N50" s="22">
        <f>IF('Allocations - TD'!M9="","",'Allocations - TD'!M35)</f>
        <v>10635.413522848863</v>
      </c>
      <c r="O50" s="22">
        <f>IF('Allocations - TD'!N9="","",'Allocations - TD'!N35)</f>
        <v>16539.945934707943</v>
      </c>
      <c r="P50" s="22">
        <f>IF('Allocations - TD'!O9="","",'Allocations - TD'!O35)</f>
        <v>15711.352369198603</v>
      </c>
      <c r="Q50" s="22">
        <f>IF('Allocations - TD'!P9="","",'Allocations - TD'!P35)</f>
        <v>20740.253405742533</v>
      </c>
      <c r="R50" s="22">
        <f>IF('Allocations - TD'!Q9="","",'Allocations - TD'!Q35)</f>
        <v>22444.06050624526</v>
      </c>
      <c r="S50" s="22">
        <f>IF('Allocations - TD'!R9="","",'Allocations - TD'!R35)</f>
        <v>32611.073315501591</v>
      </c>
      <c r="T50" s="22">
        <f>IF('Allocations - TD'!S9="","",'Allocations - TD'!S35)</f>
        <v>64047.447550777673</v>
      </c>
      <c r="U50" s="22">
        <f>IF('Allocations - TD'!T9="","",'Allocations - TD'!T35)</f>
        <v>93882.328918663581</v>
      </c>
      <c r="V50" s="22">
        <f>IF('Allocations - TD'!U9="","",'Allocations - TD'!U35)</f>
        <v>88093.058888513202</v>
      </c>
      <c r="W50" s="22">
        <f>IF('Allocations - TD'!V9="","",'Allocations - TD'!V35)</f>
        <v>87074.617516798389</v>
      </c>
      <c r="X50" s="22">
        <f>IF('Allocations - TD'!W9="","",'Allocations - TD'!W35)</f>
        <v>55464.279036124921</v>
      </c>
      <c r="Y50" s="22">
        <f>IF('Allocations - TD'!X9="","",'Allocations - TD'!X35)</f>
        <v>54231.3952901909</v>
      </c>
      <c r="Z50" s="22">
        <f>IF('Allocations - TD'!Y9="","",'Allocations - TD'!Y35)</f>
        <v>64049.792307615295</v>
      </c>
      <c r="AA50" s="22">
        <f>IF('Allocations - TD'!Z9="","",'Allocations - TD'!Z35)</f>
        <v>73982.88167221332</v>
      </c>
      <c r="AB50" s="22" t="str">
        <f>IF('Allocations - TD'!AA9="","",'Allocations - TD'!AA35)</f>
        <v/>
      </c>
      <c r="AC50" s="22" t="str">
        <f>IF('Allocations - TD'!AB9="","",'Allocations - TD'!AB35)</f>
        <v/>
      </c>
      <c r="AD50" s="22" t="str">
        <f>IF('Allocations - TD'!AC9="","",'Allocations - TD'!AC35)</f>
        <v/>
      </c>
      <c r="AE50" s="22" t="str">
        <f>IF('Allocations - TD'!AD9="","",'Allocations - TD'!AD35)</f>
        <v/>
      </c>
      <c r="AF50" s="22" t="str">
        <f>IF('Allocations - TD'!AE9="","",'Allocations - TD'!AE35)</f>
        <v/>
      </c>
      <c r="AG50" s="22" t="str">
        <f>IF('Allocations - TD'!AF9="","",'Allocations - TD'!AF35)</f>
        <v/>
      </c>
      <c r="AH50" s="22" t="str">
        <f>IF('Allocations - TD'!AG9="","",'Allocations - TD'!AG35)</f>
        <v/>
      </c>
      <c r="AI50" s="22" t="str">
        <f>IF('Allocations - TD'!AH9="","",'Allocations - TD'!AH35)</f>
        <v/>
      </c>
      <c r="AJ50" s="22" t="str">
        <f>IF('Allocations - TD'!AI9="","",'Allocations - TD'!AI35)</f>
        <v/>
      </c>
      <c r="AK50" s="22" t="str">
        <f>IF('Allocations - TD'!AJ9="","",'Allocations - TD'!AJ35)</f>
        <v/>
      </c>
      <c r="AL50" s="22" t="str">
        <f>IF('Allocations - TD'!AK9="","",'Allocations - TD'!AK35)</f>
        <v/>
      </c>
      <c r="AM50" s="22" t="str">
        <f>IF('Allocations - TD'!AL9="","",'Allocations - TD'!AL35)</f>
        <v/>
      </c>
      <c r="AN50" s="22" t="str">
        <f>IF('Allocations - TD'!AM9="","",'Allocations - TD'!AM35)</f>
        <v/>
      </c>
      <c r="AO50" s="22" t="str">
        <f>IF('Allocations - TD'!AN9="","",'Allocations - TD'!AN35)</f>
        <v/>
      </c>
      <c r="AP50" s="22" t="str">
        <f>IF('Allocations - TD'!AO9="","",'Allocations - TD'!AO35)</f>
        <v/>
      </c>
      <c r="AQ50" s="22" t="str">
        <f>IF('Allocations - TD'!AP9="","",'Allocations - TD'!AP35)</f>
        <v/>
      </c>
      <c r="AR50" s="22" t="str">
        <f>IF('Allocations - TD'!AQ9="","",'Allocations - TD'!AQ35)</f>
        <v/>
      </c>
      <c r="AS50" s="22" t="str">
        <f>IF('Allocations - TD'!AR9="","",'Allocations - TD'!AR35)</f>
        <v/>
      </c>
      <c r="AT50" s="22" t="str">
        <f>IF('Allocations - TD'!AS9="","",'Allocations - TD'!AS35)</f>
        <v/>
      </c>
      <c r="AU50" s="22" t="str">
        <f>IF('Allocations - TD'!AT9="","",'Allocations - TD'!AT35)</f>
        <v/>
      </c>
      <c r="AV50" s="22" t="str">
        <f>IF('Allocations - TD'!AU9="","",'Allocations - TD'!AU35)</f>
        <v/>
      </c>
      <c r="AW50" s="22" t="str">
        <f>IF('Allocations - TD'!AV9="","",'Allocations - TD'!AV35)</f>
        <v/>
      </c>
      <c r="AX50" s="22" t="str">
        <f>IF('Allocations - TD'!AW9="","",'Allocations - TD'!AW35)</f>
        <v/>
      </c>
    </row>
    <row r="51" spans="1:50" s="5" customFormat="1" ht="15" customHeight="1" x14ac:dyDescent="0.25">
      <c r="A51" s="65"/>
      <c r="B51" s="18" t="s">
        <v>26</v>
      </c>
      <c r="C51" s="26"/>
      <c r="D51" s="26"/>
      <c r="E51" s="24">
        <v>0</v>
      </c>
      <c r="F51" s="24">
        <v>0</v>
      </c>
      <c r="G51" s="24">
        <v>0</v>
      </c>
      <c r="H51" s="24">
        <v>4867.8</v>
      </c>
      <c r="I51" s="24">
        <v>9528.7800000000007</v>
      </c>
      <c r="J51" s="24">
        <v>9622.07</v>
      </c>
      <c r="K51" s="24">
        <v>10571.65</v>
      </c>
      <c r="L51" s="24">
        <v>9276.2800000000007</v>
      </c>
      <c r="M51" s="53">
        <v>8794.9</v>
      </c>
      <c r="N51" s="53">
        <v>8272.23</v>
      </c>
      <c r="O51" s="53">
        <v>8613.83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1:50" s="5" customFormat="1" x14ac:dyDescent="0.25">
      <c r="A52" s="65"/>
      <c r="B52" s="18" t="s">
        <v>13</v>
      </c>
      <c r="C52" s="26"/>
      <c r="D52" s="26"/>
      <c r="E52" s="9">
        <f t="shared" ref="E52:AX52" si="31">IF(OR(E51="",E50=""),"",E50-E51)</f>
        <v>0</v>
      </c>
      <c r="F52" s="9">
        <f t="shared" si="31"/>
        <v>0</v>
      </c>
      <c r="G52" s="9">
        <f t="shared" si="31"/>
        <v>0</v>
      </c>
      <c r="H52" s="9">
        <f t="shared" si="31"/>
        <v>-4867.8</v>
      </c>
      <c r="I52" s="9">
        <f t="shared" si="31"/>
        <v>-9168.5600000000013</v>
      </c>
      <c r="J52" s="9">
        <f t="shared" si="31"/>
        <v>-8265.5672024542127</v>
      </c>
      <c r="K52" s="9">
        <f t="shared" si="31"/>
        <v>-8316.2787585622791</v>
      </c>
      <c r="L52" s="9">
        <f t="shared" si="31"/>
        <v>-7378.5600586516821</v>
      </c>
      <c r="M52" s="9">
        <f t="shared" si="31"/>
        <v>-4170.2395289853275</v>
      </c>
      <c r="N52" s="9">
        <f t="shared" si="31"/>
        <v>2363.1835228488635</v>
      </c>
      <c r="O52" s="9">
        <f t="shared" si="31"/>
        <v>7926.1159347079429</v>
      </c>
      <c r="P52" s="9" t="str">
        <f t="shared" si="31"/>
        <v/>
      </c>
      <c r="Q52" s="9" t="str">
        <f t="shared" si="31"/>
        <v/>
      </c>
      <c r="R52" s="9" t="str">
        <f t="shared" si="31"/>
        <v/>
      </c>
      <c r="S52" s="9" t="str">
        <f t="shared" si="31"/>
        <v/>
      </c>
      <c r="T52" s="9" t="str">
        <f t="shared" si="31"/>
        <v/>
      </c>
      <c r="U52" s="9" t="str">
        <f t="shared" si="31"/>
        <v/>
      </c>
      <c r="V52" s="9" t="str">
        <f t="shared" si="31"/>
        <v/>
      </c>
      <c r="W52" s="9" t="str">
        <f t="shared" si="31"/>
        <v/>
      </c>
      <c r="X52" s="9" t="str">
        <f t="shared" si="31"/>
        <v/>
      </c>
      <c r="Y52" s="9" t="str">
        <f t="shared" si="31"/>
        <v/>
      </c>
      <c r="Z52" s="9" t="str">
        <f t="shared" si="31"/>
        <v/>
      </c>
      <c r="AA52" s="9" t="str">
        <f t="shared" si="31"/>
        <v/>
      </c>
      <c r="AB52" s="9" t="str">
        <f t="shared" si="31"/>
        <v/>
      </c>
      <c r="AC52" s="9" t="str">
        <f t="shared" si="31"/>
        <v/>
      </c>
      <c r="AD52" s="9" t="str">
        <f t="shared" si="31"/>
        <v/>
      </c>
      <c r="AE52" s="9" t="str">
        <f t="shared" si="31"/>
        <v/>
      </c>
      <c r="AF52" s="9" t="str">
        <f t="shared" si="31"/>
        <v/>
      </c>
      <c r="AG52" s="9" t="str">
        <f t="shared" si="31"/>
        <v/>
      </c>
      <c r="AH52" s="9" t="str">
        <f t="shared" si="31"/>
        <v/>
      </c>
      <c r="AI52" s="9" t="str">
        <f t="shared" si="31"/>
        <v/>
      </c>
      <c r="AJ52" s="9" t="str">
        <f t="shared" si="31"/>
        <v/>
      </c>
      <c r="AK52" s="9" t="str">
        <f t="shared" si="31"/>
        <v/>
      </c>
      <c r="AL52" s="9" t="str">
        <f t="shared" si="31"/>
        <v/>
      </c>
      <c r="AM52" s="9" t="str">
        <f t="shared" si="31"/>
        <v/>
      </c>
      <c r="AN52" s="9" t="str">
        <f t="shared" si="31"/>
        <v/>
      </c>
      <c r="AO52" s="9" t="str">
        <f t="shared" si="31"/>
        <v/>
      </c>
      <c r="AP52" s="9" t="str">
        <f t="shared" si="31"/>
        <v/>
      </c>
      <c r="AQ52" s="9" t="str">
        <f t="shared" si="31"/>
        <v/>
      </c>
      <c r="AR52" s="9" t="str">
        <f t="shared" si="31"/>
        <v/>
      </c>
      <c r="AS52" s="9" t="str">
        <f t="shared" si="31"/>
        <v/>
      </c>
      <c r="AT52" s="9" t="str">
        <f t="shared" si="31"/>
        <v/>
      </c>
      <c r="AU52" s="9" t="str">
        <f t="shared" si="31"/>
        <v/>
      </c>
      <c r="AV52" s="9" t="str">
        <f t="shared" si="31"/>
        <v/>
      </c>
      <c r="AW52" s="9" t="str">
        <f t="shared" si="31"/>
        <v/>
      </c>
      <c r="AX52" s="9" t="str">
        <f t="shared" si="31"/>
        <v/>
      </c>
    </row>
    <row r="53" spans="1:50" s="5" customFormat="1" x14ac:dyDescent="0.25">
      <c r="A53" s="65"/>
      <c r="B53" s="19" t="s">
        <v>8</v>
      </c>
      <c r="C53" s="30"/>
      <c r="D53" s="30"/>
      <c r="E53" s="9">
        <f>IF(OR(E8="",E52=""),"",(E52+D55)*E8/12)</f>
        <v>0</v>
      </c>
      <c r="F53" s="9">
        <f t="shared" ref="F53:AX53" si="32">IF(OR(F8="",F52=""),"",(F52+E55)*F8/12)</f>
        <v>0</v>
      </c>
      <c r="G53" s="9">
        <f>IF(OR(G8="",G52=""),"",(G52+F55)*G8/12)</f>
        <v>0</v>
      </c>
      <c r="H53" s="9">
        <f>IF(OR(H8="",H52=""),"",(H52+G55)*H8/12)</f>
        <v>-2.5406751929999998</v>
      </c>
      <c r="I53" s="9">
        <f t="shared" si="32"/>
        <v>-7.3592268311878604</v>
      </c>
      <c r="J53" s="9">
        <f>IF(OR(J8="",J52=""),"",(J52+I55)*J8/12)</f>
        <v>-14.215720334968864</v>
      </c>
      <c r="K53" s="9">
        <f t="shared" si="32"/>
        <v>-19.290866032814765</v>
      </c>
      <c r="L53" s="9">
        <f t="shared" si="32"/>
        <v>-24.097498279543402</v>
      </c>
      <c r="M53" s="9">
        <f t="shared" si="32"/>
        <v>-26.754505927890019</v>
      </c>
      <c r="N53" s="9">
        <f t="shared" si="32"/>
        <v>-25.274436556396001</v>
      </c>
      <c r="O53" s="9">
        <f t="shared" si="32"/>
        <v>-20.269450988354446</v>
      </c>
      <c r="P53" s="9" t="str">
        <f t="shared" si="32"/>
        <v/>
      </c>
      <c r="Q53" s="9" t="str">
        <f t="shared" si="32"/>
        <v/>
      </c>
      <c r="R53" s="9" t="str">
        <f t="shared" si="32"/>
        <v/>
      </c>
      <c r="S53" s="9" t="str">
        <f t="shared" si="32"/>
        <v/>
      </c>
      <c r="T53" s="9" t="str">
        <f t="shared" si="32"/>
        <v/>
      </c>
      <c r="U53" s="9" t="str">
        <f t="shared" si="32"/>
        <v/>
      </c>
      <c r="V53" s="9" t="str">
        <f t="shared" si="32"/>
        <v/>
      </c>
      <c r="W53" s="9" t="str">
        <f t="shared" si="32"/>
        <v/>
      </c>
      <c r="X53" s="9" t="str">
        <f t="shared" si="32"/>
        <v/>
      </c>
      <c r="Y53" s="9" t="str">
        <f t="shared" si="32"/>
        <v/>
      </c>
      <c r="Z53" s="9" t="str">
        <f t="shared" si="32"/>
        <v/>
      </c>
      <c r="AA53" s="9" t="str">
        <f t="shared" si="32"/>
        <v/>
      </c>
      <c r="AB53" s="9" t="str">
        <f t="shared" si="32"/>
        <v/>
      </c>
      <c r="AC53" s="9" t="str">
        <f t="shared" si="32"/>
        <v/>
      </c>
      <c r="AD53" s="9" t="str">
        <f t="shared" si="32"/>
        <v/>
      </c>
      <c r="AE53" s="9" t="str">
        <f t="shared" si="32"/>
        <v/>
      </c>
      <c r="AF53" s="9" t="str">
        <f t="shared" si="32"/>
        <v/>
      </c>
      <c r="AG53" s="9" t="str">
        <f t="shared" si="32"/>
        <v/>
      </c>
      <c r="AH53" s="9" t="str">
        <f t="shared" si="32"/>
        <v/>
      </c>
      <c r="AI53" s="9" t="str">
        <f t="shared" si="32"/>
        <v/>
      </c>
      <c r="AJ53" s="9" t="str">
        <f t="shared" si="32"/>
        <v/>
      </c>
      <c r="AK53" s="9" t="str">
        <f t="shared" si="32"/>
        <v/>
      </c>
      <c r="AL53" s="9" t="str">
        <f t="shared" si="32"/>
        <v/>
      </c>
      <c r="AM53" s="9" t="str">
        <f t="shared" si="32"/>
        <v/>
      </c>
      <c r="AN53" s="9" t="str">
        <f t="shared" si="32"/>
        <v/>
      </c>
      <c r="AO53" s="9" t="str">
        <f t="shared" si="32"/>
        <v/>
      </c>
      <c r="AP53" s="9" t="str">
        <f t="shared" si="32"/>
        <v/>
      </c>
      <c r="AQ53" s="9" t="str">
        <f t="shared" si="32"/>
        <v/>
      </c>
      <c r="AR53" s="9" t="str">
        <f t="shared" si="32"/>
        <v/>
      </c>
      <c r="AS53" s="9" t="str">
        <f t="shared" si="32"/>
        <v/>
      </c>
      <c r="AT53" s="9" t="str">
        <f t="shared" si="32"/>
        <v/>
      </c>
      <c r="AU53" s="9" t="str">
        <f t="shared" si="32"/>
        <v/>
      </c>
      <c r="AV53" s="9" t="str">
        <f t="shared" si="32"/>
        <v/>
      </c>
      <c r="AW53" s="9" t="str">
        <f t="shared" si="32"/>
        <v/>
      </c>
      <c r="AX53" s="9" t="str">
        <f t="shared" si="32"/>
        <v/>
      </c>
    </row>
    <row r="54" spans="1:50" s="5" customFormat="1" x14ac:dyDescent="0.25">
      <c r="A54" s="65"/>
      <c r="B54" s="18" t="s">
        <v>14</v>
      </c>
      <c r="C54" s="26"/>
      <c r="D54" s="26"/>
      <c r="E54" s="9">
        <f t="shared" ref="E54:AX54" si="33">IF(OR(E52="",E53=""),"",E52+E53)</f>
        <v>0</v>
      </c>
      <c r="F54" s="9">
        <f t="shared" si="33"/>
        <v>0</v>
      </c>
      <c r="G54" s="9">
        <f t="shared" si="33"/>
        <v>0</v>
      </c>
      <c r="H54" s="9">
        <f t="shared" si="33"/>
        <v>-4870.3406751930006</v>
      </c>
      <c r="I54" s="9">
        <f t="shared" si="33"/>
        <v>-9175.919226831189</v>
      </c>
      <c r="J54" s="9">
        <f t="shared" si="33"/>
        <v>-8279.7829227891816</v>
      </c>
      <c r="K54" s="9">
        <f t="shared" si="33"/>
        <v>-8335.569624595093</v>
      </c>
      <c r="L54" s="9">
        <f t="shared" si="33"/>
        <v>-7402.6575569312254</v>
      </c>
      <c r="M54" s="9">
        <f t="shared" si="33"/>
        <v>-4196.9940349132175</v>
      </c>
      <c r="N54" s="9">
        <f t="shared" si="33"/>
        <v>2337.9090862924677</v>
      </c>
      <c r="O54" s="9">
        <f t="shared" si="33"/>
        <v>7905.8464837195888</v>
      </c>
      <c r="P54" s="9" t="str">
        <f t="shared" si="33"/>
        <v/>
      </c>
      <c r="Q54" s="9" t="str">
        <f t="shared" si="33"/>
        <v/>
      </c>
      <c r="R54" s="9" t="str">
        <f t="shared" si="33"/>
        <v/>
      </c>
      <c r="S54" s="9" t="str">
        <f t="shared" si="33"/>
        <v/>
      </c>
      <c r="T54" s="9" t="str">
        <f t="shared" si="33"/>
        <v/>
      </c>
      <c r="U54" s="9" t="str">
        <f t="shared" si="33"/>
        <v/>
      </c>
      <c r="V54" s="9" t="str">
        <f t="shared" si="33"/>
        <v/>
      </c>
      <c r="W54" s="9" t="str">
        <f t="shared" si="33"/>
        <v/>
      </c>
      <c r="X54" s="9" t="str">
        <f t="shared" si="33"/>
        <v/>
      </c>
      <c r="Y54" s="9" t="str">
        <f t="shared" si="33"/>
        <v/>
      </c>
      <c r="Z54" s="9" t="str">
        <f t="shared" si="33"/>
        <v/>
      </c>
      <c r="AA54" s="9" t="str">
        <f t="shared" si="33"/>
        <v/>
      </c>
      <c r="AB54" s="9" t="str">
        <f t="shared" si="33"/>
        <v/>
      </c>
      <c r="AC54" s="9" t="str">
        <f t="shared" si="33"/>
        <v/>
      </c>
      <c r="AD54" s="9" t="str">
        <f t="shared" si="33"/>
        <v/>
      </c>
      <c r="AE54" s="9" t="str">
        <f t="shared" si="33"/>
        <v/>
      </c>
      <c r="AF54" s="9" t="str">
        <f t="shared" si="33"/>
        <v/>
      </c>
      <c r="AG54" s="9" t="str">
        <f t="shared" si="33"/>
        <v/>
      </c>
      <c r="AH54" s="9" t="str">
        <f t="shared" si="33"/>
        <v/>
      </c>
      <c r="AI54" s="9" t="str">
        <f t="shared" si="33"/>
        <v/>
      </c>
      <c r="AJ54" s="9" t="str">
        <f t="shared" si="33"/>
        <v/>
      </c>
      <c r="AK54" s="9" t="str">
        <f t="shared" si="33"/>
        <v/>
      </c>
      <c r="AL54" s="9" t="str">
        <f t="shared" si="33"/>
        <v/>
      </c>
      <c r="AM54" s="9" t="str">
        <f t="shared" si="33"/>
        <v/>
      </c>
      <c r="AN54" s="9" t="str">
        <f t="shared" si="33"/>
        <v/>
      </c>
      <c r="AO54" s="9" t="str">
        <f t="shared" si="33"/>
        <v/>
      </c>
      <c r="AP54" s="9" t="str">
        <f t="shared" si="33"/>
        <v/>
      </c>
      <c r="AQ54" s="9" t="str">
        <f t="shared" si="33"/>
        <v/>
      </c>
      <c r="AR54" s="9" t="str">
        <f t="shared" si="33"/>
        <v/>
      </c>
      <c r="AS54" s="9" t="str">
        <f t="shared" si="33"/>
        <v/>
      </c>
      <c r="AT54" s="9" t="str">
        <f t="shared" si="33"/>
        <v/>
      </c>
      <c r="AU54" s="9" t="str">
        <f t="shared" si="33"/>
        <v/>
      </c>
      <c r="AV54" s="9" t="str">
        <f t="shared" si="33"/>
        <v/>
      </c>
      <c r="AW54" s="9" t="str">
        <f t="shared" si="33"/>
        <v/>
      </c>
      <c r="AX54" s="9" t="str">
        <f t="shared" si="33"/>
        <v/>
      </c>
    </row>
    <row r="55" spans="1:50" s="5" customFormat="1" x14ac:dyDescent="0.25">
      <c r="A55" s="65"/>
      <c r="B55" s="20" t="s">
        <v>19</v>
      </c>
      <c r="C55" s="28"/>
      <c r="D55" s="28"/>
      <c r="E55" s="9">
        <f>E54</f>
        <v>0</v>
      </c>
      <c r="F55" s="9">
        <f>IF(OR(F54="",E55=""),"",F54+E55)</f>
        <v>0</v>
      </c>
      <c r="G55" s="9">
        <f t="shared" ref="G55:AX55" si="34">IF(OR(G54="",F55=""),"",G54+F55)</f>
        <v>0</v>
      </c>
      <c r="H55" s="9">
        <f t="shared" si="34"/>
        <v>-4870.3406751930006</v>
      </c>
      <c r="I55" s="9">
        <f t="shared" si="34"/>
        <v>-14046.259902024191</v>
      </c>
      <c r="J55" s="9">
        <f t="shared" si="34"/>
        <v>-22326.042824813372</v>
      </c>
      <c r="K55" s="9">
        <f t="shared" si="34"/>
        <v>-30661.612449408465</v>
      </c>
      <c r="L55" s="9">
        <f t="shared" si="34"/>
        <v>-38064.270006339691</v>
      </c>
      <c r="M55" s="9">
        <f t="shared" si="34"/>
        <v>-42261.264041252907</v>
      </c>
      <c r="N55" s="9">
        <f t="shared" si="34"/>
        <v>-39923.354954960436</v>
      </c>
      <c r="O55" s="9">
        <f t="shared" si="34"/>
        <v>-32017.508471240846</v>
      </c>
      <c r="P55" s="9" t="str">
        <f t="shared" si="34"/>
        <v/>
      </c>
      <c r="Q55" s="9" t="str">
        <f t="shared" si="34"/>
        <v/>
      </c>
      <c r="R55" s="9" t="str">
        <f t="shared" si="34"/>
        <v/>
      </c>
      <c r="S55" s="9" t="str">
        <f t="shared" si="34"/>
        <v/>
      </c>
      <c r="T55" s="9" t="str">
        <f t="shared" si="34"/>
        <v/>
      </c>
      <c r="U55" s="9" t="str">
        <f t="shared" si="34"/>
        <v/>
      </c>
      <c r="V55" s="9" t="str">
        <f t="shared" si="34"/>
        <v/>
      </c>
      <c r="W55" s="9" t="str">
        <f t="shared" si="34"/>
        <v/>
      </c>
      <c r="X55" s="9" t="str">
        <f t="shared" si="34"/>
        <v/>
      </c>
      <c r="Y55" s="9" t="str">
        <f t="shared" si="34"/>
        <v/>
      </c>
      <c r="Z55" s="9" t="str">
        <f t="shared" si="34"/>
        <v/>
      </c>
      <c r="AA55" s="9" t="str">
        <f t="shared" si="34"/>
        <v/>
      </c>
      <c r="AB55" s="9" t="str">
        <f t="shared" si="34"/>
        <v/>
      </c>
      <c r="AC55" s="9" t="str">
        <f t="shared" si="34"/>
        <v/>
      </c>
      <c r="AD55" s="9" t="str">
        <f t="shared" si="34"/>
        <v/>
      </c>
      <c r="AE55" s="9" t="str">
        <f t="shared" si="34"/>
        <v/>
      </c>
      <c r="AF55" s="9" t="str">
        <f t="shared" si="34"/>
        <v/>
      </c>
      <c r="AG55" s="9" t="str">
        <f t="shared" si="34"/>
        <v/>
      </c>
      <c r="AH55" s="9" t="str">
        <f t="shared" si="34"/>
        <v/>
      </c>
      <c r="AI55" s="9" t="str">
        <f t="shared" si="34"/>
        <v/>
      </c>
      <c r="AJ55" s="9" t="str">
        <f t="shared" si="34"/>
        <v/>
      </c>
      <c r="AK55" s="9" t="str">
        <f t="shared" si="34"/>
        <v/>
      </c>
      <c r="AL55" s="9" t="str">
        <f t="shared" si="34"/>
        <v/>
      </c>
      <c r="AM55" s="9" t="str">
        <f t="shared" si="34"/>
        <v/>
      </c>
      <c r="AN55" s="9" t="str">
        <f t="shared" si="34"/>
        <v/>
      </c>
      <c r="AO55" s="9" t="str">
        <f t="shared" si="34"/>
        <v/>
      </c>
      <c r="AP55" s="9" t="str">
        <f t="shared" si="34"/>
        <v/>
      </c>
      <c r="AQ55" s="9" t="str">
        <f t="shared" si="34"/>
        <v/>
      </c>
      <c r="AR55" s="9" t="str">
        <f t="shared" si="34"/>
        <v/>
      </c>
      <c r="AS55" s="9" t="str">
        <f t="shared" si="34"/>
        <v/>
      </c>
      <c r="AT55" s="9" t="str">
        <f t="shared" si="34"/>
        <v/>
      </c>
      <c r="AU55" s="9" t="str">
        <f t="shared" si="34"/>
        <v/>
      </c>
      <c r="AV55" s="9" t="str">
        <f t="shared" si="34"/>
        <v/>
      </c>
      <c r="AW55" s="9" t="str">
        <f t="shared" si="34"/>
        <v/>
      </c>
      <c r="AX55" s="9" t="str">
        <f t="shared" si="34"/>
        <v/>
      </c>
    </row>
    <row r="56" spans="1:50" s="5" customFormat="1" ht="8.25" customHeight="1" x14ac:dyDescent="0.25">
      <c r="A56" s="44"/>
      <c r="B56" s="13"/>
      <c r="C56" s="13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5"/>
      <c r="AQ56" s="15"/>
      <c r="AR56" s="15"/>
      <c r="AS56" s="15"/>
      <c r="AT56" s="15"/>
      <c r="AU56" s="15"/>
      <c r="AV56" s="15"/>
      <c r="AW56" s="15"/>
      <c r="AX56" s="15"/>
    </row>
    <row r="57" spans="1:50" x14ac:dyDescent="0.25"/>
    <row r="58" spans="1:50" x14ac:dyDescent="0.25"/>
    <row r="59" spans="1:50" x14ac:dyDescent="0.25"/>
    <row r="60" spans="1:50" x14ac:dyDescent="0.25"/>
    <row r="61" spans="1:50" x14ac:dyDescent="0.25"/>
    <row r="62" spans="1:50" x14ac:dyDescent="0.25"/>
    <row r="63" spans="1:50" x14ac:dyDescent="0.25"/>
    <row r="64" spans="1:50" s="2" customFormat="1" x14ac:dyDescent="0.25">
      <c r="A64" s="6"/>
    </row>
    <row r="65" spans="1:1" s="2" customFormat="1" ht="21" customHeight="1" x14ac:dyDescent="0.25">
      <c r="A65" s="6"/>
    </row>
    <row r="66" spans="1:1" x14ac:dyDescent="0.25"/>
    <row r="67" spans="1:1" x14ac:dyDescent="0.25"/>
    <row r="68" spans="1:1" x14ac:dyDescent="0.25"/>
    <row r="69" spans="1:1" x14ac:dyDescent="0.25"/>
    <row r="70" spans="1:1" x14ac:dyDescent="0.25"/>
    <row r="71" spans="1:1" x14ac:dyDescent="0.25"/>
    <row r="72" spans="1:1" x14ac:dyDescent="0.25"/>
    <row r="73" spans="1:1" x14ac:dyDescent="0.25"/>
    <row r="74" spans="1:1" x14ac:dyDescent="0.25"/>
    <row r="75" spans="1:1" x14ac:dyDescent="0.25"/>
    <row r="76" spans="1:1" x14ac:dyDescent="0.25"/>
    <row r="77" spans="1:1" x14ac:dyDescent="0.25"/>
    <row r="78" spans="1:1" x14ac:dyDescent="0.25"/>
    <row r="79" spans="1:1" x14ac:dyDescent="0.25"/>
    <row r="80" spans="1:1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</sheetData>
  <mergeCells count="7">
    <mergeCell ref="A50:A55"/>
    <mergeCell ref="A14:A20"/>
    <mergeCell ref="A5:A12"/>
    <mergeCell ref="A22:A27"/>
    <mergeCell ref="A29:A34"/>
    <mergeCell ref="A36:A41"/>
    <mergeCell ref="A43:A48"/>
  </mergeCells>
  <printOptions headings="1"/>
  <pageMargins left="0.25" right="0.25" top="0.75" bottom="0.75" header="0.3" footer="0.3"/>
  <pageSetup paperSize="17" scale="80" fitToHeight="0" orientation="landscape" cellComments="asDisplayed" r:id="rId1"/>
  <headerFooter scaleWithDoc="0">
    <oddHeader>&amp;C&amp;A</oddHeader>
    <oddFooter>&amp;R&amp;"Arial,Bold"&amp;12Schedule WRD-3, 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W44"/>
  <sheetViews>
    <sheetView tabSelected="1" topLeftCell="E1" workbookViewId="0">
      <selection activeCell="H23" sqref="H23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20" width="14.140625" style="40" customWidth="1"/>
    <col min="21" max="26" width="14.85546875" style="40" customWidth="1"/>
    <col min="27" max="49" width="14.140625" style="40" customWidth="1"/>
    <col min="50" max="16384" width="9.140625" style="40"/>
  </cols>
  <sheetData>
    <row r="1" spans="1:49" x14ac:dyDescent="0.25">
      <c r="A1" s="35" t="s">
        <v>30</v>
      </c>
    </row>
    <row r="2" spans="1:49" x14ac:dyDescent="0.25">
      <c r="A2" s="27"/>
    </row>
    <row r="3" spans="1:49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</row>
    <row r="4" spans="1:49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55" t="s">
        <v>41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51">
        <v>387288.84</v>
      </c>
      <c r="I5" s="51">
        <v>759760.94</v>
      </c>
      <c r="J5" s="51">
        <v>1430369.44</v>
      </c>
      <c r="K5" s="51">
        <v>1550921.07</v>
      </c>
      <c r="L5" s="51">
        <v>1732568.95</v>
      </c>
      <c r="M5" s="51">
        <v>2032552.26</v>
      </c>
      <c r="N5" s="51">
        <v>2360065.36</v>
      </c>
      <c r="O5" s="56">
        <v>2656673.5299999998</v>
      </c>
      <c r="P5" s="56">
        <v>2929952.62</v>
      </c>
      <c r="Q5" s="56">
        <v>3145691.37</v>
      </c>
      <c r="R5" s="56">
        <v>3438090.94</v>
      </c>
      <c r="S5" s="56">
        <v>4495803.2</v>
      </c>
      <c r="T5" s="56">
        <v>5935833.0499999998</v>
      </c>
      <c r="U5" s="56">
        <v>7416145.8600000003</v>
      </c>
      <c r="V5" s="56">
        <v>8311929.5199999996</v>
      </c>
      <c r="W5" s="56">
        <v>8571088.4199999999</v>
      </c>
      <c r="X5" s="56">
        <v>8900448.1799999997</v>
      </c>
      <c r="Y5" s="56">
        <v>9356691.1899999995</v>
      </c>
      <c r="Z5" s="56">
        <v>9826041.0600000005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51">
        <v>17525.88</v>
      </c>
      <c r="I6" s="51">
        <v>31980.06</v>
      </c>
      <c r="J6" s="51">
        <v>54300.31</v>
      </c>
      <c r="K6" s="51">
        <v>77885.14</v>
      </c>
      <c r="L6" s="51">
        <v>104114.61</v>
      </c>
      <c r="M6" s="51">
        <v>137735.42000000001</v>
      </c>
      <c r="N6" s="51">
        <v>178720.38</v>
      </c>
      <c r="O6" s="56">
        <v>214037.33</v>
      </c>
      <c r="P6" s="56">
        <v>257424.03</v>
      </c>
      <c r="Q6" s="56">
        <v>306335.58</v>
      </c>
      <c r="R6" s="56">
        <v>376963.76</v>
      </c>
      <c r="S6" s="56">
        <v>469886.75</v>
      </c>
      <c r="T6" s="56">
        <v>600254.4</v>
      </c>
      <c r="U6" s="56">
        <v>722050.2</v>
      </c>
      <c r="V6" s="56">
        <v>842175.31</v>
      </c>
      <c r="W6" s="56">
        <v>928905.19</v>
      </c>
      <c r="X6" s="56">
        <v>1011834.89</v>
      </c>
      <c r="Y6" s="56">
        <v>1105453.82</v>
      </c>
      <c r="Z6" s="56">
        <v>1208621.75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1:49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51">
        <v>31346.880000000001</v>
      </c>
      <c r="I7" s="51">
        <v>64756.57</v>
      </c>
      <c r="J7" s="51">
        <v>121217.18</v>
      </c>
      <c r="K7" s="51">
        <v>169574.21</v>
      </c>
      <c r="L7" s="51">
        <v>226633.34</v>
      </c>
      <c r="M7" s="51">
        <v>310853.07</v>
      </c>
      <c r="N7" s="51">
        <v>420492.08</v>
      </c>
      <c r="O7" s="56">
        <v>518619.61</v>
      </c>
      <c r="P7" s="56">
        <v>638590.01</v>
      </c>
      <c r="Q7" s="56">
        <v>767853</v>
      </c>
      <c r="R7" s="56">
        <v>948641.13</v>
      </c>
      <c r="S7" s="56">
        <v>1277843.74</v>
      </c>
      <c r="T7" s="56">
        <v>1730265.29</v>
      </c>
      <c r="U7" s="56">
        <v>2162497.65</v>
      </c>
      <c r="V7" s="56">
        <v>2577970.2799999998</v>
      </c>
      <c r="W7" s="56">
        <v>2826606.96</v>
      </c>
      <c r="X7" s="56">
        <v>3066354.18</v>
      </c>
      <c r="Y7" s="56">
        <v>3352191.53</v>
      </c>
      <c r="Z7" s="56">
        <v>3677044.61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1:49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51">
        <v>2233.4699999999998</v>
      </c>
      <c r="I8" s="51">
        <v>4262.4399999999996</v>
      </c>
      <c r="J8" s="51">
        <v>8761.7000000000007</v>
      </c>
      <c r="K8" s="51">
        <v>13045.74</v>
      </c>
      <c r="L8" s="51">
        <v>21419.46</v>
      </c>
      <c r="M8" s="51">
        <v>40343.279999999999</v>
      </c>
      <c r="N8" s="51">
        <v>69409.13</v>
      </c>
      <c r="O8" s="56">
        <v>96746.18</v>
      </c>
      <c r="P8" s="56">
        <v>131630.67000000001</v>
      </c>
      <c r="Q8" s="56">
        <v>171155.16</v>
      </c>
      <c r="R8" s="56">
        <v>228275.89</v>
      </c>
      <c r="S8" s="56">
        <v>345111.39</v>
      </c>
      <c r="T8" s="56">
        <v>512890.34</v>
      </c>
      <c r="U8" s="56">
        <v>672492.42</v>
      </c>
      <c r="V8" s="56">
        <v>827478.58</v>
      </c>
      <c r="W8" s="56">
        <v>919595.99</v>
      </c>
      <c r="X8" s="56">
        <v>1009156.02</v>
      </c>
      <c r="Y8" s="56">
        <v>1118774.76</v>
      </c>
      <c r="Z8" s="56">
        <v>1245708.3600000001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1:49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51">
        <v>360.22</v>
      </c>
      <c r="I9" s="51">
        <v>1610.72</v>
      </c>
      <c r="J9" s="51">
        <v>3708.44</v>
      </c>
      <c r="K9" s="51">
        <v>5556.58</v>
      </c>
      <c r="L9" s="51">
        <v>10024.48</v>
      </c>
      <c r="M9" s="51">
        <v>20378.96</v>
      </c>
      <c r="N9" s="51">
        <v>36549.910000000003</v>
      </c>
      <c r="O9" s="56">
        <v>51784.7</v>
      </c>
      <c r="P9" s="56">
        <v>71908.240000000005</v>
      </c>
      <c r="Q9" s="56">
        <v>93567.26</v>
      </c>
      <c r="R9" s="56">
        <v>125010.33</v>
      </c>
      <c r="S9" s="56">
        <v>186397.27</v>
      </c>
      <c r="T9" s="56">
        <v>277169.83</v>
      </c>
      <c r="U9" s="56">
        <v>362162.99</v>
      </c>
      <c r="V9" s="56">
        <v>446312.35</v>
      </c>
      <c r="W9" s="56">
        <v>499855.2</v>
      </c>
      <c r="X9" s="56">
        <v>552131.71</v>
      </c>
      <c r="Y9" s="56">
        <v>614432.43000000005</v>
      </c>
      <c r="Z9" s="56">
        <v>686832.94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49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51">
        <v>1938.36</v>
      </c>
      <c r="J10" s="51">
        <v>4471.67</v>
      </c>
      <c r="K10" s="51">
        <v>5196.7299999999996</v>
      </c>
      <c r="L10" s="51">
        <v>7384.74</v>
      </c>
      <c r="M10" s="51">
        <v>12478.01</v>
      </c>
      <c r="N10" s="51">
        <v>20139.400000000001</v>
      </c>
      <c r="O10" s="56">
        <v>29607.75</v>
      </c>
      <c r="P10" s="56">
        <v>41281.57</v>
      </c>
      <c r="Q10" s="56">
        <v>52961.87</v>
      </c>
      <c r="R10" s="56">
        <v>69485.2</v>
      </c>
      <c r="S10" s="56">
        <v>110263.85</v>
      </c>
      <c r="T10" s="56">
        <v>164381.48000000001</v>
      </c>
      <c r="U10" s="56">
        <v>218492.82</v>
      </c>
      <c r="V10" s="56">
        <v>266282.89</v>
      </c>
      <c r="W10" s="56">
        <v>292479.17</v>
      </c>
      <c r="X10" s="56">
        <v>319844.11</v>
      </c>
      <c r="Y10" s="56">
        <v>351321.83</v>
      </c>
      <c r="Z10" s="56">
        <v>384094.84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x14ac:dyDescent="0.25">
      <c r="A11" s="35" t="s">
        <v>31</v>
      </c>
      <c r="B11" s="33"/>
      <c r="C11" s="33"/>
      <c r="D11" s="48">
        <f>SUM(D5:D10)</f>
        <v>0</v>
      </c>
      <c r="E11" s="48">
        <f t="shared" ref="E11:AW11" si="0">SUM(E5:E10)</f>
        <v>1328.78</v>
      </c>
      <c r="F11" s="48">
        <f t="shared" si="0"/>
        <v>10855.31</v>
      </c>
      <c r="G11" s="48">
        <f t="shared" si="0"/>
        <v>142755.74000000002</v>
      </c>
      <c r="H11" s="48">
        <f t="shared" si="0"/>
        <v>438755.29</v>
      </c>
      <c r="I11" s="48">
        <f t="shared" si="0"/>
        <v>864309.08999999985</v>
      </c>
      <c r="J11" s="48">
        <f t="shared" si="0"/>
        <v>1622828.7399999998</v>
      </c>
      <c r="K11" s="48">
        <f t="shared" si="0"/>
        <v>1822179.47</v>
      </c>
      <c r="L11" s="48">
        <f t="shared" si="0"/>
        <v>2102145.58</v>
      </c>
      <c r="M11" s="48">
        <f t="shared" si="0"/>
        <v>2554340.9999999995</v>
      </c>
      <c r="N11" s="48">
        <f t="shared" si="0"/>
        <v>3085376.26</v>
      </c>
      <c r="O11" s="48">
        <f t="shared" si="0"/>
        <v>3567469.1</v>
      </c>
      <c r="P11" s="48">
        <f t="shared" si="0"/>
        <v>4070787.14</v>
      </c>
      <c r="Q11" s="48">
        <f t="shared" si="0"/>
        <v>4537564.24</v>
      </c>
      <c r="R11" s="48">
        <f t="shared" si="0"/>
        <v>5186467.25</v>
      </c>
      <c r="S11" s="48">
        <f t="shared" si="0"/>
        <v>6885306.1999999993</v>
      </c>
      <c r="T11" s="48">
        <f t="shared" si="0"/>
        <v>9220794.3900000006</v>
      </c>
      <c r="U11" s="48">
        <f t="shared" si="0"/>
        <v>11553841.940000001</v>
      </c>
      <c r="V11" s="48">
        <f t="shared" si="0"/>
        <v>13272148.93</v>
      </c>
      <c r="W11" s="48">
        <f t="shared" si="0"/>
        <v>14038530.93</v>
      </c>
      <c r="X11" s="48">
        <f t="shared" si="0"/>
        <v>14859769.09</v>
      </c>
      <c r="Y11" s="48">
        <f t="shared" si="0"/>
        <v>15898865.559999999</v>
      </c>
      <c r="Z11" s="48">
        <f t="shared" si="0"/>
        <v>17028343.559999999</v>
      </c>
      <c r="AA11" s="48">
        <f t="shared" si="0"/>
        <v>0</v>
      </c>
      <c r="AB11" s="48">
        <f t="shared" si="0"/>
        <v>0</v>
      </c>
      <c r="AC11" s="48">
        <f t="shared" si="0"/>
        <v>0</v>
      </c>
      <c r="AD11" s="48">
        <f t="shared" si="0"/>
        <v>0</v>
      </c>
      <c r="AE11" s="48">
        <f t="shared" si="0"/>
        <v>0</v>
      </c>
      <c r="AF11" s="48">
        <f t="shared" si="0"/>
        <v>0</v>
      </c>
      <c r="AG11" s="48">
        <f t="shared" si="0"/>
        <v>0</v>
      </c>
      <c r="AH11" s="48">
        <f t="shared" si="0"/>
        <v>0</v>
      </c>
      <c r="AI11" s="48">
        <f t="shared" si="0"/>
        <v>0</v>
      </c>
      <c r="AJ11" s="48">
        <f t="shared" si="0"/>
        <v>0</v>
      </c>
      <c r="AK11" s="48">
        <f t="shared" si="0"/>
        <v>0</v>
      </c>
      <c r="AL11" s="48">
        <f t="shared" si="0"/>
        <v>0</v>
      </c>
      <c r="AM11" s="48">
        <f t="shared" si="0"/>
        <v>0</v>
      </c>
      <c r="AN11" s="48">
        <f t="shared" si="0"/>
        <v>0</v>
      </c>
      <c r="AO11" s="48">
        <f t="shared" si="0"/>
        <v>0</v>
      </c>
      <c r="AP11" s="48">
        <f t="shared" si="0"/>
        <v>0</v>
      </c>
      <c r="AQ11" s="48">
        <f t="shared" si="0"/>
        <v>0</v>
      </c>
      <c r="AR11" s="48">
        <f t="shared" si="0"/>
        <v>0</v>
      </c>
      <c r="AS11" s="48">
        <f t="shared" si="0"/>
        <v>0</v>
      </c>
      <c r="AT11" s="48">
        <f t="shared" si="0"/>
        <v>0</v>
      </c>
      <c r="AU11" s="48">
        <f t="shared" si="0"/>
        <v>0</v>
      </c>
      <c r="AV11" s="48">
        <f t="shared" si="0"/>
        <v>0</v>
      </c>
      <c r="AW11" s="48">
        <f t="shared" si="0"/>
        <v>0</v>
      </c>
    </row>
    <row r="12" spans="1:49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49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W19" si="1">IF(G5="","",G5-F5)</f>
        <v>120352.88</v>
      </c>
      <c r="H14" s="49">
        <f t="shared" si="1"/>
        <v>256080.65000000002</v>
      </c>
      <c r="I14" s="49">
        <f t="shared" si="1"/>
        <v>372472.09999999992</v>
      </c>
      <c r="J14" s="49">
        <f t="shared" si="1"/>
        <v>670608.5</v>
      </c>
      <c r="K14" s="49">
        <f t="shared" si="1"/>
        <v>120551.63000000012</v>
      </c>
      <c r="L14" s="49">
        <f t="shared" si="1"/>
        <v>181647.87999999989</v>
      </c>
      <c r="M14" s="49">
        <f t="shared" si="1"/>
        <v>299983.31000000006</v>
      </c>
      <c r="N14" s="49">
        <f t="shared" si="1"/>
        <v>327513.09999999986</v>
      </c>
      <c r="O14" s="49">
        <f t="shared" si="1"/>
        <v>296608.16999999993</v>
      </c>
      <c r="P14" s="49">
        <f t="shared" si="1"/>
        <v>273279.09000000032</v>
      </c>
      <c r="Q14" s="49">
        <f t="shared" si="1"/>
        <v>215738.75</v>
      </c>
      <c r="R14" s="49">
        <f t="shared" si="1"/>
        <v>292399.56999999983</v>
      </c>
      <c r="S14" s="49">
        <f t="shared" si="1"/>
        <v>1057712.2600000002</v>
      </c>
      <c r="T14" s="49">
        <f t="shared" si="1"/>
        <v>1440029.8499999996</v>
      </c>
      <c r="U14" s="49">
        <f t="shared" si="1"/>
        <v>1480312.8100000005</v>
      </c>
      <c r="V14" s="49">
        <f t="shared" si="1"/>
        <v>895783.65999999922</v>
      </c>
      <c r="W14" s="49">
        <f t="shared" si="1"/>
        <v>259158.90000000037</v>
      </c>
      <c r="X14" s="49">
        <f t="shared" si="1"/>
        <v>329359.75999999978</v>
      </c>
      <c r="Y14" s="49">
        <f t="shared" si="1"/>
        <v>456243.00999999978</v>
      </c>
      <c r="Z14" s="49">
        <f t="shared" si="1"/>
        <v>469349.87000000104</v>
      </c>
      <c r="AA14" s="49" t="str">
        <f t="shared" si="1"/>
        <v/>
      </c>
      <c r="AB14" s="49" t="str">
        <f t="shared" si="1"/>
        <v/>
      </c>
      <c r="AC14" s="49" t="str">
        <f t="shared" si="1"/>
        <v/>
      </c>
      <c r="AD14" s="49" t="str">
        <f t="shared" si="1"/>
        <v/>
      </c>
      <c r="AE14" s="49" t="str">
        <f t="shared" si="1"/>
        <v/>
      </c>
      <c r="AF14" s="49" t="str">
        <f t="shared" si="1"/>
        <v/>
      </c>
      <c r="AG14" s="49" t="str">
        <f t="shared" si="1"/>
        <v/>
      </c>
      <c r="AH14" s="49" t="str">
        <f t="shared" si="1"/>
        <v/>
      </c>
      <c r="AI14" s="49" t="str">
        <f t="shared" si="1"/>
        <v/>
      </c>
      <c r="AJ14" s="49" t="str">
        <f t="shared" si="1"/>
        <v/>
      </c>
      <c r="AK14" s="49" t="str">
        <f t="shared" si="1"/>
        <v/>
      </c>
      <c r="AL14" s="49" t="str">
        <f t="shared" si="1"/>
        <v/>
      </c>
      <c r="AM14" s="49" t="str">
        <f t="shared" si="1"/>
        <v/>
      </c>
      <c r="AN14" s="49" t="str">
        <f t="shared" si="1"/>
        <v/>
      </c>
      <c r="AO14" s="49" t="str">
        <f t="shared" si="1"/>
        <v/>
      </c>
      <c r="AP14" s="49" t="str">
        <f t="shared" si="1"/>
        <v/>
      </c>
      <c r="AQ14" s="49" t="str">
        <f t="shared" si="1"/>
        <v/>
      </c>
      <c r="AR14" s="49" t="str">
        <f t="shared" si="1"/>
        <v/>
      </c>
      <c r="AS14" s="49" t="str">
        <f t="shared" si="1"/>
        <v/>
      </c>
      <c r="AT14" s="49" t="str">
        <f t="shared" si="1"/>
        <v/>
      </c>
      <c r="AU14" s="49" t="str">
        <f t="shared" si="1"/>
        <v/>
      </c>
      <c r="AV14" s="49" t="str">
        <f t="shared" si="1"/>
        <v/>
      </c>
      <c r="AW14" s="49" t="str">
        <f t="shared" si="1"/>
        <v/>
      </c>
    </row>
    <row r="15" spans="1:49" x14ac:dyDescent="0.25">
      <c r="A15" s="42" t="s">
        <v>34</v>
      </c>
      <c r="B15" s="41"/>
      <c r="C15" s="41"/>
      <c r="D15" s="49">
        <f t="shared" ref="D15:D19" si="2">D6-C6</f>
        <v>0</v>
      </c>
      <c r="E15" s="49">
        <f t="shared" ref="E15:T19" si="3">IF(E6="","",E6-D6)</f>
        <v>0</v>
      </c>
      <c r="F15" s="49">
        <f t="shared" si="3"/>
        <v>0</v>
      </c>
      <c r="G15" s="49">
        <f t="shared" si="3"/>
        <v>4167.9399999999996</v>
      </c>
      <c r="H15" s="49">
        <f t="shared" si="3"/>
        <v>13357.940000000002</v>
      </c>
      <c r="I15" s="49">
        <f t="shared" si="3"/>
        <v>14454.18</v>
      </c>
      <c r="J15" s="49">
        <f t="shared" si="3"/>
        <v>22320.249999999996</v>
      </c>
      <c r="K15" s="49">
        <f t="shared" si="3"/>
        <v>23584.83</v>
      </c>
      <c r="L15" s="49">
        <f t="shared" si="3"/>
        <v>26229.47</v>
      </c>
      <c r="M15" s="49">
        <f t="shared" si="3"/>
        <v>33620.810000000012</v>
      </c>
      <c r="N15" s="49">
        <f t="shared" si="3"/>
        <v>40984.959999999992</v>
      </c>
      <c r="O15" s="49">
        <f t="shared" si="3"/>
        <v>35316.949999999983</v>
      </c>
      <c r="P15" s="49">
        <f t="shared" si="3"/>
        <v>43386.700000000012</v>
      </c>
      <c r="Q15" s="49">
        <f t="shared" si="3"/>
        <v>48911.550000000017</v>
      </c>
      <c r="R15" s="49">
        <f t="shared" si="3"/>
        <v>70628.179999999993</v>
      </c>
      <c r="S15" s="49">
        <f t="shared" si="3"/>
        <v>92922.989999999991</v>
      </c>
      <c r="T15" s="49">
        <f t="shared" si="3"/>
        <v>130367.65000000002</v>
      </c>
      <c r="U15" s="49">
        <f t="shared" si="1"/>
        <v>121795.79999999993</v>
      </c>
      <c r="V15" s="49">
        <f t="shared" si="1"/>
        <v>120125.1100000001</v>
      </c>
      <c r="W15" s="49">
        <f t="shared" si="1"/>
        <v>86729.879999999888</v>
      </c>
      <c r="X15" s="49">
        <f t="shared" si="1"/>
        <v>82929.70000000007</v>
      </c>
      <c r="Y15" s="49">
        <f t="shared" si="1"/>
        <v>93618.930000000051</v>
      </c>
      <c r="Z15" s="49">
        <f t="shared" si="1"/>
        <v>103167.92999999993</v>
      </c>
      <c r="AA15" s="49" t="str">
        <f t="shared" si="1"/>
        <v/>
      </c>
      <c r="AB15" s="49" t="str">
        <f t="shared" si="1"/>
        <v/>
      </c>
      <c r="AC15" s="49" t="str">
        <f t="shared" si="1"/>
        <v/>
      </c>
      <c r="AD15" s="49" t="str">
        <f t="shared" si="1"/>
        <v/>
      </c>
      <c r="AE15" s="49" t="str">
        <f t="shared" si="1"/>
        <v/>
      </c>
      <c r="AF15" s="49" t="str">
        <f t="shared" si="1"/>
        <v/>
      </c>
      <c r="AG15" s="49" t="str">
        <f t="shared" si="1"/>
        <v/>
      </c>
      <c r="AH15" s="49" t="str">
        <f t="shared" si="1"/>
        <v/>
      </c>
      <c r="AI15" s="49" t="str">
        <f t="shared" si="1"/>
        <v/>
      </c>
      <c r="AJ15" s="49" t="str">
        <f t="shared" si="1"/>
        <v/>
      </c>
      <c r="AK15" s="49" t="str">
        <f t="shared" si="1"/>
        <v/>
      </c>
      <c r="AL15" s="49" t="str">
        <f t="shared" si="1"/>
        <v/>
      </c>
      <c r="AM15" s="49" t="str">
        <f t="shared" si="1"/>
        <v/>
      </c>
      <c r="AN15" s="49" t="str">
        <f t="shared" si="1"/>
        <v/>
      </c>
      <c r="AO15" s="49" t="str">
        <f t="shared" si="1"/>
        <v/>
      </c>
      <c r="AP15" s="49" t="str">
        <f t="shared" si="1"/>
        <v/>
      </c>
      <c r="AQ15" s="49" t="str">
        <f t="shared" si="1"/>
        <v/>
      </c>
      <c r="AR15" s="49" t="str">
        <f t="shared" si="1"/>
        <v/>
      </c>
      <c r="AS15" s="49" t="str">
        <f t="shared" si="1"/>
        <v/>
      </c>
      <c r="AT15" s="49" t="str">
        <f t="shared" si="1"/>
        <v/>
      </c>
      <c r="AU15" s="49" t="str">
        <f t="shared" si="1"/>
        <v/>
      </c>
      <c r="AV15" s="49" t="str">
        <f t="shared" si="1"/>
        <v/>
      </c>
      <c r="AW15" s="49" t="str">
        <f t="shared" si="1"/>
        <v/>
      </c>
    </row>
    <row r="16" spans="1:49" x14ac:dyDescent="0.25">
      <c r="A16" s="42" t="s">
        <v>35</v>
      </c>
      <c r="B16" s="41"/>
      <c r="C16" s="41"/>
      <c r="D16" s="49">
        <f t="shared" si="2"/>
        <v>0</v>
      </c>
      <c r="E16" s="49">
        <f t="shared" si="3"/>
        <v>0</v>
      </c>
      <c r="F16" s="49">
        <f t="shared" si="1"/>
        <v>0</v>
      </c>
      <c r="G16" s="49">
        <f t="shared" si="1"/>
        <v>6853.38</v>
      </c>
      <c r="H16" s="49">
        <f t="shared" si="1"/>
        <v>24493.5</v>
      </c>
      <c r="I16" s="49">
        <f t="shared" si="1"/>
        <v>33409.69</v>
      </c>
      <c r="J16" s="49">
        <f t="shared" si="1"/>
        <v>56460.609999999993</v>
      </c>
      <c r="K16" s="49">
        <f t="shared" si="1"/>
        <v>48357.03</v>
      </c>
      <c r="L16" s="49">
        <f t="shared" si="1"/>
        <v>57059.130000000005</v>
      </c>
      <c r="M16" s="49">
        <f t="shared" si="1"/>
        <v>84219.73000000001</v>
      </c>
      <c r="N16" s="49">
        <f t="shared" si="1"/>
        <v>109639.01000000001</v>
      </c>
      <c r="O16" s="49">
        <f t="shared" si="1"/>
        <v>98127.52999999997</v>
      </c>
      <c r="P16" s="49">
        <f t="shared" si="1"/>
        <v>119970.40000000002</v>
      </c>
      <c r="Q16" s="49">
        <f t="shared" si="1"/>
        <v>129262.98999999999</v>
      </c>
      <c r="R16" s="49">
        <f t="shared" si="1"/>
        <v>180788.13</v>
      </c>
      <c r="S16" s="49">
        <f t="shared" si="1"/>
        <v>329202.61</v>
      </c>
      <c r="T16" s="49">
        <f t="shared" si="1"/>
        <v>452421.55000000005</v>
      </c>
      <c r="U16" s="49">
        <f t="shared" si="1"/>
        <v>432232.35999999987</v>
      </c>
      <c r="V16" s="49">
        <f t="shared" si="1"/>
        <v>415472.62999999989</v>
      </c>
      <c r="W16" s="49">
        <f t="shared" si="1"/>
        <v>248636.68000000017</v>
      </c>
      <c r="X16" s="49">
        <f t="shared" si="1"/>
        <v>239747.2200000002</v>
      </c>
      <c r="Y16" s="49">
        <f t="shared" si="1"/>
        <v>285837.34999999963</v>
      </c>
      <c r="Z16" s="49">
        <f t="shared" si="1"/>
        <v>324853.08000000007</v>
      </c>
      <c r="AA16" s="49" t="str">
        <f t="shared" si="1"/>
        <v/>
      </c>
      <c r="AB16" s="49" t="str">
        <f t="shared" si="1"/>
        <v/>
      </c>
      <c r="AC16" s="49" t="str">
        <f t="shared" si="1"/>
        <v/>
      </c>
      <c r="AD16" s="49" t="str">
        <f t="shared" si="1"/>
        <v/>
      </c>
      <c r="AE16" s="49" t="str">
        <f t="shared" si="1"/>
        <v/>
      </c>
      <c r="AF16" s="49" t="str">
        <f t="shared" si="1"/>
        <v/>
      </c>
      <c r="AG16" s="49" t="str">
        <f t="shared" si="1"/>
        <v/>
      </c>
      <c r="AH16" s="49" t="str">
        <f t="shared" si="1"/>
        <v/>
      </c>
      <c r="AI16" s="49" t="str">
        <f t="shared" si="1"/>
        <v/>
      </c>
      <c r="AJ16" s="49" t="str">
        <f t="shared" si="1"/>
        <v/>
      </c>
      <c r="AK16" s="49" t="str">
        <f t="shared" si="1"/>
        <v/>
      </c>
      <c r="AL16" s="49" t="str">
        <f t="shared" si="1"/>
        <v/>
      </c>
      <c r="AM16" s="49" t="str">
        <f t="shared" si="1"/>
        <v/>
      </c>
      <c r="AN16" s="49" t="str">
        <f t="shared" si="1"/>
        <v/>
      </c>
      <c r="AO16" s="49" t="str">
        <f t="shared" si="1"/>
        <v/>
      </c>
      <c r="AP16" s="49" t="str">
        <f t="shared" si="1"/>
        <v/>
      </c>
      <c r="AQ16" s="49" t="str">
        <f t="shared" si="1"/>
        <v/>
      </c>
      <c r="AR16" s="49" t="str">
        <f t="shared" si="1"/>
        <v/>
      </c>
      <c r="AS16" s="49" t="str">
        <f t="shared" si="1"/>
        <v/>
      </c>
      <c r="AT16" s="49" t="str">
        <f t="shared" si="1"/>
        <v/>
      </c>
      <c r="AU16" s="49" t="str">
        <f t="shared" si="1"/>
        <v/>
      </c>
      <c r="AV16" s="49" t="str">
        <f t="shared" si="1"/>
        <v/>
      </c>
      <c r="AW16" s="49" t="str">
        <f t="shared" si="1"/>
        <v/>
      </c>
    </row>
    <row r="17" spans="1:49" x14ac:dyDescent="0.25">
      <c r="A17" s="42" t="s">
        <v>36</v>
      </c>
      <c r="B17" s="41"/>
      <c r="C17" s="41"/>
      <c r="D17" s="49">
        <f t="shared" si="2"/>
        <v>0</v>
      </c>
      <c r="E17" s="49">
        <f t="shared" si="3"/>
        <v>0</v>
      </c>
      <c r="F17" s="49">
        <f t="shared" si="1"/>
        <v>0</v>
      </c>
      <c r="G17" s="49">
        <f t="shared" si="1"/>
        <v>526.23</v>
      </c>
      <c r="H17" s="49">
        <f t="shared" si="1"/>
        <v>1707.2399999999998</v>
      </c>
      <c r="I17" s="49">
        <f t="shared" si="1"/>
        <v>2028.9699999999998</v>
      </c>
      <c r="J17" s="49">
        <f t="shared" si="1"/>
        <v>4499.2600000000011</v>
      </c>
      <c r="K17" s="49">
        <f t="shared" si="1"/>
        <v>4284.0399999999991</v>
      </c>
      <c r="L17" s="49">
        <f t="shared" si="1"/>
        <v>8373.7199999999993</v>
      </c>
      <c r="M17" s="49">
        <f t="shared" si="1"/>
        <v>18923.82</v>
      </c>
      <c r="N17" s="49">
        <f t="shared" si="1"/>
        <v>29065.850000000006</v>
      </c>
      <c r="O17" s="49">
        <f t="shared" si="1"/>
        <v>27337.049999999988</v>
      </c>
      <c r="P17" s="49">
        <f t="shared" si="1"/>
        <v>34884.49000000002</v>
      </c>
      <c r="Q17" s="49">
        <f t="shared" si="1"/>
        <v>39524.489999999991</v>
      </c>
      <c r="R17" s="49">
        <f t="shared" si="1"/>
        <v>57120.73000000001</v>
      </c>
      <c r="S17" s="49">
        <f t="shared" si="1"/>
        <v>116835.5</v>
      </c>
      <c r="T17" s="49">
        <f t="shared" si="1"/>
        <v>167778.95</v>
      </c>
      <c r="U17" s="49">
        <f t="shared" si="1"/>
        <v>159602.08000000002</v>
      </c>
      <c r="V17" s="49">
        <f t="shared" si="1"/>
        <v>154986.15999999992</v>
      </c>
      <c r="W17" s="49">
        <f t="shared" si="1"/>
        <v>92117.410000000033</v>
      </c>
      <c r="X17" s="49">
        <f t="shared" si="1"/>
        <v>89560.030000000028</v>
      </c>
      <c r="Y17" s="49">
        <f t="shared" si="1"/>
        <v>109618.73999999999</v>
      </c>
      <c r="Z17" s="49">
        <f t="shared" si="1"/>
        <v>126933.60000000009</v>
      </c>
      <c r="AA17" s="49" t="str">
        <f t="shared" si="1"/>
        <v/>
      </c>
      <c r="AB17" s="49" t="str">
        <f t="shared" si="1"/>
        <v/>
      </c>
      <c r="AC17" s="49" t="str">
        <f t="shared" si="1"/>
        <v/>
      </c>
      <c r="AD17" s="49" t="str">
        <f t="shared" si="1"/>
        <v/>
      </c>
      <c r="AE17" s="49" t="str">
        <f t="shared" si="1"/>
        <v/>
      </c>
      <c r="AF17" s="49" t="str">
        <f t="shared" si="1"/>
        <v/>
      </c>
      <c r="AG17" s="49" t="str">
        <f t="shared" si="1"/>
        <v/>
      </c>
      <c r="AH17" s="49" t="str">
        <f t="shared" si="1"/>
        <v/>
      </c>
      <c r="AI17" s="49" t="str">
        <f t="shared" si="1"/>
        <v/>
      </c>
      <c r="AJ17" s="49" t="str">
        <f t="shared" si="1"/>
        <v/>
      </c>
      <c r="AK17" s="49" t="str">
        <f t="shared" si="1"/>
        <v/>
      </c>
      <c r="AL17" s="49" t="str">
        <f t="shared" si="1"/>
        <v/>
      </c>
      <c r="AM17" s="49" t="str">
        <f t="shared" si="1"/>
        <v/>
      </c>
      <c r="AN17" s="49" t="str">
        <f t="shared" si="1"/>
        <v/>
      </c>
      <c r="AO17" s="49" t="str">
        <f t="shared" si="1"/>
        <v/>
      </c>
      <c r="AP17" s="49" t="str">
        <f t="shared" si="1"/>
        <v/>
      </c>
      <c r="AQ17" s="49" t="str">
        <f t="shared" si="1"/>
        <v/>
      </c>
      <c r="AR17" s="49" t="str">
        <f t="shared" si="1"/>
        <v/>
      </c>
      <c r="AS17" s="49" t="str">
        <f t="shared" si="1"/>
        <v/>
      </c>
      <c r="AT17" s="49" t="str">
        <f t="shared" si="1"/>
        <v/>
      </c>
      <c r="AU17" s="49" t="str">
        <f t="shared" si="1"/>
        <v/>
      </c>
      <c r="AV17" s="49" t="str">
        <f t="shared" si="1"/>
        <v/>
      </c>
      <c r="AW17" s="49" t="str">
        <f t="shared" si="1"/>
        <v/>
      </c>
    </row>
    <row r="18" spans="1:49" x14ac:dyDescent="0.25">
      <c r="A18" s="42" t="s">
        <v>37</v>
      </c>
      <c r="B18" s="41"/>
      <c r="C18" s="41"/>
      <c r="D18" s="49">
        <f t="shared" si="2"/>
        <v>0</v>
      </c>
      <c r="E18" s="49">
        <f t="shared" si="3"/>
        <v>0</v>
      </c>
      <c r="F18" s="49">
        <f t="shared" si="1"/>
        <v>0</v>
      </c>
      <c r="G18" s="49">
        <f t="shared" si="1"/>
        <v>0</v>
      </c>
      <c r="H18" s="49">
        <f t="shared" si="1"/>
        <v>360.22</v>
      </c>
      <c r="I18" s="49">
        <f t="shared" si="1"/>
        <v>1250.5</v>
      </c>
      <c r="J18" s="49">
        <f t="shared" si="1"/>
        <v>2097.7200000000003</v>
      </c>
      <c r="K18" s="49">
        <f t="shared" si="1"/>
        <v>1848.1399999999999</v>
      </c>
      <c r="L18" s="49">
        <f t="shared" si="1"/>
        <v>4467.8999999999996</v>
      </c>
      <c r="M18" s="49">
        <f t="shared" si="1"/>
        <v>10354.48</v>
      </c>
      <c r="N18" s="49">
        <f t="shared" si="1"/>
        <v>16170.950000000004</v>
      </c>
      <c r="O18" s="49">
        <f t="shared" si="1"/>
        <v>15234.789999999994</v>
      </c>
      <c r="P18" s="49">
        <f t="shared" si="1"/>
        <v>20123.540000000008</v>
      </c>
      <c r="Q18" s="49">
        <f t="shared" si="1"/>
        <v>21659.01999999999</v>
      </c>
      <c r="R18" s="49">
        <f t="shared" si="1"/>
        <v>31443.070000000007</v>
      </c>
      <c r="S18" s="49">
        <f t="shared" si="1"/>
        <v>61386.939999999988</v>
      </c>
      <c r="T18" s="49">
        <f t="shared" si="1"/>
        <v>90772.560000000027</v>
      </c>
      <c r="U18" s="49">
        <f t="shared" si="1"/>
        <v>84993.159999999974</v>
      </c>
      <c r="V18" s="49">
        <f t="shared" si="1"/>
        <v>84149.359999999986</v>
      </c>
      <c r="W18" s="49">
        <f t="shared" si="1"/>
        <v>53542.850000000035</v>
      </c>
      <c r="X18" s="49">
        <f t="shared" si="1"/>
        <v>52276.509999999951</v>
      </c>
      <c r="Y18" s="49">
        <f t="shared" si="1"/>
        <v>62300.720000000088</v>
      </c>
      <c r="Z18" s="49">
        <f t="shared" si="1"/>
        <v>72400.509999999893</v>
      </c>
      <c r="AA18" s="49" t="str">
        <f t="shared" si="1"/>
        <v/>
      </c>
      <c r="AB18" s="49" t="str">
        <f t="shared" si="1"/>
        <v/>
      </c>
      <c r="AC18" s="49" t="str">
        <f t="shared" si="1"/>
        <v/>
      </c>
      <c r="AD18" s="49" t="str">
        <f t="shared" si="1"/>
        <v/>
      </c>
      <c r="AE18" s="49" t="str">
        <f t="shared" si="1"/>
        <v/>
      </c>
      <c r="AF18" s="49" t="str">
        <f t="shared" si="1"/>
        <v/>
      </c>
      <c r="AG18" s="49" t="str">
        <f t="shared" si="1"/>
        <v/>
      </c>
      <c r="AH18" s="49" t="str">
        <f t="shared" si="1"/>
        <v/>
      </c>
      <c r="AI18" s="49" t="str">
        <f t="shared" si="1"/>
        <v/>
      </c>
      <c r="AJ18" s="49" t="str">
        <f t="shared" si="1"/>
        <v/>
      </c>
      <c r="AK18" s="49" t="str">
        <f t="shared" si="1"/>
        <v/>
      </c>
      <c r="AL18" s="49" t="str">
        <f t="shared" si="1"/>
        <v/>
      </c>
      <c r="AM18" s="49" t="str">
        <f t="shared" si="1"/>
        <v/>
      </c>
      <c r="AN18" s="49" t="str">
        <f t="shared" si="1"/>
        <v/>
      </c>
      <c r="AO18" s="49" t="str">
        <f t="shared" si="1"/>
        <v/>
      </c>
      <c r="AP18" s="49" t="str">
        <f t="shared" si="1"/>
        <v/>
      </c>
      <c r="AQ18" s="49" t="str">
        <f t="shared" si="1"/>
        <v/>
      </c>
      <c r="AR18" s="49" t="str">
        <f t="shared" si="1"/>
        <v/>
      </c>
      <c r="AS18" s="49" t="str">
        <f t="shared" si="1"/>
        <v/>
      </c>
      <c r="AT18" s="49" t="str">
        <f t="shared" si="1"/>
        <v/>
      </c>
      <c r="AU18" s="49" t="str">
        <f t="shared" si="1"/>
        <v/>
      </c>
      <c r="AV18" s="49" t="str">
        <f t="shared" si="1"/>
        <v/>
      </c>
      <c r="AW18" s="49" t="str">
        <f t="shared" si="1"/>
        <v/>
      </c>
    </row>
    <row r="19" spans="1:49" x14ac:dyDescent="0.25">
      <c r="A19" s="42" t="s">
        <v>29</v>
      </c>
      <c r="B19" s="41"/>
      <c r="C19" s="41"/>
      <c r="D19" s="49">
        <f t="shared" si="2"/>
        <v>0</v>
      </c>
      <c r="E19" s="49">
        <f t="shared" si="3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1938.36</v>
      </c>
      <c r="J19" s="49">
        <f t="shared" si="1"/>
        <v>2533.3100000000004</v>
      </c>
      <c r="K19" s="49">
        <f t="shared" si="1"/>
        <v>725.05999999999949</v>
      </c>
      <c r="L19" s="49">
        <f t="shared" si="1"/>
        <v>2188.0100000000002</v>
      </c>
      <c r="M19" s="49">
        <f t="shared" si="1"/>
        <v>5093.2700000000004</v>
      </c>
      <c r="N19" s="49">
        <f t="shared" si="1"/>
        <v>7661.3900000000012</v>
      </c>
      <c r="O19" s="49">
        <f t="shared" si="1"/>
        <v>9468.3499999999985</v>
      </c>
      <c r="P19" s="49">
        <f t="shared" si="1"/>
        <v>11673.82</v>
      </c>
      <c r="Q19" s="49">
        <f t="shared" si="1"/>
        <v>11680.300000000003</v>
      </c>
      <c r="R19" s="49">
        <f t="shared" si="1"/>
        <v>16523.329999999994</v>
      </c>
      <c r="S19" s="49">
        <f t="shared" si="1"/>
        <v>40778.650000000009</v>
      </c>
      <c r="T19" s="49">
        <f t="shared" si="1"/>
        <v>54117.630000000005</v>
      </c>
      <c r="U19" s="49">
        <f t="shared" si="1"/>
        <v>54111.34</v>
      </c>
      <c r="V19" s="49">
        <f t="shared" si="1"/>
        <v>47790.070000000007</v>
      </c>
      <c r="W19" s="49">
        <f t="shared" si="1"/>
        <v>26196.27999999997</v>
      </c>
      <c r="X19" s="49">
        <f t="shared" si="1"/>
        <v>27364.940000000002</v>
      </c>
      <c r="Y19" s="49">
        <f t="shared" si="1"/>
        <v>31477.72000000003</v>
      </c>
      <c r="Z19" s="49">
        <f t="shared" si="1"/>
        <v>32773.010000000009</v>
      </c>
      <c r="AA19" s="49" t="str">
        <f t="shared" si="1"/>
        <v/>
      </c>
      <c r="AB19" s="49" t="str">
        <f t="shared" si="1"/>
        <v/>
      </c>
      <c r="AC19" s="49" t="str">
        <f t="shared" si="1"/>
        <v/>
      </c>
      <c r="AD19" s="49" t="str">
        <f t="shared" si="1"/>
        <v/>
      </c>
      <c r="AE19" s="49" t="str">
        <f t="shared" si="1"/>
        <v/>
      </c>
      <c r="AF19" s="49" t="str">
        <f t="shared" si="1"/>
        <v/>
      </c>
      <c r="AG19" s="49" t="str">
        <f t="shared" si="1"/>
        <v/>
      </c>
      <c r="AH19" s="49" t="str">
        <f t="shared" si="1"/>
        <v/>
      </c>
      <c r="AI19" s="49" t="str">
        <f t="shared" si="1"/>
        <v/>
      </c>
      <c r="AJ19" s="49" t="str">
        <f t="shared" si="1"/>
        <v/>
      </c>
      <c r="AK19" s="49" t="str">
        <f t="shared" si="1"/>
        <v/>
      </c>
      <c r="AL19" s="49" t="str">
        <f t="shared" si="1"/>
        <v/>
      </c>
      <c r="AM19" s="49" t="str">
        <f t="shared" si="1"/>
        <v/>
      </c>
      <c r="AN19" s="49" t="str">
        <f t="shared" si="1"/>
        <v/>
      </c>
      <c r="AO19" s="49" t="str">
        <f t="shared" si="1"/>
        <v/>
      </c>
      <c r="AP19" s="49" t="str">
        <f t="shared" si="1"/>
        <v/>
      </c>
      <c r="AQ19" s="49" t="str">
        <f t="shared" si="1"/>
        <v/>
      </c>
      <c r="AR19" s="49" t="str">
        <f t="shared" si="1"/>
        <v/>
      </c>
      <c r="AS19" s="49" t="str">
        <f t="shared" si="1"/>
        <v/>
      </c>
      <c r="AT19" s="49" t="str">
        <f t="shared" si="1"/>
        <v/>
      </c>
      <c r="AU19" s="49" t="str">
        <f t="shared" si="1"/>
        <v/>
      </c>
      <c r="AV19" s="49" t="str">
        <f t="shared" si="1"/>
        <v/>
      </c>
      <c r="AW19" s="49" t="str">
        <f t="shared" si="1"/>
        <v/>
      </c>
    </row>
    <row r="20" spans="1:49" x14ac:dyDescent="0.25">
      <c r="A20" s="38" t="s">
        <v>31</v>
      </c>
      <c r="B20" s="41"/>
      <c r="C20" s="41"/>
      <c r="D20" s="48">
        <f>SUM(D14:D19)</f>
        <v>0</v>
      </c>
      <c r="E20" s="48">
        <f t="shared" ref="E20:AW20" si="4">SUM(E14:E19)</f>
        <v>1328.78</v>
      </c>
      <c r="F20" s="48">
        <f t="shared" si="4"/>
        <v>9526.5299999999988</v>
      </c>
      <c r="G20" s="48">
        <f t="shared" si="4"/>
        <v>131900.43000000002</v>
      </c>
      <c r="H20" s="48">
        <f t="shared" si="4"/>
        <v>295999.55</v>
      </c>
      <c r="I20" s="48">
        <f t="shared" si="4"/>
        <v>425553.79999999987</v>
      </c>
      <c r="J20" s="48">
        <f t="shared" si="4"/>
        <v>758519.65</v>
      </c>
      <c r="K20" s="48">
        <f t="shared" si="4"/>
        <v>199350.73000000016</v>
      </c>
      <c r="L20" s="48">
        <f t="shared" si="4"/>
        <v>279966.10999999987</v>
      </c>
      <c r="M20" s="48">
        <f t="shared" si="4"/>
        <v>452195.4200000001</v>
      </c>
      <c r="N20" s="48">
        <f t="shared" si="4"/>
        <v>531035.25999999978</v>
      </c>
      <c r="O20" s="48">
        <f t="shared" si="4"/>
        <v>482092.83999999979</v>
      </c>
      <c r="P20" s="48">
        <f t="shared" si="4"/>
        <v>503318.04000000044</v>
      </c>
      <c r="Q20" s="48">
        <f t="shared" si="4"/>
        <v>466777.10000000003</v>
      </c>
      <c r="R20" s="48">
        <f t="shared" si="4"/>
        <v>648903.00999999989</v>
      </c>
      <c r="S20" s="48">
        <f t="shared" si="4"/>
        <v>1698838.9500000002</v>
      </c>
      <c r="T20" s="48">
        <f t="shared" si="4"/>
        <v>2335488.1899999995</v>
      </c>
      <c r="U20" s="48">
        <f t="shared" si="4"/>
        <v>2333047.5500000003</v>
      </c>
      <c r="V20" s="48">
        <f t="shared" si="4"/>
        <v>1718306.9899999991</v>
      </c>
      <c r="W20" s="48">
        <f t="shared" si="4"/>
        <v>766382.00000000047</v>
      </c>
      <c r="X20" s="48">
        <f t="shared" si="4"/>
        <v>821238.15999999992</v>
      </c>
      <c r="Y20" s="48">
        <f t="shared" si="4"/>
        <v>1039096.4699999995</v>
      </c>
      <c r="Z20" s="48">
        <f t="shared" si="4"/>
        <v>1129478.0000000012</v>
      </c>
      <c r="AA20" s="48">
        <f t="shared" si="4"/>
        <v>0</v>
      </c>
      <c r="AB20" s="48">
        <f t="shared" si="4"/>
        <v>0</v>
      </c>
      <c r="AC20" s="48">
        <f t="shared" si="4"/>
        <v>0</v>
      </c>
      <c r="AD20" s="48">
        <f t="shared" si="4"/>
        <v>0</v>
      </c>
      <c r="AE20" s="48">
        <f t="shared" si="4"/>
        <v>0</v>
      </c>
      <c r="AF20" s="48">
        <f t="shared" si="4"/>
        <v>0</v>
      </c>
      <c r="AG20" s="48">
        <f t="shared" si="4"/>
        <v>0</v>
      </c>
      <c r="AH20" s="48">
        <f t="shared" si="4"/>
        <v>0</v>
      </c>
      <c r="AI20" s="48">
        <f t="shared" si="4"/>
        <v>0</v>
      </c>
      <c r="AJ20" s="48">
        <f t="shared" si="4"/>
        <v>0</v>
      </c>
      <c r="AK20" s="48">
        <f t="shared" si="4"/>
        <v>0</v>
      </c>
      <c r="AL20" s="48">
        <f t="shared" si="4"/>
        <v>0</v>
      </c>
      <c r="AM20" s="48">
        <f t="shared" si="4"/>
        <v>0</v>
      </c>
      <c r="AN20" s="48">
        <f t="shared" si="4"/>
        <v>0</v>
      </c>
      <c r="AO20" s="48">
        <f t="shared" si="4"/>
        <v>0</v>
      </c>
      <c r="AP20" s="48">
        <f t="shared" si="4"/>
        <v>0</v>
      </c>
      <c r="AQ20" s="48">
        <f t="shared" si="4"/>
        <v>0</v>
      </c>
      <c r="AR20" s="48">
        <f t="shared" si="4"/>
        <v>0</v>
      </c>
      <c r="AS20" s="48">
        <f t="shared" si="4"/>
        <v>0</v>
      </c>
      <c r="AT20" s="48">
        <f t="shared" si="4"/>
        <v>0</v>
      </c>
      <c r="AU20" s="48">
        <f t="shared" si="4"/>
        <v>0</v>
      </c>
      <c r="AV20" s="48">
        <f t="shared" si="4"/>
        <v>0</v>
      </c>
      <c r="AW20" s="48">
        <f t="shared" si="4"/>
        <v>0</v>
      </c>
    </row>
    <row r="21" spans="1:49" x14ac:dyDescent="0.25">
      <c r="A21" s="38"/>
      <c r="B21" s="41"/>
      <c r="C21" s="41"/>
    </row>
    <row r="22" spans="1:49" x14ac:dyDescent="0.25">
      <c r="A22" s="29" t="s">
        <v>32</v>
      </c>
      <c r="B22" s="41"/>
      <c r="C22" s="41"/>
      <c r="K22" s="55"/>
      <c r="L22" s="55" t="s">
        <v>42</v>
      </c>
    </row>
    <row r="23" spans="1:49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796751908.37363458</v>
      </c>
      <c r="M23" s="47">
        <v>1172405717.1101198</v>
      </c>
      <c r="N23" s="47">
        <v>1521595674.6757305</v>
      </c>
      <c r="O23" s="47">
        <v>1301777096.7648356</v>
      </c>
      <c r="P23" s="47">
        <v>1126393696.6147075</v>
      </c>
      <c r="Q23" s="47">
        <v>854878273.11856031</v>
      </c>
      <c r="R23" s="47">
        <v>747158210.04566443</v>
      </c>
      <c r="S23" s="47">
        <v>943902684.26345372</v>
      </c>
      <c r="T23" s="47">
        <v>1266709204.5012984</v>
      </c>
      <c r="U23" s="47">
        <v>1300024933.6608162</v>
      </c>
      <c r="V23" s="47">
        <v>1155987702.5247896</v>
      </c>
      <c r="W23" s="47">
        <v>773265502.14668334</v>
      </c>
      <c r="X23" s="47">
        <v>790420643.66022897</v>
      </c>
      <c r="Y23" s="47">
        <v>1163089378.0232313</v>
      </c>
      <c r="Z23" s="47">
        <v>1514785920.8686764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</row>
    <row r="24" spans="1:49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242512022.41312513</v>
      </c>
      <c r="M24" s="47">
        <v>285988254.74324</v>
      </c>
      <c r="N24" s="47">
        <v>334418857.60238475</v>
      </c>
      <c r="O24" s="47">
        <v>301903779.55313247</v>
      </c>
      <c r="P24" s="47">
        <v>278656741.94598216</v>
      </c>
      <c r="Q24" s="47">
        <v>249804756.15338135</v>
      </c>
      <c r="R24" s="47">
        <v>236777952.62926269</v>
      </c>
      <c r="S24" s="47">
        <v>268322802.30319282</v>
      </c>
      <c r="T24" s="47">
        <v>313161493.86656195</v>
      </c>
      <c r="U24" s="47">
        <v>316574060.17228395</v>
      </c>
      <c r="V24" s="47">
        <v>304242359.38380623</v>
      </c>
      <c r="W24" s="47">
        <v>249049988.3273935</v>
      </c>
      <c r="X24" s="47">
        <v>240594698.18896866</v>
      </c>
      <c r="Y24" s="47">
        <v>283722629.16428196</v>
      </c>
      <c r="Z24" s="47">
        <v>335518362.58971971</v>
      </c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</row>
    <row r="25" spans="1:49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596676869.40762198</v>
      </c>
      <c r="M25" s="47">
        <v>641004848.83084273</v>
      </c>
      <c r="N25" s="47">
        <v>700961063.20035064</v>
      </c>
      <c r="O25" s="47">
        <v>635874380.34672415</v>
      </c>
      <c r="P25" s="47">
        <v>606142056.20119774</v>
      </c>
      <c r="Q25" s="47">
        <v>592787339.86472166</v>
      </c>
      <c r="R25" s="47">
        <v>597168312.05652332</v>
      </c>
      <c r="S25" s="47">
        <v>659868705.15909588</v>
      </c>
      <c r="T25" s="47">
        <v>720913740.4089129</v>
      </c>
      <c r="U25" s="47">
        <v>733308292.45509779</v>
      </c>
      <c r="V25" s="47">
        <v>726911447.81956303</v>
      </c>
      <c r="W25" s="47">
        <v>631711021.92578423</v>
      </c>
      <c r="X25" s="47">
        <v>592997424.43347871</v>
      </c>
      <c r="Y25" s="47">
        <v>638343379.57001925</v>
      </c>
      <c r="Z25" s="47">
        <v>701160836.82141674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</row>
    <row r="26" spans="1:49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263414185.51872689</v>
      </c>
      <c r="M26" s="47">
        <v>262294688.36987165</v>
      </c>
      <c r="N26" s="47">
        <v>280246877.51068819</v>
      </c>
      <c r="O26" s="47">
        <v>262775277.81618723</v>
      </c>
      <c r="P26" s="47">
        <v>256740278.26478526</v>
      </c>
      <c r="Q26" s="47">
        <v>261046142.45719665</v>
      </c>
      <c r="R26" s="47">
        <v>260875420.49588028</v>
      </c>
      <c r="S26" s="47">
        <v>281320290.27102923</v>
      </c>
      <c r="T26" s="47">
        <v>301598524.22126114</v>
      </c>
      <c r="U26" s="47">
        <v>302664907.44605255</v>
      </c>
      <c r="V26" s="47">
        <v>305603648.32423717</v>
      </c>
      <c r="W26" s="47">
        <v>271647747.95256656</v>
      </c>
      <c r="X26" s="47">
        <v>262344465.03430909</v>
      </c>
      <c r="Y26" s="47">
        <v>267640502.10263759</v>
      </c>
      <c r="Z26" s="47">
        <v>280324660.35555601</v>
      </c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49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146581588.29613888</v>
      </c>
      <c r="M27" s="47">
        <v>137870425.42391554</v>
      </c>
      <c r="N27" s="47">
        <v>143563766.44232661</v>
      </c>
      <c r="O27" s="47">
        <v>132622857.32208137</v>
      </c>
      <c r="P27" s="47">
        <v>126494624.29662785</v>
      </c>
      <c r="Q27" s="47">
        <v>141117776.46348661</v>
      </c>
      <c r="R27" s="47">
        <v>140110247.66309354</v>
      </c>
      <c r="S27" s="47">
        <v>150300490.03406543</v>
      </c>
      <c r="T27" s="47">
        <v>158658086.83657965</v>
      </c>
      <c r="U27" s="47">
        <v>161193360.07557565</v>
      </c>
      <c r="V27" s="47">
        <v>162530970.43001917</v>
      </c>
      <c r="W27" s="47">
        <v>152423034.17086843</v>
      </c>
      <c r="X27" s="47">
        <v>145124126.87263376</v>
      </c>
      <c r="Y27" s="47">
        <v>138425742.64588442</v>
      </c>
      <c r="Z27" s="47">
        <v>143663104.40491986</v>
      </c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</row>
    <row r="28" spans="1:49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AW28" si="5">SUM(E23:E27)</f>
        <v>2018953973</v>
      </c>
      <c r="F28" s="37">
        <f t="shared" si="5"/>
        <v>1913045208</v>
      </c>
      <c r="G28" s="37">
        <f t="shared" si="5"/>
        <v>2404751671</v>
      </c>
      <c r="H28" s="37">
        <f t="shared" si="5"/>
        <v>2933402953</v>
      </c>
      <c r="I28" s="37">
        <f t="shared" si="5"/>
        <v>2932474198</v>
      </c>
      <c r="J28" s="37">
        <f t="shared" si="5"/>
        <v>2831280502</v>
      </c>
      <c r="K28" s="37">
        <f t="shared" si="5"/>
        <v>2260945939</v>
      </c>
      <c r="L28" s="37">
        <f t="shared" si="5"/>
        <v>2045936574.0092473</v>
      </c>
      <c r="M28" s="37">
        <f t="shared" si="5"/>
        <v>2499563934.4779897</v>
      </c>
      <c r="N28" s="37">
        <f t="shared" si="5"/>
        <v>2980786239.4314809</v>
      </c>
      <c r="O28" s="37">
        <f t="shared" si="5"/>
        <v>2634953391.8029613</v>
      </c>
      <c r="P28" s="37">
        <f t="shared" si="5"/>
        <v>2394427397.3233008</v>
      </c>
      <c r="Q28" s="37">
        <f t="shared" si="5"/>
        <v>2099634288.0573468</v>
      </c>
      <c r="R28" s="37">
        <f t="shared" si="5"/>
        <v>1982090142.8904245</v>
      </c>
      <c r="S28" s="37">
        <f t="shared" si="5"/>
        <v>2303714972.0308371</v>
      </c>
      <c r="T28" s="37">
        <f t="shared" si="5"/>
        <v>2761041049.8346143</v>
      </c>
      <c r="U28" s="37">
        <f t="shared" si="5"/>
        <v>2813765553.8098264</v>
      </c>
      <c r="V28" s="37">
        <f t="shared" si="5"/>
        <v>2655276128.4824157</v>
      </c>
      <c r="W28" s="37">
        <f t="shared" si="5"/>
        <v>2078097294.5232961</v>
      </c>
      <c r="X28" s="37">
        <f t="shared" si="5"/>
        <v>2031481358.1896191</v>
      </c>
      <c r="Y28" s="37">
        <f t="shared" si="5"/>
        <v>2491221631.5060549</v>
      </c>
      <c r="Z28" s="37">
        <f t="shared" si="5"/>
        <v>2975452885.0402889</v>
      </c>
      <c r="AA28" s="37">
        <f t="shared" si="5"/>
        <v>0</v>
      </c>
      <c r="AB28" s="37">
        <f t="shared" si="5"/>
        <v>0</v>
      </c>
      <c r="AC28" s="37">
        <f t="shared" si="5"/>
        <v>0</v>
      </c>
      <c r="AD28" s="37">
        <f t="shared" si="5"/>
        <v>0</v>
      </c>
      <c r="AE28" s="37">
        <f t="shared" si="5"/>
        <v>0</v>
      </c>
      <c r="AF28" s="37">
        <f t="shared" si="5"/>
        <v>0</v>
      </c>
      <c r="AG28" s="37">
        <f t="shared" si="5"/>
        <v>0</v>
      </c>
      <c r="AH28" s="37">
        <f t="shared" si="5"/>
        <v>0</v>
      </c>
      <c r="AI28" s="37">
        <f t="shared" si="5"/>
        <v>0</v>
      </c>
      <c r="AJ28" s="37">
        <f t="shared" si="5"/>
        <v>0</v>
      </c>
      <c r="AK28" s="37">
        <f t="shared" si="5"/>
        <v>0</v>
      </c>
      <c r="AL28" s="37">
        <f t="shared" si="5"/>
        <v>0</v>
      </c>
      <c r="AM28" s="37">
        <f t="shared" si="5"/>
        <v>0</v>
      </c>
      <c r="AN28" s="37">
        <f t="shared" si="5"/>
        <v>0</v>
      </c>
      <c r="AO28" s="37">
        <f t="shared" si="5"/>
        <v>0</v>
      </c>
      <c r="AP28" s="37">
        <f t="shared" si="5"/>
        <v>0</v>
      </c>
      <c r="AQ28" s="37">
        <f t="shared" si="5"/>
        <v>0</v>
      </c>
      <c r="AR28" s="37">
        <f t="shared" si="5"/>
        <v>0</v>
      </c>
      <c r="AS28" s="37">
        <f t="shared" si="5"/>
        <v>0</v>
      </c>
      <c r="AT28" s="37">
        <f t="shared" si="5"/>
        <v>0</v>
      </c>
      <c r="AU28" s="37">
        <f t="shared" si="5"/>
        <v>0</v>
      </c>
      <c r="AV28" s="37">
        <f t="shared" si="5"/>
        <v>0</v>
      </c>
      <c r="AW28" s="37">
        <f t="shared" si="5"/>
        <v>0</v>
      </c>
    </row>
    <row r="29" spans="1:49" x14ac:dyDescent="0.25">
      <c r="B29" s="41"/>
      <c r="C29" s="41"/>
    </row>
    <row r="30" spans="1:49" x14ac:dyDescent="0.25">
      <c r="A30" s="29" t="s">
        <v>40</v>
      </c>
      <c r="B30" s="41"/>
      <c r="C30" s="41"/>
    </row>
    <row r="31" spans="1:49" x14ac:dyDescent="0.25">
      <c r="A31" s="40" t="s">
        <v>33</v>
      </c>
      <c r="B31" s="41"/>
      <c r="C31" s="41"/>
      <c r="D31" s="61">
        <f>D14+(D$19*(D23/D$28))</f>
        <v>0</v>
      </c>
      <c r="E31" s="62">
        <f>IF(E14="","",E14+(E$19*(E23/E$28)))</f>
        <v>1328.78</v>
      </c>
      <c r="F31" s="62">
        <f t="shared" ref="E31:F35" si="6">IF(F14="","",F14+(F$19*(F23/F$28)))</f>
        <v>9526.5299999999988</v>
      </c>
      <c r="G31" s="61">
        <f t="shared" ref="G31:AW31" si="7">IF(G14="","",G14+(G$19*(G23/G$28)))</f>
        <v>120352.88</v>
      </c>
      <c r="H31" s="61">
        <f t="shared" si="7"/>
        <v>256080.65000000002</v>
      </c>
      <c r="I31" s="61">
        <f t="shared" si="7"/>
        <v>373393.34435846674</v>
      </c>
      <c r="J31" s="61">
        <f t="shared" si="7"/>
        <v>671736.21363575384</v>
      </c>
      <c r="K31" s="61">
        <f t="shared" si="7"/>
        <v>120839.84990541483</v>
      </c>
      <c r="L31" s="59">
        <f t="shared" si="7"/>
        <v>182499.9597590632</v>
      </c>
      <c r="M31" s="59">
        <f t="shared" si="7"/>
        <v>302372.27824538824</v>
      </c>
      <c r="N31" s="59">
        <f t="shared" si="7"/>
        <v>331423.99361987488</v>
      </c>
      <c r="O31" s="58">
        <f t="shared" si="7"/>
        <v>301285.93060574617</v>
      </c>
      <c r="P31" s="58">
        <f t="shared" si="7"/>
        <v>278770.72331413388</v>
      </c>
      <c r="Q31" s="58">
        <f t="shared" si="7"/>
        <v>220494.4518621302</v>
      </c>
      <c r="R31" s="58">
        <f t="shared" si="7"/>
        <v>298628.11702702387</v>
      </c>
      <c r="S31" s="58">
        <f t="shared" si="7"/>
        <v>1074420.5236797333</v>
      </c>
      <c r="T31" s="58">
        <f t="shared" si="7"/>
        <v>1464857.9126073637</v>
      </c>
      <c r="U31" s="58">
        <f t="shared" si="7"/>
        <v>1505313.503856157</v>
      </c>
      <c r="V31" s="58">
        <f t="shared" si="7"/>
        <v>916589.30526988429</v>
      </c>
      <c r="W31" s="58">
        <f t="shared" si="7"/>
        <v>268906.60510599345</v>
      </c>
      <c r="X31" s="58">
        <f t="shared" si="7"/>
        <v>340007.0708410893</v>
      </c>
      <c r="Y31" s="58">
        <f t="shared" si="7"/>
        <v>470939.17404793965</v>
      </c>
      <c r="Z31" s="58">
        <f t="shared" si="7"/>
        <v>486034.42057113745</v>
      </c>
      <c r="AA31" s="49" t="str">
        <f t="shared" si="7"/>
        <v/>
      </c>
      <c r="AB31" s="49" t="str">
        <f t="shared" si="7"/>
        <v/>
      </c>
      <c r="AC31" s="49" t="str">
        <f t="shared" si="7"/>
        <v/>
      </c>
      <c r="AD31" s="49" t="str">
        <f t="shared" si="7"/>
        <v/>
      </c>
      <c r="AE31" s="49" t="str">
        <f t="shared" si="7"/>
        <v/>
      </c>
      <c r="AF31" s="49" t="str">
        <f t="shared" si="7"/>
        <v/>
      </c>
      <c r="AG31" s="49" t="str">
        <f t="shared" si="7"/>
        <v/>
      </c>
      <c r="AH31" s="49" t="str">
        <f t="shared" si="7"/>
        <v/>
      </c>
      <c r="AI31" s="49" t="str">
        <f t="shared" si="7"/>
        <v/>
      </c>
      <c r="AJ31" s="49" t="str">
        <f t="shared" si="7"/>
        <v/>
      </c>
      <c r="AK31" s="49" t="str">
        <f t="shared" si="7"/>
        <v/>
      </c>
      <c r="AL31" s="49" t="str">
        <f t="shared" si="7"/>
        <v/>
      </c>
      <c r="AM31" s="49" t="str">
        <f t="shared" si="7"/>
        <v/>
      </c>
      <c r="AN31" s="49" t="str">
        <f t="shared" si="7"/>
        <v/>
      </c>
      <c r="AO31" s="49" t="str">
        <f t="shared" si="7"/>
        <v/>
      </c>
      <c r="AP31" s="49" t="str">
        <f t="shared" si="7"/>
        <v/>
      </c>
      <c r="AQ31" s="49" t="str">
        <f t="shared" si="7"/>
        <v/>
      </c>
      <c r="AR31" s="49" t="str">
        <f t="shared" si="7"/>
        <v/>
      </c>
      <c r="AS31" s="49" t="str">
        <f t="shared" si="7"/>
        <v/>
      </c>
      <c r="AT31" s="49" t="str">
        <f t="shared" si="7"/>
        <v/>
      </c>
      <c r="AU31" s="49" t="str">
        <f t="shared" si="7"/>
        <v/>
      </c>
      <c r="AV31" s="49" t="str">
        <f t="shared" si="7"/>
        <v/>
      </c>
      <c r="AW31" s="49" t="str">
        <f t="shared" si="7"/>
        <v/>
      </c>
    </row>
    <row r="32" spans="1:49" x14ac:dyDescent="0.25">
      <c r="A32" s="40" t="s">
        <v>34</v>
      </c>
      <c r="B32" s="41"/>
      <c r="C32" s="41"/>
      <c r="D32" s="61">
        <f>D15+(D$19*(D24/D$28))</f>
        <v>0</v>
      </c>
      <c r="E32" s="61">
        <f t="shared" si="6"/>
        <v>0</v>
      </c>
      <c r="F32" s="61">
        <f t="shared" si="6"/>
        <v>0</v>
      </c>
      <c r="G32" s="61">
        <f t="shared" ref="G32:AW32" si="8">IF(G15="","",G15+(G$19*(G24/G$28)))</f>
        <v>4167.9399999999996</v>
      </c>
      <c r="H32" s="61">
        <f t="shared" si="8"/>
        <v>13357.940000000002</v>
      </c>
      <c r="I32" s="61">
        <f t="shared" si="8"/>
        <v>14670.985238775314</v>
      </c>
      <c r="J32" s="61">
        <f t="shared" si="8"/>
        <v>22602.465674921033</v>
      </c>
      <c r="K32" s="61">
        <f t="shared" si="8"/>
        <v>23670.862866768453</v>
      </c>
      <c r="L32" s="59">
        <f t="shared" si="8"/>
        <v>26488.822482819316</v>
      </c>
      <c r="M32" s="59">
        <f t="shared" si="8"/>
        <v>34203.557805784905</v>
      </c>
      <c r="N32" s="59">
        <f t="shared" si="8"/>
        <v>41844.502780207877</v>
      </c>
      <c r="O32" s="58">
        <f t="shared" si="8"/>
        <v>36401.800555620612</v>
      </c>
      <c r="P32" s="58">
        <f t="shared" si="8"/>
        <v>44745.266415878948</v>
      </c>
      <c r="Q32" s="58">
        <f t="shared" si="8"/>
        <v>50301.217957841371</v>
      </c>
      <c r="R32" s="58">
        <f t="shared" si="8"/>
        <v>72602.035862232573</v>
      </c>
      <c r="S32" s="58">
        <f t="shared" si="8"/>
        <v>97672.640792300619</v>
      </c>
      <c r="T32" s="58">
        <f t="shared" si="8"/>
        <v>136505.75426916077</v>
      </c>
      <c r="U32" s="58">
        <f t="shared" si="8"/>
        <v>127883.81489589936</v>
      </c>
      <c r="V32" s="58">
        <f t="shared" si="8"/>
        <v>125600.91098956695</v>
      </c>
      <c r="W32" s="58">
        <f t="shared" si="8"/>
        <v>89869.37844668726</v>
      </c>
      <c r="X32" s="58">
        <f t="shared" si="8"/>
        <v>86170.615528817187</v>
      </c>
      <c r="Y32" s="58">
        <f t="shared" si="8"/>
        <v>97203.894647684952</v>
      </c>
      <c r="Z32" s="58">
        <f t="shared" si="8"/>
        <v>106863.48394663472</v>
      </c>
      <c r="AA32" s="49" t="str">
        <f t="shared" si="8"/>
        <v/>
      </c>
      <c r="AB32" s="49" t="str">
        <f t="shared" si="8"/>
        <v/>
      </c>
      <c r="AC32" s="49" t="str">
        <f t="shared" si="8"/>
        <v/>
      </c>
      <c r="AD32" s="49" t="str">
        <f t="shared" si="8"/>
        <v/>
      </c>
      <c r="AE32" s="49" t="str">
        <f t="shared" si="8"/>
        <v/>
      </c>
      <c r="AF32" s="49" t="str">
        <f t="shared" si="8"/>
        <v/>
      </c>
      <c r="AG32" s="49" t="str">
        <f t="shared" si="8"/>
        <v/>
      </c>
      <c r="AH32" s="49" t="str">
        <f t="shared" si="8"/>
        <v/>
      </c>
      <c r="AI32" s="49" t="str">
        <f t="shared" si="8"/>
        <v/>
      </c>
      <c r="AJ32" s="49" t="str">
        <f t="shared" si="8"/>
        <v/>
      </c>
      <c r="AK32" s="49" t="str">
        <f t="shared" si="8"/>
        <v/>
      </c>
      <c r="AL32" s="49" t="str">
        <f t="shared" si="8"/>
        <v/>
      </c>
      <c r="AM32" s="49" t="str">
        <f t="shared" si="8"/>
        <v/>
      </c>
      <c r="AN32" s="49" t="str">
        <f t="shared" si="8"/>
        <v/>
      </c>
      <c r="AO32" s="49" t="str">
        <f t="shared" si="8"/>
        <v/>
      </c>
      <c r="AP32" s="49" t="str">
        <f t="shared" si="8"/>
        <v/>
      </c>
      <c r="AQ32" s="49" t="str">
        <f t="shared" si="8"/>
        <v/>
      </c>
      <c r="AR32" s="49" t="str">
        <f t="shared" si="8"/>
        <v/>
      </c>
      <c r="AS32" s="49" t="str">
        <f t="shared" si="8"/>
        <v/>
      </c>
      <c r="AT32" s="49" t="str">
        <f t="shared" si="8"/>
        <v/>
      </c>
      <c r="AU32" s="49" t="str">
        <f t="shared" si="8"/>
        <v/>
      </c>
      <c r="AV32" s="49" t="str">
        <f t="shared" si="8"/>
        <v/>
      </c>
      <c r="AW32" s="49" t="str">
        <f t="shared" si="8"/>
        <v/>
      </c>
    </row>
    <row r="33" spans="1:49" x14ac:dyDescent="0.25">
      <c r="A33" s="40" t="s">
        <v>35</v>
      </c>
      <c r="B33" s="41"/>
      <c r="C33" s="41"/>
      <c r="D33" s="61">
        <f>D16+(D$19*(D25/D$28))</f>
        <v>0</v>
      </c>
      <c r="E33" s="61">
        <f t="shared" si="6"/>
        <v>0</v>
      </c>
      <c r="F33" s="61">
        <f t="shared" si="6"/>
        <v>0</v>
      </c>
      <c r="G33" s="61">
        <f t="shared" ref="G33:AW33" si="9">IF(G16="","",G16+(G$19*(G25/G$28)))</f>
        <v>6853.38</v>
      </c>
      <c r="H33" s="61">
        <f t="shared" si="9"/>
        <v>24493.5</v>
      </c>
      <c r="I33" s="61">
        <f t="shared" si="9"/>
        <v>33902.946879751129</v>
      </c>
      <c r="J33" s="61">
        <f t="shared" si="9"/>
        <v>57130.941306139037</v>
      </c>
      <c r="K33" s="61">
        <f t="shared" si="9"/>
        <v>48568.434840680449</v>
      </c>
      <c r="L33" s="59">
        <f t="shared" si="9"/>
        <v>57697.241158291792</v>
      </c>
      <c r="M33" s="59">
        <f t="shared" si="9"/>
        <v>85525.882133726685</v>
      </c>
      <c r="N33" s="59">
        <f t="shared" si="9"/>
        <v>111440.6608560563</v>
      </c>
      <c r="O33" s="58">
        <f t="shared" si="9"/>
        <v>100412.45891293086</v>
      </c>
      <c r="P33" s="58">
        <f t="shared" si="9"/>
        <v>122925.59223779049</v>
      </c>
      <c r="Q33" s="58">
        <f t="shared" si="9"/>
        <v>132560.67569945968</v>
      </c>
      <c r="R33" s="58">
        <f t="shared" si="9"/>
        <v>185766.31382329669</v>
      </c>
      <c r="S33" s="58">
        <f t="shared" si="9"/>
        <v>340883.11531438562</v>
      </c>
      <c r="T33" s="58">
        <f t="shared" si="9"/>
        <v>466551.77927265159</v>
      </c>
      <c r="U33" s="58">
        <f t="shared" si="9"/>
        <v>446334.56346330204</v>
      </c>
      <c r="V33" s="58">
        <f t="shared" si="9"/>
        <v>428555.69454551401</v>
      </c>
      <c r="W33" s="58">
        <f t="shared" si="9"/>
        <v>256599.9639391432</v>
      </c>
      <c r="X33" s="58">
        <f t="shared" si="9"/>
        <v>247735.15396471936</v>
      </c>
      <c r="Y33" s="58">
        <f t="shared" si="9"/>
        <v>293903.10934948444</v>
      </c>
      <c r="Z33" s="58">
        <f t="shared" si="9"/>
        <v>332575.9887485436</v>
      </c>
      <c r="AA33" s="49" t="str">
        <f t="shared" si="9"/>
        <v/>
      </c>
      <c r="AB33" s="49" t="str">
        <f t="shared" si="9"/>
        <v/>
      </c>
      <c r="AC33" s="49" t="str">
        <f t="shared" si="9"/>
        <v/>
      </c>
      <c r="AD33" s="49" t="str">
        <f t="shared" si="9"/>
        <v/>
      </c>
      <c r="AE33" s="49" t="str">
        <f t="shared" si="9"/>
        <v/>
      </c>
      <c r="AF33" s="49" t="str">
        <f t="shared" si="9"/>
        <v/>
      </c>
      <c r="AG33" s="49" t="str">
        <f t="shared" si="9"/>
        <v/>
      </c>
      <c r="AH33" s="49" t="str">
        <f t="shared" si="9"/>
        <v/>
      </c>
      <c r="AI33" s="49" t="str">
        <f t="shared" si="9"/>
        <v/>
      </c>
      <c r="AJ33" s="49" t="str">
        <f t="shared" si="9"/>
        <v/>
      </c>
      <c r="AK33" s="49" t="str">
        <f t="shared" si="9"/>
        <v/>
      </c>
      <c r="AL33" s="49" t="str">
        <f t="shared" si="9"/>
        <v/>
      </c>
      <c r="AM33" s="49" t="str">
        <f t="shared" si="9"/>
        <v/>
      </c>
      <c r="AN33" s="49" t="str">
        <f t="shared" si="9"/>
        <v/>
      </c>
      <c r="AO33" s="49" t="str">
        <f t="shared" si="9"/>
        <v/>
      </c>
      <c r="AP33" s="49" t="str">
        <f t="shared" si="9"/>
        <v/>
      </c>
      <c r="AQ33" s="49" t="str">
        <f t="shared" si="9"/>
        <v/>
      </c>
      <c r="AR33" s="49" t="str">
        <f t="shared" si="9"/>
        <v/>
      </c>
      <c r="AS33" s="49" t="str">
        <f t="shared" si="9"/>
        <v/>
      </c>
      <c r="AT33" s="49" t="str">
        <f t="shared" si="9"/>
        <v/>
      </c>
      <c r="AU33" s="49" t="str">
        <f t="shared" si="9"/>
        <v/>
      </c>
      <c r="AV33" s="49" t="str">
        <f t="shared" si="9"/>
        <v/>
      </c>
      <c r="AW33" s="49" t="str">
        <f t="shared" si="9"/>
        <v/>
      </c>
    </row>
    <row r="34" spans="1:49" x14ac:dyDescent="0.25">
      <c r="A34" s="40" t="s">
        <v>36</v>
      </c>
      <c r="B34" s="41"/>
      <c r="C34" s="41"/>
      <c r="D34" s="61">
        <f>D17+(D$19*(D26/D$28))</f>
        <v>0</v>
      </c>
      <c r="E34" s="61">
        <f t="shared" si="6"/>
        <v>0</v>
      </c>
      <c r="F34" s="61">
        <f t="shared" si="6"/>
        <v>0</v>
      </c>
      <c r="G34" s="61">
        <f t="shared" ref="G34:AW34" si="10">IF(G17="","",G17+(G$19*(G26/G$28)))</f>
        <v>526.23</v>
      </c>
      <c r="H34" s="61">
        <f t="shared" si="10"/>
        <v>1707.2399999999998</v>
      </c>
      <c r="I34" s="61">
        <f t="shared" si="10"/>
        <v>2230.0207254609436</v>
      </c>
      <c r="J34" s="61">
        <f t="shared" si="10"/>
        <v>4794.6581417484167</v>
      </c>
      <c r="K34" s="61">
        <f t="shared" si="10"/>
        <v>4373.862445788076</v>
      </c>
      <c r="L34" s="59">
        <f t="shared" si="10"/>
        <v>8655.4261288109228</v>
      </c>
      <c r="M34" s="59">
        <f t="shared" si="10"/>
        <v>19458.288292251389</v>
      </c>
      <c r="N34" s="59">
        <f t="shared" si="10"/>
        <v>29786.156809152857</v>
      </c>
      <c r="O34" s="58">
        <f t="shared" si="10"/>
        <v>28281.297556503618</v>
      </c>
      <c r="P34" s="58">
        <f t="shared" si="10"/>
        <v>36136.204626454542</v>
      </c>
      <c r="Q34" s="58">
        <f t="shared" si="10"/>
        <v>40976.693974323505</v>
      </c>
      <c r="R34" s="58">
        <f t="shared" si="10"/>
        <v>59295.469971945116</v>
      </c>
      <c r="S34" s="58">
        <f t="shared" si="10"/>
        <v>121815.22266280308</v>
      </c>
      <c r="T34" s="58">
        <f t="shared" si="10"/>
        <v>173690.41493216026</v>
      </c>
      <c r="U34" s="58">
        <f t="shared" si="10"/>
        <v>165422.6088961288</v>
      </c>
      <c r="V34" s="58">
        <f t="shared" si="10"/>
        <v>160486.4616782355</v>
      </c>
      <c r="W34" s="58">
        <f t="shared" si="10"/>
        <v>95541.773472051646</v>
      </c>
      <c r="X34" s="58">
        <f t="shared" si="10"/>
        <v>93093.924375183298</v>
      </c>
      <c r="Y34" s="58">
        <f t="shared" si="10"/>
        <v>113000.49964727518</v>
      </c>
      <c r="Z34" s="58">
        <f t="shared" si="10"/>
        <v>130021.22506147198</v>
      </c>
      <c r="AA34" s="49" t="str">
        <f t="shared" si="10"/>
        <v/>
      </c>
      <c r="AB34" s="49" t="str">
        <f t="shared" si="10"/>
        <v/>
      </c>
      <c r="AC34" s="49" t="str">
        <f t="shared" si="10"/>
        <v/>
      </c>
      <c r="AD34" s="49" t="str">
        <f t="shared" si="10"/>
        <v/>
      </c>
      <c r="AE34" s="49" t="str">
        <f t="shared" si="10"/>
        <v/>
      </c>
      <c r="AF34" s="49" t="str">
        <f t="shared" si="10"/>
        <v/>
      </c>
      <c r="AG34" s="49" t="str">
        <f t="shared" si="10"/>
        <v/>
      </c>
      <c r="AH34" s="49" t="str">
        <f t="shared" si="10"/>
        <v/>
      </c>
      <c r="AI34" s="49" t="str">
        <f t="shared" si="10"/>
        <v/>
      </c>
      <c r="AJ34" s="49" t="str">
        <f t="shared" si="10"/>
        <v/>
      </c>
      <c r="AK34" s="49" t="str">
        <f t="shared" si="10"/>
        <v/>
      </c>
      <c r="AL34" s="49" t="str">
        <f t="shared" si="10"/>
        <v/>
      </c>
      <c r="AM34" s="49" t="str">
        <f t="shared" si="10"/>
        <v/>
      </c>
      <c r="AN34" s="49" t="str">
        <f t="shared" si="10"/>
        <v/>
      </c>
      <c r="AO34" s="49" t="str">
        <f t="shared" si="10"/>
        <v/>
      </c>
      <c r="AP34" s="49" t="str">
        <f t="shared" si="10"/>
        <v/>
      </c>
      <c r="AQ34" s="49" t="str">
        <f t="shared" si="10"/>
        <v/>
      </c>
      <c r="AR34" s="49" t="str">
        <f t="shared" si="10"/>
        <v/>
      </c>
      <c r="AS34" s="49" t="str">
        <f t="shared" si="10"/>
        <v/>
      </c>
      <c r="AT34" s="49" t="str">
        <f t="shared" si="10"/>
        <v/>
      </c>
      <c r="AU34" s="49" t="str">
        <f t="shared" si="10"/>
        <v/>
      </c>
      <c r="AV34" s="49" t="str">
        <f t="shared" si="10"/>
        <v/>
      </c>
      <c r="AW34" s="49" t="str">
        <f t="shared" si="10"/>
        <v/>
      </c>
    </row>
    <row r="35" spans="1:49" x14ac:dyDescent="0.25">
      <c r="A35" s="40" t="s">
        <v>37</v>
      </c>
      <c r="B35" s="41"/>
      <c r="C35" s="41"/>
      <c r="D35" s="61">
        <f>D18+(D$19*(D27/D$28))</f>
        <v>0</v>
      </c>
      <c r="E35" s="61">
        <f t="shared" si="6"/>
        <v>0</v>
      </c>
      <c r="F35" s="61">
        <f t="shared" si="6"/>
        <v>0</v>
      </c>
      <c r="G35" s="61">
        <f t="shared" ref="G35:AW35" si="11">IF(G18="","",G18+(G$19*(G27/G$28)))</f>
        <v>0</v>
      </c>
      <c r="H35" s="61">
        <f t="shared" si="11"/>
        <v>360.22</v>
      </c>
      <c r="I35" s="61">
        <f t="shared" si="11"/>
        <v>1356.5027975457876</v>
      </c>
      <c r="J35" s="61">
        <f t="shared" si="11"/>
        <v>2255.3712414377201</v>
      </c>
      <c r="K35" s="61">
        <f t="shared" si="11"/>
        <v>1897.7199413483188</v>
      </c>
      <c r="L35" s="59">
        <f t="shared" si="11"/>
        <v>4624.6604710146721</v>
      </c>
      <c r="M35" s="59">
        <f t="shared" si="11"/>
        <v>10635.413522848863</v>
      </c>
      <c r="N35" s="59">
        <f t="shared" si="11"/>
        <v>16539.945934707943</v>
      </c>
      <c r="O35" s="58">
        <f t="shared" si="11"/>
        <v>15711.352369198603</v>
      </c>
      <c r="P35" s="58">
        <f t="shared" si="11"/>
        <v>20740.253405742533</v>
      </c>
      <c r="Q35" s="58">
        <f t="shared" si="11"/>
        <v>22444.06050624526</v>
      </c>
      <c r="R35" s="58">
        <f t="shared" si="11"/>
        <v>32611.073315501591</v>
      </c>
      <c r="S35" s="58">
        <f t="shared" si="11"/>
        <v>64047.447550777673</v>
      </c>
      <c r="T35" s="58">
        <f t="shared" si="11"/>
        <v>93882.328918663581</v>
      </c>
      <c r="U35" s="58">
        <f t="shared" si="11"/>
        <v>88093.058888513202</v>
      </c>
      <c r="V35" s="58">
        <f t="shared" si="11"/>
        <v>87074.617516798389</v>
      </c>
      <c r="W35" s="58">
        <f t="shared" si="11"/>
        <v>55464.279036124921</v>
      </c>
      <c r="X35" s="58">
        <f t="shared" si="11"/>
        <v>54231.3952901909</v>
      </c>
      <c r="Y35" s="58">
        <f t="shared" si="11"/>
        <v>64049.792307615295</v>
      </c>
      <c r="Z35" s="58">
        <f t="shared" si="11"/>
        <v>73982.88167221332</v>
      </c>
      <c r="AA35" s="49" t="str">
        <f t="shared" si="11"/>
        <v/>
      </c>
      <c r="AB35" s="49" t="str">
        <f t="shared" si="11"/>
        <v/>
      </c>
      <c r="AC35" s="49" t="str">
        <f t="shared" si="11"/>
        <v/>
      </c>
      <c r="AD35" s="49" t="str">
        <f t="shared" si="11"/>
        <v/>
      </c>
      <c r="AE35" s="49" t="str">
        <f t="shared" si="11"/>
        <v/>
      </c>
      <c r="AF35" s="49" t="str">
        <f t="shared" si="11"/>
        <v/>
      </c>
      <c r="AG35" s="49" t="str">
        <f t="shared" si="11"/>
        <v/>
      </c>
      <c r="AH35" s="49" t="str">
        <f t="shared" si="11"/>
        <v/>
      </c>
      <c r="AI35" s="49" t="str">
        <f t="shared" si="11"/>
        <v/>
      </c>
      <c r="AJ35" s="49" t="str">
        <f t="shared" si="11"/>
        <v/>
      </c>
      <c r="AK35" s="49" t="str">
        <f t="shared" si="11"/>
        <v/>
      </c>
      <c r="AL35" s="49" t="str">
        <f t="shared" si="11"/>
        <v/>
      </c>
      <c r="AM35" s="49" t="str">
        <f t="shared" si="11"/>
        <v/>
      </c>
      <c r="AN35" s="49" t="str">
        <f t="shared" si="11"/>
        <v/>
      </c>
      <c r="AO35" s="49" t="str">
        <f t="shared" si="11"/>
        <v/>
      </c>
      <c r="AP35" s="49" t="str">
        <f t="shared" si="11"/>
        <v/>
      </c>
      <c r="AQ35" s="49" t="str">
        <f t="shared" si="11"/>
        <v/>
      </c>
      <c r="AR35" s="49" t="str">
        <f t="shared" si="11"/>
        <v/>
      </c>
      <c r="AS35" s="49" t="str">
        <f t="shared" si="11"/>
        <v/>
      </c>
      <c r="AT35" s="49" t="str">
        <f t="shared" si="11"/>
        <v/>
      </c>
      <c r="AU35" s="49" t="str">
        <f t="shared" si="11"/>
        <v/>
      </c>
      <c r="AV35" s="49" t="str">
        <f t="shared" si="11"/>
        <v/>
      </c>
      <c r="AW35" s="49" t="str">
        <f t="shared" si="11"/>
        <v/>
      </c>
    </row>
    <row r="36" spans="1:49" x14ac:dyDescent="0.25">
      <c r="A36" s="35" t="s">
        <v>31</v>
      </c>
      <c r="B36" s="33"/>
      <c r="C36" s="33"/>
      <c r="D36" s="48">
        <f>SUM(D31:D35)</f>
        <v>0</v>
      </c>
      <c r="E36" s="48">
        <f t="shared" ref="E36:AW36" si="12">SUM(E31:E35)</f>
        <v>1328.78</v>
      </c>
      <c r="F36" s="48">
        <f t="shared" si="12"/>
        <v>9526.5299999999988</v>
      </c>
      <c r="G36" s="48">
        <f t="shared" si="12"/>
        <v>131900.43000000002</v>
      </c>
      <c r="H36" s="48">
        <f t="shared" si="12"/>
        <v>295999.55</v>
      </c>
      <c r="I36" s="48">
        <f t="shared" si="12"/>
        <v>425553.79999999993</v>
      </c>
      <c r="J36" s="48">
        <f t="shared" si="12"/>
        <v>758519.65</v>
      </c>
      <c r="K36" s="48">
        <f t="shared" si="12"/>
        <v>199350.73000000016</v>
      </c>
      <c r="L36" s="48">
        <f t="shared" si="12"/>
        <v>279966.10999999993</v>
      </c>
      <c r="M36" s="48">
        <f t="shared" si="12"/>
        <v>452195.4200000001</v>
      </c>
      <c r="N36" s="48">
        <f t="shared" si="12"/>
        <v>531035.25999999989</v>
      </c>
      <c r="O36" s="48">
        <f t="shared" si="12"/>
        <v>482092.83999999985</v>
      </c>
      <c r="P36" s="48">
        <f t="shared" si="12"/>
        <v>503318.04000000039</v>
      </c>
      <c r="Q36" s="48">
        <f t="shared" si="12"/>
        <v>466777.1</v>
      </c>
      <c r="R36" s="48">
        <f t="shared" si="12"/>
        <v>648903.00999999978</v>
      </c>
      <c r="S36" s="48">
        <f t="shared" si="12"/>
        <v>1698838.9500000002</v>
      </c>
      <c r="T36" s="48">
        <f t="shared" si="12"/>
        <v>2335488.19</v>
      </c>
      <c r="U36" s="48">
        <f t="shared" si="12"/>
        <v>2333047.5500000003</v>
      </c>
      <c r="V36" s="48">
        <f t="shared" si="12"/>
        <v>1718306.9899999993</v>
      </c>
      <c r="W36" s="48">
        <f t="shared" si="12"/>
        <v>766382.00000000047</v>
      </c>
      <c r="X36" s="48">
        <f t="shared" si="12"/>
        <v>821238.16</v>
      </c>
      <c r="Y36" s="48">
        <f t="shared" si="12"/>
        <v>1039096.4699999995</v>
      </c>
      <c r="Z36" s="48">
        <f t="shared" si="12"/>
        <v>1129478.0000000012</v>
      </c>
      <c r="AA36" s="48">
        <f t="shared" si="12"/>
        <v>0</v>
      </c>
      <c r="AB36" s="48">
        <f t="shared" si="12"/>
        <v>0</v>
      </c>
      <c r="AC36" s="48">
        <f t="shared" si="12"/>
        <v>0</v>
      </c>
      <c r="AD36" s="48">
        <f t="shared" si="12"/>
        <v>0</v>
      </c>
      <c r="AE36" s="48">
        <f t="shared" si="12"/>
        <v>0</v>
      </c>
      <c r="AF36" s="48">
        <f t="shared" si="12"/>
        <v>0</v>
      </c>
      <c r="AG36" s="48">
        <f t="shared" si="12"/>
        <v>0</v>
      </c>
      <c r="AH36" s="48">
        <f t="shared" si="12"/>
        <v>0</v>
      </c>
      <c r="AI36" s="48">
        <f t="shared" si="12"/>
        <v>0</v>
      </c>
      <c r="AJ36" s="48">
        <f t="shared" si="12"/>
        <v>0</v>
      </c>
      <c r="AK36" s="48">
        <f t="shared" si="12"/>
        <v>0</v>
      </c>
      <c r="AL36" s="48">
        <f t="shared" si="12"/>
        <v>0</v>
      </c>
      <c r="AM36" s="48">
        <f t="shared" si="12"/>
        <v>0</v>
      </c>
      <c r="AN36" s="48">
        <f t="shared" si="12"/>
        <v>0</v>
      </c>
      <c r="AO36" s="48">
        <f t="shared" si="12"/>
        <v>0</v>
      </c>
      <c r="AP36" s="48">
        <f t="shared" si="12"/>
        <v>0</v>
      </c>
      <c r="AQ36" s="48">
        <f t="shared" si="12"/>
        <v>0</v>
      </c>
      <c r="AR36" s="48">
        <f t="shared" si="12"/>
        <v>0</v>
      </c>
      <c r="AS36" s="48">
        <f t="shared" si="12"/>
        <v>0</v>
      </c>
      <c r="AT36" s="48">
        <f t="shared" si="12"/>
        <v>0</v>
      </c>
      <c r="AU36" s="48">
        <f t="shared" si="12"/>
        <v>0</v>
      </c>
      <c r="AV36" s="48">
        <f t="shared" si="12"/>
        <v>0</v>
      </c>
      <c r="AW36" s="48">
        <f t="shared" si="12"/>
        <v>0</v>
      </c>
    </row>
    <row r="38" spans="1:49" x14ac:dyDescent="0.25">
      <c r="K38" s="64" t="s">
        <v>45</v>
      </c>
      <c r="N38" s="38" t="s">
        <v>44</v>
      </c>
      <c r="Z38" s="38" t="s">
        <v>43</v>
      </c>
    </row>
    <row r="39" spans="1:49" x14ac:dyDescent="0.25">
      <c r="J39" s="40" t="s">
        <v>33</v>
      </c>
      <c r="K39" s="63">
        <f t="shared" ref="K39:K44" si="13">SUM(D31:K31)</f>
        <v>1553258.2478996355</v>
      </c>
      <c r="M39" s="40" t="s">
        <v>33</v>
      </c>
      <c r="N39" s="60">
        <f t="shared" ref="N39:N44" si="14">SUM(L31:N31)</f>
        <v>816296.23162432632</v>
      </c>
      <c r="Y39" s="40" t="s">
        <v>33</v>
      </c>
      <c r="Z39" s="57">
        <f>SUM(O31:Z31)</f>
        <v>7626247.7387883309</v>
      </c>
    </row>
    <row r="40" spans="1:49" x14ac:dyDescent="0.25">
      <c r="J40" s="40" t="s">
        <v>34</v>
      </c>
      <c r="K40" s="63">
        <f t="shared" si="13"/>
        <v>78470.193780464804</v>
      </c>
      <c r="M40" s="40" t="s">
        <v>34</v>
      </c>
      <c r="N40" s="60">
        <f t="shared" si="14"/>
        <v>102536.88306881211</v>
      </c>
      <c r="Y40" s="40" t="s">
        <v>34</v>
      </c>
      <c r="Z40" s="57">
        <f t="shared" ref="Z40:Z43" si="15">SUM(O32:Z32)</f>
        <v>1071820.8143083253</v>
      </c>
    </row>
    <row r="41" spans="1:49" x14ac:dyDescent="0.25">
      <c r="J41" s="40" t="s">
        <v>35</v>
      </c>
      <c r="K41" s="63">
        <f t="shared" si="13"/>
        <v>170949.20302657061</v>
      </c>
      <c r="M41" s="40" t="s">
        <v>35</v>
      </c>
      <c r="N41" s="60">
        <f t="shared" si="14"/>
        <v>254663.7841480748</v>
      </c>
      <c r="Y41" s="40" t="s">
        <v>35</v>
      </c>
      <c r="Z41" s="57">
        <f t="shared" si="15"/>
        <v>3354804.4092712216</v>
      </c>
    </row>
    <row r="42" spans="1:49" x14ac:dyDescent="0.25">
      <c r="J42" s="40" t="s">
        <v>36</v>
      </c>
      <c r="K42" s="63">
        <f t="shared" si="13"/>
        <v>13632.011312997436</v>
      </c>
      <c r="M42" s="40" t="s">
        <v>36</v>
      </c>
      <c r="N42" s="60">
        <f t="shared" si="14"/>
        <v>57899.871230215169</v>
      </c>
      <c r="Y42" s="40" t="s">
        <v>36</v>
      </c>
      <c r="Z42" s="57">
        <f t="shared" si="15"/>
        <v>1217761.7968545365</v>
      </c>
    </row>
    <row r="43" spans="1:49" x14ac:dyDescent="0.25">
      <c r="J43" s="40" t="s">
        <v>37</v>
      </c>
      <c r="K43" s="63">
        <f t="shared" si="13"/>
        <v>5869.8139803318263</v>
      </c>
      <c r="M43" s="40" t="s">
        <v>37</v>
      </c>
      <c r="N43" s="60">
        <f t="shared" si="14"/>
        <v>31800.019928571477</v>
      </c>
      <c r="Y43" s="40" t="s">
        <v>37</v>
      </c>
      <c r="Z43" s="57">
        <f t="shared" si="15"/>
        <v>672332.54077758524</v>
      </c>
    </row>
    <row r="44" spans="1:49" x14ac:dyDescent="0.25">
      <c r="J44" s="35" t="s">
        <v>31</v>
      </c>
      <c r="K44" s="63">
        <f t="shared" si="13"/>
        <v>1822179.4700000002</v>
      </c>
      <c r="M44" s="35" t="s">
        <v>31</v>
      </c>
      <c r="N44" s="60">
        <f t="shared" si="14"/>
        <v>1263196.79</v>
      </c>
      <c r="Y44" s="35" t="s">
        <v>31</v>
      </c>
      <c r="Z44" s="57">
        <f>SUM(O36:Z36)</f>
        <v>13942967.300000003</v>
      </c>
    </row>
  </sheetData>
  <printOptions headings="1"/>
  <pageMargins left="0.25" right="0.25" top="0.75" bottom="0.75" header="0.3" footer="0.3"/>
  <pageSetup paperSize="17" scale="28" fitToHeight="0" orientation="landscape" cellComments="asDisplayed" r:id="rId1"/>
  <headerFooter scaleWithDoc="0">
    <oddHeader>&amp;C&amp;A</oddHeader>
    <oddFooter>&amp;R&amp;"Arial,Bold"&amp;12Schedule WRD-3, 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E6479-D52A-42F6-8493-9E6EDE9AA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37C40F9E-044B-4F26-A90E-5C1316E5253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MEEIA 2</vt:lpstr>
      <vt:lpstr>Allocations - TD</vt:lpstr>
      <vt:lpstr>'MEEIA 2'!Print_Area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Eaves, Beckie J</cp:lastModifiedBy>
  <cp:lastPrinted>2016-11-22T21:16:14Z</cp:lastPrinted>
  <dcterms:created xsi:type="dcterms:W3CDTF">2013-01-09T19:50:07Z</dcterms:created>
  <dcterms:modified xsi:type="dcterms:W3CDTF">2016-11-22T21:16:24Z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  <property fmtid="{D5CDD505-2E9C-101B-9397-08002B2CF9AE}" pid="3" name="SV_QUERY_LIST_4F35BF76-6C0D-4D9B-82B2-816C12CF3733">
    <vt:lpwstr>empty_477D106A-C0D6-4607-AEBD-E2C9D60EA279</vt:lpwstr>
  </property>
</Properties>
</file>