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gulatory\John Cogan\MO WNAR Oct-2019 Filing\Filing\Revised 91119\"/>
    </mc:Choice>
  </mc:AlternateContent>
  <bookViews>
    <workbookView xWindow="0" yWindow="0" windowWidth="12195" windowHeight="6690" tabRatio="718"/>
  </bookViews>
  <sheets>
    <sheet name="CSWNA Summary" sheetId="4" r:id="rId1"/>
    <sheet name="CSWNA Res NEMO" sheetId="1" r:id="rId2"/>
    <sheet name="CSWNA SGS NEMO" sheetId="3" r:id="rId3"/>
    <sheet name="CSWNA Res WEMO" sheetId="28" r:id="rId4"/>
    <sheet name="CSWNA SGS WEMO" sheetId="29" r:id="rId5"/>
    <sheet name="CSWNA Res SEMO" sheetId="5" r:id="rId6"/>
    <sheet name="CSWNA SGS SEMO" sheetId="6" r:id="rId7"/>
    <sheet name="Assumptions" sheetId="59" r:id="rId8"/>
    <sheet name="Input WS&gt;&gt;&gt;" sheetId="7" r:id="rId9"/>
    <sheet name="Input_NEMO" sheetId="12" r:id="rId10"/>
    <sheet name="Input_WEMO" sheetId="30" r:id="rId11"/>
    <sheet name="Input_SEMO" sheetId="25" r:id="rId12"/>
    <sheet name="HDD_Summary" sheetId="21" r:id="rId13"/>
    <sheet name="Customer Count by Cycle" sheetId="26" r:id="rId14"/>
    <sheet name="Staff_Kirk_NHDD" sheetId="19" r:id="rId15"/>
    <sheet name="Staff_CGI_NHDD" sheetId="20" r:id="rId16"/>
    <sheet name="Actual_Kirk_HDD" sheetId="24" r:id="rId17"/>
    <sheet name="Actual_CGI_HDD" sheetId="23" r:id="rId18"/>
    <sheet name="Meter Reading_NEMO" sheetId="31" r:id="rId19"/>
    <sheet name="Meter Reading_WEMO" sheetId="32" r:id="rId20"/>
    <sheet name="Meter Reading_SEMO" sheetId="16" r:id="rId21"/>
  </sheets>
  <externalReferences>
    <externalReference r:id="rId22"/>
    <externalReference r:id="rId23"/>
    <externalReference r:id="rId24"/>
    <externalReference r:id="rId25"/>
    <externalReference r:id="rId26"/>
  </externalReferences>
  <definedNames>
    <definedName name="\I" localSheetId="18">#REF!</definedName>
    <definedName name="\I" localSheetId="19">#REF!</definedName>
    <definedName name="\I">#REF!</definedName>
    <definedName name="\P" localSheetId="18">#REF!</definedName>
    <definedName name="\P" localSheetId="19">#REF!</definedName>
    <definedName name="\P">#REF!</definedName>
    <definedName name="__123Graph_A" localSheetId="18" hidden="1">[1]pwcc!#REF!</definedName>
    <definedName name="__123Graph_A" localSheetId="19" hidden="1">[1]pwcc!#REF!</definedName>
    <definedName name="__123Graph_A" hidden="1">[1]pwcc!#REF!</definedName>
    <definedName name="_20_2_WEIGHTS" localSheetId="18">[2]NE:SE!$Y$13:$AC$264</definedName>
    <definedName name="_20_2_WEIGHTS" localSheetId="20">[2]NE:SE!$Y$13:$AC$264</definedName>
    <definedName name="_20_2_WEIGHTS" localSheetId="19">[2]NE:SE!$Y$13:$AC$264</definedName>
    <definedName name="_20_2_WEIGHTS">[3]NE:SE!$Y$13:$AC$264</definedName>
    <definedName name="_xlnm._FilterDatabase" localSheetId="17" hidden="1">Actual_CGI_HDD!$A$8:$D$373</definedName>
    <definedName name="_xlnm._FilterDatabase" localSheetId="16" hidden="1">Actual_Kirk_HDD!$A$8:$E$373</definedName>
    <definedName name="_Order1" hidden="1">255</definedName>
    <definedName name="a" localSheetId="18" hidden="1">[1]pwcc!#REF!</definedName>
    <definedName name="a" localSheetId="19" hidden="1">[1]pwcc!#REF!</definedName>
    <definedName name="a" hidden="1">[1]pwcc!#REF!</definedName>
    <definedName name="ant" localSheetId="18" hidden="1">[1]pwcc!#REF!</definedName>
    <definedName name="ant" localSheetId="19" hidden="1">[1]pwcc!#REF!</definedName>
    <definedName name="ant" hidden="1">[1]pwcc!#REF!</definedName>
    <definedName name="AS2DocOpenMode" hidden="1">"AS2DocumentEdit"</definedName>
    <definedName name="ASD" localSheetId="18">#REF!</definedName>
    <definedName name="ASD" localSheetId="19">#REF!</definedName>
    <definedName name="ASD">#REF!</definedName>
    <definedName name="CGACTDD" localSheetId="18">INDIRECT("ACT_WX!" &amp; ADDRESS(4,34)&amp;":"&amp;ADDRESS(COUNTA([2]ACT_WX!$D$4:$D$65536)+3,34))</definedName>
    <definedName name="CGACTDD" localSheetId="20">INDIRECT("ACT_WX!" &amp; ADDRESS(4,34)&amp;":"&amp;ADDRESS(COUNTA([2]ACT_WX!$D$4:$D$65536)+3,34))</definedName>
    <definedName name="CGACTDD" localSheetId="19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18">INDIRECT("ACT_WX!" &amp; ADDRESS(4,38)&amp;":"&amp;ADDRESS(COUNTA([2]ACT_WX!$H$4:$H$65536)+3,38))</definedName>
    <definedName name="CGACTHDD" localSheetId="20">INDIRECT("ACT_WX!" &amp; ADDRESS(4,38)&amp;":"&amp;ADDRESS(COUNTA([2]ACT_WX!$H$4:$H$65536)+3,38))</definedName>
    <definedName name="CGACTHDD" localSheetId="19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18">INDIRECT("ACT_WX!" &amp; ADDRESS(4,33)&amp;":"&amp;ADDRESS(COUNTA([2]ACT_WX!$C$4:$C$65536)+3,33))</definedName>
    <definedName name="CGACTMM" localSheetId="20">INDIRECT("ACT_WX!" &amp; ADDRESS(4,33)&amp;":"&amp;ADDRESS(COUNTA([2]ACT_WX!$C$4:$C$65536)+3,33))</definedName>
    <definedName name="CGACTMM" localSheetId="19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18">INDIRECT("ACT_WX!" &amp; ADDRESS(4,32)&amp;":"&amp;ADDRESS(COUNTA([2]ACT_WX!$B$4:$B$65536)+3,32))</definedName>
    <definedName name="CGACTYYYY" localSheetId="20">INDIRECT("ACT_WX!" &amp; ADDRESS(4,32)&amp;":"&amp;ADDRESS(COUNTA([2]ACT_WX!$B$4:$B$65536)+3,32))</definedName>
    <definedName name="CGACTYYYY" localSheetId="19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11">INDIRECT("NORM_WX!" &amp; ADDRESS(4,34)&amp;":"&amp;ADDRESS(COUNTA(#REF!)+3,34))</definedName>
    <definedName name="CGNORMDD" localSheetId="18">INDIRECT("NORM_WX!" &amp; ADDRESS(4,34)&amp;":"&amp;ADDRESS(COUNTA([2]NORM_WX!$D$4:$D$65536)+3,34))</definedName>
    <definedName name="CGNORMDD" localSheetId="20">INDIRECT("NORM_WX!" &amp; ADDRESS(4,34)&amp;":"&amp;ADDRESS(COUNTA([2]NORM_WX!$D$4:$D$65536)+3,34))</definedName>
    <definedName name="CGNORMDD" localSheetId="19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11">INDIRECT("NORM_WX!" &amp; ADDRESS(4,38)&amp;":"&amp;ADDRESS(COUNTA(#REF!)+3,38))</definedName>
    <definedName name="CGNORMHDD" localSheetId="18">INDIRECT("NORM_WX!" &amp; ADDRESS(4,38)&amp;":"&amp;ADDRESS(COUNTA([2]NORM_WX!$H$4:$H$65536)+3,38))</definedName>
    <definedName name="CGNORMHDD" localSheetId="20">INDIRECT("NORM_WX!" &amp; ADDRESS(4,38)&amp;":"&amp;ADDRESS(COUNTA([2]NORM_WX!$H$4:$H$65536)+3,38))</definedName>
    <definedName name="CGNORMHDD" localSheetId="19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11">INDIRECT("NORM_WX!" &amp; ADDRESS(4,33)&amp;":"&amp;ADDRESS(COUNTA(#REF!)+3,33))</definedName>
    <definedName name="CGNORMMM" localSheetId="18">INDIRECT("NORM_WX!" &amp; ADDRESS(4,33)&amp;":"&amp;ADDRESS(COUNTA([2]NORM_WX!$C$4:$C$65536)+3,33))</definedName>
    <definedName name="CGNORMMM" localSheetId="20">INDIRECT("NORM_WX!" &amp; ADDRESS(4,33)&amp;":"&amp;ADDRESS(COUNTA([2]NORM_WX!$C$4:$C$65536)+3,33))</definedName>
    <definedName name="CGNORMMM" localSheetId="19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11">INDIRECT("NORM_WX!" &amp; ADDRESS(4,32)&amp;":"&amp;ADDRESS(COUNTA(#REF!)+3,32))</definedName>
    <definedName name="CGNORMYYYY" localSheetId="18">INDIRECT("NORM_WX!" &amp; ADDRESS(4,32)&amp;":"&amp;ADDRESS(COUNTA([2]NORM_WX!$B$4:$B$65536)+3,32))</definedName>
    <definedName name="CGNORMYYYY" localSheetId="20">INDIRECT("NORM_WX!" &amp; ADDRESS(4,32)&amp;":"&amp;ADDRESS(COUNTA([2]NORM_WX!$B$4:$B$65536)+3,32))</definedName>
    <definedName name="CGNORMYYYY" localSheetId="19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18">#REF!</definedName>
    <definedName name="Clarity.Template.ExpandCollapse.ColIndicator" localSheetId="19">#REF!</definedName>
    <definedName name="Clarity.Template.ExpandCollapse.ColIndicator">#REF!</definedName>
    <definedName name="Clarity.Template.ExpandCollapse.RowIndicator" localSheetId="18">#REF!</definedName>
    <definedName name="Clarity.Template.ExpandCollapse.RowIndicator" localSheetId="19">#REF!</definedName>
    <definedName name="Clarity.Template.ExpandCollapse.RowIndicator">#REF!</definedName>
    <definedName name="Clarity.Template.ExpandCollapse.Rows.Range_0" localSheetId="18">#REF!</definedName>
    <definedName name="Clarity.Template.ExpandCollapse.Rows.Range_0" localSheetId="19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18">#REF!</definedName>
    <definedName name="Clarity.Template.ExpandCollapse.Rows.Range_1" localSheetId="19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18">#REF!</definedName>
    <definedName name="Clarity.Template.ExpandCollapse.Rows.Range_10" localSheetId="19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18">#REF!</definedName>
    <definedName name="Clarity.Template.ExpandCollapse.Rows.Range_11" localSheetId="19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18">#REF!</definedName>
    <definedName name="Clarity.Template.ExpandCollapse.Rows.Range_12" localSheetId="19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18">#REF!</definedName>
    <definedName name="Clarity.Template.ExpandCollapse.Rows.Range_13" localSheetId="19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18">#REF!</definedName>
    <definedName name="Clarity.Template.ExpandCollapse.Rows.Range_14" localSheetId="19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18">#REF!</definedName>
    <definedName name="Clarity.Template.ExpandCollapse.Rows.Range_15" localSheetId="19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18">#REF!</definedName>
    <definedName name="Clarity.Template.ExpandCollapse.Rows.Range_16" localSheetId="19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18">#REF!</definedName>
    <definedName name="Clarity.Template.ExpandCollapse.Rows.Range_17" localSheetId="19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18">#REF!</definedName>
    <definedName name="Clarity.Template.ExpandCollapse.Rows.Range_18" localSheetId="19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18">#REF!</definedName>
    <definedName name="Clarity.Template.ExpandCollapse.Rows.Range_19" localSheetId="19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18">#REF!</definedName>
    <definedName name="Clarity.Template.ExpandCollapse.Rows.Range_2" localSheetId="19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18">#REF!</definedName>
    <definedName name="Clarity.Template.ExpandCollapse.Rows.Range_20" localSheetId="19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18">#REF!</definedName>
    <definedName name="Clarity.Template.ExpandCollapse.Rows.Range_21" localSheetId="19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18">#REF!</definedName>
    <definedName name="Clarity.Template.ExpandCollapse.Rows.Range_22" localSheetId="19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18">#REF!</definedName>
    <definedName name="Clarity.Template.ExpandCollapse.Rows.Range_23" localSheetId="19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18">#REF!</definedName>
    <definedName name="Clarity.Template.ExpandCollapse.Rows.Range_24" localSheetId="19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18">#REF!</definedName>
    <definedName name="Clarity.Template.ExpandCollapse.Rows.Range_25" localSheetId="19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18">#REF!</definedName>
    <definedName name="Clarity.Template.ExpandCollapse.Rows.Range_26" localSheetId="19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18">#REF!</definedName>
    <definedName name="Clarity.Template.ExpandCollapse.Rows.Range_27" localSheetId="19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18">#REF!</definedName>
    <definedName name="Clarity.Template.ExpandCollapse.Rows.Range_28" localSheetId="19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18">#REF!</definedName>
    <definedName name="Clarity.Template.ExpandCollapse.Rows.Range_29" localSheetId="19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18">#REF!</definedName>
    <definedName name="Clarity.Template.ExpandCollapse.Rows.Range_3" localSheetId="19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18">#REF!</definedName>
    <definedName name="Clarity.Template.ExpandCollapse.Rows.Range_30" localSheetId="19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18">#REF!</definedName>
    <definedName name="Clarity.Template.ExpandCollapse.Rows.Range_31" localSheetId="19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18">#REF!</definedName>
    <definedName name="Clarity.Template.ExpandCollapse.Rows.Range_4" localSheetId="19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18">#REF!</definedName>
    <definedName name="Clarity.Template.ExpandCollapse.Rows.Range_5" localSheetId="19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18">#REF!</definedName>
    <definedName name="Clarity.Template.ExpandCollapse.Rows.Range_6" localSheetId="19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18">#REF!</definedName>
    <definedName name="Clarity.Template.ExpandCollapse.Rows.Range_7" localSheetId="19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18">#REF!</definedName>
    <definedName name="Clarity.Template.ExpandCollapse.Rows.Range_8" localSheetId="19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18">#REF!</definedName>
    <definedName name="Clarity.Template.ExpandCollapse.Rows.Range_9" localSheetId="19">#REF!</definedName>
    <definedName name="Clarity.Template.ExpandCollapse.Rows.Range_9">#REF!</definedName>
    <definedName name="Clarity.Template.ExpandCollapse.Rows.Range_9.Expanded">TRUE</definedName>
    <definedName name="ColumnRanges.Column_BegBal" localSheetId="18">#REF!</definedName>
    <definedName name="ColumnRanges.Column_BegBal" localSheetId="19">#REF!</definedName>
    <definedName name="ColumnRanges.Column_BegBal">#REF!</definedName>
    <definedName name="ColumnRanges.Column_CurYrActual" localSheetId="18">#REF!</definedName>
    <definedName name="ColumnRanges.Column_CurYrActual" localSheetId="19">#REF!</definedName>
    <definedName name="ColumnRanges.Column_CurYrActual">#REF!</definedName>
    <definedName name="ColumnRanges.Column_CurYrActualYTD" localSheetId="18">#REF!</definedName>
    <definedName name="ColumnRanges.Column_CurYrActualYTD" localSheetId="19">#REF!</definedName>
    <definedName name="ColumnRanges.Column_CurYrActualYTD">#REF!</definedName>
    <definedName name="ColumnRanges.Column_CurYrBudget" localSheetId="18">#REF!</definedName>
    <definedName name="ColumnRanges.Column_CurYrBudget" localSheetId="19">#REF!</definedName>
    <definedName name="ColumnRanges.Column_CurYrBudget">#REF!</definedName>
    <definedName name="ColumnRanges.Column_CurYrBudgetYTD" localSheetId="18">#REF!</definedName>
    <definedName name="ColumnRanges.Column_CurYrBudgetYTD" localSheetId="19">#REF!</definedName>
    <definedName name="ColumnRanges.Column_CurYrBudgetYTD">#REF!</definedName>
    <definedName name="ColumnRanges.Column_Data" localSheetId="18">#REF!</definedName>
    <definedName name="ColumnRanges.Column_Data" localSheetId="19">#REF!</definedName>
    <definedName name="ColumnRanges.Column_Data">#REF!</definedName>
    <definedName name="ColumnRanges.Column_PrYr" localSheetId="18">#REF!</definedName>
    <definedName name="ColumnRanges.Column_PrYr" localSheetId="19">#REF!</definedName>
    <definedName name="ColumnRanges.Column_PrYr">#REF!</definedName>
    <definedName name="ColumnRanges.Column_PrYrYTD" localSheetId="18">#REF!</definedName>
    <definedName name="ColumnRanges.Column_PrYrYTD" localSheetId="19">#REF!</definedName>
    <definedName name="ColumnRanges.Column_PrYrYTD">#REF!</definedName>
    <definedName name="ColumnRanges.ColumnMeta" localSheetId="18">#REF!</definedName>
    <definedName name="ColumnRanges.ColumnMeta" localSheetId="19">#REF!</definedName>
    <definedName name="ColumnRanges.ColumnMeta">#REF!</definedName>
    <definedName name="ColumnRanges.ColumnPageFilter" localSheetId="18">#REF!</definedName>
    <definedName name="ColumnRanges.ColumnPageFilter" localSheetId="19">#REF!</definedName>
    <definedName name="ColumnRanges.ColumnPageFilter">#REF!</definedName>
    <definedName name="CYCLEZ" localSheetId="18">INDIRECT("'Meter Reading Schedule'!" &amp; ADDRESS(10,1)&amp;":"&amp;ADDRESS(COUNTA('Meter Reading_NEMO'!$A$10:$A$65506)+9,1))</definedName>
    <definedName name="CYCLEZ" localSheetId="20">INDIRECT("'Meter Reading Schedule'!" &amp; ADDRESS(10,1)&amp;":"&amp;ADDRESS(COUNTA('Meter Reading_SEMO'!$A$10:$A$65518)+9,1))</definedName>
    <definedName name="CYCLEZ" localSheetId="19">INDIRECT("'Meter Reading Schedule'!" &amp; ADDRESS(10,1)&amp;":"&amp;ADDRESS(COUNTA('Meter Reading_WEMO'!$A$10:$A$65518)+9,1))</definedName>
    <definedName name="CYCLEZ">INDIRECT("'Meter Reading Schedule'!" &amp; ADDRESS(10,1)&amp;":"&amp;ADDRESS(COUNTA('[3]Meter Reading Schedule'!$A$10:$A$65536)+9,1))</definedName>
    <definedName name="d" localSheetId="18">#REF!</definedName>
    <definedName name="d" localSheetId="19">#REF!</definedName>
    <definedName name="d">#REF!</definedName>
    <definedName name="DATAZ" localSheetId="18">INDIRECT("'Meter Reading Schedule'!" &amp; ADDRESS(10,2)&amp;":"&amp;ADDRESS(COUNTA('Meter Reading_NEMO'!$A$10:$A$65506)+9,COUNTA('Meter Reading_NEMO'!$10:$10)))</definedName>
    <definedName name="DATAZ" localSheetId="20">INDIRECT("'Meter Reading Schedule'!" &amp; ADDRESS(10,2)&amp;":"&amp;ADDRESS(COUNTA('Meter Reading_SEMO'!$A$10:$A$65518)+9,COUNTA('Meter Reading_SEMO'!$10:$10)))</definedName>
    <definedName name="DATAZ" localSheetId="19">INDIRECT("'Meter Reading Schedule'!" &amp; ADDRESS(10,2)&amp;":"&amp;ADDRESS(COUNTA('Meter Reading_WEMO'!$A$10:$A$65518)+9,COUNTA('Meter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18">INDIRECT("'Meter Reading Schedule'!" &amp; ADDRESS(4,2)&amp;":"&amp;ADDRESS(4,COUNTA('Meter Reading_NEMO'!$10:$10)))</definedName>
    <definedName name="Datez" localSheetId="20">INDIRECT("'Meter Reading Schedule'!" &amp; ADDRESS(4,2)&amp;":"&amp;ADDRESS(4,COUNTA('Meter Reading_SEMO'!$10:$10)))</definedName>
    <definedName name="Datez" localSheetId="19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18">INDIRECT("ACT_WX!" &amp; ADDRESS(4,4)&amp;":"&amp;ADDRESS(COUNTA([2]ACT_WX!$D$4:$D$65536)+3,4))</definedName>
    <definedName name="KCACTDD" localSheetId="20">INDIRECT("ACT_WX!" &amp; ADDRESS(4,4)&amp;":"&amp;ADDRESS(COUNTA([2]ACT_WX!$D$4:$D$65536)+3,4))</definedName>
    <definedName name="KCACTDD" localSheetId="19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18">INDIRECT("ACT_WX!" &amp; ADDRESS(4,8)&amp;":"&amp;ADDRESS(COUNTA([2]ACT_WX!$H$4:$H$65536)+3,8))</definedName>
    <definedName name="KCACTHDD" localSheetId="20">INDIRECT("ACT_WX!" &amp; ADDRESS(4,8)&amp;":"&amp;ADDRESS(COUNTA([2]ACT_WX!$H$4:$H$65536)+3,8))</definedName>
    <definedName name="KCACTHDD" localSheetId="19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18">INDIRECT("ACT_WX!" &amp; ADDRESS(4,3)&amp;":"&amp;ADDRESS(COUNTA([2]ACT_WX!$C$4:$C$65536)+3,3))</definedName>
    <definedName name="KCACTMM" localSheetId="20">INDIRECT("ACT_WX!" &amp; ADDRESS(4,3)&amp;":"&amp;ADDRESS(COUNTA([2]ACT_WX!$C$4:$C$65536)+3,3))</definedName>
    <definedName name="KCACTMM" localSheetId="19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18">INDIRECT("ACT_WX!" &amp; ADDRESS(4,2)&amp;":"&amp;ADDRESS(COUNTA([2]ACT_WX!$B$4:$B$65536)+3,2))</definedName>
    <definedName name="KCACTYYYY" localSheetId="20">INDIRECT("ACT_WX!" &amp; ADDRESS(4,2)&amp;":"&amp;ADDRESS(COUNTA([2]ACT_WX!$B$4:$B$65536)+3,2))</definedName>
    <definedName name="KCACTYYYY" localSheetId="19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11">INDIRECT("NORM_WX!" &amp; ADDRESS(4,4)&amp;":"&amp;ADDRESS(COUNTA(#REF!)+3,4))</definedName>
    <definedName name="KCINORMDD" localSheetId="18">INDIRECT("NORM_WX!" &amp; ADDRESS(4,4)&amp;":"&amp;ADDRESS(COUNTA([2]NORM_WX!$D$4:$D$65536)+3,4))</definedName>
    <definedName name="KCINORMDD" localSheetId="20">INDIRECT("NORM_WX!" &amp; ADDRESS(4,4)&amp;":"&amp;ADDRESS(COUNTA([2]NORM_WX!$D$4:$D$65536)+3,4))</definedName>
    <definedName name="KCINORMDD" localSheetId="19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11">INDIRECT("NORM_WX!" &amp; ADDRESS(4,4)&amp;":"&amp;ADDRESS(COUNTA(#REF!)+3,4))</definedName>
    <definedName name="KCNORMDD" localSheetId="18">INDIRECT("NORM_WX!" &amp; ADDRESS(4,4)&amp;":"&amp;ADDRESS(COUNTA([2]NORM_WX!$D$4:$D$65536)+3,4))</definedName>
    <definedName name="KCNORMDD" localSheetId="20">INDIRECT("NORM_WX!" &amp; ADDRESS(4,4)&amp;":"&amp;ADDRESS(COUNTA([2]NORM_WX!$D$4:$D$65536)+3,4))</definedName>
    <definedName name="KCNORMDD" localSheetId="19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11">INDIRECT("NORM_WX!" &amp; ADDRESS(4,8)&amp;":"&amp;ADDRESS(COUNTA(#REF!)+3,8))</definedName>
    <definedName name="KCNORMHDD" localSheetId="18">INDIRECT("NORM_WX!" &amp; ADDRESS(4,8)&amp;":"&amp;ADDRESS(COUNTA([2]NORM_WX!$H$4:$H$65536)+3,8))</definedName>
    <definedName name="KCNORMHDD" localSheetId="20">INDIRECT("NORM_WX!" &amp; ADDRESS(4,8)&amp;":"&amp;ADDRESS(COUNTA([2]NORM_WX!$H$4:$H$65536)+3,8))</definedName>
    <definedName name="KCNORMHDD" localSheetId="19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11">INDIRECT("NORM_WX!" &amp; ADDRESS(4,3)&amp;":"&amp;ADDRESS(COUNTA(#REF!)+3,3))</definedName>
    <definedName name="KCNORMMM" localSheetId="18">INDIRECT("NORM_WX!" &amp; ADDRESS(4,3)&amp;":"&amp;ADDRESS(COUNTA([2]NORM_WX!$C$4:$C$65536)+3,3))</definedName>
    <definedName name="KCNORMMM" localSheetId="20">INDIRECT("NORM_WX!" &amp; ADDRESS(4,3)&amp;":"&amp;ADDRESS(COUNTA([2]NORM_WX!$C$4:$C$65536)+3,3))</definedName>
    <definedName name="KCNORMMM" localSheetId="19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11">INDIRECT("NORM_WX!" &amp; ADDRESS(4,2)&amp;":"&amp;ADDRESS(COUNTA(#REF!)+3,2))</definedName>
    <definedName name="KCNORMYYYY" localSheetId="18">INDIRECT("NORM_WX!" &amp; ADDRESS(4,2)&amp;":"&amp;ADDRESS(COUNTA([2]NORM_WX!$B$4:$B$65536)+3,2))</definedName>
    <definedName name="KCNORMYYYY" localSheetId="20">INDIRECT("NORM_WX!" &amp; ADDRESS(4,2)&amp;":"&amp;ADDRESS(COUNTA([2]NORM_WX!$B$4:$B$65536)+3,2))</definedName>
    <definedName name="KCNORMYYYY" localSheetId="19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18">INDIRECT("ACT_WX!" &amp; ADDRESS(4,19)&amp;":"&amp;ADDRESS(COUNTA([2]ACT_WX!$D$4:$D$65536)+3,19))</definedName>
    <definedName name="KVACTDD" localSheetId="20">INDIRECT("ACT_WX!" &amp; ADDRESS(4,19)&amp;":"&amp;ADDRESS(COUNTA([2]ACT_WX!$D$4:$D$65536)+3,19))</definedName>
    <definedName name="KVACTDD" localSheetId="19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18">INDIRECT("ACT_WX!" &amp; ADDRESS(4,23)&amp;":"&amp;ADDRESS(COUNTA([2]ACT_WX!$H$4:$H$65536)+3,23))</definedName>
    <definedName name="KVACTHDD" localSheetId="20">INDIRECT("ACT_WX!" &amp; ADDRESS(4,23)&amp;":"&amp;ADDRESS(COUNTA([2]ACT_WX!$H$4:$H$65536)+3,23))</definedName>
    <definedName name="KVACTHDD" localSheetId="19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18">INDIRECT("ACT_WX!" &amp; ADDRESS(4,18)&amp;":"&amp;ADDRESS(COUNTA([2]ACT_WX!$C$4:$C$65536)+3,18))</definedName>
    <definedName name="KVACTMM" localSheetId="20">INDIRECT("ACT_WX!" &amp; ADDRESS(4,18)&amp;":"&amp;ADDRESS(COUNTA([2]ACT_WX!$C$4:$C$65536)+3,18))</definedName>
    <definedName name="KVACTMM" localSheetId="19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18">INDIRECT("ACT_WX!" &amp; ADDRESS(4,17)&amp;":"&amp;ADDRESS(COUNTA([2]ACT_WX!$B$4:$B$65536)+3,17))</definedName>
    <definedName name="KVACTYYYY" localSheetId="20">INDIRECT("ACT_WX!" &amp; ADDRESS(4,17)&amp;":"&amp;ADDRESS(COUNTA([2]ACT_WX!$B$4:$B$65536)+3,17))</definedName>
    <definedName name="KVACTYYYY" localSheetId="19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11">INDIRECT("NORM_WX!" &amp; ADDRESS(4,19)&amp;":"&amp;ADDRESS(COUNTA(#REF!)+3,19))</definedName>
    <definedName name="KVNORMDD" localSheetId="18">INDIRECT("NORM_WX!" &amp; ADDRESS(4,19)&amp;":"&amp;ADDRESS(COUNTA([2]NORM_WX!$D$4:$D$65536)+3,19))</definedName>
    <definedName name="KVNORMDD" localSheetId="20">INDIRECT("NORM_WX!" &amp; ADDRESS(4,19)&amp;":"&amp;ADDRESS(COUNTA([2]NORM_WX!$D$4:$D$65536)+3,19))</definedName>
    <definedName name="KVNORMDD" localSheetId="19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11">INDIRECT("NORM_WX!" &amp; ADDRESS(4,23)&amp;":"&amp;ADDRESS(COUNTA(#REF!)+3,23))</definedName>
    <definedName name="KVNORMHDD" localSheetId="18">INDIRECT("NORM_WX!" &amp; ADDRESS(4,23)&amp;":"&amp;ADDRESS(COUNTA([2]NORM_WX!$H$4:$H$65536)+3,23))</definedName>
    <definedName name="KVNORMHDD" localSheetId="20">INDIRECT("NORM_WX!" &amp; ADDRESS(4,23)&amp;":"&amp;ADDRESS(COUNTA([2]NORM_WX!$H$4:$H$65536)+3,23))</definedName>
    <definedName name="KVNORMHDD" localSheetId="19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11">INDIRECT("NORM_WX!" &amp; ADDRESS(4,18)&amp;":"&amp;ADDRESS(COUNTA(#REF!)+3,18))</definedName>
    <definedName name="KVNORMMM" localSheetId="18">INDIRECT("NORM_WX!" &amp; ADDRESS(4,18)&amp;":"&amp;ADDRESS(COUNTA([2]NORM_WX!$C$4:$C$65536)+3,18))</definedName>
    <definedName name="KVNORMMM" localSheetId="20">INDIRECT("NORM_WX!" &amp; ADDRESS(4,18)&amp;":"&amp;ADDRESS(COUNTA([2]NORM_WX!$C$4:$C$65536)+3,18))</definedName>
    <definedName name="KVNORMMM" localSheetId="19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11">INDIRECT("NORM_WX!" &amp; ADDRESS(4,17)&amp;":"&amp;ADDRESS(COUNTA(#REF!)+3,17))</definedName>
    <definedName name="KVNORMYYYY" localSheetId="18">INDIRECT("NORM_WX!" &amp; ADDRESS(4,17)&amp;":"&amp;ADDRESS(COUNTA([2]NORM_WX!$B$4:$B$65536)+3,17))</definedName>
    <definedName name="KVNORMYYYY" localSheetId="20">INDIRECT("NORM_WX!" &amp; ADDRESS(4,17)&amp;":"&amp;ADDRESS(COUNTA([2]NORM_WX!$B$4:$B$65536)+3,17))</definedName>
    <definedName name="KVNORMYYYY" localSheetId="19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18">#REF!</definedName>
    <definedName name="Maps.OlapDataMap.OlapDataMap1.Columns.0.Caption" localSheetId="19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18">#REF!</definedName>
    <definedName name="Maps.OlapDataMap.OlapDataMap1.Columns.0.Key" localSheetId="19">#REF!</definedName>
    <definedName name="Maps.OlapDataMap.OlapDataMap1.Columns.0.Key">#REF!</definedName>
    <definedName name="Maps.OlapDataMap.OlapDataMap1.Columns.1.Caption" localSheetId="18">#REF!</definedName>
    <definedName name="Maps.OlapDataMap.OlapDataMap1.Columns.1.Caption" localSheetId="19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18">#REF!</definedName>
    <definedName name="Maps.OlapDataMap.OlapDataMap1.Columns.1.Key" localSheetId="19">#REF!</definedName>
    <definedName name="Maps.OlapDataMap.OlapDataMap1.Columns.1.Key">#REF!</definedName>
    <definedName name="Maps.OlapDataMap.OlapDataMap1.Columns.2.Caption" localSheetId="18">#REF!</definedName>
    <definedName name="Maps.OlapDataMap.OlapDataMap1.Columns.2.Caption" localSheetId="19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18">#REF!</definedName>
    <definedName name="Maps.OlapDataMap.OlapDataMap1.Columns.2.Key" localSheetId="19">#REF!</definedName>
    <definedName name="Maps.OlapDataMap.OlapDataMap1.Columns.2.Key">#REF!</definedName>
    <definedName name="Maps.OlapDataMap.OlapDataMap1.Columns.3.Caption" localSheetId="18">#REF!</definedName>
    <definedName name="Maps.OlapDataMap.OlapDataMap1.Columns.3.Caption" localSheetId="19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18">#REF!</definedName>
    <definedName name="Maps.OlapDataMap.OlapDataMap1.Columns.3.Key" localSheetId="19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18">#REF!</definedName>
    <definedName name="Maps.OlapDataMap.OlapDataMap1.Pages.0.Key" localSheetId="19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18">#REF!</definedName>
    <definedName name="Maps.OlapDataMap.OlapDataMap1.Pages.1.Key" localSheetId="19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18">#REF!</definedName>
    <definedName name="Maps.OlapDataMap.OlapDataMap1.Pages.2.Key" localSheetId="19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18">#REF!</definedName>
    <definedName name="Maps.OlapDataMap.OlapDataMap1.Pages.3.Key" localSheetId="19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18">#REF!</definedName>
    <definedName name="Maps.OlapDataMap.OlapDataMap1.Pages.4.Key" localSheetId="19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18">#REF!</definedName>
    <definedName name="Maps.OlapDataMap.OlapDataMap1.Pages.5.Key" localSheetId="19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18">#REF!</definedName>
    <definedName name="Maps.OlapDataMap.OlapDataMap1.Pages.6.Key" localSheetId="19">#REF!</definedName>
    <definedName name="Maps.OlapDataMap.OlapDataMap1.Pages.6.Key">#REF!</definedName>
    <definedName name="Maps.OlapDataMap.OlapDataMap1.Rows.0.Caption" localSheetId="18">#REF!</definedName>
    <definedName name="Maps.OlapDataMap.OlapDataMap1.Rows.0.Caption" localSheetId="19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18">#REF!</definedName>
    <definedName name="Maps.OlapDataMap.OlapDataMap1.Rows.0.Key" localSheetId="19">#REF!</definedName>
    <definedName name="Maps.OlapDataMap.OlapDataMap1.Rows.0.Key">#REF!</definedName>
    <definedName name="Maps.OlapDataMap.OlapDataMap1.Rows.1.Caption" localSheetId="18">#REF!</definedName>
    <definedName name="Maps.OlapDataMap.OlapDataMap1.Rows.1.Caption" localSheetId="19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18">#REF!</definedName>
    <definedName name="Maps.OlapDataMap.OlapDataMap1.Rows.1.Key" localSheetId="19">#REF!</definedName>
    <definedName name="Maps.OlapDataMap.OlapDataMap1.Rows.1.Key">#REF!</definedName>
    <definedName name="MenuItem.Caption">"PL Act vs Bud - With GL details (Region View)"</definedName>
    <definedName name="NUMODAYZ" localSheetId="18">INDIRECT("'Meter Reading Schedule'!" &amp; ADDRESS(5,2)&amp;":"&amp;ADDRESS(5,COUNTA('Meter Reading_NEMO'!$10:$10)))</definedName>
    <definedName name="NUMODAYZ" localSheetId="20">INDIRECT("'Meter Reading Schedule'!" &amp; ADDRESS(5,2)&amp;":"&amp;ADDRESS(5,COUNTA('Meter Reading_SEMO'!$10:$10)))</definedName>
    <definedName name="NUMODAYZ" localSheetId="19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17">Actual_CGI_HDD!$A$1:$G$920</definedName>
    <definedName name="_xlnm.Print_Area" localSheetId="16">Actual_Kirk_HDD!$A$1:$F$922</definedName>
    <definedName name="_xlnm.Print_Area" localSheetId="7">Assumptions!$A$1:$G$22</definedName>
    <definedName name="_xlnm.Print_Area" localSheetId="1">'CSWNA Res NEMO'!$A$1:$I$82</definedName>
    <definedName name="_xlnm.Print_Area" localSheetId="5">'CSWNA Res SEMO'!$A$1:$I$82</definedName>
    <definedName name="_xlnm.Print_Area" localSheetId="3">'CSWNA Res WEMO'!$A$1:$I$82</definedName>
    <definedName name="_xlnm.Print_Area" localSheetId="2">'CSWNA SGS NEMO'!$A$1:$I$82</definedName>
    <definedName name="_xlnm.Print_Area" localSheetId="6">'CSWNA SGS SEMO'!$A$1:$I$82</definedName>
    <definedName name="_xlnm.Print_Area" localSheetId="4">'CSWNA SGS WEMO'!$A$1:$I$82</definedName>
    <definedName name="_xlnm.Print_Area" localSheetId="0">'CSWNA Summary'!$A$1:$M$20</definedName>
    <definedName name="_xlnm.Print_Area" localSheetId="13">'Customer Count by Cycle'!$A$1:$O$115</definedName>
    <definedName name="_xlnm.Print_Area" localSheetId="12">HDD_Summary!$A$2:$K$493</definedName>
    <definedName name="_xlnm.Print_Area" localSheetId="9">Input_NEMO!$A$1:$J$22</definedName>
    <definedName name="_xlnm.Print_Area" localSheetId="11">Input_SEMO!$A$1:$J$22</definedName>
    <definedName name="_xlnm.Print_Area" localSheetId="10">Input_WEMO!$A$1:$J$48</definedName>
    <definedName name="_xlnm.Print_Area" localSheetId="18">'Meter Reading_NEMO'!$A$1:$AY$10</definedName>
    <definedName name="_xlnm.Print_Area" localSheetId="20">'Meter Reading_SEMO'!$A$1:$Z$10</definedName>
    <definedName name="_xlnm.Print_Area" localSheetId="19">'Meter Reading_WEMO'!$A$1:$Z$10</definedName>
    <definedName name="_xlnm.Print_Area" localSheetId="15">Staff_CGI_NHDD!$A$1:$U$370</definedName>
    <definedName name="_xlnm.Print_Area" localSheetId="14">Staff_Kirk_NHDD!$A$1:$U$371</definedName>
    <definedName name="Print_Area_MI" localSheetId="18">#REF!</definedName>
    <definedName name="Print_Area_MI" localSheetId="19">#REF!</definedName>
    <definedName name="Print_Area_MI">#REF!</definedName>
    <definedName name="_xlnm.Print_Titles" localSheetId="17">Actual_CGI_HDD!$1:$8</definedName>
    <definedName name="_xlnm.Print_Titles" localSheetId="16">Actual_Kirk_HDD!$1:$8</definedName>
    <definedName name="_xlnm.Print_Titles" localSheetId="1">'CSWNA Res NEMO'!$1:$6</definedName>
    <definedName name="_xlnm.Print_Titles" localSheetId="5">'CSWNA Res SEMO'!$1:$6</definedName>
    <definedName name="_xlnm.Print_Titles" localSheetId="3">'CSWNA Res WEMO'!$1:$6</definedName>
    <definedName name="_xlnm.Print_Titles" localSheetId="2">'CSWNA SGS NEMO'!$1:$6</definedName>
    <definedName name="_xlnm.Print_Titles" localSheetId="6">'CSWNA SGS SEMO'!$1:$6</definedName>
    <definedName name="_xlnm.Print_Titles" localSheetId="4">'CSWNA SGS WEMO'!$1:$6</definedName>
    <definedName name="_xlnm.Print_Titles" localSheetId="13">'Customer Count by Cycle'!$1:$5</definedName>
    <definedName name="_xlnm.Print_Titles" localSheetId="12">HDD_Summary!$1:$3</definedName>
    <definedName name="_xlnm.Print_Titles" localSheetId="15">Staff_CGI_NHDD!$1:$5</definedName>
    <definedName name="_xlnm.Print_Titles" localSheetId="14">Staff_Kirk_NHDD!$5:$5</definedName>
    <definedName name="_xlnm.Print_Titles">#N/A</definedName>
    <definedName name="RefVarPriorYear" localSheetId="18">#REF!</definedName>
    <definedName name="RefVarPriorYear" localSheetId="19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18">#REF!</definedName>
    <definedName name="RowRanges.RowAcquisitionCost" localSheetId="19">#REF!</definedName>
    <definedName name="RowRanges.RowAcquisitionCost">#REF!</definedName>
    <definedName name="RowRanges.RowAcquisitionCosts" localSheetId="18">#REF!</definedName>
    <definedName name="RowRanges.RowAcquisitionCosts" localSheetId="19">#REF!</definedName>
    <definedName name="RowRanges.RowAcquisitionCosts">#REF!</definedName>
    <definedName name="RowRanges.RowAFUDC" localSheetId="18">#REF!</definedName>
    <definedName name="RowRanges.RowAFUDC" localSheetId="19">#REF!</definedName>
    <definedName name="RowRanges.RowAFUDC">#REF!</definedName>
    <definedName name="RowRanges.RowCheck" localSheetId="18">#REF!</definedName>
    <definedName name="RowRanges.RowCheck" localSheetId="19">#REF!</definedName>
    <definedName name="RowRanges.RowCheck">#REF!</definedName>
    <definedName name="RowRanges.RowCorpAdmin" localSheetId="18">#REF!</definedName>
    <definedName name="RowRanges.RowCorpAdmin" localSheetId="19">#REF!</definedName>
    <definedName name="RowRanges.RowCorpAdmin">#REF!</definedName>
    <definedName name="RowRanges.RowCorpServAdmin" localSheetId="18">#REF!</definedName>
    <definedName name="RowRanges.RowCorpServAdmin" localSheetId="19">#REF!</definedName>
    <definedName name="RowRanges.RowCorpServAdmin">#REF!</definedName>
    <definedName name="RowRanges.RowCustomers" localSheetId="18">#REF!</definedName>
    <definedName name="RowRanges.RowCustomers" localSheetId="19">#REF!</definedName>
    <definedName name="RowRanges.RowCustomers">#REF!</definedName>
    <definedName name="RowRanges.RowDepAmortDetail" localSheetId="18">#REF!</definedName>
    <definedName name="RowRanges.RowDepAmortDetail" localSheetId="19">#REF!</definedName>
    <definedName name="RowRanges.RowDepAmortDetail">#REF!</definedName>
    <definedName name="RowRanges.RowEnergyCostDetail" localSheetId="18">#REF!</definedName>
    <definedName name="RowRanges.RowEnergyCostDetail" localSheetId="19">#REF!</definedName>
    <definedName name="RowRanges.RowEnergyCostDetail">#REF!</definedName>
    <definedName name="RowRanges.RowEnergyCostTotal" localSheetId="18">#REF!</definedName>
    <definedName name="RowRanges.RowEnergyCostTotal" localSheetId="19">#REF!</definedName>
    <definedName name="RowRanges.RowEnergyCostTotal">#REF!</definedName>
    <definedName name="RowRanges.RowExecAdmin" localSheetId="18">#REF!</definedName>
    <definedName name="RowRanges.RowExecAdmin" localSheetId="19">#REF!</definedName>
    <definedName name="RowRanges.RowExecAdmin">#REF!</definedName>
    <definedName name="RowRanges.RowGainLossDerivativeInstruments" localSheetId="18">#REF!</definedName>
    <definedName name="RowRanges.RowGainLossDerivativeInstruments" localSheetId="19">#REF!</definedName>
    <definedName name="RowRanges.RowGainLossDerivativeInstruments">#REF!</definedName>
    <definedName name="RowRanges.RowGainLossFixedAssetDisposal" localSheetId="18">#REF!</definedName>
    <definedName name="RowRanges.RowGainLossFixedAssetDisposal" localSheetId="19">#REF!</definedName>
    <definedName name="RowRanges.RowGainLossFixedAssetDisposal">#REF!</definedName>
    <definedName name="RowRanges.RowGainLossForeignExchange" localSheetId="18">#REF!</definedName>
    <definedName name="RowRanges.RowGainLossForeignExchange" localSheetId="19">#REF!</definedName>
    <definedName name="RowRanges.RowGainLossForeignExchange">#REF!</definedName>
    <definedName name="RowRanges.RowInterestExpense" localSheetId="18">#REF!</definedName>
    <definedName name="RowRanges.RowInterestExpense" localSheetId="19">#REF!</definedName>
    <definedName name="RowRanges.RowInterestExpense">#REF!</definedName>
    <definedName name="RowRanges.RowInterestSubtotal" localSheetId="18">#REF!</definedName>
    <definedName name="RowRanges.RowInterestSubtotal" localSheetId="19">#REF!</definedName>
    <definedName name="RowRanges.RowInterestSubtotal">#REF!</definedName>
    <definedName name="RowRanges.RowMeta" localSheetId="18">#REF!</definedName>
    <definedName name="RowRanges.RowMeta" localSheetId="19">#REF!</definedName>
    <definedName name="RowRanges.RowMeta">#REF!</definedName>
    <definedName name="RowRanges.RowMinInt" localSheetId="18">#REF!</definedName>
    <definedName name="RowRanges.RowMinInt" localSheetId="19">#REF!</definedName>
    <definedName name="RowRanges.RowMinInt">#REF!</definedName>
    <definedName name="RowRanges.RowOtherEBITDADetail" localSheetId="18">#REF!</definedName>
    <definedName name="RowRanges.RowOtherEBITDADetail" localSheetId="19">#REF!</definedName>
    <definedName name="RowRanges.RowOtherEBITDADetail">#REF!</definedName>
    <definedName name="RowRanges.RowPageFilter" localSheetId="18">#REF!</definedName>
    <definedName name="RowRanges.RowPageFilter" localSheetId="19">#REF!</definedName>
    <definedName name="RowRanges.RowPageFilter">#REF!</definedName>
    <definedName name="RowRanges.RowRangeAdminLabour" localSheetId="18">#REF!</definedName>
    <definedName name="RowRanges.RowRangeAdminLabour" localSheetId="19">#REF!</definedName>
    <definedName name="RowRanges.RowRangeAdminLabour">#REF!</definedName>
    <definedName name="RowRanges.RowRangeAdminNonLabour" localSheetId="18">#REF!</definedName>
    <definedName name="RowRanges.RowRangeAdminNonLabour" localSheetId="19">#REF!</definedName>
    <definedName name="RowRanges.RowRangeAdminNonLabour">#REF!</definedName>
    <definedName name="RowRanges.RowRangeCustCareLabour" localSheetId="18">#REF!</definedName>
    <definedName name="RowRanges.RowRangeCustCareLabour" localSheetId="19">#REF!</definedName>
    <definedName name="RowRanges.RowRangeCustCareLabour">#REF!</definedName>
    <definedName name="RowRanges.RowRangeCustCareNonLabour" localSheetId="18">#REF!</definedName>
    <definedName name="RowRanges.RowRangeCustCareNonLabour" localSheetId="19">#REF!</definedName>
    <definedName name="RowRanges.RowRangeCustCareNonLabour">#REF!</definedName>
    <definedName name="RowRanges.RowRangeDivIncomeTotal" localSheetId="18">#REF!</definedName>
    <definedName name="RowRanges.RowRangeDivIncomeTotal" localSheetId="19">#REF!</definedName>
    <definedName name="RowRanges.RowRangeDivIncomeTotal">#REF!</definedName>
    <definedName name="RowRanges.RowRangeEnergySales" localSheetId="18">#REF!</definedName>
    <definedName name="RowRanges.RowRangeEnergySales" localSheetId="19">#REF!</definedName>
    <definedName name="RowRanges.RowRangeEnergySales">#REF!</definedName>
    <definedName name="RowRanges.RowRangeEnergySalesTotal" localSheetId="18">#REF!</definedName>
    <definedName name="RowRanges.RowRangeEnergySalesTotal" localSheetId="19">#REF!</definedName>
    <definedName name="RowRanges.RowRangeEnergySalesTotal">#REF!</definedName>
    <definedName name="RowRanges.RowRangeIncTaxTotal" localSheetId="18">#REF!</definedName>
    <definedName name="RowRanges.RowRangeIncTaxTotal" localSheetId="19">#REF!</definedName>
    <definedName name="RowRanges.RowRangeIncTaxTotal">#REF!</definedName>
    <definedName name="RowRanges.RowRangeLABSAllocation" localSheetId="18">#REF!</definedName>
    <definedName name="RowRanges.RowRangeLABSAllocation" localSheetId="19">#REF!</definedName>
    <definedName name="RowRanges.RowRangeLABSAllocation">#REF!</definedName>
    <definedName name="RowRanges.RowRangeLUAllocation" localSheetId="18">#REF!</definedName>
    <definedName name="RowRanges.RowRangeLUAllocation" localSheetId="19">#REF!</definedName>
    <definedName name="RowRanges.RowRangeLUAllocation">#REF!</definedName>
    <definedName name="RowRanges.RowRangeOpsLabour" localSheetId="18">#REF!</definedName>
    <definedName name="RowRanges.RowRangeOpsLabour" localSheetId="19">#REF!</definedName>
    <definedName name="RowRanges.RowRangeOpsLabour">#REF!</definedName>
    <definedName name="RowRanges.RowRangeOpsNonLabour" localSheetId="18">#REF!</definedName>
    <definedName name="RowRanges.RowRangeOpsNonLabour" localSheetId="19">#REF!</definedName>
    <definedName name="RowRanges.RowRangeOpsNonLabour">#REF!</definedName>
    <definedName name="RowRanges.RowRangeOtherEBITDATotal" localSheetId="18">#REF!</definedName>
    <definedName name="RowRanges.RowRangeOtherEBITDATotal" localSheetId="19">#REF!</definedName>
    <definedName name="RowRanges.RowRangeOtherEBITDATotal">#REF!</definedName>
    <definedName name="RowRanges.RowRangeOtherRevenue" localSheetId="18">#REF!</definedName>
    <definedName name="RowRanges.RowRangeOtherRevenue" localSheetId="19">#REF!</definedName>
    <definedName name="RowRanges.RowRangeOtherRevenue">#REF!</definedName>
    <definedName name="RowRanges.RowRangeOtherRevenueTotal" localSheetId="18">#REF!</definedName>
    <definedName name="RowRanges.RowRangeOtherRevenueTotal" localSheetId="19">#REF!</definedName>
    <definedName name="RowRanges.RowRangeOtherRevenueTotal">#REF!</definedName>
    <definedName name="RowRanges.RowRangeOtherTotal" localSheetId="18">#REF!</definedName>
    <definedName name="RowRanges.RowRangeOtherTotal" localSheetId="19">#REF!</definedName>
    <definedName name="RowRanges.RowRangeOtherTotal">#REF!</definedName>
    <definedName name="RowRanges.RowRangeSteamSales" localSheetId="18">#REF!</definedName>
    <definedName name="RowRanges.RowRangeSteamSales" localSheetId="19">#REF!</definedName>
    <definedName name="RowRanges.RowRangeSteamSales">#REF!</definedName>
    <definedName name="RowRanges.RowRangeSteamSalesTotal" localSheetId="18">#REF!</definedName>
    <definedName name="RowRanges.RowRangeSteamSalesTotal" localSheetId="19">#REF!</definedName>
    <definedName name="RowRanges.RowRangeSteamSalesTotal">#REF!</definedName>
    <definedName name="RowRanges.RowRangeUtilitySalesEnergy" localSheetId="18">#REF!</definedName>
    <definedName name="RowRanges.RowRangeUtilitySalesEnergy" localSheetId="19">#REF!</definedName>
    <definedName name="RowRanges.RowRangeUtilitySalesEnergy">#REF!</definedName>
    <definedName name="RowRanges.RowRangeUtilitySalesEnergyTotal" localSheetId="18">#REF!</definedName>
    <definedName name="RowRanges.RowRangeUtilitySalesEnergyTotal" localSheetId="19">#REF!</definedName>
    <definedName name="RowRanges.RowRangeUtilitySalesEnergyTotal">#REF!</definedName>
    <definedName name="RowRanges.RowRangeUtilitySalesGas" localSheetId="18">#REF!</definedName>
    <definedName name="RowRanges.RowRangeUtilitySalesGas" localSheetId="19">#REF!</definedName>
    <definedName name="RowRanges.RowRangeUtilitySalesGas">#REF!</definedName>
    <definedName name="RowRanges.RowRangeUtilitySalesGasTotal" localSheetId="18">#REF!</definedName>
    <definedName name="RowRanges.RowRangeUtilitySalesGasTotal" localSheetId="19">#REF!</definedName>
    <definedName name="RowRanges.RowRangeUtilitySalesGasTotal">#REF!</definedName>
    <definedName name="RowRanges.RowRangeUtilitySalesWater" localSheetId="18">#REF!</definedName>
    <definedName name="RowRanges.RowRangeUtilitySalesWater" localSheetId="19">#REF!</definedName>
    <definedName name="RowRanges.RowRangeUtilitySalesWater">#REF!</definedName>
    <definedName name="RowRanges.RowRangeUtilitySalesWaterTotal" localSheetId="18">#REF!</definedName>
    <definedName name="RowRanges.RowRangeUtilitySalesWaterTotal" localSheetId="19">#REF!</definedName>
    <definedName name="RowRanges.RowRangeUtilitySalesWaterTotal">#REF!</definedName>
    <definedName name="RowRanges.RowRangeWasteDisposalFees" localSheetId="18">#REF!</definedName>
    <definedName name="RowRanges.RowRangeWasteDisposalFees" localSheetId="19">#REF!</definedName>
    <definedName name="RowRanges.RowRangeWasteDisposalFees">#REF!</definedName>
    <definedName name="RowRanges.RowRangeWasteDisposalFeesTotal" localSheetId="18">#REF!</definedName>
    <definedName name="RowRanges.RowRangeWasteDisposalFeesTotal" localSheetId="19">#REF!</definedName>
    <definedName name="RowRanges.RowRangeWasteDisposalFeesTotal">#REF!</definedName>
    <definedName name="RowRanges.RowTaxDetail" localSheetId="18">#REF!</definedName>
    <definedName name="RowRanges.RowTaxDetail" localSheetId="19">#REF!</definedName>
    <definedName name="RowRanges.RowTaxDetail">#REF!</definedName>
    <definedName name="RowRanges.RowVol_Energy" localSheetId="18">#REF!</definedName>
    <definedName name="RowRanges.RowVol_Energy" localSheetId="19">#REF!</definedName>
    <definedName name="RowRanges.RowVol_Energy">#REF!</definedName>
    <definedName name="RowRanges.RowVol_Gas" localSheetId="18">#REF!</definedName>
    <definedName name="RowRanges.RowVol_Gas" localSheetId="19">#REF!</definedName>
    <definedName name="RowRanges.RowVol_Gas">#REF!</definedName>
    <definedName name="RowRanges.RowVol_Sewer" localSheetId="18">#REF!</definedName>
    <definedName name="RowRanges.RowVol_Sewer" localSheetId="19">#REF!</definedName>
    <definedName name="RowRanges.RowVol_Sewer">#REF!</definedName>
    <definedName name="RowRanges.RowVol_Water" localSheetId="18">#REF!</definedName>
    <definedName name="RowRanges.RowVol_Water" localSheetId="19">#REF!</definedName>
    <definedName name="RowRanges.RowVol_Water">#REF!</definedName>
    <definedName name="SPRACTDD" localSheetId="18">INDIRECT("ACT_WX!" &amp; ADDRESS(4,19)&amp;":"&amp;ADDRESS(COUNTA([2]ACT_WX!$S:$S)+3,19))</definedName>
    <definedName name="SPRACTDD" localSheetId="20">INDIRECT("ACT_WX!" &amp; ADDRESS(4,19)&amp;":"&amp;ADDRESS(COUNTA([2]ACT_WX!$S:$S)+3,19))</definedName>
    <definedName name="SPRACTDD" localSheetId="19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18">INDIRECT("ACT_WX!" &amp; ADDRESS(4,23)&amp;":"&amp;ADDRESS(COUNTA([2]ACT_WX!$W:$W)+3,23))</definedName>
    <definedName name="SPRACTHDD" localSheetId="20">INDIRECT("ACT_WX!" &amp; ADDRESS(4,23)&amp;":"&amp;ADDRESS(COUNTA([2]ACT_WX!$W:$W)+3,23))</definedName>
    <definedName name="SPRACTHDD" localSheetId="19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18">INDIRECT("ACT_WX!" &amp; ADDRESS(4,18)&amp;":"&amp;ADDRESS(COUNTA([2]ACT_WX!$R:$R)+3,18))</definedName>
    <definedName name="SPRACTMM" localSheetId="20">INDIRECT("ACT_WX!" &amp; ADDRESS(4,18)&amp;":"&amp;ADDRESS(COUNTA([2]ACT_WX!$R:$R)+3,18))</definedName>
    <definedName name="SPRACTMM" localSheetId="19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18">INDIRECT("ACT_WX!" &amp; ADDRESS(4,17)&amp;":"&amp;ADDRESS(COUNTA([2]ACT_WX!$Q:$Q)+3,17))</definedName>
    <definedName name="SPRACTYYYY" localSheetId="20">INDIRECT("ACT_WX!" &amp; ADDRESS(4,17)&amp;":"&amp;ADDRESS(COUNTA([2]ACT_WX!$Q:$Q)+3,17))</definedName>
    <definedName name="SPRACTYYYY" localSheetId="19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11">INDIRECT("NORM_WX!" &amp; ADDRESS(4,19)&amp;":"&amp;ADDRESS(COUNTA(#REF!)+3,19))</definedName>
    <definedName name="SPRNORMDD" localSheetId="18">INDIRECT("NORM_WX!" &amp; ADDRESS(4,19)&amp;":"&amp;ADDRESS(COUNTA([2]NORM_WX!$S$4:$S$65261)+3,19))</definedName>
    <definedName name="SPRNORMDD" localSheetId="20">INDIRECT("NORM_WX!" &amp; ADDRESS(4,19)&amp;":"&amp;ADDRESS(COUNTA([2]NORM_WX!$S$4:$S$65261)+3,19))</definedName>
    <definedName name="SPRNORMDD" localSheetId="19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11">INDIRECT("NORM_WX!" &amp; ADDRESS(4,23)&amp;":"&amp;ADDRESS(COUNTA(#REF!)+3,23))</definedName>
    <definedName name="SPRNORMHDD" localSheetId="18">INDIRECT("NORM_WX!" &amp; ADDRESS(4,23)&amp;":"&amp;ADDRESS(COUNTA([2]NORM_WX!$W$4:$W$65261)+3,23))</definedName>
    <definedName name="SPRNORMHDD" localSheetId="20">INDIRECT("NORM_WX!" &amp; ADDRESS(4,23)&amp;":"&amp;ADDRESS(COUNTA([2]NORM_WX!$W$4:$W$65261)+3,23))</definedName>
    <definedName name="SPRNORMHDD" localSheetId="19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11">INDIRECT("NORM_WX!" &amp; ADDRESS(4,18)&amp;":"&amp;ADDRESS(COUNTA(#REF!)+3,18))</definedName>
    <definedName name="SPRNORMMM" localSheetId="18">INDIRECT("NORM_WX!" &amp; ADDRESS(4,18)&amp;":"&amp;ADDRESS(COUNTA([2]NORM_WX!$R$4:$R$65261)+3,18))</definedName>
    <definedName name="SPRNORMMM" localSheetId="20">INDIRECT("NORM_WX!" &amp; ADDRESS(4,18)&amp;":"&amp;ADDRESS(COUNTA([2]NORM_WX!$R$4:$R$65261)+3,18))</definedName>
    <definedName name="SPRNORMMM" localSheetId="19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11">INDIRECT("NORM_WX!" &amp; ADDRESS(4,17)&amp;":"&amp;ADDRESS(COUNTA(#REF!)+3,17))</definedName>
    <definedName name="SPRNORMYYYY" localSheetId="18">INDIRECT("NORM_WX!" &amp; ADDRESS(4,17)&amp;":"&amp;ADDRESS(COUNTA([2]NORM_WX!$Q$4:$Q$65261)+3,17))</definedName>
    <definedName name="SPRNORMYYYY" localSheetId="20">INDIRECT("NORM_WX!" &amp; ADDRESS(4,17)&amp;":"&amp;ADDRESS(COUNTA([2]NORM_WX!$Q$4:$Q$65261)+3,17))</definedName>
    <definedName name="SPRNORMYYYY" localSheetId="19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52511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7" i="21" l="1"/>
  <c r="J219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96" i="21"/>
  <c r="J197" i="21"/>
  <c r="J198" i="21"/>
  <c r="J199" i="21"/>
  <c r="J200" i="21"/>
  <c r="J201" i="21"/>
  <c r="J202" i="21"/>
  <c r="J203" i="21"/>
  <c r="J204" i="21"/>
  <c r="J205" i="21"/>
  <c r="J206" i="21"/>
  <c r="J207" i="21"/>
  <c r="J208" i="21"/>
  <c r="J209" i="21"/>
  <c r="J210" i="21"/>
  <c r="J211" i="21"/>
  <c r="J212" i="21"/>
  <c r="J213" i="21"/>
  <c r="J214" i="21"/>
  <c r="J215" i="21"/>
  <c r="J216" i="21"/>
  <c r="J217" i="21"/>
  <c r="J218" i="21"/>
  <c r="J220" i="21"/>
  <c r="J221" i="21"/>
  <c r="J222" i="21"/>
  <c r="J223" i="21"/>
  <c r="J224" i="21"/>
  <c r="J225" i="21"/>
  <c r="J226" i="21"/>
  <c r="J227" i="21"/>
  <c r="J228" i="21"/>
  <c r="J229" i="21"/>
  <c r="J230" i="21"/>
  <c r="J231" i="21"/>
  <c r="J232" i="21"/>
  <c r="J233" i="21"/>
  <c r="J234" i="21"/>
  <c r="J235" i="21"/>
  <c r="J236" i="21"/>
  <c r="J237" i="21"/>
  <c r="J238" i="21"/>
  <c r="J239" i="21"/>
  <c r="J240" i="21"/>
  <c r="J241" i="21"/>
  <c r="J242" i="21"/>
  <c r="J243" i="21"/>
  <c r="J244" i="21"/>
  <c r="J245" i="21"/>
  <c r="J246" i="21"/>
  <c r="J247" i="21"/>
  <c r="J248" i="21"/>
  <c r="J249" i="21"/>
  <c r="J250" i="21"/>
  <c r="J251" i="21"/>
  <c r="J252" i="21"/>
  <c r="J253" i="21"/>
  <c r="J254" i="21"/>
  <c r="J255" i="21"/>
  <c r="J256" i="21"/>
  <c r="J257" i="21"/>
  <c r="J258" i="21"/>
  <c r="J259" i="21"/>
  <c r="J260" i="21"/>
  <c r="J261" i="21"/>
  <c r="J262" i="21"/>
  <c r="J263" i="21"/>
  <c r="J264" i="21"/>
  <c r="J265" i="21"/>
  <c r="J266" i="21"/>
  <c r="J267" i="21"/>
  <c r="J268" i="21"/>
  <c r="J269" i="21"/>
  <c r="J270" i="21"/>
  <c r="J271" i="21"/>
  <c r="J272" i="21"/>
  <c r="J273" i="21"/>
  <c r="J274" i="21"/>
  <c r="J275" i="21"/>
  <c r="J276" i="21"/>
  <c r="J277" i="21"/>
  <c r="J278" i="21"/>
  <c r="J279" i="21"/>
  <c r="J280" i="21"/>
  <c r="J281" i="21"/>
  <c r="J282" i="21"/>
  <c r="J283" i="21"/>
  <c r="J284" i="21"/>
  <c r="J285" i="21"/>
  <c r="J286" i="21"/>
  <c r="J287" i="21"/>
  <c r="J288" i="21"/>
  <c r="J289" i="21"/>
  <c r="J290" i="21"/>
  <c r="J291" i="21"/>
  <c r="J292" i="21"/>
  <c r="J293" i="21"/>
  <c r="J294" i="21"/>
  <c r="J295" i="21"/>
  <c r="J296" i="21"/>
  <c r="J297" i="21"/>
  <c r="J298" i="21"/>
  <c r="J299" i="21"/>
  <c r="J300" i="21"/>
  <c r="J301" i="21"/>
  <c r="J302" i="21"/>
  <c r="J303" i="21"/>
  <c r="J304" i="21"/>
  <c r="J305" i="21"/>
  <c r="J306" i="21"/>
  <c r="J307" i="21"/>
  <c r="J308" i="21"/>
  <c r="J309" i="21"/>
  <c r="J310" i="21"/>
  <c r="J311" i="21"/>
  <c r="J312" i="21"/>
  <c r="J313" i="21"/>
  <c r="J314" i="21"/>
  <c r="J315" i="21"/>
  <c r="J316" i="21"/>
  <c r="J317" i="21"/>
  <c r="J318" i="21"/>
  <c r="J319" i="21"/>
  <c r="J320" i="21"/>
  <c r="J321" i="21"/>
  <c r="J322" i="21"/>
  <c r="J323" i="21"/>
  <c r="J324" i="21"/>
  <c r="J325" i="21"/>
  <c r="J326" i="21"/>
  <c r="J327" i="21"/>
  <c r="J328" i="21"/>
  <c r="J329" i="21"/>
  <c r="J330" i="21"/>
  <c r="J331" i="21"/>
  <c r="J332" i="21"/>
  <c r="J333" i="21"/>
  <c r="J334" i="21"/>
  <c r="J335" i="21"/>
  <c r="J336" i="21"/>
  <c r="J337" i="21"/>
  <c r="J338" i="21"/>
  <c r="J339" i="21"/>
  <c r="J340" i="21"/>
  <c r="J341" i="21"/>
  <c r="J342" i="21"/>
  <c r="J343" i="21"/>
  <c r="J344" i="21"/>
  <c r="J345" i="21"/>
  <c r="J346" i="21"/>
  <c r="J347" i="21"/>
  <c r="J348" i="21"/>
  <c r="J349" i="21"/>
  <c r="J350" i="21"/>
  <c r="J351" i="21"/>
  <c r="J352" i="21"/>
  <c r="J353" i="21"/>
  <c r="J354" i="21"/>
  <c r="J355" i="21"/>
  <c r="J356" i="21"/>
  <c r="J357" i="21"/>
  <c r="J358" i="21"/>
  <c r="J359" i="21"/>
  <c r="J360" i="21"/>
  <c r="J361" i="21"/>
  <c r="J362" i="21"/>
  <c r="J363" i="21"/>
  <c r="J364" i="21"/>
  <c r="J365" i="21"/>
  <c r="J366" i="21"/>
  <c r="J367" i="21"/>
  <c r="J368" i="21"/>
  <c r="J369" i="21"/>
  <c r="J370" i="21"/>
  <c r="J371" i="21"/>
  <c r="J372" i="21"/>
  <c r="J373" i="21"/>
  <c r="J374" i="21"/>
  <c r="J375" i="21"/>
  <c r="J376" i="21"/>
  <c r="J377" i="21"/>
  <c r="J378" i="21"/>
  <c r="J379" i="21"/>
  <c r="J380" i="21"/>
  <c r="J381" i="21"/>
  <c r="J382" i="21"/>
  <c r="J383" i="21"/>
  <c r="J384" i="21"/>
  <c r="J385" i="21"/>
  <c r="J386" i="21"/>
  <c r="J387" i="21"/>
  <c r="J388" i="21"/>
  <c r="J389" i="21"/>
  <c r="J390" i="21"/>
  <c r="J391" i="21"/>
  <c r="J392" i="21"/>
  <c r="J393" i="21"/>
  <c r="J394" i="21"/>
  <c r="J395" i="21"/>
  <c r="J396" i="21"/>
  <c r="J397" i="21"/>
  <c r="J398" i="21"/>
  <c r="J399" i="21"/>
  <c r="J400" i="21"/>
  <c r="J401" i="21"/>
  <c r="J402" i="21"/>
  <c r="J403" i="21"/>
  <c r="J404" i="21"/>
  <c r="J405" i="21"/>
  <c r="J406" i="21"/>
  <c r="J407" i="21"/>
  <c r="J408" i="21"/>
  <c r="J409" i="21"/>
  <c r="J410" i="21"/>
  <c r="J411" i="21"/>
  <c r="J412" i="21"/>
  <c r="J413" i="21"/>
  <c r="J414" i="21"/>
  <c r="J415" i="21"/>
  <c r="J416" i="21"/>
  <c r="J417" i="21"/>
  <c r="J418" i="21"/>
  <c r="J419" i="21"/>
  <c r="J420" i="21"/>
  <c r="J421" i="21"/>
  <c r="J422" i="21"/>
  <c r="J423" i="21"/>
  <c r="J424" i="21"/>
  <c r="J425" i="21"/>
  <c r="J426" i="21"/>
  <c r="J427" i="21"/>
  <c r="J428" i="21"/>
  <c r="J429" i="21"/>
  <c r="J430" i="21"/>
  <c r="J431" i="21"/>
  <c r="J432" i="21"/>
  <c r="J433" i="21"/>
  <c r="J434" i="21"/>
  <c r="J435" i="21"/>
  <c r="J436" i="21"/>
  <c r="J437" i="21"/>
  <c r="J438" i="21"/>
  <c r="J439" i="21"/>
  <c r="J440" i="21"/>
  <c r="J441" i="21"/>
  <c r="J442" i="21"/>
  <c r="J443" i="21"/>
  <c r="J444" i="21"/>
  <c r="J445" i="21"/>
  <c r="J446" i="21"/>
  <c r="J447" i="21"/>
  <c r="J448" i="21"/>
  <c r="J449" i="21"/>
  <c r="J450" i="21"/>
  <c r="J451" i="21"/>
  <c r="J452" i="21"/>
  <c r="J453" i="21"/>
  <c r="J454" i="21"/>
  <c r="J455" i="21"/>
  <c r="J456" i="21"/>
  <c r="J457" i="21"/>
  <c r="J458" i="21"/>
  <c r="J459" i="21"/>
  <c r="J460" i="21"/>
  <c r="J461" i="21"/>
  <c r="J462" i="21"/>
  <c r="J463" i="21"/>
  <c r="J464" i="21"/>
  <c r="J465" i="21"/>
  <c r="J466" i="21"/>
  <c r="J467" i="21"/>
  <c r="J468" i="21"/>
  <c r="J469" i="21"/>
  <c r="J470" i="21"/>
  <c r="J471" i="21"/>
  <c r="J472" i="21"/>
  <c r="J473" i="21"/>
  <c r="J474" i="21"/>
  <c r="J475" i="21"/>
  <c r="J476" i="21"/>
  <c r="J477" i="21"/>
  <c r="J478" i="21"/>
  <c r="J479" i="21"/>
  <c r="J480" i="21"/>
  <c r="J481" i="21"/>
  <c r="J482" i="21"/>
  <c r="J483" i="21"/>
  <c r="J484" i="21"/>
  <c r="J485" i="21"/>
  <c r="J486" i="21"/>
  <c r="J487" i="21"/>
  <c r="J488" i="21"/>
  <c r="J489" i="21"/>
  <c r="J490" i="21"/>
  <c r="J491" i="21"/>
  <c r="J4" i="21"/>
  <c r="H62" i="6" l="1"/>
  <c r="H49" i="6"/>
  <c r="H36" i="6"/>
  <c r="H23" i="6"/>
  <c r="H10" i="6"/>
  <c r="H49" i="5"/>
  <c r="H36" i="5"/>
  <c r="H23" i="5"/>
  <c r="H10" i="5"/>
  <c r="H62" i="5"/>
  <c r="H62" i="29"/>
  <c r="H49" i="29"/>
  <c r="H36" i="29"/>
  <c r="H23" i="29"/>
  <c r="H10" i="29"/>
  <c r="H62" i="28"/>
  <c r="H49" i="28"/>
  <c r="H36" i="28"/>
  <c r="H23" i="28"/>
  <c r="H10" i="28"/>
  <c r="H62" i="3"/>
  <c r="H49" i="3"/>
  <c r="H36" i="3"/>
  <c r="H23" i="3"/>
  <c r="H10" i="3"/>
  <c r="I21" i="30" l="1"/>
  <c r="J21" i="25"/>
  <c r="I21" i="25"/>
  <c r="J21" i="30"/>
  <c r="I21" i="12" l="1"/>
  <c r="J21" i="12"/>
  <c r="M17" i="4" l="1"/>
  <c r="K17" i="4"/>
  <c r="H17" i="4"/>
  <c r="D17" i="4"/>
  <c r="C17" i="4"/>
  <c r="I15" i="6" l="1"/>
  <c r="F8" i="6"/>
  <c r="I15" i="5"/>
  <c r="F8" i="5"/>
  <c r="I15" i="29"/>
  <c r="F8" i="29"/>
  <c r="I15" i="28"/>
  <c r="F8" i="28"/>
  <c r="F8" i="3"/>
  <c r="I15" i="1"/>
  <c r="F8" i="1"/>
  <c r="C20" i="59"/>
  <c r="G17" i="4" s="1"/>
  <c r="G12" i="59"/>
  <c r="G13" i="59" s="1"/>
  <c r="G14" i="59" s="1"/>
  <c r="G15" i="59" s="1"/>
  <c r="G16" i="59" s="1"/>
  <c r="G17" i="59" s="1"/>
  <c r="F12" i="59"/>
  <c r="F13" i="59" s="1"/>
  <c r="F14" i="59" s="1"/>
  <c r="F15" i="59" s="1"/>
  <c r="F16" i="59" s="1"/>
  <c r="F17" i="59" s="1"/>
  <c r="E12" i="59"/>
  <c r="E13" i="59" s="1"/>
  <c r="E14" i="59" s="1"/>
  <c r="E15" i="59" s="1"/>
  <c r="E16" i="59" s="1"/>
  <c r="E17" i="59" s="1"/>
  <c r="C12" i="59"/>
  <c r="C13" i="59" s="1"/>
  <c r="C14" i="59" s="1"/>
  <c r="C15" i="59" s="1"/>
  <c r="C16" i="59" s="1"/>
  <c r="C17" i="59" s="1"/>
  <c r="I15" i="3" l="1"/>
  <c r="A7" i="28"/>
  <c r="A9" i="25" l="1"/>
  <c r="A12" i="25" s="1"/>
  <c r="A15" i="25" s="1"/>
  <c r="A18" i="25" s="1"/>
  <c r="A21" i="25" s="1"/>
  <c r="A9" i="30"/>
  <c r="A12" i="30" s="1"/>
  <c r="A15" i="30" s="1"/>
  <c r="A18" i="30" s="1"/>
  <c r="A21" i="30" s="1"/>
  <c r="A20" i="12"/>
  <c r="A17" i="25"/>
  <c r="A14" i="30"/>
  <c r="A11" i="12"/>
  <c r="A8" i="25"/>
  <c r="A5" i="30"/>
  <c r="A20" i="25" l="1"/>
  <c r="A33" i="3"/>
  <c r="A20" i="30"/>
  <c r="A7" i="29"/>
  <c r="A8" i="30"/>
  <c r="A17" i="30"/>
  <c r="A72" i="3"/>
  <c r="A20" i="3"/>
  <c r="A11" i="25"/>
  <c r="A8" i="12"/>
  <c r="A11" i="30"/>
  <c r="A5" i="25"/>
  <c r="A14" i="25"/>
  <c r="A14" i="12"/>
  <c r="A7" i="5"/>
  <c r="A5" i="12"/>
  <c r="A17" i="12"/>
  <c r="A7" i="6"/>
  <c r="A46" i="3"/>
  <c r="A7" i="1"/>
  <c r="A7" i="3"/>
  <c r="A59" i="3"/>
  <c r="B9" i="25" l="1"/>
  <c r="G488" i="16" l="1"/>
  <c r="F488" i="16"/>
  <c r="G487" i="16"/>
  <c r="H487" i="16" s="1"/>
  <c r="F487" i="16"/>
  <c r="G486" i="16"/>
  <c r="H486" i="16" s="1"/>
  <c r="F486" i="16"/>
  <c r="G485" i="16"/>
  <c r="F485" i="16"/>
  <c r="G484" i="16"/>
  <c r="F484" i="16"/>
  <c r="G483" i="16"/>
  <c r="H483" i="16" s="1"/>
  <c r="F483" i="16"/>
  <c r="G482" i="16"/>
  <c r="F482" i="16"/>
  <c r="G481" i="16"/>
  <c r="F481" i="16"/>
  <c r="G480" i="16"/>
  <c r="F480" i="16"/>
  <c r="H479" i="16"/>
  <c r="G479" i="16"/>
  <c r="F479" i="16"/>
  <c r="G478" i="16"/>
  <c r="F478" i="16"/>
  <c r="G477" i="16"/>
  <c r="F477" i="16"/>
  <c r="G476" i="16"/>
  <c r="F476" i="16"/>
  <c r="G475" i="16"/>
  <c r="F475" i="16"/>
  <c r="H474" i="16"/>
  <c r="G474" i="16"/>
  <c r="F474" i="16"/>
  <c r="G473" i="16"/>
  <c r="F473" i="16"/>
  <c r="G472" i="16"/>
  <c r="F472" i="16"/>
  <c r="G471" i="16"/>
  <c r="H471" i="16" s="1"/>
  <c r="F471" i="16"/>
  <c r="G470" i="16"/>
  <c r="F470" i="16"/>
  <c r="G469" i="16"/>
  <c r="H469" i="16" s="1"/>
  <c r="F469" i="16"/>
  <c r="G468" i="16"/>
  <c r="F468" i="16"/>
  <c r="H467" i="16"/>
  <c r="G467" i="16"/>
  <c r="F467" i="16"/>
  <c r="G466" i="16"/>
  <c r="H466" i="16" s="1"/>
  <c r="F466" i="16"/>
  <c r="G465" i="16"/>
  <c r="F465" i="16"/>
  <c r="G464" i="16"/>
  <c r="H464" i="16" s="1"/>
  <c r="F464" i="16"/>
  <c r="G463" i="16"/>
  <c r="F463" i="16"/>
  <c r="G462" i="16"/>
  <c r="F462" i="16"/>
  <c r="G461" i="16"/>
  <c r="F461" i="16"/>
  <c r="G460" i="16"/>
  <c r="F460" i="16"/>
  <c r="G459" i="16"/>
  <c r="H459" i="16" s="1"/>
  <c r="F459" i="16"/>
  <c r="G458" i="16"/>
  <c r="H458" i="16" s="1"/>
  <c r="F458" i="16"/>
  <c r="G457" i="16"/>
  <c r="F457" i="16"/>
  <c r="G456" i="16"/>
  <c r="H456" i="16" s="1"/>
  <c r="F456" i="16"/>
  <c r="G455" i="16"/>
  <c r="F455" i="16"/>
  <c r="G454" i="16"/>
  <c r="H454" i="16" s="1"/>
  <c r="F454" i="16"/>
  <c r="G453" i="16"/>
  <c r="F453" i="16"/>
  <c r="G452" i="16"/>
  <c r="F452" i="16"/>
  <c r="G451" i="16"/>
  <c r="F451" i="16"/>
  <c r="G450" i="16"/>
  <c r="H450" i="16" s="1"/>
  <c r="F450" i="16"/>
  <c r="G449" i="16"/>
  <c r="F449" i="16"/>
  <c r="G448" i="16"/>
  <c r="F448" i="16"/>
  <c r="H447" i="16"/>
  <c r="G447" i="16"/>
  <c r="F447" i="16"/>
  <c r="G446" i="16"/>
  <c r="F446" i="16"/>
  <c r="G445" i="16"/>
  <c r="F445" i="16"/>
  <c r="G444" i="16"/>
  <c r="F444" i="16"/>
  <c r="G443" i="16"/>
  <c r="F443" i="16"/>
  <c r="H442" i="16"/>
  <c r="G442" i="16"/>
  <c r="F442" i="16"/>
  <c r="G441" i="16"/>
  <c r="F441" i="16"/>
  <c r="G440" i="16"/>
  <c r="F440" i="16"/>
  <c r="H439" i="16"/>
  <c r="G439" i="16"/>
  <c r="F439" i="16"/>
  <c r="G438" i="16"/>
  <c r="F438" i="16"/>
  <c r="G437" i="16"/>
  <c r="H437" i="16" s="1"/>
  <c r="F437" i="16"/>
  <c r="G436" i="16"/>
  <c r="F436" i="16"/>
  <c r="H435" i="16"/>
  <c r="G435" i="16"/>
  <c r="F435" i="16"/>
  <c r="H434" i="16"/>
  <c r="G434" i="16"/>
  <c r="F434" i="16"/>
  <c r="G433" i="16"/>
  <c r="F433" i="16"/>
  <c r="G432" i="16"/>
  <c r="H432" i="16" s="1"/>
  <c r="F432" i="16"/>
  <c r="G431" i="16"/>
  <c r="F431" i="16"/>
  <c r="G430" i="16"/>
  <c r="F430" i="16"/>
  <c r="G429" i="16"/>
  <c r="F429" i="16"/>
  <c r="G428" i="16"/>
  <c r="F428" i="16"/>
  <c r="G427" i="16"/>
  <c r="H427" i="16" s="1"/>
  <c r="F427" i="16"/>
  <c r="G426" i="16"/>
  <c r="F426" i="16"/>
  <c r="G425" i="16"/>
  <c r="F425" i="16"/>
  <c r="G424" i="16"/>
  <c r="F424" i="16"/>
  <c r="G423" i="16"/>
  <c r="H423" i="16" s="1"/>
  <c r="F423" i="16"/>
  <c r="G422" i="16"/>
  <c r="H422" i="16" s="1"/>
  <c r="F422" i="16"/>
  <c r="G421" i="16"/>
  <c r="F421" i="16"/>
  <c r="G420" i="16"/>
  <c r="F420" i="16"/>
  <c r="G419" i="16"/>
  <c r="H419" i="16" s="1"/>
  <c r="F419" i="16"/>
  <c r="G418" i="16"/>
  <c r="F418" i="16"/>
  <c r="G417" i="16"/>
  <c r="F417" i="16"/>
  <c r="G416" i="16"/>
  <c r="F416" i="16"/>
  <c r="H415" i="16"/>
  <c r="G415" i="16"/>
  <c r="F415" i="16"/>
  <c r="G414" i="16"/>
  <c r="F414" i="16"/>
  <c r="G413" i="16"/>
  <c r="F413" i="16"/>
  <c r="G412" i="16"/>
  <c r="F412" i="16"/>
  <c r="G411" i="16"/>
  <c r="F411" i="16"/>
  <c r="H410" i="16"/>
  <c r="G410" i="16"/>
  <c r="F410" i="16"/>
  <c r="G409" i="16"/>
  <c r="F409" i="16"/>
  <c r="G408" i="16"/>
  <c r="F408" i="16"/>
  <c r="G407" i="16"/>
  <c r="H407" i="16" s="1"/>
  <c r="F407" i="16"/>
  <c r="G406" i="16"/>
  <c r="F406" i="16"/>
  <c r="G405" i="16"/>
  <c r="H405" i="16" s="1"/>
  <c r="F405" i="16"/>
  <c r="G404" i="16"/>
  <c r="F404" i="16"/>
  <c r="H403" i="16"/>
  <c r="G403" i="16"/>
  <c r="F403" i="16"/>
  <c r="G402" i="16"/>
  <c r="H402" i="16" s="1"/>
  <c r="F402" i="16"/>
  <c r="G401" i="16"/>
  <c r="F401" i="16"/>
  <c r="G400" i="16"/>
  <c r="H400" i="16" s="1"/>
  <c r="F400" i="16"/>
  <c r="G399" i="16"/>
  <c r="F399" i="16"/>
  <c r="G398" i="16"/>
  <c r="F398" i="16"/>
  <c r="G397" i="16"/>
  <c r="F397" i="16"/>
  <c r="G396" i="16"/>
  <c r="F396" i="16"/>
  <c r="G395" i="16"/>
  <c r="H395" i="16" s="1"/>
  <c r="F395" i="16"/>
  <c r="G394" i="16"/>
  <c r="H394" i="16" s="1"/>
  <c r="F394" i="16"/>
  <c r="G393" i="16"/>
  <c r="F393" i="16"/>
  <c r="G392" i="16"/>
  <c r="H392" i="16" s="1"/>
  <c r="F392" i="16"/>
  <c r="G391" i="16"/>
  <c r="F391" i="16"/>
  <c r="G390" i="16"/>
  <c r="H390" i="16" s="1"/>
  <c r="F390" i="16"/>
  <c r="G389" i="16"/>
  <c r="F389" i="16"/>
  <c r="G388" i="16"/>
  <c r="F388" i="16"/>
  <c r="G387" i="16"/>
  <c r="F387" i="16"/>
  <c r="G386" i="16"/>
  <c r="H386" i="16" s="1"/>
  <c r="F386" i="16"/>
  <c r="G385" i="16"/>
  <c r="F385" i="16"/>
  <c r="G384" i="16"/>
  <c r="F384" i="16"/>
  <c r="H383" i="16"/>
  <c r="G383" i="16"/>
  <c r="F383" i="16"/>
  <c r="G382" i="16"/>
  <c r="F382" i="16"/>
  <c r="G381" i="16"/>
  <c r="F381" i="16"/>
  <c r="G380" i="16"/>
  <c r="F380" i="16"/>
  <c r="G379" i="16"/>
  <c r="F379" i="16"/>
  <c r="H378" i="16"/>
  <c r="G378" i="16"/>
  <c r="F378" i="16"/>
  <c r="G377" i="16"/>
  <c r="H377" i="16" s="1"/>
  <c r="F377" i="16"/>
  <c r="G376" i="16"/>
  <c r="F376" i="16"/>
  <c r="H375" i="16"/>
  <c r="G375" i="16"/>
  <c r="F375" i="16"/>
  <c r="G374" i="16"/>
  <c r="F374" i="16"/>
  <c r="G373" i="16"/>
  <c r="H373" i="16" s="1"/>
  <c r="F373" i="16"/>
  <c r="G372" i="16"/>
  <c r="F372" i="16"/>
  <c r="H371" i="16"/>
  <c r="G371" i="16"/>
  <c r="F371" i="16"/>
  <c r="H370" i="16"/>
  <c r="G370" i="16"/>
  <c r="F370" i="16"/>
  <c r="G369" i="16"/>
  <c r="F369" i="16"/>
  <c r="G368" i="16"/>
  <c r="H368" i="16" s="1"/>
  <c r="F368" i="16"/>
  <c r="G367" i="16"/>
  <c r="F367" i="16"/>
  <c r="G366" i="16"/>
  <c r="F366" i="16"/>
  <c r="G365" i="16"/>
  <c r="F365" i="16"/>
  <c r="G364" i="16"/>
  <c r="F364" i="16"/>
  <c r="G363" i="16"/>
  <c r="H363" i="16" s="1"/>
  <c r="F363" i="16"/>
  <c r="G362" i="16"/>
  <c r="F362" i="16"/>
  <c r="G361" i="16"/>
  <c r="F361" i="16"/>
  <c r="G360" i="16"/>
  <c r="F360" i="16"/>
  <c r="G359" i="16"/>
  <c r="H359" i="16" s="1"/>
  <c r="F359" i="16"/>
  <c r="G358" i="16"/>
  <c r="H358" i="16" s="1"/>
  <c r="F358" i="16"/>
  <c r="G357" i="16"/>
  <c r="F357" i="16"/>
  <c r="G356" i="16"/>
  <c r="F356" i="16"/>
  <c r="G355" i="16"/>
  <c r="H355" i="16" s="1"/>
  <c r="F355" i="16"/>
  <c r="G354" i="16"/>
  <c r="F354" i="16"/>
  <c r="G353" i="16"/>
  <c r="F353" i="16"/>
  <c r="G352" i="16"/>
  <c r="F352" i="16"/>
  <c r="H351" i="16"/>
  <c r="G351" i="16"/>
  <c r="F351" i="16"/>
  <c r="G350" i="16"/>
  <c r="F350" i="16"/>
  <c r="G349" i="16"/>
  <c r="F349" i="16"/>
  <c r="G348" i="16"/>
  <c r="F348" i="16"/>
  <c r="G347" i="16"/>
  <c r="F347" i="16"/>
  <c r="H346" i="16"/>
  <c r="G346" i="16"/>
  <c r="F346" i="16"/>
  <c r="G345" i="16"/>
  <c r="F345" i="16"/>
  <c r="G344" i="16"/>
  <c r="F344" i="16"/>
  <c r="G343" i="16"/>
  <c r="H343" i="16" s="1"/>
  <c r="F343" i="16"/>
  <c r="G342" i="16"/>
  <c r="F342" i="16"/>
  <c r="G341" i="16"/>
  <c r="H341" i="16" s="1"/>
  <c r="F341" i="16"/>
  <c r="G340" i="16"/>
  <c r="F340" i="16"/>
  <c r="H339" i="16"/>
  <c r="G339" i="16"/>
  <c r="F339" i="16"/>
  <c r="G338" i="16"/>
  <c r="H338" i="16" s="1"/>
  <c r="F338" i="16"/>
  <c r="G337" i="16"/>
  <c r="F337" i="16"/>
  <c r="G336" i="16"/>
  <c r="H336" i="16" s="1"/>
  <c r="F336" i="16"/>
  <c r="G335" i="16"/>
  <c r="F335" i="16"/>
  <c r="G334" i="16"/>
  <c r="F334" i="16"/>
  <c r="G333" i="16"/>
  <c r="F333" i="16"/>
  <c r="G332" i="16"/>
  <c r="F332" i="16"/>
  <c r="G331" i="16"/>
  <c r="H331" i="16" s="1"/>
  <c r="F331" i="16"/>
  <c r="G330" i="16"/>
  <c r="H330" i="16" s="1"/>
  <c r="F330" i="16"/>
  <c r="G329" i="16"/>
  <c r="F329" i="16"/>
  <c r="G328" i="16"/>
  <c r="H328" i="16" s="1"/>
  <c r="F328" i="16"/>
  <c r="G327" i="16"/>
  <c r="F327" i="16"/>
  <c r="G326" i="16"/>
  <c r="H326" i="16" s="1"/>
  <c r="F326" i="16"/>
  <c r="G325" i="16"/>
  <c r="F325" i="16"/>
  <c r="G324" i="16"/>
  <c r="F324" i="16"/>
  <c r="G323" i="16"/>
  <c r="F323" i="16"/>
  <c r="G322" i="16"/>
  <c r="H322" i="16" s="1"/>
  <c r="F322" i="16"/>
  <c r="G321" i="16"/>
  <c r="F321" i="16"/>
  <c r="G320" i="16"/>
  <c r="F320" i="16"/>
  <c r="H319" i="16"/>
  <c r="G319" i="16"/>
  <c r="F319" i="16"/>
  <c r="G318" i="16"/>
  <c r="F318" i="16"/>
  <c r="G317" i="16"/>
  <c r="F317" i="16"/>
  <c r="G316" i="16"/>
  <c r="F316" i="16"/>
  <c r="G315" i="16"/>
  <c r="F315" i="16"/>
  <c r="H314" i="16"/>
  <c r="G314" i="16"/>
  <c r="F314" i="16"/>
  <c r="G313" i="16"/>
  <c r="F313" i="16"/>
  <c r="G312" i="16"/>
  <c r="F312" i="16"/>
  <c r="H311" i="16"/>
  <c r="G311" i="16"/>
  <c r="F311" i="16"/>
  <c r="G310" i="16"/>
  <c r="F310" i="16"/>
  <c r="G309" i="16"/>
  <c r="H309" i="16" s="1"/>
  <c r="F309" i="16"/>
  <c r="G308" i="16"/>
  <c r="F308" i="16"/>
  <c r="H307" i="16"/>
  <c r="G307" i="16"/>
  <c r="F307" i="16"/>
  <c r="H306" i="16"/>
  <c r="G306" i="16"/>
  <c r="F306" i="16"/>
  <c r="G305" i="16"/>
  <c r="F305" i="16"/>
  <c r="G304" i="16"/>
  <c r="H304" i="16" s="1"/>
  <c r="F304" i="16"/>
  <c r="G303" i="16"/>
  <c r="F303" i="16"/>
  <c r="G302" i="16"/>
  <c r="F302" i="16"/>
  <c r="G301" i="16"/>
  <c r="F301" i="16"/>
  <c r="G300" i="16"/>
  <c r="F300" i="16"/>
  <c r="G299" i="16"/>
  <c r="H299" i="16" s="1"/>
  <c r="F299" i="16"/>
  <c r="G298" i="16"/>
  <c r="F298" i="16"/>
  <c r="G297" i="16"/>
  <c r="F297" i="16"/>
  <c r="G296" i="16"/>
  <c r="F296" i="16"/>
  <c r="G295" i="16"/>
  <c r="H295" i="16" s="1"/>
  <c r="F295" i="16"/>
  <c r="G294" i="16"/>
  <c r="H294" i="16" s="1"/>
  <c r="F294" i="16"/>
  <c r="G293" i="16"/>
  <c r="F293" i="16"/>
  <c r="G292" i="16"/>
  <c r="F292" i="16"/>
  <c r="G291" i="16"/>
  <c r="H291" i="16" s="1"/>
  <c r="F291" i="16"/>
  <c r="G290" i="16"/>
  <c r="F290" i="16"/>
  <c r="G289" i="16"/>
  <c r="F289" i="16"/>
  <c r="G288" i="16"/>
  <c r="F288" i="16"/>
  <c r="H287" i="16"/>
  <c r="G287" i="16"/>
  <c r="F287" i="16"/>
  <c r="G286" i="16"/>
  <c r="F286" i="16"/>
  <c r="G285" i="16"/>
  <c r="F285" i="16"/>
  <c r="G284" i="16"/>
  <c r="F284" i="16"/>
  <c r="G283" i="16"/>
  <c r="F283" i="16"/>
  <c r="H282" i="16"/>
  <c r="G282" i="16"/>
  <c r="F282" i="16"/>
  <c r="G281" i="16"/>
  <c r="F281" i="16"/>
  <c r="G280" i="16"/>
  <c r="F280" i="16"/>
  <c r="G279" i="16"/>
  <c r="H279" i="16" s="1"/>
  <c r="F279" i="16"/>
  <c r="G278" i="16"/>
  <c r="F278" i="16"/>
  <c r="G277" i="16"/>
  <c r="H277" i="16" s="1"/>
  <c r="F277" i="16"/>
  <c r="G276" i="16"/>
  <c r="F276" i="16"/>
  <c r="H275" i="16"/>
  <c r="G275" i="16"/>
  <c r="F275" i="16"/>
  <c r="G274" i="16"/>
  <c r="H274" i="16" s="1"/>
  <c r="F274" i="16"/>
  <c r="G273" i="16"/>
  <c r="F273" i="16"/>
  <c r="G272" i="16"/>
  <c r="H272" i="16" s="1"/>
  <c r="F272" i="16"/>
  <c r="G271" i="16"/>
  <c r="F271" i="16"/>
  <c r="G270" i="16"/>
  <c r="F270" i="16"/>
  <c r="G269" i="16"/>
  <c r="F269" i="16"/>
  <c r="G268" i="16"/>
  <c r="F268" i="16"/>
  <c r="G267" i="16"/>
  <c r="H267" i="16" s="1"/>
  <c r="F267" i="16"/>
  <c r="G266" i="16"/>
  <c r="H266" i="16" s="1"/>
  <c r="F266" i="16"/>
  <c r="G265" i="16"/>
  <c r="F265" i="16"/>
  <c r="G264" i="16"/>
  <c r="H264" i="16" s="1"/>
  <c r="F264" i="16"/>
  <c r="G263" i="16"/>
  <c r="F263" i="16"/>
  <c r="G262" i="16"/>
  <c r="H262" i="16" s="1"/>
  <c r="F262" i="16"/>
  <c r="G261" i="16"/>
  <c r="F261" i="16"/>
  <c r="G260" i="16"/>
  <c r="F260" i="16"/>
  <c r="G259" i="16"/>
  <c r="F259" i="16"/>
  <c r="G258" i="16"/>
  <c r="H258" i="16" s="1"/>
  <c r="F258" i="16"/>
  <c r="G257" i="16"/>
  <c r="F257" i="16"/>
  <c r="G256" i="16"/>
  <c r="F256" i="16"/>
  <c r="H255" i="16"/>
  <c r="G255" i="16"/>
  <c r="F255" i="16"/>
  <c r="G254" i="16"/>
  <c r="F254" i="16"/>
  <c r="G253" i="16"/>
  <c r="F253" i="16"/>
  <c r="G252" i="16"/>
  <c r="F252" i="16"/>
  <c r="G251" i="16"/>
  <c r="F251" i="16"/>
  <c r="H250" i="16"/>
  <c r="G250" i="16"/>
  <c r="F250" i="16"/>
  <c r="G249" i="16"/>
  <c r="F249" i="16"/>
  <c r="G248" i="16"/>
  <c r="F248" i="16"/>
  <c r="H247" i="16"/>
  <c r="G247" i="16"/>
  <c r="F247" i="16"/>
  <c r="G246" i="16"/>
  <c r="F246" i="16"/>
  <c r="G245" i="16"/>
  <c r="H245" i="16" s="1"/>
  <c r="F245" i="16"/>
  <c r="G244" i="16"/>
  <c r="F244" i="16"/>
  <c r="H243" i="16"/>
  <c r="G243" i="16"/>
  <c r="F243" i="16"/>
  <c r="H242" i="16"/>
  <c r="G242" i="16"/>
  <c r="F242" i="16"/>
  <c r="G241" i="16"/>
  <c r="H241" i="16" s="1"/>
  <c r="F221" i="16"/>
  <c r="F190" i="16"/>
  <c r="F165" i="16"/>
  <c r="F163" i="16"/>
  <c r="F158" i="16"/>
  <c r="F155" i="16"/>
  <c r="G152" i="16"/>
  <c r="F140" i="16"/>
  <c r="F127" i="16"/>
  <c r="F120" i="16"/>
  <c r="G112" i="16"/>
  <c r="H112" i="16" s="1"/>
  <c r="G89" i="16"/>
  <c r="H89" i="16" s="1"/>
  <c r="F84" i="16"/>
  <c r="F83" i="16"/>
  <c r="G81" i="16"/>
  <c r="H81" i="16" s="1"/>
  <c r="F76" i="16"/>
  <c r="F75" i="16"/>
  <c r="G72" i="16"/>
  <c r="G64" i="16"/>
  <c r="F51" i="16"/>
  <c r="F44" i="16"/>
  <c r="G37" i="16"/>
  <c r="H37" i="16" s="1"/>
  <c r="AW28" i="16"/>
  <c r="AU28" i="16"/>
  <c r="AS28" i="16"/>
  <c r="AQ28" i="16"/>
  <c r="AO28" i="16"/>
  <c r="AM28" i="16"/>
  <c r="AK28" i="16"/>
  <c r="AI28" i="16"/>
  <c r="AG28" i="16"/>
  <c r="AE28" i="16"/>
  <c r="AC28" i="16"/>
  <c r="AA28" i="16"/>
  <c r="Y28" i="16"/>
  <c r="W28" i="16"/>
  <c r="F241" i="16" s="1"/>
  <c r="U28" i="16"/>
  <c r="S28" i="16"/>
  <c r="Q28" i="16"/>
  <c r="O28" i="16"/>
  <c r="G165" i="16" s="1"/>
  <c r="M28" i="16"/>
  <c r="K28" i="16"/>
  <c r="G127" i="16" s="1"/>
  <c r="I28" i="16"/>
  <c r="G28" i="16"/>
  <c r="F89" i="16" s="1"/>
  <c r="E28" i="16"/>
  <c r="C28" i="16"/>
  <c r="G51" i="16" s="1"/>
  <c r="AW27" i="16"/>
  <c r="AU27" i="16"/>
  <c r="AS27" i="16"/>
  <c r="AQ27" i="16"/>
  <c r="AO27" i="16"/>
  <c r="AM27" i="16"/>
  <c r="AK27" i="16"/>
  <c r="AI27" i="16"/>
  <c r="AG27" i="16"/>
  <c r="AE27" i="16"/>
  <c r="AC27" i="16"/>
  <c r="AA27" i="16"/>
  <c r="Y27" i="16"/>
  <c r="W27" i="16"/>
  <c r="U27" i="16"/>
  <c r="G221" i="16" s="1"/>
  <c r="S27" i="16"/>
  <c r="Q27" i="16"/>
  <c r="O27" i="16"/>
  <c r="M27" i="16"/>
  <c r="K27" i="16"/>
  <c r="G126" i="16" s="1"/>
  <c r="I27" i="16"/>
  <c r="G27" i="16"/>
  <c r="F88" i="16" s="1"/>
  <c r="E27" i="16"/>
  <c r="F69" i="16" s="1"/>
  <c r="C27" i="16"/>
  <c r="G50" i="16" s="1"/>
  <c r="AW26" i="16"/>
  <c r="AU26" i="16"/>
  <c r="AS26" i="16"/>
  <c r="AQ26" i="16"/>
  <c r="AO26" i="16"/>
  <c r="AM26" i="16"/>
  <c r="AK26" i="16"/>
  <c r="AI26" i="16"/>
  <c r="AG26" i="16"/>
  <c r="AE26" i="16"/>
  <c r="AC26" i="16"/>
  <c r="AA26" i="16"/>
  <c r="Y26" i="16"/>
  <c r="W26" i="16"/>
  <c r="U26" i="16"/>
  <c r="S26" i="16"/>
  <c r="G201" i="16" s="1"/>
  <c r="Q26" i="16"/>
  <c r="O26" i="16"/>
  <c r="G163" i="16" s="1"/>
  <c r="M26" i="16"/>
  <c r="F144" i="16" s="1"/>
  <c r="K26" i="16"/>
  <c r="I26" i="16"/>
  <c r="G106" i="16" s="1"/>
  <c r="G26" i="16"/>
  <c r="G87" i="16" s="1"/>
  <c r="E26" i="16"/>
  <c r="C26" i="16"/>
  <c r="AW25" i="16"/>
  <c r="AU25" i="16"/>
  <c r="AS25" i="16"/>
  <c r="AQ25" i="16"/>
  <c r="AO25" i="16"/>
  <c r="AM25" i="16"/>
  <c r="AK25" i="16"/>
  <c r="AI25" i="16"/>
  <c r="AG25" i="16"/>
  <c r="AE25" i="16"/>
  <c r="AC25" i="16"/>
  <c r="AA25" i="16"/>
  <c r="Y25" i="16"/>
  <c r="W25" i="16"/>
  <c r="U25" i="16"/>
  <c r="S25" i="16"/>
  <c r="Q25" i="16"/>
  <c r="O25" i="16"/>
  <c r="M25" i="16"/>
  <c r="G143" i="16" s="1"/>
  <c r="K25" i="16"/>
  <c r="F124" i="16" s="1"/>
  <c r="I25" i="16"/>
  <c r="F105" i="16" s="1"/>
  <c r="G25" i="16"/>
  <c r="E25" i="16"/>
  <c r="C25" i="16"/>
  <c r="G48" i="16" s="1"/>
  <c r="AW24" i="16"/>
  <c r="AU24" i="16"/>
  <c r="AS24" i="16"/>
  <c r="AQ24" i="16"/>
  <c r="AO24" i="16"/>
  <c r="AM24" i="16"/>
  <c r="AK24" i="16"/>
  <c r="AI24" i="16"/>
  <c r="AG24" i="16"/>
  <c r="AE24" i="16"/>
  <c r="AC24" i="16"/>
  <c r="AA24" i="16"/>
  <c r="Y24" i="16"/>
  <c r="W24" i="16"/>
  <c r="U24" i="16"/>
  <c r="S24" i="16"/>
  <c r="F199" i="16" s="1"/>
  <c r="Q24" i="16"/>
  <c r="F180" i="16" s="1"/>
  <c r="O24" i="16"/>
  <c r="G161" i="16" s="1"/>
  <c r="M24" i="16"/>
  <c r="K24" i="16"/>
  <c r="I24" i="16"/>
  <c r="G24" i="16"/>
  <c r="F85" i="16" s="1"/>
  <c r="E24" i="16"/>
  <c r="C24" i="16"/>
  <c r="G47" i="16" s="1"/>
  <c r="AW23" i="16"/>
  <c r="AU23" i="16"/>
  <c r="AS23" i="16"/>
  <c r="AQ23" i="16"/>
  <c r="AO23" i="16"/>
  <c r="AM23" i="16"/>
  <c r="AK23" i="16"/>
  <c r="AI23" i="16"/>
  <c r="AG23" i="16"/>
  <c r="AE23" i="16"/>
  <c r="AC23" i="16"/>
  <c r="AA23" i="16"/>
  <c r="Y23" i="16"/>
  <c r="W23" i="16"/>
  <c r="G236" i="16" s="1"/>
  <c r="U23" i="16"/>
  <c r="F217" i="16" s="1"/>
  <c r="S23" i="16"/>
  <c r="G198" i="16" s="1"/>
  <c r="Q23" i="16"/>
  <c r="F179" i="16" s="1"/>
  <c r="O23" i="16"/>
  <c r="M23" i="16"/>
  <c r="F141" i="16" s="1"/>
  <c r="K23" i="16"/>
  <c r="G122" i="16" s="1"/>
  <c r="I23" i="16"/>
  <c r="G23" i="16"/>
  <c r="G84" i="16" s="1"/>
  <c r="E23" i="16"/>
  <c r="F65" i="16" s="1"/>
  <c r="C23" i="16"/>
  <c r="G46" i="16" s="1"/>
  <c r="AW22" i="16"/>
  <c r="AU22" i="16"/>
  <c r="AS22" i="16"/>
  <c r="AQ22" i="16"/>
  <c r="AO22" i="16"/>
  <c r="AM22" i="16"/>
  <c r="AK22" i="16"/>
  <c r="AI22" i="16"/>
  <c r="AG22" i="16"/>
  <c r="AE22" i="16"/>
  <c r="AC22" i="16"/>
  <c r="AA22" i="16"/>
  <c r="Y22" i="16"/>
  <c r="W22" i="16"/>
  <c r="U22" i="16"/>
  <c r="S22" i="16"/>
  <c r="G197" i="16" s="1"/>
  <c r="Q22" i="16"/>
  <c r="G178" i="16" s="1"/>
  <c r="O22" i="16"/>
  <c r="F159" i="16" s="1"/>
  <c r="M22" i="16"/>
  <c r="G140" i="16" s="1"/>
  <c r="K22" i="16"/>
  <c r="I22" i="16"/>
  <c r="G102" i="16" s="1"/>
  <c r="G22" i="16"/>
  <c r="G83" i="16" s="1"/>
  <c r="E22" i="16"/>
  <c r="F64" i="16" s="1"/>
  <c r="C22" i="16"/>
  <c r="AW21" i="16"/>
  <c r="AU21" i="16"/>
  <c r="AS21" i="16"/>
  <c r="AQ21" i="16"/>
  <c r="AO21" i="16"/>
  <c r="AM21" i="16"/>
  <c r="AK21" i="16"/>
  <c r="AI21" i="16"/>
  <c r="AG21" i="16"/>
  <c r="AE21" i="16"/>
  <c r="AC21" i="16"/>
  <c r="AA21" i="16"/>
  <c r="Y21" i="16"/>
  <c r="W21" i="16"/>
  <c r="U21" i="16"/>
  <c r="G215" i="16" s="1"/>
  <c r="S21" i="16"/>
  <c r="Q21" i="16"/>
  <c r="O21" i="16"/>
  <c r="G158" i="16" s="1"/>
  <c r="M21" i="16"/>
  <c r="K21" i="16"/>
  <c r="G120" i="16" s="1"/>
  <c r="I21" i="16"/>
  <c r="G21" i="16"/>
  <c r="E21" i="16"/>
  <c r="G63" i="16" s="1"/>
  <c r="C21" i="16"/>
  <c r="G44" i="16" s="1"/>
  <c r="AW20" i="16"/>
  <c r="AU20" i="16"/>
  <c r="AS20" i="16"/>
  <c r="AQ20" i="16"/>
  <c r="AO20" i="16"/>
  <c r="AM20" i="16"/>
  <c r="AK20" i="16"/>
  <c r="AI20" i="16"/>
  <c r="AG20" i="16"/>
  <c r="AE20" i="16"/>
  <c r="AC20" i="16"/>
  <c r="AA20" i="16"/>
  <c r="Y20" i="16"/>
  <c r="W20" i="16"/>
  <c r="U20" i="16"/>
  <c r="S20" i="16"/>
  <c r="Q20" i="16"/>
  <c r="F176" i="16" s="1"/>
  <c r="O20" i="16"/>
  <c r="M20" i="16"/>
  <c r="K20" i="16"/>
  <c r="I20" i="16"/>
  <c r="G20" i="16"/>
  <c r="F81" i="16" s="1"/>
  <c r="E20" i="16"/>
  <c r="C20" i="16"/>
  <c r="AW19" i="16"/>
  <c r="AU19" i="16"/>
  <c r="AS19" i="16"/>
  <c r="AQ19" i="16"/>
  <c r="AO19" i="16"/>
  <c r="AM19" i="16"/>
  <c r="AK19" i="16"/>
  <c r="AI19" i="16"/>
  <c r="AG19" i="16"/>
  <c r="AE19" i="16"/>
  <c r="AC19" i="16"/>
  <c r="AA19" i="16"/>
  <c r="Y19" i="16"/>
  <c r="W19" i="16"/>
  <c r="U19" i="16"/>
  <c r="S19" i="16"/>
  <c r="Q19" i="16"/>
  <c r="O19" i="16"/>
  <c r="G156" i="16" s="1"/>
  <c r="M19" i="16"/>
  <c r="K19" i="16"/>
  <c r="G118" i="16" s="1"/>
  <c r="I19" i="16"/>
  <c r="G19" i="16"/>
  <c r="F80" i="16" s="1"/>
  <c r="E19" i="16"/>
  <c r="F61" i="16" s="1"/>
  <c r="C19" i="16"/>
  <c r="G42" i="16" s="1"/>
  <c r="AW18" i="16"/>
  <c r="AU18" i="16"/>
  <c r="AS18" i="16"/>
  <c r="AQ18" i="16"/>
  <c r="AO18" i="16"/>
  <c r="AM18" i="16"/>
  <c r="AK18" i="16"/>
  <c r="AI18" i="16"/>
  <c r="AG18" i="16"/>
  <c r="AE18" i="16"/>
  <c r="AC18" i="16"/>
  <c r="AA18" i="16"/>
  <c r="Y18" i="16"/>
  <c r="W18" i="16"/>
  <c r="U18" i="16"/>
  <c r="S18" i="16"/>
  <c r="G193" i="16" s="1"/>
  <c r="Q18" i="16"/>
  <c r="O18" i="16"/>
  <c r="G155" i="16" s="1"/>
  <c r="M18" i="16"/>
  <c r="F136" i="16" s="1"/>
  <c r="K18" i="16"/>
  <c r="F117" i="16" s="1"/>
  <c r="I18" i="16"/>
  <c r="G98" i="16" s="1"/>
  <c r="G18" i="16"/>
  <c r="G79" i="16" s="1"/>
  <c r="E18" i="16"/>
  <c r="C18" i="16"/>
  <c r="AW17" i="16"/>
  <c r="AU17" i="16"/>
  <c r="AS17" i="16"/>
  <c r="AQ17" i="16"/>
  <c r="AO17" i="16"/>
  <c r="AM17" i="16"/>
  <c r="AK17" i="16"/>
  <c r="AI17" i="16"/>
  <c r="AG17" i="16"/>
  <c r="AE17" i="16"/>
  <c r="AC17" i="16"/>
  <c r="AA17" i="16"/>
  <c r="Y17" i="16"/>
  <c r="W17" i="16"/>
  <c r="U17" i="16"/>
  <c r="S17" i="16"/>
  <c r="Q17" i="16"/>
  <c r="G173" i="16" s="1"/>
  <c r="O17" i="16"/>
  <c r="M17" i="16"/>
  <c r="G135" i="16" s="1"/>
  <c r="K17" i="16"/>
  <c r="F116" i="16" s="1"/>
  <c r="I17" i="16"/>
  <c r="F97" i="16" s="1"/>
  <c r="G17" i="16"/>
  <c r="E17" i="16"/>
  <c r="C17" i="16"/>
  <c r="F40" i="16" s="1"/>
  <c r="AW16" i="16"/>
  <c r="AU16" i="16"/>
  <c r="AS16" i="16"/>
  <c r="AQ16" i="16"/>
  <c r="AO16" i="16"/>
  <c r="AM16" i="16"/>
  <c r="AK16" i="16"/>
  <c r="AI16" i="16"/>
  <c r="AG16" i="16"/>
  <c r="AE16" i="16"/>
  <c r="AC16" i="16"/>
  <c r="AA16" i="16"/>
  <c r="Y16" i="16"/>
  <c r="W16" i="16"/>
  <c r="U16" i="16"/>
  <c r="F210" i="16" s="1"/>
  <c r="S16" i="16"/>
  <c r="F191" i="16" s="1"/>
  <c r="Q16" i="16"/>
  <c r="O16" i="16"/>
  <c r="F153" i="16" s="1"/>
  <c r="M16" i="16"/>
  <c r="K16" i="16"/>
  <c r="I16" i="16"/>
  <c r="G16" i="16"/>
  <c r="F77" i="16" s="1"/>
  <c r="E16" i="16"/>
  <c r="C16" i="16"/>
  <c r="AW15" i="16"/>
  <c r="AU15" i="16"/>
  <c r="AS15" i="16"/>
  <c r="AQ15" i="16"/>
  <c r="AO15" i="16"/>
  <c r="AM15" i="16"/>
  <c r="AK15" i="16"/>
  <c r="AI15" i="16"/>
  <c r="AG15" i="16"/>
  <c r="AE15" i="16"/>
  <c r="AC15" i="16"/>
  <c r="AA15" i="16"/>
  <c r="Y15" i="16"/>
  <c r="W15" i="16"/>
  <c r="U15" i="16"/>
  <c r="S15" i="16"/>
  <c r="G190" i="16" s="1"/>
  <c r="Q15" i="16"/>
  <c r="G171" i="16" s="1"/>
  <c r="O15" i="16"/>
  <c r="F152" i="16" s="1"/>
  <c r="M15" i="16"/>
  <c r="F133" i="16" s="1"/>
  <c r="K15" i="16"/>
  <c r="G114" i="16" s="1"/>
  <c r="I15" i="16"/>
  <c r="G15" i="16"/>
  <c r="G76" i="16" s="1"/>
  <c r="E15" i="16"/>
  <c r="F57" i="16" s="1"/>
  <c r="C15" i="16"/>
  <c r="G38" i="16" s="1"/>
  <c r="AW14" i="16"/>
  <c r="AU14" i="16"/>
  <c r="AS14" i="16"/>
  <c r="AQ14" i="16"/>
  <c r="AO14" i="16"/>
  <c r="AM14" i="16"/>
  <c r="AK14" i="16"/>
  <c r="AI14" i="16"/>
  <c r="AG14" i="16"/>
  <c r="AE14" i="16"/>
  <c r="AC14" i="16"/>
  <c r="AA14" i="16"/>
  <c r="Y14" i="16"/>
  <c r="W14" i="16"/>
  <c r="U14" i="16"/>
  <c r="S14" i="16"/>
  <c r="G189" i="16" s="1"/>
  <c r="Q14" i="16"/>
  <c r="O14" i="16"/>
  <c r="G151" i="16" s="1"/>
  <c r="M14" i="16"/>
  <c r="G132" i="16" s="1"/>
  <c r="K14" i="16"/>
  <c r="F113" i="16" s="1"/>
  <c r="I14" i="16"/>
  <c r="G94" i="16" s="1"/>
  <c r="G14" i="16"/>
  <c r="G75" i="16" s="1"/>
  <c r="E14" i="16"/>
  <c r="F56" i="16" s="1"/>
  <c r="C14" i="16"/>
  <c r="F37" i="16" s="1"/>
  <c r="AW13" i="16"/>
  <c r="AU13" i="16"/>
  <c r="AS13" i="16"/>
  <c r="AQ13" i="16"/>
  <c r="AO13" i="16"/>
  <c r="AM13" i="16"/>
  <c r="AK13" i="16"/>
  <c r="AI13" i="16"/>
  <c r="AG13" i="16"/>
  <c r="AE13" i="16"/>
  <c r="AC13" i="16"/>
  <c r="AA13" i="16"/>
  <c r="Y13" i="16"/>
  <c r="W13" i="16"/>
  <c r="U13" i="16"/>
  <c r="S13" i="16"/>
  <c r="F188" i="16" s="1"/>
  <c r="Q13" i="16"/>
  <c r="G169" i="16" s="1"/>
  <c r="O13" i="16"/>
  <c r="M13" i="16"/>
  <c r="K13" i="16"/>
  <c r="F112" i="16" s="1"/>
  <c r="I13" i="16"/>
  <c r="G13" i="16"/>
  <c r="E13" i="16"/>
  <c r="G55" i="16" s="1"/>
  <c r="C13" i="16"/>
  <c r="F36" i="16" s="1"/>
  <c r="AW12" i="16"/>
  <c r="AU12" i="16"/>
  <c r="AS12" i="16"/>
  <c r="AQ12" i="16"/>
  <c r="AO12" i="16"/>
  <c r="AM12" i="16"/>
  <c r="AK12" i="16"/>
  <c r="AI12" i="16"/>
  <c r="AG12" i="16"/>
  <c r="AE12" i="16"/>
  <c r="AC12" i="16"/>
  <c r="AA12" i="16"/>
  <c r="Y12" i="16"/>
  <c r="W12" i="16"/>
  <c r="F225" i="16" s="1"/>
  <c r="U12" i="16"/>
  <c r="G206" i="16" s="1"/>
  <c r="S12" i="16"/>
  <c r="G187" i="16" s="1"/>
  <c r="Q12" i="16"/>
  <c r="O12" i="16"/>
  <c r="F149" i="16" s="1"/>
  <c r="M12" i="16"/>
  <c r="K12" i="16"/>
  <c r="I12" i="16"/>
  <c r="G12" i="16"/>
  <c r="F73" i="16" s="1"/>
  <c r="E12" i="16"/>
  <c r="C12" i="16"/>
  <c r="G35" i="16" s="1"/>
  <c r="AW11" i="16"/>
  <c r="AU11" i="16"/>
  <c r="AS11" i="16"/>
  <c r="AQ11" i="16"/>
  <c r="AO11" i="16"/>
  <c r="AM11" i="16"/>
  <c r="AK11" i="16"/>
  <c r="AI11" i="16"/>
  <c r="AG11" i="16"/>
  <c r="AE11" i="16"/>
  <c r="AC11" i="16"/>
  <c r="AA11" i="16"/>
  <c r="Y11" i="16"/>
  <c r="W11" i="16"/>
  <c r="U11" i="16"/>
  <c r="G205" i="16" s="1"/>
  <c r="S11" i="16"/>
  <c r="Q11" i="16"/>
  <c r="O11" i="16"/>
  <c r="G148" i="16" s="1"/>
  <c r="M11" i="16"/>
  <c r="K11" i="16"/>
  <c r="G110" i="16" s="1"/>
  <c r="I11" i="16"/>
  <c r="G11" i="16"/>
  <c r="F72" i="16" s="1"/>
  <c r="E11" i="16"/>
  <c r="C11" i="16"/>
  <c r="G34" i="16" s="1"/>
  <c r="AW10" i="16"/>
  <c r="AU10" i="16"/>
  <c r="AS10" i="16"/>
  <c r="AQ10" i="16"/>
  <c r="AO10" i="16"/>
  <c r="AM10" i="16"/>
  <c r="AK10" i="16"/>
  <c r="AI10" i="16"/>
  <c r="AG10" i="16"/>
  <c r="AE10" i="16"/>
  <c r="AC10" i="16"/>
  <c r="AA10" i="16"/>
  <c r="Y10" i="16"/>
  <c r="W10" i="16"/>
  <c r="U10" i="16"/>
  <c r="S10" i="16"/>
  <c r="G185" i="16" s="1"/>
  <c r="Q10" i="16"/>
  <c r="O10" i="16"/>
  <c r="G147" i="16" s="1"/>
  <c r="M10" i="16"/>
  <c r="F128" i="16" s="1"/>
  <c r="K10" i="16"/>
  <c r="F109" i="16" s="1"/>
  <c r="I10" i="16"/>
  <c r="G90" i="16" s="1"/>
  <c r="G10" i="16"/>
  <c r="G71" i="16" s="1"/>
  <c r="E10" i="16"/>
  <c r="G52" i="16" s="1"/>
  <c r="C10" i="16"/>
  <c r="F33" i="16" s="1"/>
  <c r="AX5" i="16"/>
  <c r="AN5" i="16"/>
  <c r="AJ5" i="16"/>
  <c r="AX4" i="16"/>
  <c r="AW5" i="16" s="1"/>
  <c r="AW4" i="16"/>
  <c r="AV5" i="16" s="1"/>
  <c r="AV4" i="16"/>
  <c r="AU5" i="16" s="1"/>
  <c r="AU4" i="16"/>
  <c r="AT5" i="16" s="1"/>
  <c r="AT4" i="16"/>
  <c r="AS5" i="16" s="1"/>
  <c r="AS4" i="16"/>
  <c r="AR5" i="16" s="1"/>
  <c r="AR4" i="16"/>
  <c r="AQ5" i="16" s="1"/>
  <c r="AQ4" i="16"/>
  <c r="AP5" i="16" s="1"/>
  <c r="AP4" i="16"/>
  <c r="AO5" i="16" s="1"/>
  <c r="AO4" i="16"/>
  <c r="AN4" i="16"/>
  <c r="AM5" i="16" s="1"/>
  <c r="AM4" i="16"/>
  <c r="AL5" i="16" s="1"/>
  <c r="AL4" i="16"/>
  <c r="AK5" i="16" s="1"/>
  <c r="AK4" i="16"/>
  <c r="AJ4" i="16"/>
  <c r="AI5" i="16" s="1"/>
  <c r="AI4" i="16"/>
  <c r="AH5" i="16" s="1"/>
  <c r="AH4" i="16"/>
  <c r="AG5" i="16" s="1"/>
  <c r="AG4" i="16"/>
  <c r="AF5" i="16" s="1"/>
  <c r="AF4" i="16"/>
  <c r="AE5" i="16" s="1"/>
  <c r="AE4" i="16"/>
  <c r="AD5" i="16" s="1"/>
  <c r="AD4" i="16"/>
  <c r="AC5" i="16" s="1"/>
  <c r="AC4" i="16"/>
  <c r="AB5" i="16" s="1"/>
  <c r="AB4" i="16"/>
  <c r="AA5" i="16" s="1"/>
  <c r="AA4" i="16"/>
  <c r="Z5" i="16" s="1"/>
  <c r="Z4" i="16"/>
  <c r="Y5" i="16" s="1"/>
  <c r="Y4" i="16"/>
  <c r="X4" i="16"/>
  <c r="W4" i="16"/>
  <c r="V5" i="16" s="1"/>
  <c r="V4" i="16"/>
  <c r="U5" i="16" s="1"/>
  <c r="U4" i="16"/>
  <c r="T5" i="16" s="1"/>
  <c r="T4" i="16"/>
  <c r="S5" i="16" s="1"/>
  <c r="S4" i="16"/>
  <c r="R5" i="16" s="1"/>
  <c r="R4" i="16"/>
  <c r="Q5" i="16" s="1"/>
  <c r="Q4" i="16"/>
  <c r="P5" i="16" s="1"/>
  <c r="P4" i="16"/>
  <c r="O5" i="16" s="1"/>
  <c r="O4" i="16"/>
  <c r="N5" i="16" s="1"/>
  <c r="N4" i="16"/>
  <c r="M5" i="16" s="1"/>
  <c r="M4" i="16"/>
  <c r="L5" i="16" s="1"/>
  <c r="L4" i="16"/>
  <c r="K5" i="16" s="1"/>
  <c r="K4" i="16"/>
  <c r="J5" i="16" s="1"/>
  <c r="J4" i="16"/>
  <c r="I5" i="16" s="1"/>
  <c r="I4" i="16"/>
  <c r="H5" i="16" s="1"/>
  <c r="H4" i="16"/>
  <c r="G5" i="16" s="1"/>
  <c r="G4" i="16"/>
  <c r="F5" i="16" s="1"/>
  <c r="F4" i="16"/>
  <c r="E5" i="16" s="1"/>
  <c r="E4" i="16"/>
  <c r="D5" i="16" s="1"/>
  <c r="D4" i="16"/>
  <c r="C5" i="16" s="1"/>
  <c r="C4" i="16"/>
  <c r="B5" i="16" s="1"/>
  <c r="B4" i="16"/>
  <c r="G488" i="32"/>
  <c r="F488" i="32"/>
  <c r="G487" i="32"/>
  <c r="H487" i="32" s="1"/>
  <c r="F487" i="32"/>
  <c r="G486" i="32"/>
  <c r="H486" i="32" s="1"/>
  <c r="F486" i="32"/>
  <c r="G485" i="32"/>
  <c r="H485" i="32" s="1"/>
  <c r="F485" i="32"/>
  <c r="G484" i="32"/>
  <c r="H484" i="32" s="1"/>
  <c r="F484" i="32"/>
  <c r="G483" i="32"/>
  <c r="F483" i="32"/>
  <c r="H483" i="32" s="1"/>
  <c r="G482" i="32"/>
  <c r="F482" i="32"/>
  <c r="G481" i="32"/>
  <c r="F481" i="32"/>
  <c r="G480" i="32"/>
  <c r="F480" i="32"/>
  <c r="G479" i="32"/>
  <c r="H479" i="32" s="1"/>
  <c r="F479" i="32"/>
  <c r="G478" i="32"/>
  <c r="H478" i="32" s="1"/>
  <c r="F478" i="32"/>
  <c r="G477" i="32"/>
  <c r="F477" i="32"/>
  <c r="G476" i="32"/>
  <c r="H476" i="32" s="1"/>
  <c r="F476" i="32"/>
  <c r="H475" i="32"/>
  <c r="G475" i="32"/>
  <c r="F475" i="32"/>
  <c r="G474" i="32"/>
  <c r="F474" i="32"/>
  <c r="G473" i="32"/>
  <c r="F473" i="32"/>
  <c r="G472" i="32"/>
  <c r="F472" i="32"/>
  <c r="G471" i="32"/>
  <c r="H471" i="32" s="1"/>
  <c r="F471" i="32"/>
  <c r="G470" i="32"/>
  <c r="H470" i="32" s="1"/>
  <c r="F470" i="32"/>
  <c r="G469" i="32"/>
  <c r="H469" i="32" s="1"/>
  <c r="F469" i="32"/>
  <c r="G468" i="32"/>
  <c r="H468" i="32" s="1"/>
  <c r="F468" i="32"/>
  <c r="H467" i="32"/>
  <c r="G467" i="32"/>
  <c r="F467" i="32"/>
  <c r="G466" i="32"/>
  <c r="F466" i="32"/>
  <c r="G465" i="32"/>
  <c r="F465" i="32"/>
  <c r="G464" i="32"/>
  <c r="F464" i="32"/>
  <c r="G463" i="32"/>
  <c r="H463" i="32" s="1"/>
  <c r="F463" i="32"/>
  <c r="G462" i="32"/>
  <c r="H462" i="32" s="1"/>
  <c r="F462" i="32"/>
  <c r="G461" i="32"/>
  <c r="F461" i="32"/>
  <c r="G460" i="32"/>
  <c r="H460" i="32" s="1"/>
  <c r="F460" i="32"/>
  <c r="G459" i="32"/>
  <c r="F459" i="32"/>
  <c r="H459" i="32" s="1"/>
  <c r="G458" i="32"/>
  <c r="F458" i="32"/>
  <c r="G457" i="32"/>
  <c r="F457" i="32"/>
  <c r="G456" i="32"/>
  <c r="F456" i="32"/>
  <c r="G455" i="32"/>
  <c r="H455" i="32" s="1"/>
  <c r="F455" i="32"/>
  <c r="G454" i="32"/>
  <c r="H454" i="32" s="1"/>
  <c r="F454" i="32"/>
  <c r="G453" i="32"/>
  <c r="H453" i="32" s="1"/>
  <c r="F453" i="32"/>
  <c r="G452" i="32"/>
  <c r="H452" i="32" s="1"/>
  <c r="F452" i="32"/>
  <c r="G451" i="32"/>
  <c r="F451" i="32"/>
  <c r="H451" i="32" s="1"/>
  <c r="G450" i="32"/>
  <c r="F450" i="32"/>
  <c r="G449" i="32"/>
  <c r="F449" i="32"/>
  <c r="G448" i="32"/>
  <c r="F448" i="32"/>
  <c r="G447" i="32"/>
  <c r="H447" i="32" s="1"/>
  <c r="F447" i="32"/>
  <c r="G446" i="32"/>
  <c r="H446" i="32" s="1"/>
  <c r="F446" i="32"/>
  <c r="G445" i="32"/>
  <c r="F445" i="32"/>
  <c r="G444" i="32"/>
  <c r="H444" i="32" s="1"/>
  <c r="F444" i="32"/>
  <c r="H443" i="32"/>
  <c r="G443" i="32"/>
  <c r="F443" i="32"/>
  <c r="G442" i="32"/>
  <c r="F442" i="32"/>
  <c r="G441" i="32"/>
  <c r="F441" i="32"/>
  <c r="G440" i="32"/>
  <c r="F440" i="32"/>
  <c r="G439" i="32"/>
  <c r="H439" i="32" s="1"/>
  <c r="F439" i="32"/>
  <c r="G438" i="32"/>
  <c r="H438" i="32" s="1"/>
  <c r="F438" i="32"/>
  <c r="G437" i="32"/>
  <c r="H437" i="32" s="1"/>
  <c r="F437" i="32"/>
  <c r="G436" i="32"/>
  <c r="H436" i="32" s="1"/>
  <c r="F436" i="32"/>
  <c r="H435" i="32"/>
  <c r="G435" i="32"/>
  <c r="F435" i="32"/>
  <c r="G434" i="32"/>
  <c r="F434" i="32"/>
  <c r="G433" i="32"/>
  <c r="F433" i="32"/>
  <c r="G432" i="32"/>
  <c r="F432" i="32"/>
  <c r="G431" i="32"/>
  <c r="H431" i="32" s="1"/>
  <c r="F431" i="32"/>
  <c r="G430" i="32"/>
  <c r="H430" i="32" s="1"/>
  <c r="F430" i="32"/>
  <c r="G429" i="32"/>
  <c r="F429" i="32"/>
  <c r="G428" i="32"/>
  <c r="H428" i="32" s="1"/>
  <c r="F428" i="32"/>
  <c r="G427" i="32"/>
  <c r="F427" i="32"/>
  <c r="H427" i="32" s="1"/>
  <c r="G426" i="32"/>
  <c r="F426" i="32"/>
  <c r="G425" i="32"/>
  <c r="F425" i="32"/>
  <c r="G424" i="32"/>
  <c r="F424" i="32"/>
  <c r="G423" i="32"/>
  <c r="H423" i="32" s="1"/>
  <c r="F423" i="32"/>
  <c r="G422" i="32"/>
  <c r="H422" i="32" s="1"/>
  <c r="F422" i="32"/>
  <c r="G421" i="32"/>
  <c r="H421" i="32" s="1"/>
  <c r="F421" i="32"/>
  <c r="G420" i="32"/>
  <c r="H420" i="32" s="1"/>
  <c r="F420" i="32"/>
  <c r="G419" i="32"/>
  <c r="F419" i="32"/>
  <c r="H419" i="32" s="1"/>
  <c r="G418" i="32"/>
  <c r="F418" i="32"/>
  <c r="G417" i="32"/>
  <c r="F417" i="32"/>
  <c r="G416" i="32"/>
  <c r="F416" i="32"/>
  <c r="G415" i="32"/>
  <c r="H415" i="32" s="1"/>
  <c r="F415" i="32"/>
  <c r="G414" i="32"/>
  <c r="H414" i="32" s="1"/>
  <c r="F414" i="32"/>
  <c r="G413" i="32"/>
  <c r="F413" i="32"/>
  <c r="G412" i="32"/>
  <c r="H412" i="32" s="1"/>
  <c r="F412" i="32"/>
  <c r="H411" i="32"/>
  <c r="G411" i="32"/>
  <c r="F411" i="32"/>
  <c r="G410" i="32"/>
  <c r="F410" i="32"/>
  <c r="G409" i="32"/>
  <c r="F409" i="32"/>
  <c r="G408" i="32"/>
  <c r="F408" i="32"/>
  <c r="G407" i="32"/>
  <c r="H407" i="32" s="1"/>
  <c r="F407" i="32"/>
  <c r="G406" i="32"/>
  <c r="H406" i="32" s="1"/>
  <c r="F406" i="32"/>
  <c r="G405" i="32"/>
  <c r="H405" i="32" s="1"/>
  <c r="F405" i="32"/>
  <c r="G404" i="32"/>
  <c r="H404" i="32" s="1"/>
  <c r="F404" i="32"/>
  <c r="H403" i="32"/>
  <c r="G403" i="32"/>
  <c r="F403" i="32"/>
  <c r="G402" i="32"/>
  <c r="F402" i="32"/>
  <c r="G401" i="32"/>
  <c r="F401" i="32"/>
  <c r="G400" i="32"/>
  <c r="F400" i="32"/>
  <c r="G399" i="32"/>
  <c r="H399" i="32" s="1"/>
  <c r="F399" i="32"/>
  <c r="G398" i="32"/>
  <c r="H398" i="32" s="1"/>
  <c r="F398" i="32"/>
  <c r="G397" i="32"/>
  <c r="F397" i="32"/>
  <c r="G396" i="32"/>
  <c r="H396" i="32" s="1"/>
  <c r="F396" i="32"/>
  <c r="G395" i="32"/>
  <c r="F395" i="32"/>
  <c r="H395" i="32" s="1"/>
  <c r="G394" i="32"/>
  <c r="F394" i="32"/>
  <c r="G393" i="32"/>
  <c r="F393" i="32"/>
  <c r="G392" i="32"/>
  <c r="F392" i="32"/>
  <c r="G391" i="32"/>
  <c r="H391" i="32" s="1"/>
  <c r="F391" i="32"/>
  <c r="G390" i="32"/>
  <c r="H390" i="32" s="1"/>
  <c r="F390" i="32"/>
  <c r="G389" i="32"/>
  <c r="H389" i="32" s="1"/>
  <c r="F389" i="32"/>
  <c r="G388" i="32"/>
  <c r="H388" i="32" s="1"/>
  <c r="F388" i="32"/>
  <c r="G387" i="32"/>
  <c r="F387" i="32"/>
  <c r="H387" i="32" s="1"/>
  <c r="G386" i="32"/>
  <c r="F386" i="32"/>
  <c r="G385" i="32"/>
  <c r="F385" i="32"/>
  <c r="G384" i="32"/>
  <c r="F384" i="32"/>
  <c r="G383" i="32"/>
  <c r="F383" i="32"/>
  <c r="H383" i="32" s="1"/>
  <c r="G382" i="32"/>
  <c r="F382" i="32"/>
  <c r="G381" i="32"/>
  <c r="F381" i="32"/>
  <c r="H381" i="32" s="1"/>
  <c r="G380" i="32"/>
  <c r="F380" i="32"/>
  <c r="G379" i="32"/>
  <c r="F379" i="32"/>
  <c r="H379" i="32" s="1"/>
  <c r="G378" i="32"/>
  <c r="F378" i="32"/>
  <c r="G377" i="32"/>
  <c r="H377" i="32" s="1"/>
  <c r="F377" i="32"/>
  <c r="G376" i="32"/>
  <c r="H376" i="32" s="1"/>
  <c r="F376" i="32"/>
  <c r="G375" i="32"/>
  <c r="F375" i="32"/>
  <c r="G374" i="32"/>
  <c r="H374" i="32" s="1"/>
  <c r="F374" i="32"/>
  <c r="G373" i="32"/>
  <c r="F373" i="32"/>
  <c r="G372" i="32"/>
  <c r="H372" i="32" s="1"/>
  <c r="F372" i="32"/>
  <c r="G371" i="32"/>
  <c r="F371" i="32"/>
  <c r="G370" i="32"/>
  <c r="H370" i="32" s="1"/>
  <c r="F370" i="32"/>
  <c r="H369" i="32"/>
  <c r="G369" i="32"/>
  <c r="F369" i="32"/>
  <c r="G368" i="32"/>
  <c r="F368" i="32"/>
  <c r="G367" i="32"/>
  <c r="H367" i="32" s="1"/>
  <c r="F367" i="32"/>
  <c r="G366" i="32"/>
  <c r="H366" i="32" s="1"/>
  <c r="F366" i="32"/>
  <c r="G365" i="32"/>
  <c r="F365" i="32"/>
  <c r="G364" i="32"/>
  <c r="H364" i="32" s="1"/>
  <c r="F364" i="32"/>
  <c r="G363" i="32"/>
  <c r="F363" i="32"/>
  <c r="G362" i="32"/>
  <c r="H362" i="32" s="1"/>
  <c r="F362" i="32"/>
  <c r="H361" i="32"/>
  <c r="G361" i="32"/>
  <c r="F361" i="32"/>
  <c r="G360" i="32"/>
  <c r="F360" i="32"/>
  <c r="G359" i="32"/>
  <c r="H359" i="32" s="1"/>
  <c r="F359" i="32"/>
  <c r="G358" i="32"/>
  <c r="H358" i="32" s="1"/>
  <c r="F358" i="32"/>
  <c r="G357" i="32"/>
  <c r="F357" i="32"/>
  <c r="G356" i="32"/>
  <c r="H356" i="32" s="1"/>
  <c r="F356" i="32"/>
  <c r="G355" i="32"/>
  <c r="F355" i="32"/>
  <c r="G354" i="32"/>
  <c r="H354" i="32" s="1"/>
  <c r="F354" i="32"/>
  <c r="G353" i="32"/>
  <c r="F353" i="32"/>
  <c r="H353" i="32" s="1"/>
  <c r="G352" i="32"/>
  <c r="F352" i="32"/>
  <c r="G351" i="32"/>
  <c r="H351" i="32" s="1"/>
  <c r="F351" i="32"/>
  <c r="G350" i="32"/>
  <c r="H350" i="32" s="1"/>
  <c r="F350" i="32"/>
  <c r="G349" i="32"/>
  <c r="F349" i="32"/>
  <c r="G348" i="32"/>
  <c r="H348" i="32" s="1"/>
  <c r="F348" i="32"/>
  <c r="G347" i="32"/>
  <c r="F347" i="32"/>
  <c r="G346" i="32"/>
  <c r="H346" i="32" s="1"/>
  <c r="F346" i="32"/>
  <c r="G345" i="32"/>
  <c r="F345" i="32"/>
  <c r="H345" i="32" s="1"/>
  <c r="G344" i="32"/>
  <c r="F344" i="32"/>
  <c r="G343" i="32"/>
  <c r="H343" i="32" s="1"/>
  <c r="F343" i="32"/>
  <c r="G342" i="32"/>
  <c r="H342" i="32" s="1"/>
  <c r="F342" i="32"/>
  <c r="G341" i="32"/>
  <c r="F341" i="32"/>
  <c r="G340" i="32"/>
  <c r="H340" i="32" s="1"/>
  <c r="F340" i="32"/>
  <c r="G339" i="32"/>
  <c r="F339" i="32"/>
  <c r="G338" i="32"/>
  <c r="H338" i="32" s="1"/>
  <c r="F338" i="32"/>
  <c r="H337" i="32"/>
  <c r="G337" i="32"/>
  <c r="F337" i="32"/>
  <c r="G336" i="32"/>
  <c r="F336" i="32"/>
  <c r="G335" i="32"/>
  <c r="H335" i="32" s="1"/>
  <c r="F335" i="32"/>
  <c r="G334" i="32"/>
  <c r="H334" i="32" s="1"/>
  <c r="F334" i="32"/>
  <c r="G333" i="32"/>
  <c r="F333" i="32"/>
  <c r="G332" i="32"/>
  <c r="H332" i="32" s="1"/>
  <c r="F332" i="32"/>
  <c r="G331" i="32"/>
  <c r="F331" i="32"/>
  <c r="G330" i="32"/>
  <c r="H330" i="32" s="1"/>
  <c r="F330" i="32"/>
  <c r="H329" i="32"/>
  <c r="G329" i="32"/>
  <c r="F329" i="32"/>
  <c r="G328" i="32"/>
  <c r="F328" i="32"/>
  <c r="G327" i="32"/>
  <c r="H327" i="32" s="1"/>
  <c r="F327" i="32"/>
  <c r="G326" i="32"/>
  <c r="H326" i="32" s="1"/>
  <c r="F326" i="32"/>
  <c r="G325" i="32"/>
  <c r="F325" i="32"/>
  <c r="G324" i="32"/>
  <c r="H324" i="32" s="1"/>
  <c r="F324" i="32"/>
  <c r="G323" i="32"/>
  <c r="F323" i="32"/>
  <c r="G322" i="32"/>
  <c r="H322" i="32" s="1"/>
  <c r="F322" i="32"/>
  <c r="G321" i="32"/>
  <c r="F321" i="32"/>
  <c r="H321" i="32" s="1"/>
  <c r="G320" i="32"/>
  <c r="F320" i="32"/>
  <c r="G319" i="32"/>
  <c r="H319" i="32" s="1"/>
  <c r="F319" i="32"/>
  <c r="G318" i="32"/>
  <c r="H318" i="32" s="1"/>
  <c r="F318" i="32"/>
  <c r="G317" i="32"/>
  <c r="F317" i="32"/>
  <c r="G316" i="32"/>
  <c r="H316" i="32" s="1"/>
  <c r="F316" i="32"/>
  <c r="G315" i="32"/>
  <c r="F315" i="32"/>
  <c r="G314" i="32"/>
  <c r="H314" i="32" s="1"/>
  <c r="F314" i="32"/>
  <c r="G313" i="32"/>
  <c r="F313" i="32"/>
  <c r="H313" i="32" s="1"/>
  <c r="G312" i="32"/>
  <c r="F312" i="32"/>
  <c r="G311" i="32"/>
  <c r="H311" i="32" s="1"/>
  <c r="F311" i="32"/>
  <c r="G310" i="32"/>
  <c r="H310" i="32" s="1"/>
  <c r="F310" i="32"/>
  <c r="G309" i="32"/>
  <c r="F309" i="32"/>
  <c r="G308" i="32"/>
  <c r="H308" i="32" s="1"/>
  <c r="F308" i="32"/>
  <c r="G307" i="32"/>
  <c r="F307" i="32"/>
  <c r="G306" i="32"/>
  <c r="H306" i="32" s="1"/>
  <c r="F306" i="32"/>
  <c r="H305" i="32"/>
  <c r="G305" i="32"/>
  <c r="F305" i="32"/>
  <c r="G304" i="32"/>
  <c r="F304" i="32"/>
  <c r="G303" i="32"/>
  <c r="H303" i="32" s="1"/>
  <c r="F303" i="32"/>
  <c r="G302" i="32"/>
  <c r="F302" i="32"/>
  <c r="H302" i="32" s="1"/>
  <c r="G301" i="32"/>
  <c r="F301" i="32"/>
  <c r="G300" i="32"/>
  <c r="F300" i="32"/>
  <c r="G299" i="32"/>
  <c r="H299" i="32" s="1"/>
  <c r="F299" i="32"/>
  <c r="F298" i="32"/>
  <c r="H298" i="32" s="1"/>
  <c r="F297" i="32"/>
  <c r="H297" i="32" s="1"/>
  <c r="H296" i="32"/>
  <c r="F296" i="32"/>
  <c r="F295" i="32"/>
  <c r="H295" i="32" s="1"/>
  <c r="F294" i="32"/>
  <c r="H294" i="32" s="1"/>
  <c r="F293" i="32"/>
  <c r="H293" i="32" s="1"/>
  <c r="F292" i="32"/>
  <c r="H292" i="32" s="1"/>
  <c r="F291" i="32"/>
  <c r="H291" i="32" s="1"/>
  <c r="F290" i="32"/>
  <c r="H290" i="32" s="1"/>
  <c r="F289" i="32"/>
  <c r="H289" i="32" s="1"/>
  <c r="F288" i="32"/>
  <c r="H288" i="32" s="1"/>
  <c r="F287" i="32"/>
  <c r="H287" i="32" s="1"/>
  <c r="F286" i="32"/>
  <c r="H286" i="32" s="1"/>
  <c r="F285" i="32"/>
  <c r="H285" i="32" s="1"/>
  <c r="F284" i="32"/>
  <c r="H284" i="32" s="1"/>
  <c r="F283" i="32"/>
  <c r="H283" i="32" s="1"/>
  <c r="F282" i="32"/>
  <c r="H282" i="32" s="1"/>
  <c r="F281" i="32"/>
  <c r="H281" i="32" s="1"/>
  <c r="H280" i="32"/>
  <c r="F280" i="32"/>
  <c r="F279" i="32"/>
  <c r="H279" i="32" s="1"/>
  <c r="F278" i="32"/>
  <c r="H278" i="32" s="1"/>
  <c r="F277" i="32"/>
  <c r="H277" i="32" s="1"/>
  <c r="H276" i="32"/>
  <c r="F276" i="32"/>
  <c r="F275" i="32"/>
  <c r="H275" i="32" s="1"/>
  <c r="F274" i="32"/>
  <c r="H274" i="32" s="1"/>
  <c r="F273" i="32"/>
  <c r="H273" i="32" s="1"/>
  <c r="F272" i="32"/>
  <c r="H272" i="32" s="1"/>
  <c r="F271" i="32"/>
  <c r="H271" i="32" s="1"/>
  <c r="H270" i="32"/>
  <c r="F270" i="32"/>
  <c r="F269" i="32"/>
  <c r="H269" i="32" s="1"/>
  <c r="H268" i="32"/>
  <c r="F268" i="32"/>
  <c r="F267" i="32"/>
  <c r="H267" i="32" s="1"/>
  <c r="F266" i="32"/>
  <c r="H266" i="32" s="1"/>
  <c r="F265" i="32"/>
  <c r="H265" i="32" s="1"/>
  <c r="H264" i="32"/>
  <c r="F264" i="32"/>
  <c r="F263" i="32"/>
  <c r="H263" i="32" s="1"/>
  <c r="H262" i="32"/>
  <c r="F262" i="32"/>
  <c r="F261" i="32"/>
  <c r="H261" i="32" s="1"/>
  <c r="F260" i="32"/>
  <c r="H260" i="32" s="1"/>
  <c r="F259" i="32"/>
  <c r="H259" i="32" s="1"/>
  <c r="F258" i="32"/>
  <c r="H258" i="32" s="1"/>
  <c r="F257" i="32"/>
  <c r="H257" i="32" s="1"/>
  <c r="H256" i="32"/>
  <c r="F256" i="32"/>
  <c r="F255" i="32"/>
  <c r="H255" i="32" s="1"/>
  <c r="F254" i="32"/>
  <c r="H254" i="32" s="1"/>
  <c r="F253" i="32"/>
  <c r="H253" i="32" s="1"/>
  <c r="F252" i="32"/>
  <c r="H252" i="32" s="1"/>
  <c r="F251" i="32"/>
  <c r="H251" i="32" s="1"/>
  <c r="F250" i="32"/>
  <c r="H250" i="32" s="1"/>
  <c r="F249" i="32"/>
  <c r="H249" i="32" s="1"/>
  <c r="F248" i="32"/>
  <c r="H248" i="32" s="1"/>
  <c r="F247" i="32"/>
  <c r="H247" i="32" s="1"/>
  <c r="F246" i="32"/>
  <c r="H246" i="32" s="1"/>
  <c r="F245" i="32"/>
  <c r="H245" i="32" s="1"/>
  <c r="H244" i="32"/>
  <c r="F244" i="32"/>
  <c r="F243" i="32"/>
  <c r="H243" i="32" s="1"/>
  <c r="F242" i="32"/>
  <c r="H242" i="32" s="1"/>
  <c r="F241" i="32"/>
  <c r="H241" i="32" s="1"/>
  <c r="F240" i="32"/>
  <c r="H240" i="32" s="1"/>
  <c r="F239" i="32"/>
  <c r="H239" i="32" s="1"/>
  <c r="H238" i="32"/>
  <c r="F238" i="32"/>
  <c r="F237" i="32"/>
  <c r="H237" i="32" s="1"/>
  <c r="H236" i="32"/>
  <c r="F236" i="32"/>
  <c r="F235" i="32"/>
  <c r="H235" i="32" s="1"/>
  <c r="F234" i="32"/>
  <c r="H234" i="32" s="1"/>
  <c r="F233" i="32"/>
  <c r="H233" i="32" s="1"/>
  <c r="H232" i="32"/>
  <c r="F232" i="32"/>
  <c r="F231" i="32"/>
  <c r="H231" i="32" s="1"/>
  <c r="H230" i="32"/>
  <c r="F230" i="32"/>
  <c r="F229" i="32"/>
  <c r="H229" i="32" s="1"/>
  <c r="H228" i="32"/>
  <c r="F228" i="32"/>
  <c r="F227" i="32"/>
  <c r="H227" i="32" s="1"/>
  <c r="F226" i="32"/>
  <c r="H226" i="32" s="1"/>
  <c r="F225" i="32"/>
  <c r="H225" i="32" s="1"/>
  <c r="H224" i="32"/>
  <c r="F224" i="32"/>
  <c r="F223" i="32"/>
  <c r="H223" i="32" s="1"/>
  <c r="H222" i="32"/>
  <c r="F222" i="32"/>
  <c r="F221" i="32"/>
  <c r="H221" i="32" s="1"/>
  <c r="F220" i="32"/>
  <c r="H220" i="32" s="1"/>
  <c r="F219" i="32"/>
  <c r="H219" i="32" s="1"/>
  <c r="F218" i="32"/>
  <c r="H218" i="32" s="1"/>
  <c r="F217" i="32"/>
  <c r="H217" i="32" s="1"/>
  <c r="H216" i="32"/>
  <c r="F216" i="32"/>
  <c r="F215" i="32"/>
  <c r="H215" i="32" s="1"/>
  <c r="H214" i="32"/>
  <c r="F214" i="32"/>
  <c r="F213" i="32"/>
  <c r="H213" i="32" s="1"/>
  <c r="F212" i="32"/>
  <c r="H212" i="32" s="1"/>
  <c r="F211" i="32"/>
  <c r="H211" i="32" s="1"/>
  <c r="F210" i="32"/>
  <c r="H210" i="32" s="1"/>
  <c r="F209" i="32"/>
  <c r="H209" i="32" s="1"/>
  <c r="H208" i="32"/>
  <c r="F208" i="32"/>
  <c r="F207" i="32"/>
  <c r="H207" i="32" s="1"/>
  <c r="H206" i="32"/>
  <c r="F206" i="32"/>
  <c r="F205" i="32"/>
  <c r="H205" i="32" s="1"/>
  <c r="F204" i="32"/>
  <c r="H204" i="32" s="1"/>
  <c r="H203" i="32"/>
  <c r="H202" i="32"/>
  <c r="H201" i="32"/>
  <c r="H200" i="32"/>
  <c r="H199" i="32"/>
  <c r="H198" i="32"/>
  <c r="H197" i="32"/>
  <c r="H196" i="32"/>
  <c r="H195" i="32"/>
  <c r="H194" i="32"/>
  <c r="H193" i="32"/>
  <c r="H192" i="32"/>
  <c r="H191" i="32"/>
  <c r="H190" i="32"/>
  <c r="H189" i="32"/>
  <c r="H188" i="32"/>
  <c r="H187" i="32"/>
  <c r="H186" i="32"/>
  <c r="H185" i="32"/>
  <c r="G176" i="32"/>
  <c r="H176" i="32" s="1"/>
  <c r="G122" i="32"/>
  <c r="H122" i="32" s="1"/>
  <c r="F108" i="32"/>
  <c r="G105" i="32"/>
  <c r="H105" i="32" s="1"/>
  <c r="F100" i="32"/>
  <c r="G97" i="32"/>
  <c r="G93" i="32"/>
  <c r="G89" i="32"/>
  <c r="G85" i="32"/>
  <c r="F76" i="32"/>
  <c r="G49" i="32"/>
  <c r="G37" i="32"/>
  <c r="AW28" i="32"/>
  <c r="AU28" i="32"/>
  <c r="AS28" i="32"/>
  <c r="AQ28" i="32"/>
  <c r="AO28" i="32"/>
  <c r="AM28" i="32"/>
  <c r="AK28" i="32"/>
  <c r="AI28" i="32"/>
  <c r="AG28" i="32"/>
  <c r="AE28" i="32"/>
  <c r="AC28" i="32"/>
  <c r="AA28" i="32"/>
  <c r="Y28" i="32"/>
  <c r="W28" i="32"/>
  <c r="U28" i="32"/>
  <c r="S28" i="32"/>
  <c r="Q28" i="32"/>
  <c r="F184" i="32" s="1"/>
  <c r="O28" i="32"/>
  <c r="M28" i="32"/>
  <c r="K28" i="32"/>
  <c r="G127" i="32" s="1"/>
  <c r="I28" i="32"/>
  <c r="G108" i="32" s="1"/>
  <c r="G28" i="32"/>
  <c r="F89" i="32" s="1"/>
  <c r="E28" i="32"/>
  <c r="C28" i="32"/>
  <c r="G51" i="32" s="1"/>
  <c r="AW27" i="32"/>
  <c r="AU27" i="32"/>
  <c r="AS27" i="32"/>
  <c r="AQ27" i="32"/>
  <c r="AO27" i="32"/>
  <c r="AM27" i="32"/>
  <c r="AK27" i="32"/>
  <c r="AI27" i="32"/>
  <c r="AG27" i="32"/>
  <c r="AE27" i="32"/>
  <c r="AC27" i="32"/>
  <c r="AA27" i="32"/>
  <c r="Y27" i="32"/>
  <c r="W27" i="32"/>
  <c r="U27" i="32"/>
  <c r="S27" i="32"/>
  <c r="Q27" i="32"/>
  <c r="G183" i="32" s="1"/>
  <c r="O27" i="32"/>
  <c r="F164" i="32" s="1"/>
  <c r="M27" i="32"/>
  <c r="K27" i="32"/>
  <c r="I27" i="32"/>
  <c r="G107" i="32" s="1"/>
  <c r="G27" i="32"/>
  <c r="G88" i="32" s="1"/>
  <c r="E27" i="32"/>
  <c r="F69" i="32" s="1"/>
  <c r="C27" i="32"/>
  <c r="G50" i="32" s="1"/>
  <c r="AW26" i="32"/>
  <c r="AU26" i="32"/>
  <c r="AS26" i="32"/>
  <c r="AQ26" i="32"/>
  <c r="AO26" i="32"/>
  <c r="AM26" i="32"/>
  <c r="AK26" i="32"/>
  <c r="AI26" i="32"/>
  <c r="AG26" i="32"/>
  <c r="AE26" i="32"/>
  <c r="AC26" i="32"/>
  <c r="AA26" i="32"/>
  <c r="Y26" i="32"/>
  <c r="W26" i="32"/>
  <c r="U26" i="32"/>
  <c r="S26" i="32"/>
  <c r="Q26" i="32"/>
  <c r="O26" i="32"/>
  <c r="G163" i="32" s="1"/>
  <c r="M26" i="32"/>
  <c r="F144" i="32" s="1"/>
  <c r="K26" i="32"/>
  <c r="I26" i="32"/>
  <c r="G106" i="32" s="1"/>
  <c r="G26" i="32"/>
  <c r="G87" i="32" s="1"/>
  <c r="E26" i="32"/>
  <c r="C26" i="32"/>
  <c r="F49" i="32" s="1"/>
  <c r="AW25" i="32"/>
  <c r="AU25" i="32"/>
  <c r="AS25" i="32"/>
  <c r="AQ25" i="32"/>
  <c r="AO25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O25" i="32"/>
  <c r="M25" i="32"/>
  <c r="K25" i="32"/>
  <c r="I25" i="32"/>
  <c r="F105" i="32" s="1"/>
  <c r="G25" i="32"/>
  <c r="G86" i="32" s="1"/>
  <c r="E25" i="32"/>
  <c r="C25" i="32"/>
  <c r="AW24" i="32"/>
  <c r="AU24" i="32"/>
  <c r="AS24" i="32"/>
  <c r="AQ24" i="32"/>
  <c r="AO24" i="32"/>
  <c r="AM24" i="32"/>
  <c r="AK24" i="32"/>
  <c r="AI24" i="32"/>
  <c r="AG24" i="32"/>
  <c r="AE24" i="32"/>
  <c r="AC24" i="32"/>
  <c r="AA24" i="32"/>
  <c r="Y24" i="32"/>
  <c r="W24" i="32"/>
  <c r="U24" i="32"/>
  <c r="S24" i="32"/>
  <c r="Q24" i="32"/>
  <c r="F180" i="32" s="1"/>
  <c r="O24" i="32"/>
  <c r="M24" i="32"/>
  <c r="K24" i="32"/>
  <c r="G123" i="32" s="1"/>
  <c r="I24" i="32"/>
  <c r="G24" i="32"/>
  <c r="F85" i="32" s="1"/>
  <c r="E24" i="32"/>
  <c r="C24" i="32"/>
  <c r="G47" i="32" s="1"/>
  <c r="AW23" i="32"/>
  <c r="AU23" i="32"/>
  <c r="AS23" i="32"/>
  <c r="AQ23" i="32"/>
  <c r="AO23" i="32"/>
  <c r="AM23" i="32"/>
  <c r="AK23" i="32"/>
  <c r="AI23" i="32"/>
  <c r="AG23" i="32"/>
  <c r="AE23" i="32"/>
  <c r="AC23" i="32"/>
  <c r="AA23" i="32"/>
  <c r="Y23" i="32"/>
  <c r="W23" i="32"/>
  <c r="U23" i="32"/>
  <c r="S23" i="32"/>
  <c r="Q23" i="32"/>
  <c r="G179" i="32" s="1"/>
  <c r="O23" i="32"/>
  <c r="F160" i="32" s="1"/>
  <c r="M23" i="32"/>
  <c r="K23" i="32"/>
  <c r="F122" i="32" s="1"/>
  <c r="I23" i="32"/>
  <c r="G103" i="32" s="1"/>
  <c r="G23" i="32"/>
  <c r="G84" i="32" s="1"/>
  <c r="E23" i="32"/>
  <c r="F65" i="32" s="1"/>
  <c r="C23" i="32"/>
  <c r="G46" i="32" s="1"/>
  <c r="AW22" i="32"/>
  <c r="AU22" i="32"/>
  <c r="AS22" i="32"/>
  <c r="AQ22" i="32"/>
  <c r="AO22" i="32"/>
  <c r="AM22" i="32"/>
  <c r="AK22" i="32"/>
  <c r="AI22" i="32"/>
  <c r="AG22" i="32"/>
  <c r="AE22" i="32"/>
  <c r="AC22" i="32"/>
  <c r="AA22" i="32"/>
  <c r="Y22" i="32"/>
  <c r="W22" i="32"/>
  <c r="U22" i="32"/>
  <c r="S22" i="32"/>
  <c r="Q22" i="32"/>
  <c r="O22" i="32"/>
  <c r="G159" i="32" s="1"/>
  <c r="M22" i="32"/>
  <c r="K22" i="32"/>
  <c r="G121" i="32" s="1"/>
  <c r="I22" i="32"/>
  <c r="G102" i="32" s="1"/>
  <c r="G22" i="32"/>
  <c r="G83" i="32" s="1"/>
  <c r="E22" i="32"/>
  <c r="G64" i="32" s="1"/>
  <c r="C22" i="32"/>
  <c r="F45" i="32" s="1"/>
  <c r="AW21" i="32"/>
  <c r="AU21" i="32"/>
  <c r="AS21" i="32"/>
  <c r="AQ21" i="32"/>
  <c r="AO21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O21" i="32"/>
  <c r="M21" i="32"/>
  <c r="G139" i="32" s="1"/>
  <c r="K21" i="32"/>
  <c r="F120" i="32" s="1"/>
  <c r="I21" i="32"/>
  <c r="F101" i="32" s="1"/>
  <c r="G21" i="32"/>
  <c r="G82" i="32" s="1"/>
  <c r="E21" i="32"/>
  <c r="C21" i="32"/>
  <c r="G44" i="32" s="1"/>
  <c r="AW20" i="32"/>
  <c r="AU20" i="32"/>
  <c r="AS20" i="32"/>
  <c r="AQ20" i="32"/>
  <c r="AO20" i="32"/>
  <c r="AM20" i="32"/>
  <c r="AK20" i="32"/>
  <c r="AI20" i="32"/>
  <c r="AG20" i="32"/>
  <c r="AE20" i="32"/>
  <c r="AC20" i="32"/>
  <c r="AA20" i="32"/>
  <c r="Y20" i="32"/>
  <c r="W20" i="32"/>
  <c r="U20" i="32"/>
  <c r="S20" i="32"/>
  <c r="Q20" i="32"/>
  <c r="F176" i="32" s="1"/>
  <c r="O20" i="32"/>
  <c r="M20" i="32"/>
  <c r="K20" i="32"/>
  <c r="G119" i="32" s="1"/>
  <c r="I20" i="32"/>
  <c r="G100" i="32" s="1"/>
  <c r="G20" i="32"/>
  <c r="F81" i="32" s="1"/>
  <c r="E20" i="32"/>
  <c r="C20" i="32"/>
  <c r="G43" i="32" s="1"/>
  <c r="AW19" i="32"/>
  <c r="AU19" i="32"/>
  <c r="AS19" i="32"/>
  <c r="AQ19" i="32"/>
  <c r="AO19" i="32"/>
  <c r="AM19" i="32"/>
  <c r="AK19" i="32"/>
  <c r="AI19" i="32"/>
  <c r="AG19" i="32"/>
  <c r="AE19" i="32"/>
  <c r="AC19" i="32"/>
  <c r="AA19" i="32"/>
  <c r="Y19" i="32"/>
  <c r="W19" i="32"/>
  <c r="U19" i="32"/>
  <c r="S19" i="32"/>
  <c r="Q19" i="32"/>
  <c r="G175" i="32" s="1"/>
  <c r="O19" i="32"/>
  <c r="F156" i="32" s="1"/>
  <c r="M19" i="32"/>
  <c r="K19" i="32"/>
  <c r="F118" i="32" s="1"/>
  <c r="I19" i="32"/>
  <c r="G99" i="32" s="1"/>
  <c r="G19" i="32"/>
  <c r="E19" i="32"/>
  <c r="F61" i="32" s="1"/>
  <c r="C19" i="32"/>
  <c r="G42" i="32" s="1"/>
  <c r="AW18" i="32"/>
  <c r="AU18" i="32"/>
  <c r="AS18" i="32"/>
  <c r="AQ18" i="32"/>
  <c r="AO18" i="32"/>
  <c r="AM18" i="32"/>
  <c r="AK18" i="32"/>
  <c r="AI18" i="32"/>
  <c r="AG18" i="32"/>
  <c r="AE18" i="32"/>
  <c r="AC18" i="32"/>
  <c r="AA18" i="32"/>
  <c r="Y18" i="32"/>
  <c r="W18" i="32"/>
  <c r="U18" i="32"/>
  <c r="S18" i="32"/>
  <c r="Q18" i="32"/>
  <c r="O18" i="32"/>
  <c r="G155" i="32" s="1"/>
  <c r="M18" i="32"/>
  <c r="K18" i="32"/>
  <c r="G117" i="32" s="1"/>
  <c r="I18" i="32"/>
  <c r="G98" i="32" s="1"/>
  <c r="G18" i="32"/>
  <c r="G79" i="32" s="1"/>
  <c r="E18" i="32"/>
  <c r="G60" i="32" s="1"/>
  <c r="C18" i="32"/>
  <c r="F41" i="32" s="1"/>
  <c r="AW17" i="32"/>
  <c r="AU17" i="32"/>
  <c r="AS17" i="32"/>
  <c r="AQ17" i="32"/>
  <c r="AO17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O17" i="32"/>
  <c r="M17" i="32"/>
  <c r="K17" i="32"/>
  <c r="G116" i="32" s="1"/>
  <c r="I17" i="32"/>
  <c r="F97" i="32" s="1"/>
  <c r="G17" i="32"/>
  <c r="G78" i="32" s="1"/>
  <c r="E17" i="32"/>
  <c r="C17" i="32"/>
  <c r="AW16" i="32"/>
  <c r="AU16" i="32"/>
  <c r="AS16" i="32"/>
  <c r="AQ16" i="32"/>
  <c r="AO16" i="32"/>
  <c r="AM16" i="32"/>
  <c r="AK16" i="32"/>
  <c r="AI16" i="32"/>
  <c r="AG16" i="32"/>
  <c r="AE16" i="32"/>
  <c r="AC16" i="32"/>
  <c r="AA16" i="32"/>
  <c r="Y16" i="32"/>
  <c r="W16" i="32"/>
  <c r="U16" i="32"/>
  <c r="S16" i="32"/>
  <c r="Q16" i="32"/>
  <c r="F172" i="32" s="1"/>
  <c r="O16" i="32"/>
  <c r="M16" i="32"/>
  <c r="K16" i="32"/>
  <c r="I16" i="32"/>
  <c r="G16" i="32"/>
  <c r="F77" i="32" s="1"/>
  <c r="E16" i="32"/>
  <c r="C16" i="32"/>
  <c r="G39" i="32" s="1"/>
  <c r="AW15" i="32"/>
  <c r="AU15" i="32"/>
  <c r="AS15" i="32"/>
  <c r="AQ15" i="32"/>
  <c r="AO15" i="32"/>
  <c r="AM15" i="32"/>
  <c r="AK15" i="32"/>
  <c r="AI15" i="32"/>
  <c r="AG15" i="32"/>
  <c r="AE15" i="32"/>
  <c r="AC15" i="32"/>
  <c r="AA15" i="32"/>
  <c r="Y15" i="32"/>
  <c r="W15" i="32"/>
  <c r="U15" i="32"/>
  <c r="S15" i="32"/>
  <c r="Q15" i="32"/>
  <c r="O15" i="32"/>
  <c r="F152" i="32" s="1"/>
  <c r="M15" i="32"/>
  <c r="K15" i="32"/>
  <c r="F114" i="32" s="1"/>
  <c r="I15" i="32"/>
  <c r="G95" i="32" s="1"/>
  <c r="G15" i="32"/>
  <c r="G76" i="32" s="1"/>
  <c r="E15" i="32"/>
  <c r="C15" i="32"/>
  <c r="G38" i="32" s="1"/>
  <c r="AW14" i="32"/>
  <c r="AU14" i="32"/>
  <c r="AS14" i="32"/>
  <c r="AQ14" i="32"/>
  <c r="AO14" i="32"/>
  <c r="AM14" i="32"/>
  <c r="AK14" i="32"/>
  <c r="AI14" i="32"/>
  <c r="AG14" i="32"/>
  <c r="AE14" i="32"/>
  <c r="AC14" i="32"/>
  <c r="AA14" i="32"/>
  <c r="Y14" i="32"/>
  <c r="W14" i="32"/>
  <c r="U14" i="32"/>
  <c r="S14" i="32"/>
  <c r="Q14" i="32"/>
  <c r="O14" i="32"/>
  <c r="G151" i="32" s="1"/>
  <c r="M14" i="32"/>
  <c r="K14" i="32"/>
  <c r="F113" i="32" s="1"/>
  <c r="I14" i="32"/>
  <c r="G94" i="32" s="1"/>
  <c r="G14" i="32"/>
  <c r="G75" i="32" s="1"/>
  <c r="E14" i="32"/>
  <c r="G56" i="32" s="1"/>
  <c r="C14" i="32"/>
  <c r="F37" i="32" s="1"/>
  <c r="AW13" i="32"/>
  <c r="AU13" i="32"/>
  <c r="AS13" i="32"/>
  <c r="AQ13" i="32"/>
  <c r="AO13" i="32"/>
  <c r="AM13" i="32"/>
  <c r="AK13" i="32"/>
  <c r="AI13" i="32"/>
  <c r="AG13" i="32"/>
  <c r="AE13" i="32"/>
  <c r="AC13" i="32"/>
  <c r="AA13" i="32"/>
  <c r="Y13" i="32"/>
  <c r="W13" i="32"/>
  <c r="U13" i="32"/>
  <c r="S13" i="32"/>
  <c r="Q13" i="32"/>
  <c r="O13" i="32"/>
  <c r="M13" i="32"/>
  <c r="K13" i="32"/>
  <c r="I13" i="32"/>
  <c r="F93" i="32" s="1"/>
  <c r="G13" i="32"/>
  <c r="G74" i="32" s="1"/>
  <c r="E13" i="32"/>
  <c r="C13" i="32"/>
  <c r="G36" i="32" s="1"/>
  <c r="AW12" i="32"/>
  <c r="AU12" i="32"/>
  <c r="AS12" i="32"/>
  <c r="AQ12" i="32"/>
  <c r="AO12" i="32"/>
  <c r="AM12" i="32"/>
  <c r="AK12" i="32"/>
  <c r="AI12" i="32"/>
  <c r="AG12" i="32"/>
  <c r="AE12" i="32"/>
  <c r="AC12" i="32"/>
  <c r="AA12" i="32"/>
  <c r="Y12" i="32"/>
  <c r="W12" i="32"/>
  <c r="U12" i="32"/>
  <c r="S12" i="32"/>
  <c r="Q12" i="32"/>
  <c r="F168" i="32" s="1"/>
  <c r="O12" i="32"/>
  <c r="M12" i="32"/>
  <c r="K12" i="32"/>
  <c r="I12" i="32"/>
  <c r="G92" i="32" s="1"/>
  <c r="G12" i="32"/>
  <c r="F73" i="32" s="1"/>
  <c r="E12" i="32"/>
  <c r="C12" i="32"/>
  <c r="AW11" i="32"/>
  <c r="AU11" i="32"/>
  <c r="AS11" i="32"/>
  <c r="AQ11" i="32"/>
  <c r="AO11" i="32"/>
  <c r="AM11" i="32"/>
  <c r="AK11" i="32"/>
  <c r="AI11" i="32"/>
  <c r="AG11" i="32"/>
  <c r="AE11" i="32"/>
  <c r="AC11" i="32"/>
  <c r="AA11" i="32"/>
  <c r="Y11" i="32"/>
  <c r="W11" i="32"/>
  <c r="U11" i="32"/>
  <c r="S11" i="32"/>
  <c r="Q11" i="32"/>
  <c r="G167" i="32" s="1"/>
  <c r="O11" i="32"/>
  <c r="M11" i="32"/>
  <c r="K11" i="32"/>
  <c r="I11" i="32"/>
  <c r="G11" i="32"/>
  <c r="G72" i="32" s="1"/>
  <c r="E11" i="32"/>
  <c r="F53" i="32" s="1"/>
  <c r="C11" i="32"/>
  <c r="AW10" i="32"/>
  <c r="AU10" i="32"/>
  <c r="AS10" i="32"/>
  <c r="AQ10" i="32"/>
  <c r="AO10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F33" i="32" s="1"/>
  <c r="AX5" i="32"/>
  <c r="AT5" i="32"/>
  <c r="AS5" i="32"/>
  <c r="AP5" i="32"/>
  <c r="AL5" i="32"/>
  <c r="AK5" i="32"/>
  <c r="AH5" i="32"/>
  <c r="AD5" i="32"/>
  <c r="AC5" i="32"/>
  <c r="Z5" i="32"/>
  <c r="AX4" i="32"/>
  <c r="AW5" i="32" s="1"/>
  <c r="AW4" i="32"/>
  <c r="AV5" i="32" s="1"/>
  <c r="AV4" i="32"/>
  <c r="AU5" i="32" s="1"/>
  <c r="AU4" i="32"/>
  <c r="AT4" i="32"/>
  <c r="AS4" i="32"/>
  <c r="AR5" i="32" s="1"/>
  <c r="AR4" i="32"/>
  <c r="AQ5" i="32" s="1"/>
  <c r="AQ4" i="32"/>
  <c r="AP4" i="32"/>
  <c r="AO5" i="32" s="1"/>
  <c r="AO4" i="32"/>
  <c r="AN5" i="32" s="1"/>
  <c r="AN4" i="32"/>
  <c r="AM5" i="32" s="1"/>
  <c r="AM4" i="32"/>
  <c r="AL4" i="32"/>
  <c r="AK4" i="32"/>
  <c r="AJ5" i="32" s="1"/>
  <c r="AJ4" i="32"/>
  <c r="AI5" i="32" s="1"/>
  <c r="AI4" i="32"/>
  <c r="AH4" i="32"/>
  <c r="AG5" i="32" s="1"/>
  <c r="AG4" i="32"/>
  <c r="AF5" i="32" s="1"/>
  <c r="AF4" i="32"/>
  <c r="AE5" i="32" s="1"/>
  <c r="AE4" i="32"/>
  <c r="AD4" i="32"/>
  <c r="AC4" i="32"/>
  <c r="AB5" i="32" s="1"/>
  <c r="AB4" i="32"/>
  <c r="AA5" i="32" s="1"/>
  <c r="AA4" i="32"/>
  <c r="Z4" i="32"/>
  <c r="Y5" i="32" s="1"/>
  <c r="Y4" i="32"/>
  <c r="X4" i="32"/>
  <c r="W4" i="32"/>
  <c r="V5" i="32" s="1"/>
  <c r="V4" i="32"/>
  <c r="U5" i="32" s="1"/>
  <c r="U4" i="32"/>
  <c r="T5" i="32" s="1"/>
  <c r="T4" i="32"/>
  <c r="S5" i="32" s="1"/>
  <c r="S4" i="32"/>
  <c r="R5" i="32" s="1"/>
  <c r="R4" i="32"/>
  <c r="Q5" i="32" s="1"/>
  <c r="Q4" i="32"/>
  <c r="P5" i="32" s="1"/>
  <c r="P4" i="32"/>
  <c r="O5" i="32" s="1"/>
  <c r="O4" i="32"/>
  <c r="N5" i="32" s="1"/>
  <c r="N4" i="32"/>
  <c r="M5" i="32" s="1"/>
  <c r="M4" i="32"/>
  <c r="L5" i="32" s="1"/>
  <c r="L4" i="32"/>
  <c r="K5" i="32" s="1"/>
  <c r="K4" i="32"/>
  <c r="J5" i="32" s="1"/>
  <c r="J4" i="32"/>
  <c r="I5" i="32" s="1"/>
  <c r="I4" i="32"/>
  <c r="H5" i="32" s="1"/>
  <c r="H4" i="32"/>
  <c r="G5" i="32" s="1"/>
  <c r="G4" i="32"/>
  <c r="F5" i="32" s="1"/>
  <c r="F4" i="32"/>
  <c r="E5" i="32" s="1"/>
  <c r="E4" i="32"/>
  <c r="D5" i="32" s="1"/>
  <c r="D4" i="32"/>
  <c r="C5" i="32" s="1"/>
  <c r="C4" i="32"/>
  <c r="B5" i="32" s="1"/>
  <c r="B4" i="32"/>
  <c r="H488" i="31"/>
  <c r="G488" i="31"/>
  <c r="F488" i="31"/>
  <c r="G487" i="31"/>
  <c r="H487" i="31" s="1"/>
  <c r="F487" i="31"/>
  <c r="G486" i="31"/>
  <c r="F486" i="31"/>
  <c r="G485" i="31"/>
  <c r="F485" i="31"/>
  <c r="G484" i="31"/>
  <c r="H484" i="31" s="1"/>
  <c r="F484" i="31"/>
  <c r="G483" i="31"/>
  <c r="H483" i="31" s="1"/>
  <c r="F483" i="31"/>
  <c r="G482" i="31"/>
  <c r="F482" i="31"/>
  <c r="G481" i="31"/>
  <c r="F481" i="31"/>
  <c r="G480" i="31"/>
  <c r="H480" i="31" s="1"/>
  <c r="F480" i="31"/>
  <c r="G479" i="31"/>
  <c r="F479" i="31"/>
  <c r="G478" i="31"/>
  <c r="F478" i="31"/>
  <c r="G477" i="31"/>
  <c r="F477" i="31"/>
  <c r="G476" i="31"/>
  <c r="F476" i="31"/>
  <c r="H476" i="31" s="1"/>
  <c r="G475" i="31"/>
  <c r="H475" i="31" s="1"/>
  <c r="F475" i="31"/>
  <c r="G474" i="31"/>
  <c r="F474" i="31"/>
  <c r="G473" i="31"/>
  <c r="F473" i="31"/>
  <c r="G472" i="31"/>
  <c r="H472" i="31" s="1"/>
  <c r="F472" i="31"/>
  <c r="G471" i="31"/>
  <c r="F471" i="31"/>
  <c r="H471" i="31" s="1"/>
  <c r="G470" i="31"/>
  <c r="F470" i="31"/>
  <c r="G469" i="31"/>
  <c r="F469" i="31"/>
  <c r="H468" i="31"/>
  <c r="G468" i="31"/>
  <c r="F468" i="31"/>
  <c r="G467" i="31"/>
  <c r="F467" i="31"/>
  <c r="G466" i="31"/>
  <c r="F466" i="31"/>
  <c r="G465" i="31"/>
  <c r="F465" i="31"/>
  <c r="G464" i="31"/>
  <c r="F464" i="31"/>
  <c r="H464" i="31" s="1"/>
  <c r="H463" i="31"/>
  <c r="G463" i="31"/>
  <c r="F463" i="31"/>
  <c r="G462" i="31"/>
  <c r="F462" i="31"/>
  <c r="G461" i="31"/>
  <c r="F461" i="31"/>
  <c r="G460" i="31"/>
  <c r="H460" i="31" s="1"/>
  <c r="F460" i="31"/>
  <c r="G459" i="31"/>
  <c r="F459" i="31"/>
  <c r="G458" i="31"/>
  <c r="F458" i="31"/>
  <c r="G457" i="31"/>
  <c r="F457" i="31"/>
  <c r="H456" i="31"/>
  <c r="G456" i="31"/>
  <c r="F456" i="31"/>
  <c r="G455" i="31"/>
  <c r="H455" i="31" s="1"/>
  <c r="F455" i="31"/>
  <c r="G454" i="31"/>
  <c r="F454" i="31"/>
  <c r="G453" i="31"/>
  <c r="H453" i="31" s="1"/>
  <c r="F453" i="31"/>
  <c r="G452" i="31"/>
  <c r="F452" i="31"/>
  <c r="G451" i="31"/>
  <c r="H451" i="31" s="1"/>
  <c r="F451" i="31"/>
  <c r="G450" i="31"/>
  <c r="F450" i="31"/>
  <c r="G449" i="31"/>
  <c r="F449" i="31"/>
  <c r="G448" i="31"/>
  <c r="H448" i="31" s="1"/>
  <c r="F448" i="31"/>
  <c r="G447" i="31"/>
  <c r="F447" i="31"/>
  <c r="G446" i="31"/>
  <c r="F446" i="31"/>
  <c r="G445" i="31"/>
  <c r="F445" i="31"/>
  <c r="G444" i="31"/>
  <c r="F444" i="31"/>
  <c r="H444" i="31" s="1"/>
  <c r="G443" i="31"/>
  <c r="H443" i="31" s="1"/>
  <c r="F443" i="31"/>
  <c r="G442" i="31"/>
  <c r="F442" i="31"/>
  <c r="G441" i="31"/>
  <c r="F441" i="31"/>
  <c r="G440" i="31"/>
  <c r="F440" i="31"/>
  <c r="G439" i="31"/>
  <c r="F439" i="31"/>
  <c r="H439" i="31" s="1"/>
  <c r="G438" i="31"/>
  <c r="F438" i="31"/>
  <c r="G437" i="31"/>
  <c r="F437" i="31"/>
  <c r="H436" i="31"/>
  <c r="G436" i="31"/>
  <c r="F436" i="31"/>
  <c r="G435" i="31"/>
  <c r="F435" i="31"/>
  <c r="G434" i="31"/>
  <c r="H434" i="31" s="1"/>
  <c r="F434" i="31"/>
  <c r="G433" i="31"/>
  <c r="F433" i="31"/>
  <c r="G432" i="31"/>
  <c r="F432" i="31"/>
  <c r="H432" i="31" s="1"/>
  <c r="H431" i="31"/>
  <c r="G431" i="31"/>
  <c r="F431" i="31"/>
  <c r="G430" i="31"/>
  <c r="F430" i="31"/>
  <c r="G429" i="31"/>
  <c r="H429" i="31" s="1"/>
  <c r="F429" i="31"/>
  <c r="G428" i="31"/>
  <c r="H428" i="31" s="1"/>
  <c r="F428" i="31"/>
  <c r="G427" i="31"/>
  <c r="F427" i="31"/>
  <c r="G426" i="31"/>
  <c r="H426" i="31" s="1"/>
  <c r="F426" i="31"/>
  <c r="G425" i="31"/>
  <c r="F425" i="31"/>
  <c r="H424" i="31"/>
  <c r="G424" i="31"/>
  <c r="F424" i="31"/>
  <c r="G423" i="31"/>
  <c r="H423" i="31" s="1"/>
  <c r="F423" i="31"/>
  <c r="G422" i="31"/>
  <c r="F422" i="31"/>
  <c r="G421" i="31"/>
  <c r="H421" i="31" s="1"/>
  <c r="F421" i="31"/>
  <c r="G420" i="31"/>
  <c r="F420" i="31"/>
  <c r="G419" i="31"/>
  <c r="H419" i="31" s="1"/>
  <c r="F419" i="31"/>
  <c r="G418" i="31"/>
  <c r="F418" i="31"/>
  <c r="G417" i="31"/>
  <c r="F417" i="31"/>
  <c r="G416" i="31"/>
  <c r="H416" i="31" s="1"/>
  <c r="F416" i="31"/>
  <c r="G415" i="31"/>
  <c r="H415" i="31" s="1"/>
  <c r="F415" i="31"/>
  <c r="G414" i="31"/>
  <c r="F414" i="31"/>
  <c r="G413" i="31"/>
  <c r="F413" i="31"/>
  <c r="G412" i="31"/>
  <c r="F412" i="31"/>
  <c r="H412" i="31" s="1"/>
  <c r="G411" i="31"/>
  <c r="H411" i="31" s="1"/>
  <c r="F411" i="31"/>
  <c r="G410" i="31"/>
  <c r="F410" i="31"/>
  <c r="G409" i="31"/>
  <c r="F409" i="31"/>
  <c r="G408" i="31"/>
  <c r="F408" i="31"/>
  <c r="G407" i="31"/>
  <c r="F407" i="31"/>
  <c r="H407" i="31" s="1"/>
  <c r="G406" i="31"/>
  <c r="F406" i="31"/>
  <c r="G405" i="31"/>
  <c r="F405" i="31"/>
  <c r="H404" i="31"/>
  <c r="G404" i="31"/>
  <c r="F404" i="31"/>
  <c r="G403" i="31"/>
  <c r="F403" i="31"/>
  <c r="G402" i="31"/>
  <c r="H402" i="31" s="1"/>
  <c r="F402" i="31"/>
  <c r="G401" i="31"/>
  <c r="F401" i="31"/>
  <c r="G400" i="31"/>
  <c r="F400" i="31"/>
  <c r="H400" i="31" s="1"/>
  <c r="H399" i="31"/>
  <c r="G399" i="31"/>
  <c r="F399" i="31"/>
  <c r="G398" i="31"/>
  <c r="F398" i="31"/>
  <c r="G397" i="31"/>
  <c r="H397" i="31" s="1"/>
  <c r="F397" i="31"/>
  <c r="G396" i="31"/>
  <c r="H396" i="31" s="1"/>
  <c r="F396" i="31"/>
  <c r="G395" i="31"/>
  <c r="F395" i="31"/>
  <c r="G394" i="31"/>
  <c r="H394" i="31" s="1"/>
  <c r="F394" i="31"/>
  <c r="G393" i="31"/>
  <c r="F393" i="31"/>
  <c r="H392" i="31"/>
  <c r="G392" i="31"/>
  <c r="F392" i="31"/>
  <c r="G391" i="31"/>
  <c r="H391" i="31" s="1"/>
  <c r="F391" i="31"/>
  <c r="G390" i="31"/>
  <c r="F390" i="31"/>
  <c r="G389" i="31"/>
  <c r="H389" i="31" s="1"/>
  <c r="F389" i="31"/>
  <c r="G388" i="31"/>
  <c r="F388" i="31"/>
  <c r="G387" i="31"/>
  <c r="H387" i="31" s="1"/>
  <c r="F387" i="31"/>
  <c r="G386" i="31"/>
  <c r="F386" i="31"/>
  <c r="G385" i="31"/>
  <c r="F385" i="31"/>
  <c r="G384" i="31"/>
  <c r="H384" i="31" s="1"/>
  <c r="F384" i="31"/>
  <c r="G383" i="31"/>
  <c r="F383" i="31"/>
  <c r="G382" i="31"/>
  <c r="F382" i="31"/>
  <c r="G381" i="31"/>
  <c r="F381" i="31"/>
  <c r="G380" i="31"/>
  <c r="F380" i="31"/>
  <c r="H380" i="31" s="1"/>
  <c r="G379" i="31"/>
  <c r="H379" i="31" s="1"/>
  <c r="F379" i="31"/>
  <c r="G378" i="31"/>
  <c r="F378" i="31"/>
  <c r="G377" i="31"/>
  <c r="F377" i="31"/>
  <c r="G376" i="31"/>
  <c r="F376" i="31"/>
  <c r="G375" i="31"/>
  <c r="F375" i="31"/>
  <c r="H375" i="31" s="1"/>
  <c r="G374" i="31"/>
  <c r="F374" i="31"/>
  <c r="G373" i="31"/>
  <c r="F373" i="31"/>
  <c r="H372" i="31"/>
  <c r="G372" i="31"/>
  <c r="F372" i="31"/>
  <c r="G371" i="31"/>
  <c r="F371" i="31"/>
  <c r="G370" i="31"/>
  <c r="H370" i="31" s="1"/>
  <c r="F370" i="31"/>
  <c r="G369" i="31"/>
  <c r="F369" i="31"/>
  <c r="G368" i="31"/>
  <c r="F368" i="31"/>
  <c r="H368" i="31" s="1"/>
  <c r="H367" i="31"/>
  <c r="G367" i="31"/>
  <c r="F367" i="31"/>
  <c r="G366" i="31"/>
  <c r="F366" i="31"/>
  <c r="G365" i="31"/>
  <c r="H365" i="31" s="1"/>
  <c r="F365" i="31"/>
  <c r="G364" i="31"/>
  <c r="H364" i="31" s="1"/>
  <c r="F364" i="31"/>
  <c r="G363" i="31"/>
  <c r="F363" i="31"/>
  <c r="G362" i="31"/>
  <c r="H362" i="31" s="1"/>
  <c r="F362" i="31"/>
  <c r="G361" i="31"/>
  <c r="F361" i="31"/>
  <c r="H360" i="31"/>
  <c r="G360" i="31"/>
  <c r="F360" i="31"/>
  <c r="G359" i="31"/>
  <c r="H359" i="31" s="1"/>
  <c r="F359" i="31"/>
  <c r="G358" i="31"/>
  <c r="F358" i="31"/>
  <c r="G357" i="31"/>
  <c r="H357" i="31" s="1"/>
  <c r="F357" i="31"/>
  <c r="G356" i="31"/>
  <c r="H356" i="31" s="1"/>
  <c r="F356" i="31"/>
  <c r="G355" i="31"/>
  <c r="H355" i="31" s="1"/>
  <c r="F355" i="31"/>
  <c r="G354" i="31"/>
  <c r="F354" i="31"/>
  <c r="G353" i="31"/>
  <c r="F353" i="31"/>
  <c r="G352" i="31"/>
  <c r="H352" i="31" s="1"/>
  <c r="F352" i="31"/>
  <c r="G351" i="31"/>
  <c r="F351" i="31"/>
  <c r="G350" i="31"/>
  <c r="F350" i="31"/>
  <c r="G349" i="31"/>
  <c r="F349" i="31"/>
  <c r="H349" i="31" s="1"/>
  <c r="G348" i="31"/>
  <c r="F348" i="31"/>
  <c r="H348" i="31" s="1"/>
  <c r="G347" i="31"/>
  <c r="H347" i="31" s="1"/>
  <c r="F347" i="31"/>
  <c r="G346" i="31"/>
  <c r="F346" i="31"/>
  <c r="H345" i="31"/>
  <c r="G345" i="31"/>
  <c r="F345" i="31"/>
  <c r="G344" i="31"/>
  <c r="F344" i="31"/>
  <c r="G343" i="31"/>
  <c r="H343" i="31" s="1"/>
  <c r="F343" i="31"/>
  <c r="G342" i="31"/>
  <c r="F342" i="31"/>
  <c r="G341" i="31"/>
  <c r="F341" i="31"/>
  <c r="H341" i="31" s="1"/>
  <c r="G340" i="31"/>
  <c r="H340" i="31" s="1"/>
  <c r="F340" i="31"/>
  <c r="G339" i="31"/>
  <c r="F339" i="31"/>
  <c r="H339" i="31" s="1"/>
  <c r="G338" i="31"/>
  <c r="H338" i="31" s="1"/>
  <c r="F338" i="31"/>
  <c r="G337" i="31"/>
  <c r="F337" i="31"/>
  <c r="H337" i="31" s="1"/>
  <c r="H336" i="31"/>
  <c r="G336" i="31"/>
  <c r="F336" i="31"/>
  <c r="G335" i="31"/>
  <c r="H335" i="31" s="1"/>
  <c r="F335" i="31"/>
  <c r="G334" i="31"/>
  <c r="F334" i="31"/>
  <c r="G333" i="31"/>
  <c r="F333" i="31"/>
  <c r="G332" i="31"/>
  <c r="F332" i="31"/>
  <c r="G331" i="31"/>
  <c r="F331" i="31"/>
  <c r="H331" i="31" s="1"/>
  <c r="G330" i="31"/>
  <c r="F330" i="31"/>
  <c r="G329" i="31"/>
  <c r="H329" i="31" s="1"/>
  <c r="F329" i="31"/>
  <c r="G328" i="31"/>
  <c r="F328" i="31"/>
  <c r="H328" i="31" s="1"/>
  <c r="G327" i="31"/>
  <c r="F327" i="31"/>
  <c r="G326" i="31"/>
  <c r="F326" i="31"/>
  <c r="H325" i="31"/>
  <c r="G325" i="31"/>
  <c r="F325" i="31"/>
  <c r="G324" i="31"/>
  <c r="F324" i="31"/>
  <c r="G323" i="31"/>
  <c r="H323" i="31" s="1"/>
  <c r="F323" i="31"/>
  <c r="G322" i="31"/>
  <c r="F322" i="31"/>
  <c r="G321" i="31"/>
  <c r="F321" i="31"/>
  <c r="G320" i="31"/>
  <c r="F320" i="31"/>
  <c r="G319" i="31"/>
  <c r="F319" i="31"/>
  <c r="H319" i="31" s="1"/>
  <c r="G318" i="31"/>
  <c r="F318" i="31"/>
  <c r="G317" i="31"/>
  <c r="F317" i="31"/>
  <c r="H317" i="31" s="1"/>
  <c r="H316" i="31"/>
  <c r="G316" i="31"/>
  <c r="F316" i="31"/>
  <c r="G315" i="31"/>
  <c r="F315" i="31"/>
  <c r="G314" i="31"/>
  <c r="F314" i="31"/>
  <c r="G313" i="31"/>
  <c r="H313" i="31" s="1"/>
  <c r="F313" i="31"/>
  <c r="G312" i="31"/>
  <c r="F312" i="31"/>
  <c r="G311" i="31"/>
  <c r="F311" i="31"/>
  <c r="G310" i="31"/>
  <c r="F310" i="31"/>
  <c r="H309" i="31"/>
  <c r="G309" i="31"/>
  <c r="F309" i="31"/>
  <c r="G308" i="31"/>
  <c r="F308" i="31"/>
  <c r="G307" i="31"/>
  <c r="F307" i="31"/>
  <c r="G306" i="31"/>
  <c r="F306" i="31"/>
  <c r="G305" i="31"/>
  <c r="F305" i="31"/>
  <c r="G304" i="31"/>
  <c r="F304" i="31"/>
  <c r="G303" i="31"/>
  <c r="F303" i="31"/>
  <c r="H303" i="31" s="1"/>
  <c r="G302" i="31"/>
  <c r="F302" i="31"/>
  <c r="G301" i="31"/>
  <c r="F301" i="31"/>
  <c r="H301" i="31" s="1"/>
  <c r="H300" i="31"/>
  <c r="G300" i="31"/>
  <c r="F300" i="31"/>
  <c r="G299" i="31"/>
  <c r="H299" i="31" s="1"/>
  <c r="F299" i="31"/>
  <c r="F298" i="31"/>
  <c r="H298" i="31" s="1"/>
  <c r="F297" i="31"/>
  <c r="H297" i="31" s="1"/>
  <c r="F296" i="31"/>
  <c r="H296" i="31" s="1"/>
  <c r="F295" i="31"/>
  <c r="H295" i="31" s="1"/>
  <c r="F294" i="31"/>
  <c r="H294" i="31" s="1"/>
  <c r="F293" i="31"/>
  <c r="H293" i="31" s="1"/>
  <c r="F292" i="31"/>
  <c r="H292" i="31" s="1"/>
  <c r="F291" i="31"/>
  <c r="H291" i="31" s="1"/>
  <c r="F290" i="31"/>
  <c r="H290" i="31" s="1"/>
  <c r="F289" i="31"/>
  <c r="H289" i="31" s="1"/>
  <c r="F288" i="31"/>
  <c r="H288" i="31" s="1"/>
  <c r="F287" i="31"/>
  <c r="H287" i="31" s="1"/>
  <c r="F286" i="31"/>
  <c r="H286" i="31" s="1"/>
  <c r="F285" i="31"/>
  <c r="H285" i="31" s="1"/>
  <c r="F284" i="31"/>
  <c r="H284" i="31" s="1"/>
  <c r="F283" i="31"/>
  <c r="H283" i="31" s="1"/>
  <c r="F282" i="31"/>
  <c r="H282" i="31" s="1"/>
  <c r="F281" i="31"/>
  <c r="H281" i="31" s="1"/>
  <c r="F280" i="31"/>
  <c r="H280" i="31" s="1"/>
  <c r="F279" i="31"/>
  <c r="H279" i="31" s="1"/>
  <c r="F278" i="31"/>
  <c r="H278" i="31" s="1"/>
  <c r="F277" i="31"/>
  <c r="H277" i="31" s="1"/>
  <c r="F276" i="31"/>
  <c r="H276" i="31" s="1"/>
  <c r="H275" i="31"/>
  <c r="F275" i="31"/>
  <c r="F274" i="31"/>
  <c r="H274" i="31" s="1"/>
  <c r="F273" i="31"/>
  <c r="H273" i="31" s="1"/>
  <c r="F272" i="31"/>
  <c r="H272" i="31" s="1"/>
  <c r="F271" i="31"/>
  <c r="H271" i="31" s="1"/>
  <c r="F270" i="31"/>
  <c r="H270" i="31" s="1"/>
  <c r="F269" i="31"/>
  <c r="H269" i="31" s="1"/>
  <c r="F268" i="31"/>
  <c r="H268" i="31" s="1"/>
  <c r="F267" i="31"/>
  <c r="H267" i="31" s="1"/>
  <c r="F266" i="31"/>
  <c r="H266" i="31" s="1"/>
  <c r="H265" i="31"/>
  <c r="F265" i="31"/>
  <c r="F264" i="31"/>
  <c r="H264" i="31" s="1"/>
  <c r="F263" i="31"/>
  <c r="H263" i="31" s="1"/>
  <c r="F262" i="31"/>
  <c r="H262" i="31" s="1"/>
  <c r="F261" i="31"/>
  <c r="H261" i="31" s="1"/>
  <c r="F260" i="31"/>
  <c r="H260" i="31" s="1"/>
  <c r="H259" i="31"/>
  <c r="F259" i="31"/>
  <c r="F258" i="31"/>
  <c r="H258" i="31" s="1"/>
  <c r="F257" i="31"/>
  <c r="H257" i="31" s="1"/>
  <c r="F256" i="31"/>
  <c r="H256" i="31" s="1"/>
  <c r="F255" i="31"/>
  <c r="H255" i="31" s="1"/>
  <c r="F254" i="31"/>
  <c r="H254" i="31" s="1"/>
  <c r="F253" i="31"/>
  <c r="H253" i="31" s="1"/>
  <c r="F252" i="31"/>
  <c r="H252" i="31" s="1"/>
  <c r="H251" i="31"/>
  <c r="F251" i="31"/>
  <c r="F250" i="31"/>
  <c r="H250" i="31" s="1"/>
  <c r="H249" i="31"/>
  <c r="F249" i="31"/>
  <c r="F248" i="31"/>
  <c r="H248" i="31" s="1"/>
  <c r="F247" i="31"/>
  <c r="H247" i="31" s="1"/>
  <c r="F246" i="31"/>
  <c r="H246" i="31" s="1"/>
  <c r="F245" i="31"/>
  <c r="H245" i="31" s="1"/>
  <c r="F244" i="31"/>
  <c r="H244" i="31" s="1"/>
  <c r="F243" i="31"/>
  <c r="H243" i="31" s="1"/>
  <c r="F242" i="31"/>
  <c r="H242" i="31" s="1"/>
  <c r="F241" i="31"/>
  <c r="H241" i="31" s="1"/>
  <c r="F240" i="31"/>
  <c r="H240" i="31" s="1"/>
  <c r="F239" i="31"/>
  <c r="H239" i="31" s="1"/>
  <c r="F238" i="31"/>
  <c r="H238" i="31" s="1"/>
  <c r="F237" i="31"/>
  <c r="H237" i="31" s="1"/>
  <c r="F236" i="31"/>
  <c r="H236" i="31" s="1"/>
  <c r="H235" i="31"/>
  <c r="F235" i="31"/>
  <c r="F234" i="31"/>
  <c r="H234" i="31" s="1"/>
  <c r="F233" i="31"/>
  <c r="H233" i="31" s="1"/>
  <c r="F232" i="31"/>
  <c r="H232" i="31" s="1"/>
  <c r="F231" i="31"/>
  <c r="H231" i="31" s="1"/>
  <c r="F230" i="31"/>
  <c r="H230" i="31" s="1"/>
  <c r="F229" i="31"/>
  <c r="H229" i="31" s="1"/>
  <c r="F228" i="31"/>
  <c r="H228" i="31" s="1"/>
  <c r="F227" i="31"/>
  <c r="H227" i="31" s="1"/>
  <c r="F226" i="31"/>
  <c r="H226" i="31" s="1"/>
  <c r="F225" i="31"/>
  <c r="H225" i="31" s="1"/>
  <c r="F224" i="31"/>
  <c r="H224" i="31" s="1"/>
  <c r="F223" i="31"/>
  <c r="H223" i="31" s="1"/>
  <c r="H222" i="31"/>
  <c r="F222" i="31"/>
  <c r="F221" i="31"/>
  <c r="H221" i="31" s="1"/>
  <c r="F220" i="31"/>
  <c r="H220" i="31" s="1"/>
  <c r="F219" i="31"/>
  <c r="H219" i="31" s="1"/>
  <c r="F218" i="31"/>
  <c r="H218" i="31" s="1"/>
  <c r="F217" i="31"/>
  <c r="H217" i="31" s="1"/>
  <c r="H216" i="31"/>
  <c r="F216" i="31"/>
  <c r="F215" i="31"/>
  <c r="H215" i="31" s="1"/>
  <c r="H214" i="31"/>
  <c r="F214" i="31"/>
  <c r="F213" i="31"/>
  <c r="H213" i="31" s="1"/>
  <c r="F212" i="31"/>
  <c r="H212" i="31" s="1"/>
  <c r="F211" i="31"/>
  <c r="H211" i="31" s="1"/>
  <c r="F210" i="31"/>
  <c r="H210" i="31" s="1"/>
  <c r="F209" i="31"/>
  <c r="H209" i="31" s="1"/>
  <c r="H208" i="31"/>
  <c r="F208" i="31"/>
  <c r="F207" i="31"/>
  <c r="H207" i="31" s="1"/>
  <c r="H206" i="31"/>
  <c r="F206" i="31"/>
  <c r="F205" i="31"/>
  <c r="H205" i="31" s="1"/>
  <c r="F204" i="31"/>
  <c r="H204" i="31" s="1"/>
  <c r="H203" i="31"/>
  <c r="H202" i="31"/>
  <c r="H201" i="31"/>
  <c r="H200" i="31"/>
  <c r="H199" i="31"/>
  <c r="H198" i="31"/>
  <c r="H197" i="31"/>
  <c r="H196" i="31"/>
  <c r="H195" i="31"/>
  <c r="H194" i="31"/>
  <c r="H193" i="31"/>
  <c r="H192" i="31"/>
  <c r="H191" i="31"/>
  <c r="H190" i="31"/>
  <c r="H189" i="31"/>
  <c r="H188" i="31"/>
  <c r="H187" i="31"/>
  <c r="H186" i="31"/>
  <c r="H185" i="31"/>
  <c r="F164" i="31"/>
  <c r="G153" i="31"/>
  <c r="H153" i="31" s="1"/>
  <c r="G78" i="31"/>
  <c r="H78" i="31" s="1"/>
  <c r="G62" i="31"/>
  <c r="H62" i="31" s="1"/>
  <c r="F42" i="31"/>
  <c r="AW28" i="31"/>
  <c r="AU28" i="31"/>
  <c r="AS28" i="31"/>
  <c r="AQ28" i="31"/>
  <c r="AO28" i="31"/>
  <c r="AM28" i="31"/>
  <c r="AK28" i="31"/>
  <c r="AI28" i="31"/>
  <c r="AG28" i="31"/>
  <c r="AE28" i="31"/>
  <c r="AC28" i="31"/>
  <c r="AA28" i="31"/>
  <c r="Y28" i="31"/>
  <c r="W28" i="31"/>
  <c r="U28" i="31"/>
  <c r="S28" i="31"/>
  <c r="Q28" i="31"/>
  <c r="O28" i="31"/>
  <c r="M28" i="31"/>
  <c r="K28" i="31"/>
  <c r="I28" i="31"/>
  <c r="G28" i="31"/>
  <c r="G89" i="31" s="1"/>
  <c r="E28" i="31"/>
  <c r="F70" i="31" s="1"/>
  <c r="C28" i="31"/>
  <c r="AW27" i="31"/>
  <c r="AU27" i="31"/>
  <c r="AS27" i="31"/>
  <c r="AQ27" i="31"/>
  <c r="AO27" i="31"/>
  <c r="AM27" i="31"/>
  <c r="AK27" i="31"/>
  <c r="AI27" i="31"/>
  <c r="AG27" i="31"/>
  <c r="AE27" i="31"/>
  <c r="AC27" i="31"/>
  <c r="AA27" i="31"/>
  <c r="Y27" i="31"/>
  <c r="W27" i="31"/>
  <c r="U27" i="31"/>
  <c r="S27" i="31"/>
  <c r="Q27" i="31"/>
  <c r="O27" i="31"/>
  <c r="G164" i="31" s="1"/>
  <c r="M27" i="31"/>
  <c r="F145" i="31" s="1"/>
  <c r="K27" i="31"/>
  <c r="I27" i="31"/>
  <c r="G27" i="31"/>
  <c r="E27" i="31"/>
  <c r="G69" i="31" s="1"/>
  <c r="C27" i="31"/>
  <c r="G50" i="31" s="1"/>
  <c r="AW26" i="31"/>
  <c r="AU26" i="31"/>
  <c r="AS26" i="31"/>
  <c r="AQ26" i="31"/>
  <c r="AO26" i="31"/>
  <c r="AM26" i="31"/>
  <c r="AK26" i="31"/>
  <c r="AI26" i="31"/>
  <c r="AG26" i="31"/>
  <c r="AE26" i="31"/>
  <c r="AC26" i="31"/>
  <c r="AA26" i="31"/>
  <c r="Y26" i="31"/>
  <c r="W26" i="31"/>
  <c r="U26" i="31"/>
  <c r="S26" i="31"/>
  <c r="Q26" i="31"/>
  <c r="O26" i="31"/>
  <c r="M26" i="31"/>
  <c r="K26" i="31"/>
  <c r="G125" i="31" s="1"/>
  <c r="I26" i="31"/>
  <c r="F106" i="31" s="1"/>
  <c r="G26" i="31"/>
  <c r="E26" i="31"/>
  <c r="C26" i="31"/>
  <c r="G49" i="31" s="1"/>
  <c r="AW25" i="31"/>
  <c r="AU25" i="31"/>
  <c r="AS25" i="31"/>
  <c r="AQ25" i="31"/>
  <c r="AO25" i="31"/>
  <c r="AM25" i="31"/>
  <c r="AK25" i="31"/>
  <c r="AI25" i="31"/>
  <c r="AG25" i="31"/>
  <c r="AE25" i="31"/>
  <c r="AC25" i="31"/>
  <c r="AA25" i="31"/>
  <c r="Y25" i="31"/>
  <c r="W25" i="31"/>
  <c r="U25" i="31"/>
  <c r="S25" i="31"/>
  <c r="Q25" i="31"/>
  <c r="O25" i="31"/>
  <c r="M25" i="31"/>
  <c r="K25" i="31"/>
  <c r="I25" i="31"/>
  <c r="G105" i="31" s="1"/>
  <c r="G25" i="31"/>
  <c r="F86" i="31" s="1"/>
  <c r="E25" i="31"/>
  <c r="C25" i="31"/>
  <c r="AW24" i="31"/>
  <c r="AU24" i="31"/>
  <c r="AS24" i="31"/>
  <c r="AQ24" i="31"/>
  <c r="AO24" i="31"/>
  <c r="AM24" i="31"/>
  <c r="AK24" i="31"/>
  <c r="AI24" i="31"/>
  <c r="AG24" i="31"/>
  <c r="AE24" i="31"/>
  <c r="AC24" i="31"/>
  <c r="AA24" i="31"/>
  <c r="Y24" i="31"/>
  <c r="W24" i="31"/>
  <c r="U24" i="31"/>
  <c r="S24" i="31"/>
  <c r="Q24" i="31"/>
  <c r="G180" i="31" s="1"/>
  <c r="O24" i="31"/>
  <c r="F161" i="31" s="1"/>
  <c r="M24" i="31"/>
  <c r="K24" i="31"/>
  <c r="I24" i="31"/>
  <c r="G24" i="31"/>
  <c r="G85" i="31" s="1"/>
  <c r="E24" i="31"/>
  <c r="F66" i="31" s="1"/>
  <c r="C24" i="31"/>
  <c r="F47" i="31" s="1"/>
  <c r="AW23" i="31"/>
  <c r="AU23" i="31"/>
  <c r="AS23" i="31"/>
  <c r="AQ23" i="31"/>
  <c r="AO23" i="31"/>
  <c r="AM23" i="31"/>
  <c r="AK23" i="31"/>
  <c r="AI23" i="31"/>
  <c r="AG23" i="31"/>
  <c r="AE23" i="31"/>
  <c r="AC23" i="31"/>
  <c r="AA23" i="31"/>
  <c r="Y23" i="31"/>
  <c r="W23" i="31"/>
  <c r="U23" i="31"/>
  <c r="S23" i="31"/>
  <c r="Q23" i="31"/>
  <c r="O23" i="31"/>
  <c r="M23" i="31"/>
  <c r="K23" i="31"/>
  <c r="F122" i="31" s="1"/>
  <c r="I23" i="31"/>
  <c r="G23" i="31"/>
  <c r="E23" i="31"/>
  <c r="G65" i="31" s="1"/>
  <c r="C23" i="31"/>
  <c r="AW22" i="31"/>
  <c r="AU22" i="31"/>
  <c r="AS22" i="31"/>
  <c r="AQ22" i="31"/>
  <c r="AO22" i="31"/>
  <c r="AM22" i="31"/>
  <c r="AK22" i="31"/>
  <c r="AI22" i="31"/>
  <c r="AG22" i="31"/>
  <c r="AE22" i="31"/>
  <c r="AC22" i="31"/>
  <c r="AA22" i="31"/>
  <c r="Y22" i="31"/>
  <c r="W22" i="31"/>
  <c r="U22" i="31"/>
  <c r="S22" i="31"/>
  <c r="Q22" i="31"/>
  <c r="O22" i="31"/>
  <c r="M22" i="31"/>
  <c r="G140" i="31" s="1"/>
  <c r="K22" i="31"/>
  <c r="G121" i="31" s="1"/>
  <c r="I22" i="31"/>
  <c r="F102" i="31" s="1"/>
  <c r="G22" i="31"/>
  <c r="E22" i="31"/>
  <c r="C22" i="31"/>
  <c r="G45" i="31" s="1"/>
  <c r="AW21" i="31"/>
  <c r="AU21" i="31"/>
  <c r="AS21" i="31"/>
  <c r="AQ21" i="31"/>
  <c r="AO21" i="31"/>
  <c r="AM21" i="31"/>
  <c r="AK21" i="31"/>
  <c r="AI21" i="31"/>
  <c r="AG21" i="31"/>
  <c r="AE21" i="31"/>
  <c r="AC21" i="31"/>
  <c r="AA21" i="31"/>
  <c r="Y21" i="31"/>
  <c r="W21" i="31"/>
  <c r="U21" i="31"/>
  <c r="S21" i="31"/>
  <c r="Q21" i="31"/>
  <c r="F177" i="31" s="1"/>
  <c r="O21" i="31"/>
  <c r="M21" i="31"/>
  <c r="K21" i="31"/>
  <c r="I21" i="31"/>
  <c r="G101" i="31" s="1"/>
  <c r="G21" i="31"/>
  <c r="F82" i="31" s="1"/>
  <c r="E21" i="31"/>
  <c r="C21" i="31"/>
  <c r="AW20" i="31"/>
  <c r="AU20" i="31"/>
  <c r="AS20" i="31"/>
  <c r="AQ20" i="31"/>
  <c r="AO20" i="31"/>
  <c r="AM20" i="31"/>
  <c r="AK20" i="31"/>
  <c r="AI20" i="31"/>
  <c r="AG20" i="31"/>
  <c r="AE20" i="31"/>
  <c r="AC20" i="31"/>
  <c r="AA20" i="31"/>
  <c r="Y20" i="31"/>
  <c r="W20" i="31"/>
  <c r="U20" i="31"/>
  <c r="S20" i="31"/>
  <c r="Q20" i="31"/>
  <c r="O20" i="31"/>
  <c r="M20" i="31"/>
  <c r="K20" i="31"/>
  <c r="I20" i="31"/>
  <c r="G20" i="31"/>
  <c r="G81" i="31" s="1"/>
  <c r="E20" i="31"/>
  <c r="F62" i="31" s="1"/>
  <c r="C20" i="31"/>
  <c r="AW19" i="31"/>
  <c r="AU19" i="31"/>
  <c r="AS19" i="31"/>
  <c r="AQ19" i="31"/>
  <c r="AO19" i="31"/>
  <c r="AM19" i="31"/>
  <c r="AK19" i="31"/>
  <c r="AI19" i="31"/>
  <c r="AG19" i="31"/>
  <c r="AE19" i="31"/>
  <c r="AC19" i="31"/>
  <c r="AA19" i="31"/>
  <c r="Y19" i="31"/>
  <c r="W19" i="31"/>
  <c r="U19" i="31"/>
  <c r="S19" i="31"/>
  <c r="Q19" i="31"/>
  <c r="O19" i="31"/>
  <c r="G156" i="31" s="1"/>
  <c r="M19" i="31"/>
  <c r="F137" i="31" s="1"/>
  <c r="K19" i="31"/>
  <c r="F118" i="31" s="1"/>
  <c r="I19" i="31"/>
  <c r="G19" i="31"/>
  <c r="E19" i="31"/>
  <c r="G61" i="31" s="1"/>
  <c r="C19" i="31"/>
  <c r="G42" i="31" s="1"/>
  <c r="AW18" i="31"/>
  <c r="AU18" i="31"/>
  <c r="AS18" i="31"/>
  <c r="AQ18" i="31"/>
  <c r="AO18" i="31"/>
  <c r="AM18" i="31"/>
  <c r="AK18" i="31"/>
  <c r="AI18" i="31"/>
  <c r="AG18" i="31"/>
  <c r="AE18" i="31"/>
  <c r="AC18" i="31"/>
  <c r="AA18" i="31"/>
  <c r="Y18" i="31"/>
  <c r="W18" i="31"/>
  <c r="U18" i="31"/>
  <c r="S18" i="31"/>
  <c r="Q18" i="31"/>
  <c r="O18" i="31"/>
  <c r="M18" i="31"/>
  <c r="K18" i="31"/>
  <c r="G117" i="31" s="1"/>
  <c r="I18" i="31"/>
  <c r="F98" i="31" s="1"/>
  <c r="G18" i="31"/>
  <c r="E18" i="31"/>
  <c r="C18" i="31"/>
  <c r="G41" i="31" s="1"/>
  <c r="AW17" i="31"/>
  <c r="AU17" i="31"/>
  <c r="AS17" i="31"/>
  <c r="AQ17" i="31"/>
  <c r="AO17" i="31"/>
  <c r="AM17" i="31"/>
  <c r="AK17" i="31"/>
  <c r="AI17" i="31"/>
  <c r="AG17" i="31"/>
  <c r="AE17" i="31"/>
  <c r="AC17" i="31"/>
  <c r="AA17" i="31"/>
  <c r="Y17" i="31"/>
  <c r="W17" i="31"/>
  <c r="U17" i="31"/>
  <c r="S17" i="31"/>
  <c r="Q17" i="31"/>
  <c r="O17" i="31"/>
  <c r="M17" i="31"/>
  <c r="G135" i="31" s="1"/>
  <c r="K17" i="31"/>
  <c r="I17" i="31"/>
  <c r="G97" i="31" s="1"/>
  <c r="G17" i="31"/>
  <c r="F78" i="31" s="1"/>
  <c r="E17" i="31"/>
  <c r="C17" i="31"/>
  <c r="G40" i="31" s="1"/>
  <c r="AW16" i="31"/>
  <c r="AU16" i="31"/>
  <c r="AS16" i="31"/>
  <c r="AQ16" i="31"/>
  <c r="AO16" i="31"/>
  <c r="AM16" i="31"/>
  <c r="AK16" i="31"/>
  <c r="AI16" i="31"/>
  <c r="AG16" i="31"/>
  <c r="AE16" i="31"/>
  <c r="AC16" i="31"/>
  <c r="AA16" i="31"/>
  <c r="Y16" i="31"/>
  <c r="W16" i="31"/>
  <c r="U16" i="31"/>
  <c r="S16" i="31"/>
  <c r="Q16" i="31"/>
  <c r="G172" i="31" s="1"/>
  <c r="O16" i="31"/>
  <c r="F153" i="31" s="1"/>
  <c r="M16" i="31"/>
  <c r="K16" i="31"/>
  <c r="I16" i="31"/>
  <c r="G16" i="31"/>
  <c r="G77" i="31" s="1"/>
  <c r="E16" i="31"/>
  <c r="F58" i="31" s="1"/>
  <c r="C16" i="31"/>
  <c r="AW15" i="31"/>
  <c r="AU15" i="31"/>
  <c r="AS15" i="31"/>
  <c r="AQ15" i="31"/>
  <c r="AO15" i="31"/>
  <c r="AM15" i="31"/>
  <c r="AK15" i="31"/>
  <c r="AI15" i="31"/>
  <c r="AG15" i="31"/>
  <c r="AE15" i="31"/>
  <c r="AC15" i="31"/>
  <c r="AA15" i="31"/>
  <c r="Y15" i="31"/>
  <c r="W15" i="31"/>
  <c r="U15" i="31"/>
  <c r="S15" i="31"/>
  <c r="Q15" i="31"/>
  <c r="O15" i="31"/>
  <c r="M15" i="31"/>
  <c r="F133" i="31" s="1"/>
  <c r="K15" i="31"/>
  <c r="F114" i="31" s="1"/>
  <c r="I15" i="31"/>
  <c r="G15" i="31"/>
  <c r="E15" i="31"/>
  <c r="G57" i="31" s="1"/>
  <c r="C15" i="31"/>
  <c r="AW14" i="31"/>
  <c r="AU14" i="31"/>
  <c r="AS14" i="31"/>
  <c r="AQ14" i="31"/>
  <c r="AO14" i="31"/>
  <c r="AM14" i="31"/>
  <c r="AK14" i="31"/>
  <c r="AI14" i="31"/>
  <c r="AG14" i="31"/>
  <c r="AE14" i="31"/>
  <c r="AC14" i="31"/>
  <c r="AA14" i="31"/>
  <c r="Y14" i="31"/>
  <c r="W14" i="31"/>
  <c r="U14" i="31"/>
  <c r="S14" i="31"/>
  <c r="Q14" i="31"/>
  <c r="O14" i="31"/>
  <c r="M14" i="31"/>
  <c r="K14" i="31"/>
  <c r="G113" i="31" s="1"/>
  <c r="I14" i="31"/>
  <c r="F94" i="31" s="1"/>
  <c r="G14" i="31"/>
  <c r="E14" i="31"/>
  <c r="C14" i="31"/>
  <c r="G37" i="31" s="1"/>
  <c r="AW13" i="31"/>
  <c r="AU13" i="31"/>
  <c r="AS13" i="31"/>
  <c r="AQ13" i="31"/>
  <c r="AO13" i="31"/>
  <c r="AM13" i="31"/>
  <c r="AK13" i="31"/>
  <c r="AI13" i="31"/>
  <c r="AG13" i="31"/>
  <c r="AE13" i="31"/>
  <c r="AC13" i="31"/>
  <c r="AA13" i="31"/>
  <c r="Y13" i="31"/>
  <c r="W13" i="31"/>
  <c r="U13" i="31"/>
  <c r="S13" i="31"/>
  <c r="Q13" i="31"/>
  <c r="F169" i="31" s="1"/>
  <c r="O13" i="31"/>
  <c r="M13" i="31"/>
  <c r="K13" i="31"/>
  <c r="I13" i="31"/>
  <c r="G93" i="31" s="1"/>
  <c r="G13" i="31"/>
  <c r="F74" i="31" s="1"/>
  <c r="E13" i="31"/>
  <c r="C13" i="31"/>
  <c r="G36" i="31" s="1"/>
  <c r="AW12" i="31"/>
  <c r="AU12" i="31"/>
  <c r="AS12" i="31"/>
  <c r="AQ12" i="31"/>
  <c r="AO12" i="31"/>
  <c r="AM12" i="31"/>
  <c r="AK12" i="31"/>
  <c r="AI12" i="31"/>
  <c r="AG12" i="31"/>
  <c r="AE12" i="31"/>
  <c r="AC12" i="31"/>
  <c r="AA12" i="31"/>
  <c r="Y12" i="31"/>
  <c r="W12" i="31"/>
  <c r="U12" i="31"/>
  <c r="S12" i="31"/>
  <c r="Q12" i="31"/>
  <c r="O12" i="31"/>
  <c r="M12" i="31"/>
  <c r="K12" i="31"/>
  <c r="I12" i="31"/>
  <c r="G12" i="31"/>
  <c r="G73" i="31" s="1"/>
  <c r="E12" i="31"/>
  <c r="F54" i="31" s="1"/>
  <c r="C12" i="31"/>
  <c r="AW11" i="31"/>
  <c r="AU11" i="31"/>
  <c r="AS11" i="31"/>
  <c r="AQ11" i="31"/>
  <c r="AO11" i="31"/>
  <c r="AM11" i="31"/>
  <c r="AK11" i="31"/>
  <c r="AI11" i="31"/>
  <c r="AG11" i="31"/>
  <c r="AE11" i="31"/>
  <c r="AC11" i="31"/>
  <c r="AA11" i="31"/>
  <c r="Y11" i="31"/>
  <c r="W11" i="31"/>
  <c r="U11" i="31"/>
  <c r="S11" i="31"/>
  <c r="Q11" i="31"/>
  <c r="O11" i="31"/>
  <c r="G148" i="31" s="1"/>
  <c r="M11" i="31"/>
  <c r="K11" i="31"/>
  <c r="I11" i="31"/>
  <c r="G11" i="31"/>
  <c r="E11" i="31"/>
  <c r="G53" i="31" s="1"/>
  <c r="C11" i="31"/>
  <c r="G34" i="31" s="1"/>
  <c r="AW10" i="31"/>
  <c r="AU10" i="31"/>
  <c r="AS10" i="31"/>
  <c r="AQ10" i="31"/>
  <c r="AO10" i="31"/>
  <c r="AM10" i="31"/>
  <c r="AK10" i="31"/>
  <c r="AI10" i="31"/>
  <c r="AG10" i="31"/>
  <c r="AE10" i="31"/>
  <c r="AC10" i="31"/>
  <c r="AA10" i="31"/>
  <c r="Y10" i="31"/>
  <c r="W10" i="31"/>
  <c r="U10" i="31"/>
  <c r="S10" i="31"/>
  <c r="Q10" i="31"/>
  <c r="O10" i="31"/>
  <c r="M10" i="31"/>
  <c r="G128" i="31" s="1"/>
  <c r="K10" i="31"/>
  <c r="G109" i="31" s="1"/>
  <c r="I10" i="31"/>
  <c r="F90" i="31" s="1"/>
  <c r="G10" i="31"/>
  <c r="E10" i="31"/>
  <c r="C10" i="31"/>
  <c r="G33" i="31" s="1"/>
  <c r="AX5" i="31"/>
  <c r="AL5" i="31"/>
  <c r="AX4" i="31"/>
  <c r="AW5" i="31" s="1"/>
  <c r="AW4" i="31"/>
  <c r="AV5" i="31" s="1"/>
  <c r="AV4" i="31"/>
  <c r="AU5" i="31" s="1"/>
  <c r="AU4" i="31"/>
  <c r="AT5" i="31" s="1"/>
  <c r="AT4" i="31"/>
  <c r="AS5" i="31" s="1"/>
  <c r="AS4" i="31"/>
  <c r="AR5" i="31" s="1"/>
  <c r="AR4" i="31"/>
  <c r="AQ5" i="31" s="1"/>
  <c r="AQ4" i="31"/>
  <c r="AP5" i="31" s="1"/>
  <c r="AP4" i="31"/>
  <c r="AO5" i="31" s="1"/>
  <c r="AO4" i="31"/>
  <c r="AN5" i="31" s="1"/>
  <c r="AN4" i="31"/>
  <c r="AM5" i="31" s="1"/>
  <c r="AM4" i="31"/>
  <c r="AL4" i="31"/>
  <c r="AK5" i="31" s="1"/>
  <c r="AK4" i="31"/>
  <c r="AJ5" i="31" s="1"/>
  <c r="AJ4" i="31"/>
  <c r="AI5" i="31" s="1"/>
  <c r="AI4" i="31"/>
  <c r="AH5" i="31" s="1"/>
  <c r="AH4" i="31"/>
  <c r="AG5" i="31" s="1"/>
  <c r="AG4" i="31"/>
  <c r="AF5" i="31" s="1"/>
  <c r="AF4" i="31"/>
  <c r="AE5" i="31" s="1"/>
  <c r="AE4" i="31"/>
  <c r="AD5" i="31" s="1"/>
  <c r="AD4" i="31"/>
  <c r="AC5" i="31" s="1"/>
  <c r="AC4" i="31"/>
  <c r="AB5" i="31" s="1"/>
  <c r="AB4" i="31"/>
  <c r="AA5" i="31" s="1"/>
  <c r="AA4" i="31"/>
  <c r="Z5" i="31" s="1"/>
  <c r="Z4" i="31"/>
  <c r="Y5" i="31" s="1"/>
  <c r="Y4" i="31"/>
  <c r="X5" i="31" s="1"/>
  <c r="X4" i="31"/>
  <c r="W4" i="31"/>
  <c r="V5" i="31" s="1"/>
  <c r="V4" i="31"/>
  <c r="U5" i="31" s="1"/>
  <c r="U4" i="31"/>
  <c r="T5" i="31" s="1"/>
  <c r="T4" i="31"/>
  <c r="S5" i="31" s="1"/>
  <c r="S4" i="31"/>
  <c r="R5" i="31" s="1"/>
  <c r="R4" i="31"/>
  <c r="Q5" i="31" s="1"/>
  <c r="Q4" i="31"/>
  <c r="P5" i="31" s="1"/>
  <c r="P4" i="31"/>
  <c r="O5" i="31" s="1"/>
  <c r="O4" i="31"/>
  <c r="N5" i="31" s="1"/>
  <c r="N4" i="31"/>
  <c r="M5" i="31" s="1"/>
  <c r="M4" i="31"/>
  <c r="L5" i="31" s="1"/>
  <c r="L4" i="31"/>
  <c r="K5" i="31" s="1"/>
  <c r="K4" i="31"/>
  <c r="J5" i="31" s="1"/>
  <c r="J4" i="31"/>
  <c r="I5" i="31" s="1"/>
  <c r="I4" i="31"/>
  <c r="H5" i="31" s="1"/>
  <c r="H4" i="31"/>
  <c r="G5" i="31" s="1"/>
  <c r="G4" i="31"/>
  <c r="F5" i="31" s="1"/>
  <c r="F4" i="31"/>
  <c r="E5" i="31" s="1"/>
  <c r="E4" i="31"/>
  <c r="D5" i="31" s="1"/>
  <c r="D4" i="31"/>
  <c r="C5" i="31" s="1"/>
  <c r="C4" i="31"/>
  <c r="B5" i="31" s="1"/>
  <c r="B4" i="31"/>
  <c r="D919" i="23"/>
  <c r="E919" i="23" s="1"/>
  <c r="D918" i="23"/>
  <c r="E918" i="23" s="1"/>
  <c r="D917" i="23"/>
  <c r="E917" i="23" s="1"/>
  <c r="D916" i="23"/>
  <c r="E916" i="23" s="1"/>
  <c r="D915" i="23"/>
  <c r="E915" i="23" s="1"/>
  <c r="D914" i="23"/>
  <c r="E914" i="23" s="1"/>
  <c r="D913" i="23"/>
  <c r="E913" i="23" s="1"/>
  <c r="D912" i="23"/>
  <c r="E912" i="23" s="1"/>
  <c r="C911" i="23"/>
  <c r="B911" i="23"/>
  <c r="D911" i="23" s="1"/>
  <c r="E911" i="23" s="1"/>
  <c r="D910" i="23"/>
  <c r="E910" i="23" s="1"/>
  <c r="D909" i="23"/>
  <c r="E909" i="23" s="1"/>
  <c r="D908" i="23"/>
  <c r="E908" i="23" s="1"/>
  <c r="D907" i="23"/>
  <c r="E907" i="23" s="1"/>
  <c r="D906" i="23"/>
  <c r="E906" i="23" s="1"/>
  <c r="D905" i="23"/>
  <c r="E905" i="23" s="1"/>
  <c r="D904" i="23"/>
  <c r="E904" i="23" s="1"/>
  <c r="D903" i="23"/>
  <c r="E903" i="23" s="1"/>
  <c r="D902" i="23"/>
  <c r="E902" i="23" s="1"/>
  <c r="D901" i="23"/>
  <c r="E901" i="23" s="1"/>
  <c r="D900" i="23"/>
  <c r="E900" i="23" s="1"/>
  <c r="D899" i="23"/>
  <c r="E899" i="23" s="1"/>
  <c r="D898" i="23"/>
  <c r="E898" i="23" s="1"/>
  <c r="D897" i="23"/>
  <c r="E897" i="23" s="1"/>
  <c r="D896" i="23"/>
  <c r="E896" i="23" s="1"/>
  <c r="D895" i="23"/>
  <c r="E895" i="23" s="1"/>
  <c r="D894" i="23"/>
  <c r="E894" i="23" s="1"/>
  <c r="D893" i="23"/>
  <c r="E893" i="23" s="1"/>
  <c r="D892" i="23"/>
  <c r="E892" i="23" s="1"/>
  <c r="D891" i="23"/>
  <c r="E891" i="23" s="1"/>
  <c r="D890" i="23"/>
  <c r="E890" i="23" s="1"/>
  <c r="D889" i="23"/>
  <c r="E889" i="23" s="1"/>
  <c r="D888" i="23"/>
  <c r="E888" i="23" s="1"/>
  <c r="D887" i="23"/>
  <c r="E887" i="23" s="1"/>
  <c r="D886" i="23"/>
  <c r="E886" i="23" s="1"/>
  <c r="D885" i="23"/>
  <c r="E885" i="23" s="1"/>
  <c r="D884" i="23"/>
  <c r="E884" i="23" s="1"/>
  <c r="D883" i="23"/>
  <c r="E883" i="23" s="1"/>
  <c r="D882" i="23"/>
  <c r="E882" i="23" s="1"/>
  <c r="D881" i="23"/>
  <c r="E881" i="23" s="1"/>
  <c r="D880" i="23"/>
  <c r="E880" i="23" s="1"/>
  <c r="D879" i="23"/>
  <c r="E879" i="23" s="1"/>
  <c r="D878" i="23"/>
  <c r="E878" i="23" s="1"/>
  <c r="D877" i="23"/>
  <c r="E877" i="23" s="1"/>
  <c r="D876" i="23"/>
  <c r="E876" i="23" s="1"/>
  <c r="D875" i="23"/>
  <c r="E875" i="23" s="1"/>
  <c r="D874" i="23"/>
  <c r="E874" i="23" s="1"/>
  <c r="D873" i="23"/>
  <c r="E873" i="23" s="1"/>
  <c r="D872" i="23"/>
  <c r="E872" i="23" s="1"/>
  <c r="D871" i="23"/>
  <c r="E871" i="23" s="1"/>
  <c r="D870" i="23"/>
  <c r="E870" i="23" s="1"/>
  <c r="D869" i="23"/>
  <c r="E869" i="23" s="1"/>
  <c r="D868" i="23"/>
  <c r="E868" i="23" s="1"/>
  <c r="D867" i="23"/>
  <c r="E867" i="23" s="1"/>
  <c r="D866" i="23"/>
  <c r="E866" i="23" s="1"/>
  <c r="D865" i="23"/>
  <c r="E865" i="23" s="1"/>
  <c r="D864" i="23"/>
  <c r="E864" i="23" s="1"/>
  <c r="D863" i="23"/>
  <c r="E863" i="23" s="1"/>
  <c r="D862" i="23"/>
  <c r="E862" i="23" s="1"/>
  <c r="D861" i="23"/>
  <c r="E861" i="23" s="1"/>
  <c r="D860" i="23"/>
  <c r="E860" i="23" s="1"/>
  <c r="D859" i="23"/>
  <c r="E859" i="23" s="1"/>
  <c r="D858" i="23"/>
  <c r="E858" i="23" s="1"/>
  <c r="D857" i="23"/>
  <c r="E857" i="23" s="1"/>
  <c r="D856" i="23"/>
  <c r="E856" i="23" s="1"/>
  <c r="D855" i="23"/>
  <c r="E855" i="23" s="1"/>
  <c r="D854" i="23"/>
  <c r="E854" i="23" s="1"/>
  <c r="D853" i="23"/>
  <c r="E853" i="23" s="1"/>
  <c r="D852" i="23"/>
  <c r="E852" i="23" s="1"/>
  <c r="D851" i="23"/>
  <c r="E851" i="23" s="1"/>
  <c r="D850" i="23"/>
  <c r="E850" i="23" s="1"/>
  <c r="D849" i="23"/>
  <c r="E849" i="23" s="1"/>
  <c r="D848" i="23"/>
  <c r="E848" i="23" s="1"/>
  <c r="D847" i="23"/>
  <c r="E847" i="23" s="1"/>
  <c r="D846" i="23"/>
  <c r="E846" i="23" s="1"/>
  <c r="D845" i="23"/>
  <c r="E845" i="23" s="1"/>
  <c r="D844" i="23"/>
  <c r="E844" i="23" s="1"/>
  <c r="D843" i="23"/>
  <c r="E843" i="23" s="1"/>
  <c r="D842" i="23"/>
  <c r="E842" i="23" s="1"/>
  <c r="D841" i="23"/>
  <c r="E841" i="23" s="1"/>
  <c r="D840" i="23"/>
  <c r="E840" i="23" s="1"/>
  <c r="D839" i="23"/>
  <c r="E839" i="23" s="1"/>
  <c r="D838" i="23"/>
  <c r="E838" i="23" s="1"/>
  <c r="D837" i="23"/>
  <c r="E837" i="23" s="1"/>
  <c r="D836" i="23"/>
  <c r="E836" i="23" s="1"/>
  <c r="D835" i="23"/>
  <c r="E835" i="23" s="1"/>
  <c r="D834" i="23"/>
  <c r="E834" i="23" s="1"/>
  <c r="D833" i="23"/>
  <c r="E833" i="23" s="1"/>
  <c r="D832" i="23"/>
  <c r="E832" i="23" s="1"/>
  <c r="D831" i="23"/>
  <c r="E831" i="23" s="1"/>
  <c r="D830" i="23"/>
  <c r="E830" i="23" s="1"/>
  <c r="D829" i="23"/>
  <c r="E829" i="23" s="1"/>
  <c r="D828" i="23"/>
  <c r="E828" i="23" s="1"/>
  <c r="D827" i="23"/>
  <c r="E827" i="23" s="1"/>
  <c r="D826" i="23"/>
  <c r="E826" i="23" s="1"/>
  <c r="D825" i="23"/>
  <c r="E825" i="23" s="1"/>
  <c r="D824" i="23"/>
  <c r="E824" i="23" s="1"/>
  <c r="D823" i="23"/>
  <c r="E823" i="23" s="1"/>
  <c r="D822" i="23"/>
  <c r="E822" i="23" s="1"/>
  <c r="D821" i="23"/>
  <c r="E821" i="23" s="1"/>
  <c r="D820" i="23"/>
  <c r="E820" i="23" s="1"/>
  <c r="D819" i="23"/>
  <c r="E819" i="23" s="1"/>
  <c r="D818" i="23"/>
  <c r="E818" i="23" s="1"/>
  <c r="D817" i="23"/>
  <c r="E817" i="23" s="1"/>
  <c r="D816" i="23"/>
  <c r="E816" i="23" s="1"/>
  <c r="D815" i="23"/>
  <c r="E815" i="23" s="1"/>
  <c r="D814" i="23"/>
  <c r="E814" i="23" s="1"/>
  <c r="D813" i="23"/>
  <c r="E813" i="23" s="1"/>
  <c r="D812" i="23"/>
  <c r="E812" i="23" s="1"/>
  <c r="D811" i="23"/>
  <c r="E811" i="23" s="1"/>
  <c r="D810" i="23"/>
  <c r="E810" i="23" s="1"/>
  <c r="D809" i="23"/>
  <c r="E809" i="23" s="1"/>
  <c r="D808" i="23"/>
  <c r="E808" i="23" s="1"/>
  <c r="D807" i="23"/>
  <c r="E807" i="23" s="1"/>
  <c r="D806" i="23"/>
  <c r="E806" i="23" s="1"/>
  <c r="D805" i="23"/>
  <c r="E805" i="23" s="1"/>
  <c r="D804" i="23"/>
  <c r="E804" i="23" s="1"/>
  <c r="D803" i="23"/>
  <c r="E803" i="23" s="1"/>
  <c r="D802" i="23"/>
  <c r="E802" i="23" s="1"/>
  <c r="D801" i="23"/>
  <c r="E801" i="23" s="1"/>
  <c r="D800" i="23"/>
  <c r="E800" i="23" s="1"/>
  <c r="D799" i="23"/>
  <c r="E799" i="23" s="1"/>
  <c r="D798" i="23"/>
  <c r="E798" i="23" s="1"/>
  <c r="D797" i="23"/>
  <c r="E797" i="23" s="1"/>
  <c r="D796" i="23"/>
  <c r="E796" i="23" s="1"/>
  <c r="D795" i="23"/>
  <c r="E795" i="23" s="1"/>
  <c r="D794" i="23"/>
  <c r="E794" i="23" s="1"/>
  <c r="D793" i="23"/>
  <c r="E793" i="23" s="1"/>
  <c r="D792" i="23"/>
  <c r="E792" i="23" s="1"/>
  <c r="D791" i="23"/>
  <c r="E791" i="23" s="1"/>
  <c r="D790" i="23"/>
  <c r="E790" i="23" s="1"/>
  <c r="D789" i="23"/>
  <c r="E789" i="23" s="1"/>
  <c r="D788" i="23"/>
  <c r="E788" i="23" s="1"/>
  <c r="D787" i="23"/>
  <c r="E787" i="23" s="1"/>
  <c r="D786" i="23"/>
  <c r="E786" i="23" s="1"/>
  <c r="D785" i="23"/>
  <c r="E785" i="23" s="1"/>
  <c r="D784" i="23"/>
  <c r="E784" i="23" s="1"/>
  <c r="D783" i="23"/>
  <c r="E783" i="23" s="1"/>
  <c r="D782" i="23"/>
  <c r="E782" i="23" s="1"/>
  <c r="D781" i="23"/>
  <c r="E781" i="23" s="1"/>
  <c r="D780" i="23"/>
  <c r="E780" i="23" s="1"/>
  <c r="D779" i="23"/>
  <c r="E779" i="23" s="1"/>
  <c r="D778" i="23"/>
  <c r="E778" i="23" s="1"/>
  <c r="D777" i="23"/>
  <c r="E777" i="23" s="1"/>
  <c r="D776" i="23"/>
  <c r="E776" i="23" s="1"/>
  <c r="D775" i="23"/>
  <c r="E775" i="23" s="1"/>
  <c r="D774" i="23"/>
  <c r="E774" i="23" s="1"/>
  <c r="D773" i="23"/>
  <c r="E773" i="23" s="1"/>
  <c r="D772" i="23"/>
  <c r="E772" i="23" s="1"/>
  <c r="D771" i="23"/>
  <c r="E771" i="23" s="1"/>
  <c r="D770" i="23"/>
  <c r="E770" i="23" s="1"/>
  <c r="D769" i="23"/>
  <c r="E769" i="23" s="1"/>
  <c r="D768" i="23"/>
  <c r="E768" i="23" s="1"/>
  <c r="D767" i="23"/>
  <c r="E767" i="23" s="1"/>
  <c r="D766" i="23"/>
  <c r="E766" i="23" s="1"/>
  <c r="D765" i="23"/>
  <c r="E765" i="23" s="1"/>
  <c r="D764" i="23"/>
  <c r="E764" i="23" s="1"/>
  <c r="D763" i="23"/>
  <c r="E763" i="23" s="1"/>
  <c r="D762" i="23"/>
  <c r="E762" i="23" s="1"/>
  <c r="D761" i="23"/>
  <c r="E761" i="23" s="1"/>
  <c r="D760" i="23"/>
  <c r="E760" i="23" s="1"/>
  <c r="D759" i="23"/>
  <c r="E759" i="23" s="1"/>
  <c r="D758" i="23"/>
  <c r="E758" i="23" s="1"/>
  <c r="D757" i="23"/>
  <c r="E757" i="23" s="1"/>
  <c r="D756" i="23"/>
  <c r="E756" i="23" s="1"/>
  <c r="D755" i="23"/>
  <c r="E755" i="23" s="1"/>
  <c r="D754" i="23"/>
  <c r="E754" i="23" s="1"/>
  <c r="D753" i="23"/>
  <c r="E753" i="23" s="1"/>
  <c r="D752" i="23"/>
  <c r="E752" i="23" s="1"/>
  <c r="D751" i="23"/>
  <c r="E751" i="23" s="1"/>
  <c r="D750" i="23"/>
  <c r="E750" i="23" s="1"/>
  <c r="D749" i="23"/>
  <c r="E749" i="23" s="1"/>
  <c r="D748" i="23"/>
  <c r="E748" i="23" s="1"/>
  <c r="E747" i="23"/>
  <c r="D747" i="23"/>
  <c r="D746" i="23"/>
  <c r="E746" i="23" s="1"/>
  <c r="D745" i="23"/>
  <c r="E745" i="23" s="1"/>
  <c r="D744" i="23"/>
  <c r="E744" i="23" s="1"/>
  <c r="E743" i="23"/>
  <c r="D743" i="23"/>
  <c r="D742" i="23"/>
  <c r="E742" i="23" s="1"/>
  <c r="D741" i="23"/>
  <c r="E741" i="23" s="1"/>
  <c r="D740" i="23"/>
  <c r="E740" i="23" s="1"/>
  <c r="E739" i="23"/>
  <c r="D739" i="23"/>
  <c r="D738" i="23"/>
  <c r="E738" i="23" s="1"/>
  <c r="D737" i="23"/>
  <c r="E737" i="23" s="1"/>
  <c r="D736" i="23"/>
  <c r="E736" i="23" s="1"/>
  <c r="E735" i="23"/>
  <c r="D735" i="23"/>
  <c r="D734" i="23"/>
  <c r="E734" i="23" s="1"/>
  <c r="D733" i="23"/>
  <c r="E733" i="23" s="1"/>
  <c r="D732" i="23"/>
  <c r="E732" i="23" s="1"/>
  <c r="E731" i="23"/>
  <c r="D731" i="23"/>
  <c r="D730" i="23"/>
  <c r="E730" i="23" s="1"/>
  <c r="D729" i="23"/>
  <c r="E729" i="23" s="1"/>
  <c r="D728" i="23"/>
  <c r="E728" i="23" s="1"/>
  <c r="E727" i="23"/>
  <c r="D727" i="23"/>
  <c r="D726" i="23"/>
  <c r="E726" i="23" s="1"/>
  <c r="D725" i="23"/>
  <c r="E725" i="23" s="1"/>
  <c r="D724" i="23"/>
  <c r="E724" i="23" s="1"/>
  <c r="E723" i="23"/>
  <c r="D723" i="23"/>
  <c r="D722" i="23"/>
  <c r="E722" i="23" s="1"/>
  <c r="D721" i="23"/>
  <c r="E721" i="23" s="1"/>
  <c r="D720" i="23"/>
  <c r="E720" i="23" s="1"/>
  <c r="E719" i="23"/>
  <c r="D719" i="23"/>
  <c r="D718" i="23"/>
  <c r="E718" i="23" s="1"/>
  <c r="D717" i="23"/>
  <c r="E717" i="23" s="1"/>
  <c r="D716" i="23"/>
  <c r="E716" i="23" s="1"/>
  <c r="E715" i="23"/>
  <c r="D715" i="23"/>
  <c r="D714" i="23"/>
  <c r="E714" i="23" s="1"/>
  <c r="D713" i="23"/>
  <c r="E713" i="23" s="1"/>
  <c r="D712" i="23"/>
  <c r="E712" i="23" s="1"/>
  <c r="E711" i="23"/>
  <c r="D711" i="23"/>
  <c r="D710" i="23"/>
  <c r="E710" i="23" s="1"/>
  <c r="D709" i="23"/>
  <c r="E709" i="23" s="1"/>
  <c r="D708" i="23"/>
  <c r="E708" i="23" s="1"/>
  <c r="E707" i="23"/>
  <c r="D707" i="23"/>
  <c r="D706" i="23"/>
  <c r="E706" i="23" s="1"/>
  <c r="D705" i="23"/>
  <c r="E705" i="23" s="1"/>
  <c r="D704" i="23"/>
  <c r="E704" i="23" s="1"/>
  <c r="E703" i="23"/>
  <c r="D703" i="23"/>
  <c r="D702" i="23"/>
  <c r="E702" i="23" s="1"/>
  <c r="D701" i="23"/>
  <c r="E701" i="23" s="1"/>
  <c r="D700" i="23"/>
  <c r="E700" i="23" s="1"/>
  <c r="E699" i="23"/>
  <c r="D699" i="23"/>
  <c r="D698" i="23"/>
  <c r="E698" i="23" s="1"/>
  <c r="D697" i="23"/>
  <c r="E697" i="23" s="1"/>
  <c r="D696" i="23"/>
  <c r="E696" i="23" s="1"/>
  <c r="E695" i="23"/>
  <c r="D695" i="23"/>
  <c r="D694" i="23"/>
  <c r="E694" i="23" s="1"/>
  <c r="D693" i="23"/>
  <c r="E693" i="23" s="1"/>
  <c r="D692" i="23"/>
  <c r="E692" i="23" s="1"/>
  <c r="E691" i="23"/>
  <c r="D691" i="23"/>
  <c r="D690" i="23"/>
  <c r="E690" i="23" s="1"/>
  <c r="D689" i="23"/>
  <c r="E689" i="23" s="1"/>
  <c r="D688" i="23"/>
  <c r="E688" i="23" s="1"/>
  <c r="E687" i="23"/>
  <c r="D687" i="23"/>
  <c r="D686" i="23"/>
  <c r="E686" i="23" s="1"/>
  <c r="D685" i="23"/>
  <c r="E685" i="23" s="1"/>
  <c r="D684" i="23"/>
  <c r="E684" i="23" s="1"/>
  <c r="E683" i="23"/>
  <c r="D683" i="23"/>
  <c r="D682" i="23"/>
  <c r="E682" i="23" s="1"/>
  <c r="D681" i="23"/>
  <c r="E681" i="23" s="1"/>
  <c r="D680" i="23"/>
  <c r="E680" i="23" s="1"/>
  <c r="E679" i="23"/>
  <c r="D679" i="23"/>
  <c r="D678" i="23"/>
  <c r="E678" i="23" s="1"/>
  <c r="D677" i="23"/>
  <c r="E677" i="23" s="1"/>
  <c r="D676" i="23"/>
  <c r="E676" i="23" s="1"/>
  <c r="E675" i="23"/>
  <c r="D675" i="23"/>
  <c r="D674" i="23"/>
  <c r="E674" i="23" s="1"/>
  <c r="D673" i="23"/>
  <c r="E673" i="23" s="1"/>
  <c r="D672" i="23"/>
  <c r="E672" i="23" s="1"/>
  <c r="E671" i="23"/>
  <c r="D671" i="23"/>
  <c r="D670" i="23"/>
  <c r="E670" i="23" s="1"/>
  <c r="D669" i="23"/>
  <c r="E669" i="23" s="1"/>
  <c r="D668" i="23"/>
  <c r="E668" i="23" s="1"/>
  <c r="E667" i="23"/>
  <c r="D667" i="23"/>
  <c r="D666" i="23"/>
  <c r="E666" i="23" s="1"/>
  <c r="D665" i="23"/>
  <c r="E665" i="23" s="1"/>
  <c r="D664" i="23"/>
  <c r="E664" i="23" s="1"/>
  <c r="E663" i="23"/>
  <c r="D663" i="23"/>
  <c r="D662" i="23"/>
  <c r="E662" i="23" s="1"/>
  <c r="D661" i="23"/>
  <c r="E661" i="23" s="1"/>
  <c r="D660" i="23"/>
  <c r="E660" i="23" s="1"/>
  <c r="E659" i="23"/>
  <c r="D659" i="23"/>
  <c r="D658" i="23"/>
  <c r="E658" i="23" s="1"/>
  <c r="D657" i="23"/>
  <c r="E657" i="23" s="1"/>
  <c r="D656" i="23"/>
  <c r="E656" i="23" s="1"/>
  <c r="E655" i="23"/>
  <c r="D655" i="23"/>
  <c r="D654" i="23"/>
  <c r="E654" i="23" s="1"/>
  <c r="D653" i="23"/>
  <c r="E653" i="23" s="1"/>
  <c r="D652" i="23"/>
  <c r="E652" i="23" s="1"/>
  <c r="E651" i="23"/>
  <c r="D651" i="23"/>
  <c r="D650" i="23"/>
  <c r="E650" i="23" s="1"/>
  <c r="D649" i="23"/>
  <c r="E649" i="23" s="1"/>
  <c r="D648" i="23"/>
  <c r="E648" i="23" s="1"/>
  <c r="E647" i="23"/>
  <c r="D647" i="23"/>
  <c r="D646" i="23"/>
  <c r="E646" i="23" s="1"/>
  <c r="D645" i="23"/>
  <c r="E645" i="23" s="1"/>
  <c r="D644" i="23"/>
  <c r="E644" i="23" s="1"/>
  <c r="E643" i="23"/>
  <c r="D643" i="23"/>
  <c r="D642" i="23"/>
  <c r="E642" i="23" s="1"/>
  <c r="D641" i="23"/>
  <c r="E641" i="23" s="1"/>
  <c r="D640" i="23"/>
  <c r="E640" i="23" s="1"/>
  <c r="E639" i="23"/>
  <c r="D639" i="23"/>
  <c r="D638" i="23"/>
  <c r="E638" i="23" s="1"/>
  <c r="D637" i="23"/>
  <c r="E637" i="23" s="1"/>
  <c r="D636" i="23"/>
  <c r="E636" i="23" s="1"/>
  <c r="E635" i="23"/>
  <c r="D635" i="23"/>
  <c r="D634" i="23"/>
  <c r="E634" i="23" s="1"/>
  <c r="D633" i="23"/>
  <c r="E633" i="23" s="1"/>
  <c r="D632" i="23"/>
  <c r="E632" i="23" s="1"/>
  <c r="E631" i="23"/>
  <c r="D631" i="23"/>
  <c r="D630" i="23"/>
  <c r="E630" i="23" s="1"/>
  <c r="D629" i="23"/>
  <c r="E629" i="23" s="1"/>
  <c r="D628" i="23"/>
  <c r="E628" i="23" s="1"/>
  <c r="E627" i="23"/>
  <c r="D627" i="23"/>
  <c r="D626" i="23"/>
  <c r="E626" i="23" s="1"/>
  <c r="D625" i="23"/>
  <c r="E625" i="23" s="1"/>
  <c r="D624" i="23"/>
  <c r="E624" i="23" s="1"/>
  <c r="E623" i="23"/>
  <c r="D623" i="23"/>
  <c r="D622" i="23"/>
  <c r="E622" i="23" s="1"/>
  <c r="D621" i="23"/>
  <c r="E621" i="23" s="1"/>
  <c r="D620" i="23"/>
  <c r="E620" i="23" s="1"/>
  <c r="E619" i="23"/>
  <c r="D619" i="23"/>
  <c r="D618" i="23"/>
  <c r="E618" i="23" s="1"/>
  <c r="D617" i="23"/>
  <c r="E617" i="23" s="1"/>
  <c r="D616" i="23"/>
  <c r="E616" i="23" s="1"/>
  <c r="E615" i="23"/>
  <c r="D615" i="23"/>
  <c r="D614" i="23"/>
  <c r="E614" i="23" s="1"/>
  <c r="D613" i="23"/>
  <c r="E613" i="23" s="1"/>
  <c r="D612" i="23"/>
  <c r="E612" i="23" s="1"/>
  <c r="E611" i="23"/>
  <c r="D611" i="23"/>
  <c r="D610" i="23"/>
  <c r="E610" i="23" s="1"/>
  <c r="D609" i="23"/>
  <c r="E609" i="23" s="1"/>
  <c r="D608" i="23"/>
  <c r="E608" i="23" s="1"/>
  <c r="E607" i="23"/>
  <c r="D607" i="23"/>
  <c r="D606" i="23"/>
  <c r="E606" i="23" s="1"/>
  <c r="D605" i="23"/>
  <c r="E605" i="23" s="1"/>
  <c r="D604" i="23"/>
  <c r="E604" i="23" s="1"/>
  <c r="E603" i="23"/>
  <c r="D603" i="23"/>
  <c r="D602" i="23"/>
  <c r="E602" i="23" s="1"/>
  <c r="D601" i="23"/>
  <c r="E601" i="23" s="1"/>
  <c r="D600" i="23"/>
  <c r="E600" i="23" s="1"/>
  <c r="E599" i="23"/>
  <c r="D599" i="23"/>
  <c r="D598" i="23"/>
  <c r="E598" i="23" s="1"/>
  <c r="D597" i="23"/>
  <c r="E597" i="23" s="1"/>
  <c r="D596" i="23"/>
  <c r="E596" i="23" s="1"/>
  <c r="E595" i="23"/>
  <c r="D595" i="23"/>
  <c r="D594" i="23"/>
  <c r="E594" i="23" s="1"/>
  <c r="D593" i="23"/>
  <c r="E593" i="23" s="1"/>
  <c r="D592" i="23"/>
  <c r="E592" i="23" s="1"/>
  <c r="E591" i="23"/>
  <c r="D591" i="23"/>
  <c r="D590" i="23"/>
  <c r="E590" i="23" s="1"/>
  <c r="D589" i="23"/>
  <c r="E589" i="23" s="1"/>
  <c r="D588" i="23"/>
  <c r="E588" i="23" s="1"/>
  <c r="E587" i="23"/>
  <c r="D587" i="23"/>
  <c r="D586" i="23"/>
  <c r="E586" i="23" s="1"/>
  <c r="D554" i="23"/>
  <c r="E554" i="23" s="1"/>
  <c r="D553" i="23"/>
  <c r="E553" i="23" s="1"/>
  <c r="E552" i="23"/>
  <c r="D552" i="23"/>
  <c r="D551" i="23"/>
  <c r="E551" i="23" s="1"/>
  <c r="D550" i="23"/>
  <c r="E550" i="23" s="1"/>
  <c r="D549" i="23"/>
  <c r="E549" i="23" s="1"/>
  <c r="E548" i="23"/>
  <c r="D548" i="23"/>
  <c r="D547" i="23"/>
  <c r="E547" i="23" s="1"/>
  <c r="D546" i="23"/>
  <c r="E546" i="23" s="1"/>
  <c r="D545" i="23"/>
  <c r="E545" i="23" s="1"/>
  <c r="E544" i="23"/>
  <c r="D544" i="23"/>
  <c r="D543" i="23"/>
  <c r="E543" i="23" s="1"/>
  <c r="D542" i="23"/>
  <c r="E542" i="23" s="1"/>
  <c r="D541" i="23"/>
  <c r="E541" i="23" s="1"/>
  <c r="E540" i="23"/>
  <c r="D540" i="23"/>
  <c r="D539" i="23"/>
  <c r="E539" i="23" s="1"/>
  <c r="D538" i="23"/>
  <c r="E538" i="23" s="1"/>
  <c r="D537" i="23"/>
  <c r="E537" i="23" s="1"/>
  <c r="E536" i="23"/>
  <c r="D536" i="23"/>
  <c r="D535" i="23"/>
  <c r="E535" i="23" s="1"/>
  <c r="D534" i="23"/>
  <c r="E534" i="23" s="1"/>
  <c r="D533" i="23"/>
  <c r="E533" i="23" s="1"/>
  <c r="E532" i="23"/>
  <c r="D532" i="23"/>
  <c r="D531" i="23"/>
  <c r="E531" i="23" s="1"/>
  <c r="D530" i="23"/>
  <c r="E530" i="23" s="1"/>
  <c r="D529" i="23"/>
  <c r="E529" i="23" s="1"/>
  <c r="E528" i="23"/>
  <c r="D528" i="23"/>
  <c r="D527" i="23"/>
  <c r="E527" i="23" s="1"/>
  <c r="D526" i="23"/>
  <c r="E526" i="23" s="1"/>
  <c r="D525" i="23"/>
  <c r="E525" i="23" s="1"/>
  <c r="E524" i="23"/>
  <c r="D524" i="23"/>
  <c r="D523" i="23"/>
  <c r="E523" i="23" s="1"/>
  <c r="D522" i="23"/>
  <c r="E522" i="23" s="1"/>
  <c r="D521" i="23"/>
  <c r="E521" i="23" s="1"/>
  <c r="E520" i="23"/>
  <c r="D520" i="23"/>
  <c r="D519" i="23"/>
  <c r="E519" i="23" s="1"/>
  <c r="D518" i="23"/>
  <c r="E518" i="23" s="1"/>
  <c r="D517" i="23"/>
  <c r="E517" i="23" s="1"/>
  <c r="E516" i="23"/>
  <c r="D516" i="23"/>
  <c r="D515" i="23"/>
  <c r="E515" i="23" s="1"/>
  <c r="D514" i="23"/>
  <c r="E514" i="23" s="1"/>
  <c r="D513" i="23"/>
  <c r="E513" i="23" s="1"/>
  <c r="E512" i="23"/>
  <c r="D512" i="23"/>
  <c r="D511" i="23"/>
  <c r="E511" i="23" s="1"/>
  <c r="D510" i="23"/>
  <c r="E510" i="23" s="1"/>
  <c r="D509" i="23"/>
  <c r="E509" i="23" s="1"/>
  <c r="E508" i="23"/>
  <c r="D508" i="23"/>
  <c r="D507" i="23"/>
  <c r="E507" i="23" s="1"/>
  <c r="D506" i="23"/>
  <c r="E506" i="23" s="1"/>
  <c r="D505" i="23"/>
  <c r="E505" i="23" s="1"/>
  <c r="E504" i="23"/>
  <c r="D504" i="23"/>
  <c r="D503" i="23"/>
  <c r="E503" i="23" s="1"/>
  <c r="D502" i="23"/>
  <c r="E502" i="23" s="1"/>
  <c r="D501" i="23"/>
  <c r="E501" i="23" s="1"/>
  <c r="E500" i="23"/>
  <c r="D500" i="23"/>
  <c r="D499" i="23"/>
  <c r="E499" i="23" s="1"/>
  <c r="D498" i="23"/>
  <c r="E498" i="23" s="1"/>
  <c r="D497" i="23"/>
  <c r="E497" i="23" s="1"/>
  <c r="E496" i="23"/>
  <c r="D496" i="23"/>
  <c r="D495" i="23"/>
  <c r="E495" i="23" s="1"/>
  <c r="D494" i="23"/>
  <c r="E494" i="23" s="1"/>
  <c r="D493" i="23"/>
  <c r="E493" i="23" s="1"/>
  <c r="E492" i="23"/>
  <c r="D492" i="23"/>
  <c r="D491" i="23"/>
  <c r="E491" i="23" s="1"/>
  <c r="D490" i="23"/>
  <c r="E490" i="23" s="1"/>
  <c r="D489" i="23"/>
  <c r="E489" i="23" s="1"/>
  <c r="E488" i="23"/>
  <c r="D488" i="23"/>
  <c r="D487" i="23"/>
  <c r="E487" i="23" s="1"/>
  <c r="D486" i="23"/>
  <c r="E486" i="23" s="1"/>
  <c r="D485" i="23"/>
  <c r="E485" i="23" s="1"/>
  <c r="E484" i="23"/>
  <c r="D484" i="23"/>
  <c r="D483" i="23"/>
  <c r="E483" i="23" s="1"/>
  <c r="D482" i="23"/>
  <c r="E482" i="23" s="1"/>
  <c r="D481" i="23"/>
  <c r="E481" i="23" s="1"/>
  <c r="E480" i="23"/>
  <c r="D480" i="23"/>
  <c r="D479" i="23"/>
  <c r="E479" i="23" s="1"/>
  <c r="D478" i="23"/>
  <c r="E478" i="23" s="1"/>
  <c r="D477" i="23"/>
  <c r="E477" i="23" s="1"/>
  <c r="E476" i="23"/>
  <c r="D476" i="23"/>
  <c r="D475" i="23"/>
  <c r="E475" i="23" s="1"/>
  <c r="D474" i="23"/>
  <c r="E474" i="23" s="1"/>
  <c r="D473" i="23"/>
  <c r="E473" i="23" s="1"/>
  <c r="E472" i="23"/>
  <c r="D472" i="23"/>
  <c r="D471" i="23"/>
  <c r="E471" i="23" s="1"/>
  <c r="D470" i="23"/>
  <c r="E470" i="23" s="1"/>
  <c r="D469" i="23"/>
  <c r="E469" i="23" s="1"/>
  <c r="E468" i="23"/>
  <c r="D468" i="23"/>
  <c r="D467" i="23"/>
  <c r="E467" i="23" s="1"/>
  <c r="D466" i="23"/>
  <c r="E466" i="23" s="1"/>
  <c r="D465" i="23"/>
  <c r="E465" i="23" s="1"/>
  <c r="E464" i="23"/>
  <c r="D464" i="23"/>
  <c r="D463" i="23"/>
  <c r="E463" i="23" s="1"/>
  <c r="D462" i="23"/>
  <c r="E462" i="23" s="1"/>
  <c r="D461" i="23"/>
  <c r="E461" i="23" s="1"/>
  <c r="E460" i="23"/>
  <c r="D460" i="23"/>
  <c r="D459" i="23"/>
  <c r="E459" i="23" s="1"/>
  <c r="D458" i="23"/>
  <c r="E458" i="23" s="1"/>
  <c r="D457" i="23"/>
  <c r="E457" i="23" s="1"/>
  <c r="E456" i="23"/>
  <c r="D456" i="23"/>
  <c r="D455" i="23"/>
  <c r="E455" i="23" s="1"/>
  <c r="D454" i="23"/>
  <c r="E454" i="23" s="1"/>
  <c r="D453" i="23"/>
  <c r="E453" i="23" s="1"/>
  <c r="E452" i="23"/>
  <c r="D452" i="23"/>
  <c r="D451" i="23"/>
  <c r="E451" i="23" s="1"/>
  <c r="D450" i="23"/>
  <c r="E450" i="23" s="1"/>
  <c r="D449" i="23"/>
  <c r="E449" i="23" s="1"/>
  <c r="E448" i="23"/>
  <c r="D448" i="23"/>
  <c r="D447" i="23"/>
  <c r="E447" i="23" s="1"/>
  <c r="D446" i="23"/>
  <c r="E446" i="23" s="1"/>
  <c r="D445" i="23"/>
  <c r="E445" i="23" s="1"/>
  <c r="E444" i="23"/>
  <c r="D444" i="23"/>
  <c r="D443" i="23"/>
  <c r="E443" i="23" s="1"/>
  <c r="D442" i="23"/>
  <c r="E442" i="23" s="1"/>
  <c r="D441" i="23"/>
  <c r="E441" i="23" s="1"/>
  <c r="E440" i="23"/>
  <c r="D440" i="23"/>
  <c r="D439" i="23"/>
  <c r="E439" i="23" s="1"/>
  <c r="D438" i="23"/>
  <c r="E438" i="23" s="1"/>
  <c r="D437" i="23"/>
  <c r="E437" i="23" s="1"/>
  <c r="E436" i="23"/>
  <c r="D436" i="23"/>
  <c r="D435" i="23"/>
  <c r="E435" i="23" s="1"/>
  <c r="D434" i="23"/>
  <c r="E434" i="23" s="1"/>
  <c r="D433" i="23"/>
  <c r="E433" i="23" s="1"/>
  <c r="E432" i="23"/>
  <c r="D432" i="23"/>
  <c r="D431" i="23"/>
  <c r="E431" i="23" s="1"/>
  <c r="D430" i="23"/>
  <c r="E430" i="23" s="1"/>
  <c r="D429" i="23"/>
  <c r="E429" i="23" s="1"/>
  <c r="E428" i="23"/>
  <c r="D428" i="23"/>
  <c r="D427" i="23"/>
  <c r="E427" i="23" s="1"/>
  <c r="D426" i="23"/>
  <c r="E426" i="23" s="1"/>
  <c r="D425" i="23"/>
  <c r="E425" i="23" s="1"/>
  <c r="E424" i="23"/>
  <c r="D424" i="23"/>
  <c r="D423" i="23"/>
  <c r="E423" i="23" s="1"/>
  <c r="D422" i="23"/>
  <c r="E422" i="23" s="1"/>
  <c r="D421" i="23"/>
  <c r="E421" i="23" s="1"/>
  <c r="E420" i="23"/>
  <c r="D420" i="23"/>
  <c r="D419" i="23"/>
  <c r="E419" i="23" s="1"/>
  <c r="D418" i="23"/>
  <c r="E418" i="23" s="1"/>
  <c r="D417" i="23"/>
  <c r="E417" i="23" s="1"/>
  <c r="E416" i="23"/>
  <c r="D416" i="23"/>
  <c r="D415" i="23"/>
  <c r="E415" i="23" s="1"/>
  <c r="D414" i="23"/>
  <c r="E414" i="23" s="1"/>
  <c r="D413" i="23"/>
  <c r="E413" i="23" s="1"/>
  <c r="E412" i="23"/>
  <c r="D412" i="23"/>
  <c r="D411" i="23"/>
  <c r="E411" i="23" s="1"/>
  <c r="D410" i="23"/>
  <c r="E410" i="23" s="1"/>
  <c r="D409" i="23"/>
  <c r="E409" i="23" s="1"/>
  <c r="E408" i="23"/>
  <c r="D408" i="23"/>
  <c r="D407" i="23"/>
  <c r="E407" i="23" s="1"/>
  <c r="D406" i="23"/>
  <c r="E406" i="23" s="1"/>
  <c r="D405" i="23"/>
  <c r="E405" i="23" s="1"/>
  <c r="E404" i="23"/>
  <c r="D404" i="23"/>
  <c r="D403" i="23"/>
  <c r="E403" i="23" s="1"/>
  <c r="D402" i="23"/>
  <c r="E402" i="23" s="1"/>
  <c r="D401" i="23"/>
  <c r="E401" i="23" s="1"/>
  <c r="E400" i="23"/>
  <c r="D400" i="23"/>
  <c r="D399" i="23"/>
  <c r="E399" i="23" s="1"/>
  <c r="D398" i="23"/>
  <c r="E398" i="23" s="1"/>
  <c r="D397" i="23"/>
  <c r="E397" i="23" s="1"/>
  <c r="E396" i="23"/>
  <c r="D396" i="23"/>
  <c r="D395" i="23"/>
  <c r="E395" i="23" s="1"/>
  <c r="D394" i="23"/>
  <c r="E394" i="23" s="1"/>
  <c r="D393" i="23"/>
  <c r="E393" i="23" s="1"/>
  <c r="E392" i="23"/>
  <c r="D392" i="23"/>
  <c r="D391" i="23"/>
  <c r="E391" i="23" s="1"/>
  <c r="D390" i="23"/>
  <c r="E390" i="23" s="1"/>
  <c r="D389" i="23"/>
  <c r="E389" i="23" s="1"/>
  <c r="E388" i="23"/>
  <c r="D388" i="23"/>
  <c r="D387" i="23"/>
  <c r="E387" i="23" s="1"/>
  <c r="D386" i="23"/>
  <c r="E386" i="23" s="1"/>
  <c r="D385" i="23"/>
  <c r="E385" i="23" s="1"/>
  <c r="E384" i="23"/>
  <c r="D384" i="23"/>
  <c r="D383" i="23"/>
  <c r="E383" i="23" s="1"/>
  <c r="D382" i="23"/>
  <c r="E382" i="23" s="1"/>
  <c r="D381" i="23"/>
  <c r="E381" i="23" s="1"/>
  <c r="E380" i="23"/>
  <c r="D380" i="23"/>
  <c r="D379" i="23"/>
  <c r="E379" i="23" s="1"/>
  <c r="D378" i="23"/>
  <c r="E378" i="23" s="1"/>
  <c r="D377" i="23"/>
  <c r="E377" i="23" s="1"/>
  <c r="E376" i="23"/>
  <c r="D376" i="23"/>
  <c r="D375" i="23"/>
  <c r="E375" i="23" s="1"/>
  <c r="D374" i="23"/>
  <c r="E374" i="23" s="1"/>
  <c r="D373" i="23"/>
  <c r="E373" i="23" s="1"/>
  <c r="E372" i="23"/>
  <c r="D372" i="23"/>
  <c r="D371" i="23"/>
  <c r="E371" i="23" s="1"/>
  <c r="D370" i="23"/>
  <c r="E370" i="23" s="1"/>
  <c r="D369" i="23"/>
  <c r="E369" i="23" s="1"/>
  <c r="E368" i="23"/>
  <c r="D368" i="23"/>
  <c r="D367" i="23"/>
  <c r="E367" i="23" s="1"/>
  <c r="D366" i="23"/>
  <c r="E366" i="23" s="1"/>
  <c r="D365" i="23"/>
  <c r="E365" i="23" s="1"/>
  <c r="E364" i="23"/>
  <c r="D364" i="23"/>
  <c r="D363" i="23"/>
  <c r="E363" i="23" s="1"/>
  <c r="D362" i="23"/>
  <c r="E362" i="23" s="1"/>
  <c r="D361" i="23"/>
  <c r="E361" i="23" s="1"/>
  <c r="E360" i="23"/>
  <c r="D360" i="23"/>
  <c r="D359" i="23"/>
  <c r="E359" i="23" s="1"/>
  <c r="D358" i="23"/>
  <c r="E358" i="23" s="1"/>
  <c r="D357" i="23"/>
  <c r="E357" i="23" s="1"/>
  <c r="E356" i="23"/>
  <c r="D356" i="23"/>
  <c r="D355" i="23"/>
  <c r="E355" i="23" s="1"/>
  <c r="D354" i="23"/>
  <c r="E354" i="23" s="1"/>
  <c r="D353" i="23"/>
  <c r="E353" i="23" s="1"/>
  <c r="E352" i="23"/>
  <c r="D352" i="23"/>
  <c r="D351" i="23"/>
  <c r="E351" i="23" s="1"/>
  <c r="D350" i="23"/>
  <c r="E350" i="23" s="1"/>
  <c r="D349" i="23"/>
  <c r="E349" i="23" s="1"/>
  <c r="E348" i="23"/>
  <c r="D348" i="23"/>
  <c r="D347" i="23"/>
  <c r="E347" i="23" s="1"/>
  <c r="D346" i="23"/>
  <c r="E346" i="23" s="1"/>
  <c r="D345" i="23"/>
  <c r="E345" i="23" s="1"/>
  <c r="E344" i="23"/>
  <c r="D344" i="23"/>
  <c r="D343" i="23"/>
  <c r="E343" i="23" s="1"/>
  <c r="D342" i="23"/>
  <c r="E342" i="23" s="1"/>
  <c r="D341" i="23"/>
  <c r="E341" i="23" s="1"/>
  <c r="E340" i="23"/>
  <c r="D340" i="23"/>
  <c r="D339" i="23"/>
  <c r="E339" i="23" s="1"/>
  <c r="D338" i="23"/>
  <c r="E338" i="23" s="1"/>
  <c r="D337" i="23"/>
  <c r="E337" i="23" s="1"/>
  <c r="E336" i="23"/>
  <c r="D336" i="23"/>
  <c r="D335" i="23"/>
  <c r="E335" i="23" s="1"/>
  <c r="D334" i="23"/>
  <c r="E334" i="23" s="1"/>
  <c r="D333" i="23"/>
  <c r="E333" i="23" s="1"/>
  <c r="E332" i="23"/>
  <c r="D332" i="23"/>
  <c r="D331" i="23"/>
  <c r="E331" i="23" s="1"/>
  <c r="D330" i="23"/>
  <c r="E330" i="23" s="1"/>
  <c r="D329" i="23"/>
  <c r="E329" i="23" s="1"/>
  <c r="E328" i="23"/>
  <c r="D328" i="23"/>
  <c r="D327" i="23"/>
  <c r="E327" i="23" s="1"/>
  <c r="D326" i="23"/>
  <c r="E326" i="23" s="1"/>
  <c r="D325" i="23"/>
  <c r="E325" i="23" s="1"/>
  <c r="E324" i="23"/>
  <c r="D324" i="23"/>
  <c r="D323" i="23"/>
  <c r="E323" i="23" s="1"/>
  <c r="D322" i="23"/>
  <c r="E322" i="23" s="1"/>
  <c r="D321" i="23"/>
  <c r="E321" i="23" s="1"/>
  <c r="E320" i="23"/>
  <c r="D320" i="23"/>
  <c r="D319" i="23"/>
  <c r="E319" i="23" s="1"/>
  <c r="D318" i="23"/>
  <c r="E318" i="23" s="1"/>
  <c r="D317" i="23"/>
  <c r="E317" i="23" s="1"/>
  <c r="E316" i="23"/>
  <c r="D316" i="23"/>
  <c r="D315" i="23"/>
  <c r="E315" i="23" s="1"/>
  <c r="D314" i="23"/>
  <c r="E314" i="23" s="1"/>
  <c r="D313" i="23"/>
  <c r="E313" i="23" s="1"/>
  <c r="E312" i="23"/>
  <c r="D312" i="23"/>
  <c r="D311" i="23"/>
  <c r="E311" i="23" s="1"/>
  <c r="D310" i="23"/>
  <c r="E310" i="23" s="1"/>
  <c r="D309" i="23"/>
  <c r="E309" i="23" s="1"/>
  <c r="E308" i="23"/>
  <c r="D308" i="23"/>
  <c r="D307" i="23"/>
  <c r="E307" i="23" s="1"/>
  <c r="D306" i="23"/>
  <c r="E306" i="23" s="1"/>
  <c r="D305" i="23"/>
  <c r="E305" i="23" s="1"/>
  <c r="E304" i="23"/>
  <c r="D304" i="23"/>
  <c r="D303" i="23"/>
  <c r="E303" i="23" s="1"/>
  <c r="D302" i="23"/>
  <c r="E302" i="23" s="1"/>
  <c r="D301" i="23"/>
  <c r="E301" i="23" s="1"/>
  <c r="E300" i="23"/>
  <c r="D300" i="23"/>
  <c r="D299" i="23"/>
  <c r="E299" i="23" s="1"/>
  <c r="D298" i="23"/>
  <c r="E298" i="23" s="1"/>
  <c r="D297" i="23"/>
  <c r="E297" i="23" s="1"/>
  <c r="E296" i="23"/>
  <c r="D296" i="23"/>
  <c r="D295" i="23"/>
  <c r="E295" i="23" s="1"/>
  <c r="D294" i="23"/>
  <c r="E294" i="23" s="1"/>
  <c r="D293" i="23"/>
  <c r="E293" i="23" s="1"/>
  <c r="E292" i="23"/>
  <c r="D292" i="23"/>
  <c r="D291" i="23"/>
  <c r="E291" i="23" s="1"/>
  <c r="D290" i="23"/>
  <c r="E290" i="23" s="1"/>
  <c r="D289" i="23"/>
  <c r="E289" i="23" s="1"/>
  <c r="E288" i="23"/>
  <c r="D288" i="23"/>
  <c r="D287" i="23"/>
  <c r="E287" i="23" s="1"/>
  <c r="D286" i="23"/>
  <c r="E286" i="23" s="1"/>
  <c r="D285" i="23"/>
  <c r="E285" i="23" s="1"/>
  <c r="E284" i="23"/>
  <c r="D284" i="23"/>
  <c r="D283" i="23"/>
  <c r="E283" i="23" s="1"/>
  <c r="D282" i="23"/>
  <c r="E282" i="23" s="1"/>
  <c r="D281" i="23"/>
  <c r="E281" i="23" s="1"/>
  <c r="E280" i="23"/>
  <c r="D280" i="23"/>
  <c r="D279" i="23"/>
  <c r="E279" i="23" s="1"/>
  <c r="D278" i="23"/>
  <c r="E278" i="23" s="1"/>
  <c r="D277" i="23"/>
  <c r="E277" i="23" s="1"/>
  <c r="E276" i="23"/>
  <c r="D276" i="23"/>
  <c r="D275" i="23"/>
  <c r="E275" i="23" s="1"/>
  <c r="D274" i="23"/>
  <c r="E274" i="23" s="1"/>
  <c r="D273" i="23"/>
  <c r="E273" i="23" s="1"/>
  <c r="E272" i="23"/>
  <c r="D272" i="23"/>
  <c r="D271" i="23"/>
  <c r="E271" i="23" s="1"/>
  <c r="D270" i="23"/>
  <c r="E270" i="23" s="1"/>
  <c r="D269" i="23"/>
  <c r="E269" i="23" s="1"/>
  <c r="E268" i="23"/>
  <c r="D268" i="23"/>
  <c r="D267" i="23"/>
  <c r="E267" i="23" s="1"/>
  <c r="D266" i="23"/>
  <c r="E266" i="23" s="1"/>
  <c r="D265" i="23"/>
  <c r="E265" i="23" s="1"/>
  <c r="E264" i="23"/>
  <c r="D264" i="23"/>
  <c r="D263" i="23"/>
  <c r="E263" i="23" s="1"/>
  <c r="D262" i="23"/>
  <c r="E262" i="23" s="1"/>
  <c r="D261" i="23"/>
  <c r="E261" i="23" s="1"/>
  <c r="E260" i="23"/>
  <c r="D260" i="23"/>
  <c r="D259" i="23"/>
  <c r="E259" i="23" s="1"/>
  <c r="D258" i="23"/>
  <c r="E258" i="23" s="1"/>
  <c r="D257" i="23"/>
  <c r="E257" i="23" s="1"/>
  <c r="E256" i="23"/>
  <c r="D256" i="23"/>
  <c r="D255" i="23"/>
  <c r="E255" i="23" s="1"/>
  <c r="D254" i="23"/>
  <c r="E254" i="23" s="1"/>
  <c r="D253" i="23"/>
  <c r="E253" i="23" s="1"/>
  <c r="E252" i="23"/>
  <c r="D252" i="23"/>
  <c r="D251" i="23"/>
  <c r="E251" i="23" s="1"/>
  <c r="D250" i="23"/>
  <c r="E250" i="23" s="1"/>
  <c r="D249" i="23"/>
  <c r="E249" i="23" s="1"/>
  <c r="E248" i="23"/>
  <c r="D248" i="23"/>
  <c r="D247" i="23"/>
  <c r="E247" i="23" s="1"/>
  <c r="D246" i="23"/>
  <c r="E246" i="23" s="1"/>
  <c r="D245" i="23"/>
  <c r="E245" i="23" s="1"/>
  <c r="E244" i="23"/>
  <c r="D244" i="23"/>
  <c r="D243" i="23"/>
  <c r="E243" i="23" s="1"/>
  <c r="D242" i="23"/>
  <c r="E242" i="23" s="1"/>
  <c r="D241" i="23"/>
  <c r="E241" i="23" s="1"/>
  <c r="E240" i="23"/>
  <c r="D240" i="23"/>
  <c r="D239" i="23"/>
  <c r="E239" i="23" s="1"/>
  <c r="D238" i="23"/>
  <c r="E238" i="23" s="1"/>
  <c r="D237" i="23"/>
  <c r="E237" i="23" s="1"/>
  <c r="E236" i="23"/>
  <c r="D236" i="23"/>
  <c r="D235" i="23"/>
  <c r="E235" i="23" s="1"/>
  <c r="D234" i="23"/>
  <c r="E234" i="23" s="1"/>
  <c r="D233" i="23"/>
  <c r="E233" i="23" s="1"/>
  <c r="E232" i="23"/>
  <c r="D232" i="23"/>
  <c r="D231" i="23"/>
  <c r="E231" i="23" s="1"/>
  <c r="D230" i="23"/>
  <c r="E230" i="23" s="1"/>
  <c r="D229" i="23"/>
  <c r="E229" i="23" s="1"/>
  <c r="E228" i="23"/>
  <c r="D228" i="23"/>
  <c r="E227" i="23"/>
  <c r="D227" i="23"/>
  <c r="E226" i="23"/>
  <c r="D226" i="23"/>
  <c r="E225" i="23"/>
  <c r="D225" i="23"/>
  <c r="E224" i="23"/>
  <c r="D224" i="23"/>
  <c r="E223" i="23"/>
  <c r="D223" i="23"/>
  <c r="E222" i="23"/>
  <c r="D222" i="23"/>
  <c r="E221" i="23"/>
  <c r="D221" i="23"/>
  <c r="E220" i="23"/>
  <c r="D220" i="23"/>
  <c r="E219" i="23"/>
  <c r="D219" i="23"/>
  <c r="E218" i="23"/>
  <c r="D218" i="23"/>
  <c r="E217" i="23"/>
  <c r="D217" i="23"/>
  <c r="E216" i="23"/>
  <c r="D216" i="23"/>
  <c r="E215" i="23"/>
  <c r="D215" i="23"/>
  <c r="E214" i="23"/>
  <c r="D214" i="23"/>
  <c r="E213" i="23"/>
  <c r="D213" i="23"/>
  <c r="E212" i="23"/>
  <c r="D212" i="23"/>
  <c r="E211" i="23"/>
  <c r="D211" i="23"/>
  <c r="E210" i="23"/>
  <c r="D210" i="23"/>
  <c r="E209" i="23"/>
  <c r="D209" i="23"/>
  <c r="E208" i="23"/>
  <c r="D208" i="23"/>
  <c r="E207" i="23"/>
  <c r="D207" i="23"/>
  <c r="E206" i="23"/>
  <c r="D206" i="23"/>
  <c r="E205" i="23"/>
  <c r="D205" i="23"/>
  <c r="E204" i="23"/>
  <c r="D204" i="23"/>
  <c r="E203" i="23"/>
  <c r="D203" i="23"/>
  <c r="E202" i="23"/>
  <c r="D202" i="23"/>
  <c r="E201" i="23"/>
  <c r="D201" i="23"/>
  <c r="E200" i="23"/>
  <c r="D200" i="23"/>
  <c r="E199" i="23"/>
  <c r="D199" i="23"/>
  <c r="E198" i="23"/>
  <c r="D198" i="23"/>
  <c r="E197" i="23"/>
  <c r="D197" i="23"/>
  <c r="E196" i="23"/>
  <c r="D196" i="23"/>
  <c r="E195" i="23"/>
  <c r="D195" i="23"/>
  <c r="E194" i="23"/>
  <c r="D194" i="23"/>
  <c r="E193" i="23"/>
  <c r="D193" i="23"/>
  <c r="E192" i="23"/>
  <c r="D192" i="23"/>
  <c r="E191" i="23"/>
  <c r="D191" i="23"/>
  <c r="E190" i="23"/>
  <c r="D190" i="23"/>
  <c r="E189" i="23"/>
  <c r="D189" i="23"/>
  <c r="E188" i="23"/>
  <c r="D188" i="23"/>
  <c r="E187" i="23"/>
  <c r="D187" i="23"/>
  <c r="E186" i="23"/>
  <c r="D186" i="23"/>
  <c r="E185" i="23"/>
  <c r="D185" i="23"/>
  <c r="E184" i="23"/>
  <c r="D184" i="23"/>
  <c r="E183" i="23"/>
  <c r="D183" i="23"/>
  <c r="E182" i="23"/>
  <c r="D182" i="23"/>
  <c r="E181" i="23"/>
  <c r="D181" i="23"/>
  <c r="E180" i="23"/>
  <c r="D180" i="23"/>
  <c r="E179" i="23"/>
  <c r="D179" i="23"/>
  <c r="E178" i="23"/>
  <c r="D178" i="23"/>
  <c r="E177" i="23"/>
  <c r="D177" i="23"/>
  <c r="E176" i="23"/>
  <c r="D176" i="23"/>
  <c r="E175" i="23"/>
  <c r="D175" i="23"/>
  <c r="E174" i="23"/>
  <c r="D174" i="23"/>
  <c r="E173" i="23"/>
  <c r="D173" i="23"/>
  <c r="E172" i="23"/>
  <c r="D172" i="23"/>
  <c r="E171" i="23"/>
  <c r="D171" i="23"/>
  <c r="E170" i="23"/>
  <c r="D170" i="23"/>
  <c r="E169" i="23"/>
  <c r="D169" i="23"/>
  <c r="E168" i="23"/>
  <c r="D168" i="23"/>
  <c r="E167" i="23"/>
  <c r="D167" i="23"/>
  <c r="E166" i="23"/>
  <c r="D166" i="23"/>
  <c r="E165" i="23"/>
  <c r="D165" i="23"/>
  <c r="E164" i="23"/>
  <c r="D164" i="23"/>
  <c r="E163" i="23"/>
  <c r="D163" i="23"/>
  <c r="E162" i="23"/>
  <c r="D162" i="23"/>
  <c r="E161" i="23"/>
  <c r="D161" i="23"/>
  <c r="E160" i="23"/>
  <c r="D160" i="23"/>
  <c r="E159" i="23"/>
  <c r="D159" i="23"/>
  <c r="E158" i="23"/>
  <c r="D158" i="23"/>
  <c r="E157" i="23"/>
  <c r="D157" i="23"/>
  <c r="E156" i="23"/>
  <c r="D156" i="23"/>
  <c r="E155" i="23"/>
  <c r="D155" i="23"/>
  <c r="E154" i="23"/>
  <c r="D154" i="23"/>
  <c r="E153" i="23"/>
  <c r="D153" i="23"/>
  <c r="E152" i="23"/>
  <c r="D152" i="23"/>
  <c r="E151" i="23"/>
  <c r="D151" i="23"/>
  <c r="E150" i="23"/>
  <c r="D150" i="23"/>
  <c r="E149" i="23"/>
  <c r="D149" i="23"/>
  <c r="E148" i="23"/>
  <c r="D148" i="23"/>
  <c r="E147" i="23"/>
  <c r="D147" i="23"/>
  <c r="E146" i="23"/>
  <c r="D146" i="23"/>
  <c r="E145" i="23"/>
  <c r="D145" i="23"/>
  <c r="E144" i="23"/>
  <c r="D144" i="23"/>
  <c r="E143" i="23"/>
  <c r="D143" i="23"/>
  <c r="E142" i="23"/>
  <c r="D142" i="23"/>
  <c r="E141" i="23"/>
  <c r="D141" i="23"/>
  <c r="E140" i="23"/>
  <c r="D140" i="23"/>
  <c r="E139" i="23"/>
  <c r="D139" i="23"/>
  <c r="E138" i="23"/>
  <c r="D138" i="23"/>
  <c r="E137" i="23"/>
  <c r="D137" i="23"/>
  <c r="E136" i="23"/>
  <c r="D136" i="23"/>
  <c r="E135" i="23"/>
  <c r="D135" i="23"/>
  <c r="E134" i="23"/>
  <c r="D134" i="23"/>
  <c r="E133" i="23"/>
  <c r="D133" i="23"/>
  <c r="E132" i="23"/>
  <c r="D132" i="23"/>
  <c r="E131" i="23"/>
  <c r="D131" i="23"/>
  <c r="E130" i="23"/>
  <c r="D130" i="23"/>
  <c r="E129" i="23"/>
  <c r="D129" i="23"/>
  <c r="E128" i="23"/>
  <c r="D128" i="23"/>
  <c r="E127" i="23"/>
  <c r="D127" i="23"/>
  <c r="E126" i="23"/>
  <c r="D126" i="23"/>
  <c r="E125" i="23"/>
  <c r="D125" i="23"/>
  <c r="E124" i="23"/>
  <c r="D124" i="23"/>
  <c r="E123" i="23"/>
  <c r="D123" i="23"/>
  <c r="E122" i="23"/>
  <c r="D122" i="23"/>
  <c r="E121" i="23"/>
  <c r="D121" i="23"/>
  <c r="E120" i="23"/>
  <c r="D120" i="23"/>
  <c r="E119" i="23"/>
  <c r="D119" i="23"/>
  <c r="E118" i="23"/>
  <c r="D118" i="23"/>
  <c r="E117" i="23"/>
  <c r="D117" i="23"/>
  <c r="E116" i="23"/>
  <c r="D116" i="23"/>
  <c r="E115" i="23"/>
  <c r="D115" i="23"/>
  <c r="E114" i="23"/>
  <c r="D114" i="23"/>
  <c r="E113" i="23"/>
  <c r="D113" i="23"/>
  <c r="E112" i="23"/>
  <c r="D112" i="23"/>
  <c r="E111" i="23"/>
  <c r="D111" i="23"/>
  <c r="E110" i="23"/>
  <c r="D110" i="23"/>
  <c r="E109" i="23"/>
  <c r="D109" i="23"/>
  <c r="E108" i="23"/>
  <c r="D108" i="23"/>
  <c r="E107" i="23"/>
  <c r="D107" i="23"/>
  <c r="E106" i="23"/>
  <c r="D106" i="23"/>
  <c r="E105" i="23"/>
  <c r="D105" i="23"/>
  <c r="E104" i="23"/>
  <c r="D104" i="23"/>
  <c r="E103" i="23"/>
  <c r="D103" i="23"/>
  <c r="E102" i="23"/>
  <c r="D102" i="23"/>
  <c r="E101" i="23"/>
  <c r="D101" i="23"/>
  <c r="E100" i="23"/>
  <c r="D100" i="23"/>
  <c r="E99" i="23"/>
  <c r="D99" i="23"/>
  <c r="E98" i="23"/>
  <c r="D98" i="23"/>
  <c r="E97" i="23"/>
  <c r="D97" i="23"/>
  <c r="E96" i="23"/>
  <c r="D96" i="23"/>
  <c r="E95" i="23"/>
  <c r="D95" i="23"/>
  <c r="E94" i="23"/>
  <c r="D94" i="23"/>
  <c r="E93" i="23"/>
  <c r="D93" i="23"/>
  <c r="E92" i="23"/>
  <c r="D92" i="23"/>
  <c r="E91" i="23"/>
  <c r="D91" i="23"/>
  <c r="E90" i="23"/>
  <c r="D90" i="23"/>
  <c r="E89" i="23"/>
  <c r="D89" i="23"/>
  <c r="E88" i="23"/>
  <c r="D88" i="23"/>
  <c r="E87" i="23"/>
  <c r="D87" i="23"/>
  <c r="E86" i="23"/>
  <c r="D86" i="23"/>
  <c r="E85" i="23"/>
  <c r="D85" i="23"/>
  <c r="E84" i="23"/>
  <c r="D84" i="23"/>
  <c r="E83" i="23"/>
  <c r="D83" i="23"/>
  <c r="E82" i="23"/>
  <c r="D82" i="23"/>
  <c r="E81" i="23"/>
  <c r="D81" i="23"/>
  <c r="E80" i="23"/>
  <c r="D80" i="23"/>
  <c r="E79" i="23"/>
  <c r="D79" i="23"/>
  <c r="E78" i="23"/>
  <c r="D78" i="23"/>
  <c r="E77" i="23"/>
  <c r="D77" i="23"/>
  <c r="E76" i="23"/>
  <c r="D76" i="23"/>
  <c r="E75" i="23"/>
  <c r="D75" i="23"/>
  <c r="E74" i="23"/>
  <c r="D74" i="23"/>
  <c r="E73" i="23"/>
  <c r="D73" i="23"/>
  <c r="E72" i="23"/>
  <c r="D72" i="23"/>
  <c r="E71" i="23"/>
  <c r="D71" i="23"/>
  <c r="E70" i="23"/>
  <c r="D70" i="23"/>
  <c r="E69" i="23"/>
  <c r="D69" i="23"/>
  <c r="E68" i="23"/>
  <c r="D68" i="23"/>
  <c r="E67" i="23"/>
  <c r="D67" i="23"/>
  <c r="E66" i="23"/>
  <c r="D66" i="23"/>
  <c r="E65" i="23"/>
  <c r="D65" i="23"/>
  <c r="E64" i="23"/>
  <c r="D64" i="23"/>
  <c r="E63" i="23"/>
  <c r="D63" i="23"/>
  <c r="E62" i="23"/>
  <c r="D62" i="23"/>
  <c r="E61" i="23"/>
  <c r="D61" i="23"/>
  <c r="E60" i="23"/>
  <c r="D60" i="23"/>
  <c r="E59" i="23"/>
  <c r="D59" i="23"/>
  <c r="E58" i="23"/>
  <c r="D58" i="23"/>
  <c r="E57" i="23"/>
  <c r="D57" i="23"/>
  <c r="E56" i="23"/>
  <c r="D56" i="23"/>
  <c r="E55" i="23"/>
  <c r="D55" i="23"/>
  <c r="E54" i="23"/>
  <c r="D54" i="23"/>
  <c r="E53" i="23"/>
  <c r="D53" i="23"/>
  <c r="E52" i="23"/>
  <c r="D52" i="23"/>
  <c r="E51" i="23"/>
  <c r="D51" i="23"/>
  <c r="E50" i="23"/>
  <c r="D50" i="23"/>
  <c r="E49" i="23"/>
  <c r="D49" i="23"/>
  <c r="E48" i="23"/>
  <c r="D48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E35" i="23"/>
  <c r="D35" i="23"/>
  <c r="E34" i="23"/>
  <c r="D34" i="23"/>
  <c r="E33" i="23"/>
  <c r="D33" i="23"/>
  <c r="E32" i="23"/>
  <c r="D32" i="23"/>
  <c r="E31" i="23"/>
  <c r="D31" i="23"/>
  <c r="E30" i="23"/>
  <c r="D30" i="23"/>
  <c r="E29" i="23"/>
  <c r="D29" i="23"/>
  <c r="E28" i="23"/>
  <c r="D28" i="23"/>
  <c r="E27" i="23"/>
  <c r="D27" i="23"/>
  <c r="E26" i="23"/>
  <c r="D26" i="23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D920" i="24"/>
  <c r="E920" i="24" s="1"/>
  <c r="C919" i="24"/>
  <c r="B919" i="24"/>
  <c r="D919" i="24" s="1"/>
  <c r="E919" i="24" s="1"/>
  <c r="D918" i="24"/>
  <c r="E918" i="24" s="1"/>
  <c r="D917" i="24"/>
  <c r="E917" i="24" s="1"/>
  <c r="D916" i="24"/>
  <c r="E916" i="24" s="1"/>
  <c r="D915" i="24"/>
  <c r="E915" i="24" s="1"/>
  <c r="D914" i="24"/>
  <c r="E914" i="24" s="1"/>
  <c r="D913" i="24"/>
  <c r="E913" i="24" s="1"/>
  <c r="D912" i="24"/>
  <c r="E912" i="24" s="1"/>
  <c r="D911" i="24"/>
  <c r="E911" i="24" s="1"/>
  <c r="D910" i="24"/>
  <c r="E910" i="24" s="1"/>
  <c r="D909" i="24"/>
  <c r="E909" i="24" s="1"/>
  <c r="D908" i="24"/>
  <c r="E908" i="24" s="1"/>
  <c r="D907" i="24"/>
  <c r="E907" i="24" s="1"/>
  <c r="D906" i="24"/>
  <c r="E906" i="24" s="1"/>
  <c r="D905" i="24"/>
  <c r="E905" i="24" s="1"/>
  <c r="D904" i="24"/>
  <c r="E904" i="24" s="1"/>
  <c r="D903" i="24"/>
  <c r="E903" i="24" s="1"/>
  <c r="D902" i="24"/>
  <c r="E902" i="24" s="1"/>
  <c r="D901" i="24"/>
  <c r="E901" i="24" s="1"/>
  <c r="D900" i="24"/>
  <c r="E900" i="24" s="1"/>
  <c r="D899" i="24"/>
  <c r="E899" i="24" s="1"/>
  <c r="D898" i="24"/>
  <c r="E898" i="24" s="1"/>
  <c r="D897" i="24"/>
  <c r="E897" i="24" s="1"/>
  <c r="D896" i="24"/>
  <c r="E896" i="24" s="1"/>
  <c r="D895" i="24"/>
  <c r="E895" i="24" s="1"/>
  <c r="D894" i="24"/>
  <c r="E894" i="24" s="1"/>
  <c r="D893" i="24"/>
  <c r="E893" i="24" s="1"/>
  <c r="D892" i="24"/>
  <c r="E892" i="24" s="1"/>
  <c r="D891" i="24"/>
  <c r="E891" i="24" s="1"/>
  <c r="D890" i="24"/>
  <c r="E890" i="24" s="1"/>
  <c r="D889" i="24"/>
  <c r="E889" i="24" s="1"/>
  <c r="D888" i="24"/>
  <c r="E888" i="24" s="1"/>
  <c r="D887" i="24"/>
  <c r="E887" i="24" s="1"/>
  <c r="D886" i="24"/>
  <c r="E886" i="24" s="1"/>
  <c r="D885" i="24"/>
  <c r="E885" i="24" s="1"/>
  <c r="D884" i="24"/>
  <c r="E884" i="24" s="1"/>
  <c r="D883" i="24"/>
  <c r="E883" i="24" s="1"/>
  <c r="D882" i="24"/>
  <c r="E882" i="24" s="1"/>
  <c r="D881" i="24"/>
  <c r="E881" i="24" s="1"/>
  <c r="D880" i="24"/>
  <c r="E880" i="24" s="1"/>
  <c r="D879" i="24"/>
  <c r="E879" i="24" s="1"/>
  <c r="D878" i="24"/>
  <c r="E878" i="24" s="1"/>
  <c r="D877" i="24"/>
  <c r="E877" i="24" s="1"/>
  <c r="D876" i="24"/>
  <c r="E876" i="24" s="1"/>
  <c r="D875" i="24"/>
  <c r="E875" i="24" s="1"/>
  <c r="D874" i="24"/>
  <c r="E874" i="24" s="1"/>
  <c r="D873" i="24"/>
  <c r="E873" i="24" s="1"/>
  <c r="D872" i="24"/>
  <c r="E872" i="24" s="1"/>
  <c r="D871" i="24"/>
  <c r="E871" i="24" s="1"/>
  <c r="D870" i="24"/>
  <c r="E870" i="24" s="1"/>
  <c r="D869" i="24"/>
  <c r="E869" i="24" s="1"/>
  <c r="D868" i="24"/>
  <c r="E868" i="24" s="1"/>
  <c r="D867" i="24"/>
  <c r="E867" i="24" s="1"/>
  <c r="D866" i="24"/>
  <c r="E866" i="24" s="1"/>
  <c r="D865" i="24"/>
  <c r="E865" i="24" s="1"/>
  <c r="D864" i="24"/>
  <c r="E864" i="24" s="1"/>
  <c r="D863" i="24"/>
  <c r="E863" i="24" s="1"/>
  <c r="D862" i="24"/>
  <c r="E862" i="24" s="1"/>
  <c r="D861" i="24"/>
  <c r="E861" i="24" s="1"/>
  <c r="D860" i="24"/>
  <c r="E860" i="24" s="1"/>
  <c r="D859" i="24"/>
  <c r="E859" i="24" s="1"/>
  <c r="D858" i="24"/>
  <c r="E858" i="24" s="1"/>
  <c r="D857" i="24"/>
  <c r="E857" i="24" s="1"/>
  <c r="D856" i="24"/>
  <c r="E856" i="24" s="1"/>
  <c r="D855" i="24"/>
  <c r="E855" i="24" s="1"/>
  <c r="D854" i="24"/>
  <c r="E854" i="24" s="1"/>
  <c r="D853" i="24"/>
  <c r="E853" i="24" s="1"/>
  <c r="D852" i="24"/>
  <c r="E852" i="24" s="1"/>
  <c r="D851" i="24"/>
  <c r="E851" i="24" s="1"/>
  <c r="D850" i="24"/>
  <c r="E850" i="24" s="1"/>
  <c r="D849" i="24"/>
  <c r="E849" i="24" s="1"/>
  <c r="D848" i="24"/>
  <c r="E848" i="24" s="1"/>
  <c r="D847" i="24"/>
  <c r="E847" i="24" s="1"/>
  <c r="D846" i="24"/>
  <c r="E846" i="24" s="1"/>
  <c r="D845" i="24"/>
  <c r="E845" i="24" s="1"/>
  <c r="D844" i="24"/>
  <c r="E844" i="24" s="1"/>
  <c r="D843" i="24"/>
  <c r="E843" i="24" s="1"/>
  <c r="D842" i="24"/>
  <c r="E842" i="24" s="1"/>
  <c r="D841" i="24"/>
  <c r="E841" i="24" s="1"/>
  <c r="D840" i="24"/>
  <c r="E840" i="24" s="1"/>
  <c r="D839" i="24"/>
  <c r="E839" i="24" s="1"/>
  <c r="D838" i="24"/>
  <c r="E838" i="24" s="1"/>
  <c r="D837" i="24"/>
  <c r="E837" i="24" s="1"/>
  <c r="D836" i="24"/>
  <c r="E836" i="24" s="1"/>
  <c r="D835" i="24"/>
  <c r="E835" i="24" s="1"/>
  <c r="D834" i="24"/>
  <c r="E834" i="24" s="1"/>
  <c r="D833" i="24"/>
  <c r="E833" i="24" s="1"/>
  <c r="D832" i="24"/>
  <c r="E832" i="24" s="1"/>
  <c r="D831" i="24"/>
  <c r="E831" i="24" s="1"/>
  <c r="D830" i="24"/>
  <c r="E830" i="24" s="1"/>
  <c r="D829" i="24"/>
  <c r="E829" i="24" s="1"/>
  <c r="D828" i="24"/>
  <c r="E828" i="24" s="1"/>
  <c r="D827" i="24"/>
  <c r="E827" i="24" s="1"/>
  <c r="D826" i="24"/>
  <c r="E826" i="24" s="1"/>
  <c r="D825" i="24"/>
  <c r="E825" i="24" s="1"/>
  <c r="D824" i="24"/>
  <c r="E824" i="24" s="1"/>
  <c r="D823" i="24"/>
  <c r="E823" i="24" s="1"/>
  <c r="D822" i="24"/>
  <c r="E822" i="24" s="1"/>
  <c r="D821" i="24"/>
  <c r="E821" i="24" s="1"/>
  <c r="D820" i="24"/>
  <c r="E820" i="24" s="1"/>
  <c r="D819" i="24"/>
  <c r="E819" i="24" s="1"/>
  <c r="D818" i="24"/>
  <c r="E818" i="24" s="1"/>
  <c r="D817" i="24"/>
  <c r="E817" i="24" s="1"/>
  <c r="D816" i="24"/>
  <c r="E816" i="24" s="1"/>
  <c r="D815" i="24"/>
  <c r="E815" i="24" s="1"/>
  <c r="D814" i="24"/>
  <c r="E814" i="24" s="1"/>
  <c r="D813" i="24"/>
  <c r="E813" i="24" s="1"/>
  <c r="D812" i="24"/>
  <c r="E812" i="24" s="1"/>
  <c r="D811" i="24"/>
  <c r="E811" i="24" s="1"/>
  <c r="D810" i="24"/>
  <c r="E810" i="24" s="1"/>
  <c r="D809" i="24"/>
  <c r="E809" i="24" s="1"/>
  <c r="D808" i="24"/>
  <c r="E808" i="24" s="1"/>
  <c r="D807" i="24"/>
  <c r="E807" i="24" s="1"/>
  <c r="D806" i="24"/>
  <c r="E806" i="24" s="1"/>
  <c r="D805" i="24"/>
  <c r="E805" i="24" s="1"/>
  <c r="D804" i="24"/>
  <c r="E804" i="24" s="1"/>
  <c r="D803" i="24"/>
  <c r="E803" i="24" s="1"/>
  <c r="D802" i="24"/>
  <c r="E802" i="24" s="1"/>
  <c r="D801" i="24"/>
  <c r="E801" i="24" s="1"/>
  <c r="D800" i="24"/>
  <c r="E800" i="24" s="1"/>
  <c r="D799" i="24"/>
  <c r="E799" i="24" s="1"/>
  <c r="D798" i="24"/>
  <c r="E798" i="24" s="1"/>
  <c r="D797" i="24"/>
  <c r="E797" i="24" s="1"/>
  <c r="D796" i="24"/>
  <c r="E796" i="24" s="1"/>
  <c r="D795" i="24"/>
  <c r="E795" i="24" s="1"/>
  <c r="D794" i="24"/>
  <c r="E794" i="24" s="1"/>
  <c r="D793" i="24"/>
  <c r="E793" i="24" s="1"/>
  <c r="D792" i="24"/>
  <c r="E792" i="24" s="1"/>
  <c r="D791" i="24"/>
  <c r="E791" i="24" s="1"/>
  <c r="D790" i="24"/>
  <c r="E790" i="24" s="1"/>
  <c r="D789" i="24"/>
  <c r="E789" i="24" s="1"/>
  <c r="D788" i="24"/>
  <c r="E788" i="24" s="1"/>
  <c r="D787" i="24"/>
  <c r="E787" i="24" s="1"/>
  <c r="D786" i="24"/>
  <c r="E786" i="24" s="1"/>
  <c r="D785" i="24"/>
  <c r="E785" i="24" s="1"/>
  <c r="D784" i="24"/>
  <c r="E784" i="24" s="1"/>
  <c r="D783" i="24"/>
  <c r="E783" i="24" s="1"/>
  <c r="D782" i="24"/>
  <c r="E782" i="24" s="1"/>
  <c r="D781" i="24"/>
  <c r="E781" i="24" s="1"/>
  <c r="D780" i="24"/>
  <c r="E780" i="24" s="1"/>
  <c r="D779" i="24"/>
  <c r="E779" i="24" s="1"/>
  <c r="D778" i="24"/>
  <c r="E778" i="24" s="1"/>
  <c r="D777" i="24"/>
  <c r="E777" i="24" s="1"/>
  <c r="D776" i="24"/>
  <c r="E776" i="24" s="1"/>
  <c r="D775" i="24"/>
  <c r="E775" i="24" s="1"/>
  <c r="D774" i="24"/>
  <c r="E774" i="24" s="1"/>
  <c r="D773" i="24"/>
  <c r="E773" i="24" s="1"/>
  <c r="D772" i="24"/>
  <c r="E772" i="24" s="1"/>
  <c r="D771" i="24"/>
  <c r="E771" i="24" s="1"/>
  <c r="D770" i="24"/>
  <c r="E770" i="24" s="1"/>
  <c r="D769" i="24"/>
  <c r="E769" i="24" s="1"/>
  <c r="D768" i="24"/>
  <c r="E768" i="24" s="1"/>
  <c r="D767" i="24"/>
  <c r="E767" i="24" s="1"/>
  <c r="D766" i="24"/>
  <c r="E766" i="24" s="1"/>
  <c r="D765" i="24"/>
  <c r="E765" i="24" s="1"/>
  <c r="D764" i="24"/>
  <c r="E764" i="24" s="1"/>
  <c r="D763" i="24"/>
  <c r="E763" i="24" s="1"/>
  <c r="D762" i="24"/>
  <c r="E762" i="24" s="1"/>
  <c r="D761" i="24"/>
  <c r="E761" i="24" s="1"/>
  <c r="D760" i="24"/>
  <c r="E760" i="24" s="1"/>
  <c r="D759" i="24"/>
  <c r="E759" i="24" s="1"/>
  <c r="D758" i="24"/>
  <c r="E758" i="24" s="1"/>
  <c r="D757" i="24"/>
  <c r="E757" i="24" s="1"/>
  <c r="D756" i="24"/>
  <c r="E756" i="24" s="1"/>
  <c r="D755" i="24"/>
  <c r="E755" i="24" s="1"/>
  <c r="D754" i="24"/>
  <c r="E754" i="24" s="1"/>
  <c r="D753" i="24"/>
  <c r="E753" i="24" s="1"/>
  <c r="D752" i="24"/>
  <c r="E752" i="24" s="1"/>
  <c r="D751" i="24"/>
  <c r="E751" i="24" s="1"/>
  <c r="E750" i="24"/>
  <c r="D750" i="24"/>
  <c r="D749" i="24"/>
  <c r="E749" i="24" s="1"/>
  <c r="D748" i="24"/>
  <c r="E748" i="24" s="1"/>
  <c r="D747" i="24"/>
  <c r="E747" i="24" s="1"/>
  <c r="E746" i="24"/>
  <c r="D746" i="24"/>
  <c r="D745" i="24"/>
  <c r="E745" i="24" s="1"/>
  <c r="D744" i="24"/>
  <c r="E744" i="24" s="1"/>
  <c r="D743" i="24"/>
  <c r="E743" i="24" s="1"/>
  <c r="E742" i="24"/>
  <c r="D742" i="24"/>
  <c r="D741" i="24"/>
  <c r="E741" i="24" s="1"/>
  <c r="B740" i="24"/>
  <c r="D740" i="24" s="1"/>
  <c r="E740" i="24" s="1"/>
  <c r="E739" i="24"/>
  <c r="D739" i="24"/>
  <c r="D738" i="24"/>
  <c r="E738" i="24" s="1"/>
  <c r="D737" i="24"/>
  <c r="E737" i="24" s="1"/>
  <c r="D736" i="24"/>
  <c r="E736" i="24" s="1"/>
  <c r="E735" i="24"/>
  <c r="D735" i="24"/>
  <c r="D734" i="24"/>
  <c r="E734" i="24" s="1"/>
  <c r="D733" i="24"/>
  <c r="E733" i="24" s="1"/>
  <c r="D732" i="24"/>
  <c r="E732" i="24" s="1"/>
  <c r="E731" i="24"/>
  <c r="D731" i="24"/>
  <c r="D730" i="24"/>
  <c r="E730" i="24" s="1"/>
  <c r="D729" i="24"/>
  <c r="E729" i="24" s="1"/>
  <c r="D728" i="24"/>
  <c r="E728" i="24" s="1"/>
  <c r="E727" i="24"/>
  <c r="D727" i="24"/>
  <c r="D726" i="24"/>
  <c r="E726" i="24" s="1"/>
  <c r="D725" i="24"/>
  <c r="E725" i="24" s="1"/>
  <c r="D724" i="24"/>
  <c r="E724" i="24" s="1"/>
  <c r="E723" i="24"/>
  <c r="D723" i="24"/>
  <c r="D722" i="24"/>
  <c r="E722" i="24" s="1"/>
  <c r="D721" i="24"/>
  <c r="E721" i="24" s="1"/>
  <c r="D720" i="24"/>
  <c r="E720" i="24" s="1"/>
  <c r="E719" i="24"/>
  <c r="D719" i="24"/>
  <c r="D718" i="24"/>
  <c r="E718" i="24" s="1"/>
  <c r="D717" i="24"/>
  <c r="E717" i="24" s="1"/>
  <c r="D716" i="24"/>
  <c r="E716" i="24" s="1"/>
  <c r="E715" i="24"/>
  <c r="D715" i="24"/>
  <c r="D714" i="24"/>
  <c r="E714" i="24" s="1"/>
  <c r="D713" i="24"/>
  <c r="E713" i="24" s="1"/>
  <c r="D712" i="24"/>
  <c r="E712" i="24" s="1"/>
  <c r="E711" i="24"/>
  <c r="D711" i="24"/>
  <c r="D710" i="24"/>
  <c r="E710" i="24" s="1"/>
  <c r="D709" i="24"/>
  <c r="E709" i="24" s="1"/>
  <c r="D708" i="24"/>
  <c r="E708" i="24" s="1"/>
  <c r="E707" i="24"/>
  <c r="D707" i="24"/>
  <c r="D706" i="24"/>
  <c r="E706" i="24" s="1"/>
  <c r="D705" i="24"/>
  <c r="E705" i="24" s="1"/>
  <c r="D704" i="24"/>
  <c r="E704" i="24" s="1"/>
  <c r="E703" i="24"/>
  <c r="D703" i="24"/>
  <c r="D702" i="24"/>
  <c r="E702" i="24" s="1"/>
  <c r="D701" i="24"/>
  <c r="E701" i="24" s="1"/>
  <c r="D700" i="24"/>
  <c r="E700" i="24" s="1"/>
  <c r="E699" i="24"/>
  <c r="D699" i="24"/>
  <c r="D698" i="24"/>
  <c r="E698" i="24" s="1"/>
  <c r="D697" i="24"/>
  <c r="E697" i="24" s="1"/>
  <c r="D696" i="24"/>
  <c r="E696" i="24" s="1"/>
  <c r="E695" i="24"/>
  <c r="D695" i="24"/>
  <c r="D694" i="24"/>
  <c r="E694" i="24" s="1"/>
  <c r="D693" i="24"/>
  <c r="E693" i="24" s="1"/>
  <c r="D692" i="24"/>
  <c r="E692" i="24" s="1"/>
  <c r="E691" i="24"/>
  <c r="D691" i="24"/>
  <c r="D690" i="24"/>
  <c r="E690" i="24" s="1"/>
  <c r="D689" i="24"/>
  <c r="E689" i="24" s="1"/>
  <c r="D688" i="24"/>
  <c r="E688" i="24" s="1"/>
  <c r="E687" i="24"/>
  <c r="D687" i="24"/>
  <c r="D686" i="24"/>
  <c r="E686" i="24" s="1"/>
  <c r="D685" i="24"/>
  <c r="E685" i="24" s="1"/>
  <c r="D684" i="24"/>
  <c r="E684" i="24" s="1"/>
  <c r="E683" i="24"/>
  <c r="D683" i="24"/>
  <c r="D682" i="24"/>
  <c r="E682" i="24" s="1"/>
  <c r="D681" i="24"/>
  <c r="E681" i="24" s="1"/>
  <c r="D680" i="24"/>
  <c r="E680" i="24" s="1"/>
  <c r="E679" i="24"/>
  <c r="D679" i="24"/>
  <c r="D678" i="24"/>
  <c r="E678" i="24" s="1"/>
  <c r="D677" i="24"/>
  <c r="E677" i="24" s="1"/>
  <c r="D676" i="24"/>
  <c r="E676" i="24" s="1"/>
  <c r="E675" i="24"/>
  <c r="D675" i="24"/>
  <c r="D674" i="24"/>
  <c r="E674" i="24" s="1"/>
  <c r="D673" i="24"/>
  <c r="E673" i="24" s="1"/>
  <c r="D672" i="24"/>
  <c r="E672" i="24" s="1"/>
  <c r="E671" i="24"/>
  <c r="D671" i="24"/>
  <c r="D670" i="24"/>
  <c r="E670" i="24" s="1"/>
  <c r="D669" i="24"/>
  <c r="E669" i="24" s="1"/>
  <c r="D668" i="24"/>
  <c r="E668" i="24" s="1"/>
  <c r="D667" i="24"/>
  <c r="E667" i="24" s="1"/>
  <c r="D666" i="24"/>
  <c r="E666" i="24" s="1"/>
  <c r="D665" i="24"/>
  <c r="E665" i="24" s="1"/>
  <c r="D664" i="24"/>
  <c r="E664" i="24" s="1"/>
  <c r="D663" i="24"/>
  <c r="E663" i="24" s="1"/>
  <c r="D662" i="24"/>
  <c r="E662" i="24" s="1"/>
  <c r="D661" i="24"/>
  <c r="E661" i="24" s="1"/>
  <c r="D660" i="24"/>
  <c r="E660" i="24" s="1"/>
  <c r="D659" i="24"/>
  <c r="E659" i="24" s="1"/>
  <c r="D658" i="24"/>
  <c r="E658" i="24" s="1"/>
  <c r="D657" i="24"/>
  <c r="E657" i="24" s="1"/>
  <c r="D656" i="24"/>
  <c r="E656" i="24" s="1"/>
  <c r="E655" i="24"/>
  <c r="D655" i="24"/>
  <c r="D654" i="24"/>
  <c r="E654" i="24" s="1"/>
  <c r="D653" i="24"/>
  <c r="E653" i="24" s="1"/>
  <c r="D652" i="24"/>
  <c r="E652" i="24" s="1"/>
  <c r="D651" i="24"/>
  <c r="E651" i="24" s="1"/>
  <c r="D650" i="24"/>
  <c r="E650" i="24" s="1"/>
  <c r="D649" i="24"/>
  <c r="E649" i="24" s="1"/>
  <c r="D648" i="24"/>
  <c r="E648" i="24" s="1"/>
  <c r="D647" i="24"/>
  <c r="E647" i="24" s="1"/>
  <c r="D646" i="24"/>
  <c r="E646" i="24" s="1"/>
  <c r="D645" i="24"/>
  <c r="E645" i="24" s="1"/>
  <c r="D644" i="24"/>
  <c r="E644" i="24" s="1"/>
  <c r="D643" i="24"/>
  <c r="E643" i="24" s="1"/>
  <c r="D642" i="24"/>
  <c r="E642" i="24" s="1"/>
  <c r="D641" i="24"/>
  <c r="E641" i="24" s="1"/>
  <c r="D640" i="24"/>
  <c r="E640" i="24" s="1"/>
  <c r="E639" i="24"/>
  <c r="D639" i="24"/>
  <c r="D638" i="24"/>
  <c r="E638" i="24" s="1"/>
  <c r="D637" i="24"/>
  <c r="E637" i="24" s="1"/>
  <c r="D636" i="24"/>
  <c r="E636" i="24" s="1"/>
  <c r="D635" i="24"/>
  <c r="E635" i="24" s="1"/>
  <c r="D634" i="24"/>
  <c r="E634" i="24" s="1"/>
  <c r="D633" i="24"/>
  <c r="E633" i="24" s="1"/>
  <c r="D632" i="24"/>
  <c r="E632" i="24" s="1"/>
  <c r="D631" i="24"/>
  <c r="E631" i="24" s="1"/>
  <c r="D630" i="24"/>
  <c r="E630" i="24" s="1"/>
  <c r="D629" i="24"/>
  <c r="E629" i="24" s="1"/>
  <c r="D628" i="24"/>
  <c r="E628" i="24" s="1"/>
  <c r="D627" i="24"/>
  <c r="E627" i="24" s="1"/>
  <c r="D626" i="24"/>
  <c r="E626" i="24" s="1"/>
  <c r="D625" i="24"/>
  <c r="E625" i="24" s="1"/>
  <c r="D624" i="24"/>
  <c r="E624" i="24" s="1"/>
  <c r="E623" i="24"/>
  <c r="D623" i="24"/>
  <c r="D622" i="24"/>
  <c r="E622" i="24" s="1"/>
  <c r="D621" i="24"/>
  <c r="E621" i="24" s="1"/>
  <c r="D620" i="24"/>
  <c r="E620" i="24" s="1"/>
  <c r="D619" i="24"/>
  <c r="E619" i="24" s="1"/>
  <c r="D618" i="24"/>
  <c r="E618" i="24" s="1"/>
  <c r="D617" i="24"/>
  <c r="E617" i="24" s="1"/>
  <c r="D616" i="24"/>
  <c r="E616" i="24" s="1"/>
  <c r="D615" i="24"/>
  <c r="E615" i="24" s="1"/>
  <c r="D614" i="24"/>
  <c r="E614" i="24" s="1"/>
  <c r="D613" i="24"/>
  <c r="E613" i="24" s="1"/>
  <c r="D612" i="24"/>
  <c r="E612" i="24" s="1"/>
  <c r="D611" i="24"/>
  <c r="E611" i="24" s="1"/>
  <c r="D610" i="24"/>
  <c r="E610" i="24" s="1"/>
  <c r="D609" i="24"/>
  <c r="E609" i="24" s="1"/>
  <c r="D608" i="24"/>
  <c r="E608" i="24" s="1"/>
  <c r="E607" i="24"/>
  <c r="D607" i="24"/>
  <c r="D606" i="24"/>
  <c r="E606" i="24" s="1"/>
  <c r="D605" i="24"/>
  <c r="E605" i="24" s="1"/>
  <c r="D604" i="24"/>
  <c r="E604" i="24" s="1"/>
  <c r="D603" i="24"/>
  <c r="E603" i="24" s="1"/>
  <c r="D602" i="24"/>
  <c r="E602" i="24" s="1"/>
  <c r="D601" i="24"/>
  <c r="E601" i="24" s="1"/>
  <c r="D600" i="24"/>
  <c r="E600" i="24" s="1"/>
  <c r="D599" i="24"/>
  <c r="E599" i="24" s="1"/>
  <c r="D598" i="24"/>
  <c r="E598" i="24" s="1"/>
  <c r="D597" i="24"/>
  <c r="E597" i="24" s="1"/>
  <c r="D596" i="24"/>
  <c r="E596" i="24" s="1"/>
  <c r="D595" i="24"/>
  <c r="E595" i="24" s="1"/>
  <c r="D594" i="24"/>
  <c r="E594" i="24" s="1"/>
  <c r="D593" i="24"/>
  <c r="E593" i="24" s="1"/>
  <c r="D592" i="24"/>
  <c r="E592" i="24" s="1"/>
  <c r="E591" i="24"/>
  <c r="D591" i="24"/>
  <c r="D590" i="24"/>
  <c r="E590" i="24" s="1"/>
  <c r="D589" i="24"/>
  <c r="E589" i="24" s="1"/>
  <c r="D588" i="24"/>
  <c r="E588" i="24" s="1"/>
  <c r="D587" i="24"/>
  <c r="E587" i="24" s="1"/>
  <c r="D586" i="24"/>
  <c r="E586" i="24" s="1"/>
  <c r="D585" i="24"/>
  <c r="E585" i="24" s="1"/>
  <c r="D584" i="24"/>
  <c r="E584" i="24" s="1"/>
  <c r="D583" i="24"/>
  <c r="E583" i="24" s="1"/>
  <c r="D582" i="24"/>
  <c r="E582" i="24" s="1"/>
  <c r="D581" i="24"/>
  <c r="E581" i="24" s="1"/>
  <c r="D580" i="24"/>
  <c r="E580" i="24" s="1"/>
  <c r="D579" i="24"/>
  <c r="E579" i="24" s="1"/>
  <c r="D578" i="24"/>
  <c r="E578" i="24" s="1"/>
  <c r="D577" i="24"/>
  <c r="E577" i="24" s="1"/>
  <c r="D576" i="24"/>
  <c r="E576" i="24" s="1"/>
  <c r="E575" i="24"/>
  <c r="D575" i="24"/>
  <c r="D574" i="24"/>
  <c r="E574" i="24" s="1"/>
  <c r="D573" i="24"/>
  <c r="E573" i="24" s="1"/>
  <c r="D572" i="24"/>
  <c r="E572" i="24" s="1"/>
  <c r="D571" i="24"/>
  <c r="E571" i="24" s="1"/>
  <c r="E570" i="24"/>
  <c r="D570" i="24"/>
  <c r="D569" i="24"/>
  <c r="E569" i="24" s="1"/>
  <c r="D568" i="24"/>
  <c r="E568" i="24" s="1"/>
  <c r="D567" i="24"/>
  <c r="E567" i="24" s="1"/>
  <c r="E566" i="24"/>
  <c r="D566" i="24"/>
  <c r="D565" i="24"/>
  <c r="E565" i="24" s="1"/>
  <c r="D564" i="24"/>
  <c r="E564" i="24" s="1"/>
  <c r="D563" i="24"/>
  <c r="E563" i="24" s="1"/>
  <c r="E562" i="24"/>
  <c r="D562" i="24"/>
  <c r="D561" i="24"/>
  <c r="E561" i="24" s="1"/>
  <c r="D560" i="24"/>
  <c r="E560" i="24" s="1"/>
  <c r="D559" i="24"/>
  <c r="E559" i="24" s="1"/>
  <c r="E558" i="24"/>
  <c r="D558" i="24"/>
  <c r="D557" i="24"/>
  <c r="E557" i="24" s="1"/>
  <c r="D556" i="24"/>
  <c r="E556" i="24" s="1"/>
  <c r="D555" i="24"/>
  <c r="E555" i="24" s="1"/>
  <c r="E4" i="21" s="1"/>
  <c r="E554" i="24"/>
  <c r="D554" i="24"/>
  <c r="D553" i="24"/>
  <c r="E553" i="24" s="1"/>
  <c r="D552" i="24"/>
  <c r="E552" i="24" s="1"/>
  <c r="D551" i="24"/>
  <c r="E551" i="24" s="1"/>
  <c r="E550" i="24"/>
  <c r="D550" i="24"/>
  <c r="D549" i="24"/>
  <c r="E549" i="24" s="1"/>
  <c r="D548" i="24"/>
  <c r="E548" i="24" s="1"/>
  <c r="D547" i="24"/>
  <c r="E547" i="24" s="1"/>
  <c r="E546" i="24"/>
  <c r="D546" i="24"/>
  <c r="D545" i="24"/>
  <c r="E545" i="24" s="1"/>
  <c r="D544" i="24"/>
  <c r="E544" i="24" s="1"/>
  <c r="D543" i="24"/>
  <c r="E543" i="24" s="1"/>
  <c r="E542" i="24"/>
  <c r="D542" i="24"/>
  <c r="D541" i="24"/>
  <c r="E541" i="24" s="1"/>
  <c r="D540" i="24"/>
  <c r="E540" i="24" s="1"/>
  <c r="D539" i="24"/>
  <c r="E539" i="24" s="1"/>
  <c r="E538" i="24"/>
  <c r="D538" i="24"/>
  <c r="D537" i="24"/>
  <c r="E537" i="24" s="1"/>
  <c r="D536" i="24"/>
  <c r="E536" i="24" s="1"/>
  <c r="D535" i="24"/>
  <c r="E535" i="24" s="1"/>
  <c r="E534" i="24"/>
  <c r="D534" i="24"/>
  <c r="D533" i="24"/>
  <c r="E533" i="24" s="1"/>
  <c r="D532" i="24"/>
  <c r="E532" i="24" s="1"/>
  <c r="D531" i="24"/>
  <c r="E531" i="24" s="1"/>
  <c r="E530" i="24"/>
  <c r="D530" i="24"/>
  <c r="D529" i="24"/>
  <c r="E529" i="24" s="1"/>
  <c r="D528" i="24"/>
  <c r="E528" i="24" s="1"/>
  <c r="D527" i="24"/>
  <c r="E527" i="24" s="1"/>
  <c r="E526" i="24"/>
  <c r="D526" i="24"/>
  <c r="D525" i="24"/>
  <c r="E525" i="24" s="1"/>
  <c r="D524" i="24"/>
  <c r="E524" i="24" s="1"/>
  <c r="D523" i="24"/>
  <c r="E523" i="24" s="1"/>
  <c r="E522" i="24"/>
  <c r="D522" i="24"/>
  <c r="D521" i="24"/>
  <c r="E521" i="24" s="1"/>
  <c r="D520" i="24"/>
  <c r="E520" i="24" s="1"/>
  <c r="D519" i="24"/>
  <c r="E519" i="24" s="1"/>
  <c r="E518" i="24"/>
  <c r="D518" i="24"/>
  <c r="D517" i="24"/>
  <c r="E517" i="24" s="1"/>
  <c r="D516" i="24"/>
  <c r="E516" i="24" s="1"/>
  <c r="D515" i="24"/>
  <c r="E515" i="24" s="1"/>
  <c r="E514" i="24"/>
  <c r="D514" i="24"/>
  <c r="D513" i="24"/>
  <c r="E513" i="24" s="1"/>
  <c r="D512" i="24"/>
  <c r="E512" i="24" s="1"/>
  <c r="D511" i="24"/>
  <c r="E511" i="24" s="1"/>
  <c r="E510" i="24"/>
  <c r="D510" i="24"/>
  <c r="D509" i="24"/>
  <c r="E509" i="24" s="1"/>
  <c r="D508" i="24"/>
  <c r="E508" i="24" s="1"/>
  <c r="D507" i="24"/>
  <c r="E507" i="24" s="1"/>
  <c r="E506" i="24"/>
  <c r="D506" i="24"/>
  <c r="D505" i="24"/>
  <c r="E505" i="24" s="1"/>
  <c r="D504" i="24"/>
  <c r="E504" i="24" s="1"/>
  <c r="D503" i="24"/>
  <c r="E503" i="24" s="1"/>
  <c r="E502" i="24"/>
  <c r="D502" i="24"/>
  <c r="D501" i="24"/>
  <c r="E501" i="24" s="1"/>
  <c r="D500" i="24"/>
  <c r="E500" i="24" s="1"/>
  <c r="D499" i="24"/>
  <c r="E499" i="24" s="1"/>
  <c r="E498" i="24"/>
  <c r="D498" i="24"/>
  <c r="D497" i="24"/>
  <c r="E497" i="24" s="1"/>
  <c r="D496" i="24"/>
  <c r="E496" i="24" s="1"/>
  <c r="D495" i="24"/>
  <c r="E495" i="24" s="1"/>
  <c r="E494" i="24"/>
  <c r="D494" i="24"/>
  <c r="D493" i="24"/>
  <c r="E493" i="24" s="1"/>
  <c r="D492" i="24"/>
  <c r="E492" i="24" s="1"/>
  <c r="D491" i="24"/>
  <c r="E491" i="24" s="1"/>
  <c r="E490" i="24"/>
  <c r="D490" i="24"/>
  <c r="D489" i="24"/>
  <c r="E489" i="24" s="1"/>
  <c r="D488" i="24"/>
  <c r="E488" i="24" s="1"/>
  <c r="D487" i="24"/>
  <c r="E487" i="24" s="1"/>
  <c r="E486" i="24"/>
  <c r="D486" i="24"/>
  <c r="D485" i="24"/>
  <c r="E485" i="24" s="1"/>
  <c r="D484" i="24"/>
  <c r="E484" i="24" s="1"/>
  <c r="D483" i="24"/>
  <c r="E483" i="24" s="1"/>
  <c r="E482" i="24"/>
  <c r="D482" i="24"/>
  <c r="D481" i="24"/>
  <c r="E481" i="24" s="1"/>
  <c r="D480" i="24"/>
  <c r="E480" i="24" s="1"/>
  <c r="D479" i="24"/>
  <c r="E479" i="24" s="1"/>
  <c r="E478" i="24"/>
  <c r="D478" i="24"/>
  <c r="D477" i="24"/>
  <c r="E477" i="24" s="1"/>
  <c r="D476" i="24"/>
  <c r="E476" i="24" s="1"/>
  <c r="D475" i="24"/>
  <c r="E475" i="24" s="1"/>
  <c r="E474" i="24"/>
  <c r="D474" i="24"/>
  <c r="D473" i="24"/>
  <c r="E473" i="24" s="1"/>
  <c r="D472" i="24"/>
  <c r="E472" i="24" s="1"/>
  <c r="D471" i="24"/>
  <c r="E471" i="24" s="1"/>
  <c r="E470" i="24"/>
  <c r="D470" i="24"/>
  <c r="D469" i="24"/>
  <c r="E469" i="24" s="1"/>
  <c r="D468" i="24"/>
  <c r="E468" i="24" s="1"/>
  <c r="D467" i="24"/>
  <c r="E467" i="24" s="1"/>
  <c r="E466" i="24"/>
  <c r="D466" i="24"/>
  <c r="D465" i="24"/>
  <c r="E465" i="24" s="1"/>
  <c r="D464" i="24"/>
  <c r="E464" i="24" s="1"/>
  <c r="D463" i="24"/>
  <c r="E463" i="24" s="1"/>
  <c r="E462" i="24"/>
  <c r="D462" i="24"/>
  <c r="D461" i="24"/>
  <c r="E461" i="24" s="1"/>
  <c r="D460" i="24"/>
  <c r="E460" i="24" s="1"/>
  <c r="D459" i="24"/>
  <c r="E459" i="24" s="1"/>
  <c r="E458" i="24"/>
  <c r="D458" i="24"/>
  <c r="D457" i="24"/>
  <c r="E457" i="24" s="1"/>
  <c r="D456" i="24"/>
  <c r="E456" i="24" s="1"/>
  <c r="D455" i="24"/>
  <c r="E455" i="24" s="1"/>
  <c r="E454" i="24"/>
  <c r="D454" i="24"/>
  <c r="D453" i="24"/>
  <c r="E453" i="24" s="1"/>
  <c r="D452" i="24"/>
  <c r="E452" i="24" s="1"/>
  <c r="D451" i="24"/>
  <c r="E451" i="24" s="1"/>
  <c r="E450" i="24"/>
  <c r="D450" i="24"/>
  <c r="D449" i="24"/>
  <c r="E449" i="24" s="1"/>
  <c r="D448" i="24"/>
  <c r="E448" i="24" s="1"/>
  <c r="D447" i="24"/>
  <c r="E447" i="24" s="1"/>
  <c r="E446" i="24"/>
  <c r="D446" i="24"/>
  <c r="D445" i="24"/>
  <c r="E445" i="24" s="1"/>
  <c r="D444" i="24"/>
  <c r="E444" i="24" s="1"/>
  <c r="D443" i="24"/>
  <c r="E443" i="24" s="1"/>
  <c r="E442" i="24"/>
  <c r="D442" i="24"/>
  <c r="D441" i="24"/>
  <c r="E441" i="24" s="1"/>
  <c r="D440" i="24"/>
  <c r="E440" i="24" s="1"/>
  <c r="D439" i="24"/>
  <c r="E439" i="24" s="1"/>
  <c r="E438" i="24"/>
  <c r="D438" i="24"/>
  <c r="D437" i="24"/>
  <c r="E437" i="24" s="1"/>
  <c r="D436" i="24"/>
  <c r="E436" i="24" s="1"/>
  <c r="D435" i="24"/>
  <c r="E435" i="24" s="1"/>
  <c r="E434" i="24"/>
  <c r="D434" i="24"/>
  <c r="D433" i="24"/>
  <c r="E433" i="24" s="1"/>
  <c r="D432" i="24"/>
  <c r="E432" i="24" s="1"/>
  <c r="D431" i="24"/>
  <c r="E431" i="24" s="1"/>
  <c r="E430" i="24"/>
  <c r="D430" i="24"/>
  <c r="D429" i="24"/>
  <c r="E429" i="24" s="1"/>
  <c r="D428" i="24"/>
  <c r="E428" i="24" s="1"/>
  <c r="D427" i="24"/>
  <c r="E427" i="24" s="1"/>
  <c r="E426" i="24"/>
  <c r="D426" i="24"/>
  <c r="D425" i="24"/>
  <c r="E425" i="24" s="1"/>
  <c r="D424" i="24"/>
  <c r="E424" i="24" s="1"/>
  <c r="D423" i="24"/>
  <c r="E423" i="24" s="1"/>
  <c r="E422" i="24"/>
  <c r="D422" i="24"/>
  <c r="D421" i="24"/>
  <c r="E421" i="24" s="1"/>
  <c r="D420" i="24"/>
  <c r="E420" i="24" s="1"/>
  <c r="D419" i="24"/>
  <c r="E419" i="24" s="1"/>
  <c r="E418" i="24"/>
  <c r="D418" i="24"/>
  <c r="D417" i="24"/>
  <c r="E417" i="24" s="1"/>
  <c r="D416" i="24"/>
  <c r="E416" i="24" s="1"/>
  <c r="D415" i="24"/>
  <c r="E415" i="24" s="1"/>
  <c r="E414" i="24"/>
  <c r="D414" i="24"/>
  <c r="D413" i="24"/>
  <c r="E413" i="24" s="1"/>
  <c r="D412" i="24"/>
  <c r="E412" i="24" s="1"/>
  <c r="D411" i="24"/>
  <c r="E411" i="24" s="1"/>
  <c r="E410" i="24"/>
  <c r="D410" i="24"/>
  <c r="D409" i="24"/>
  <c r="E409" i="24" s="1"/>
  <c r="D408" i="24"/>
  <c r="E408" i="24" s="1"/>
  <c r="C407" i="24"/>
  <c r="B407" i="24"/>
  <c r="D406" i="24"/>
  <c r="E406" i="24" s="1"/>
  <c r="E405" i="24"/>
  <c r="D405" i="24"/>
  <c r="D404" i="24"/>
  <c r="E404" i="24" s="1"/>
  <c r="D403" i="24"/>
  <c r="E403" i="24" s="1"/>
  <c r="D402" i="24"/>
  <c r="E402" i="24" s="1"/>
  <c r="E401" i="24"/>
  <c r="D401" i="24"/>
  <c r="D400" i="24"/>
  <c r="E400" i="24" s="1"/>
  <c r="D399" i="24"/>
  <c r="E399" i="24" s="1"/>
  <c r="D398" i="24"/>
  <c r="E398" i="24" s="1"/>
  <c r="E397" i="24"/>
  <c r="D397" i="24"/>
  <c r="D396" i="24"/>
  <c r="E396" i="24" s="1"/>
  <c r="D395" i="24"/>
  <c r="E395" i="24" s="1"/>
  <c r="D394" i="24"/>
  <c r="E394" i="24" s="1"/>
  <c r="D393" i="24"/>
  <c r="E393" i="24" s="1"/>
  <c r="D392" i="24"/>
  <c r="E392" i="24" s="1"/>
  <c r="E391" i="24"/>
  <c r="D391" i="24"/>
  <c r="D390" i="24"/>
  <c r="E390" i="24" s="1"/>
  <c r="D389" i="24"/>
  <c r="E389" i="24" s="1"/>
  <c r="D388" i="24"/>
  <c r="E388" i="24" s="1"/>
  <c r="D387" i="24"/>
  <c r="E387" i="24" s="1"/>
  <c r="D386" i="24"/>
  <c r="E386" i="24" s="1"/>
  <c r="D385" i="24"/>
  <c r="E385" i="24" s="1"/>
  <c r="D384" i="24"/>
  <c r="E384" i="24" s="1"/>
  <c r="E383" i="24"/>
  <c r="D383" i="24"/>
  <c r="D382" i="24"/>
  <c r="E382" i="24" s="1"/>
  <c r="D381" i="24"/>
  <c r="E381" i="24" s="1"/>
  <c r="D380" i="24"/>
  <c r="E380" i="24" s="1"/>
  <c r="D379" i="24"/>
  <c r="E379" i="24" s="1"/>
  <c r="D378" i="24"/>
  <c r="E378" i="24" s="1"/>
  <c r="D377" i="24"/>
  <c r="E377" i="24" s="1"/>
  <c r="D376" i="24"/>
  <c r="E376" i="24" s="1"/>
  <c r="E375" i="24"/>
  <c r="D375" i="24"/>
  <c r="D374" i="24"/>
  <c r="E374" i="24" s="1"/>
  <c r="D373" i="24"/>
  <c r="E373" i="24" s="1"/>
  <c r="D372" i="24"/>
  <c r="E372" i="24" s="1"/>
  <c r="D371" i="24"/>
  <c r="E371" i="24" s="1"/>
  <c r="D370" i="24"/>
  <c r="E370" i="24" s="1"/>
  <c r="D369" i="24"/>
  <c r="E369" i="24" s="1"/>
  <c r="D368" i="24"/>
  <c r="E368" i="24" s="1"/>
  <c r="D367" i="24"/>
  <c r="E367" i="24" s="1"/>
  <c r="D366" i="24"/>
  <c r="E366" i="24" s="1"/>
  <c r="D365" i="24"/>
  <c r="E365" i="24" s="1"/>
  <c r="D364" i="24"/>
  <c r="E364" i="24" s="1"/>
  <c r="E363" i="24"/>
  <c r="D363" i="24"/>
  <c r="D362" i="24"/>
  <c r="E362" i="24" s="1"/>
  <c r="D361" i="24"/>
  <c r="E361" i="24" s="1"/>
  <c r="D360" i="24"/>
  <c r="E360" i="24" s="1"/>
  <c r="D359" i="24"/>
  <c r="E359" i="24" s="1"/>
  <c r="D358" i="24"/>
  <c r="E358" i="24" s="1"/>
  <c r="D357" i="24"/>
  <c r="E357" i="24" s="1"/>
  <c r="D356" i="24"/>
  <c r="E356" i="24" s="1"/>
  <c r="D355" i="24"/>
  <c r="E355" i="24" s="1"/>
  <c r="D354" i="24"/>
  <c r="E354" i="24" s="1"/>
  <c r="D353" i="24"/>
  <c r="E353" i="24" s="1"/>
  <c r="D352" i="24"/>
  <c r="E352" i="24" s="1"/>
  <c r="D351" i="24"/>
  <c r="E351" i="24" s="1"/>
  <c r="D350" i="24"/>
  <c r="E350" i="24" s="1"/>
  <c r="D349" i="24"/>
  <c r="E349" i="24" s="1"/>
  <c r="D348" i="24"/>
  <c r="E348" i="24" s="1"/>
  <c r="E347" i="24"/>
  <c r="D347" i="24"/>
  <c r="D346" i="24"/>
  <c r="E346" i="24" s="1"/>
  <c r="D345" i="24"/>
  <c r="E345" i="24" s="1"/>
  <c r="D344" i="24"/>
  <c r="E344" i="24" s="1"/>
  <c r="D343" i="24"/>
  <c r="E343" i="24" s="1"/>
  <c r="D342" i="24"/>
  <c r="E342" i="24" s="1"/>
  <c r="D341" i="24"/>
  <c r="E341" i="24" s="1"/>
  <c r="D340" i="24"/>
  <c r="E340" i="24" s="1"/>
  <c r="D339" i="24"/>
  <c r="E339" i="24" s="1"/>
  <c r="D338" i="24"/>
  <c r="E338" i="24" s="1"/>
  <c r="D337" i="24"/>
  <c r="E337" i="24" s="1"/>
  <c r="C336" i="24"/>
  <c r="D336" i="24" s="1"/>
  <c r="E336" i="24" s="1"/>
  <c r="D335" i="24"/>
  <c r="E335" i="24" s="1"/>
  <c r="D334" i="24"/>
  <c r="E334" i="24" s="1"/>
  <c r="D333" i="24"/>
  <c r="E333" i="24" s="1"/>
  <c r="D332" i="24"/>
  <c r="E332" i="24" s="1"/>
  <c r="E331" i="24"/>
  <c r="D331" i="24"/>
  <c r="D330" i="24"/>
  <c r="E330" i="24" s="1"/>
  <c r="D329" i="24"/>
  <c r="E329" i="24" s="1"/>
  <c r="D328" i="24"/>
  <c r="E328" i="24" s="1"/>
  <c r="D327" i="24"/>
  <c r="E327" i="24" s="1"/>
  <c r="D326" i="24"/>
  <c r="E326" i="24" s="1"/>
  <c r="D325" i="24"/>
  <c r="E325" i="24" s="1"/>
  <c r="D324" i="24"/>
  <c r="E324" i="24" s="1"/>
  <c r="D323" i="24"/>
  <c r="E323" i="24" s="1"/>
  <c r="D322" i="24"/>
  <c r="E322" i="24" s="1"/>
  <c r="D321" i="24"/>
  <c r="E321" i="24" s="1"/>
  <c r="D320" i="24"/>
  <c r="E320" i="24" s="1"/>
  <c r="D319" i="24"/>
  <c r="E319" i="24" s="1"/>
  <c r="D318" i="24"/>
  <c r="E318" i="24" s="1"/>
  <c r="D317" i="24"/>
  <c r="E317" i="24" s="1"/>
  <c r="D316" i="24"/>
  <c r="E316" i="24" s="1"/>
  <c r="E315" i="24"/>
  <c r="D315" i="24"/>
  <c r="D314" i="24"/>
  <c r="E314" i="24" s="1"/>
  <c r="D313" i="24"/>
  <c r="E313" i="24" s="1"/>
  <c r="D312" i="24"/>
  <c r="E312" i="24" s="1"/>
  <c r="D311" i="24"/>
  <c r="E311" i="24" s="1"/>
  <c r="D310" i="24"/>
  <c r="E310" i="24" s="1"/>
  <c r="D309" i="24"/>
  <c r="E309" i="24" s="1"/>
  <c r="D308" i="24"/>
  <c r="E308" i="24" s="1"/>
  <c r="D307" i="24"/>
  <c r="E307" i="24" s="1"/>
  <c r="D306" i="24"/>
  <c r="E306" i="24" s="1"/>
  <c r="D305" i="24"/>
  <c r="E305" i="24" s="1"/>
  <c r="D304" i="24"/>
  <c r="E304" i="24" s="1"/>
  <c r="D303" i="24"/>
  <c r="E303" i="24" s="1"/>
  <c r="D302" i="24"/>
  <c r="E302" i="24" s="1"/>
  <c r="D301" i="24"/>
  <c r="E301" i="24" s="1"/>
  <c r="D300" i="24"/>
  <c r="E300" i="24" s="1"/>
  <c r="E299" i="24"/>
  <c r="D299" i="24"/>
  <c r="D298" i="24"/>
  <c r="E298" i="24" s="1"/>
  <c r="D297" i="24"/>
  <c r="E297" i="24" s="1"/>
  <c r="D296" i="24"/>
  <c r="E296" i="24" s="1"/>
  <c r="D295" i="24"/>
  <c r="E295" i="24" s="1"/>
  <c r="D294" i="24"/>
  <c r="E294" i="24" s="1"/>
  <c r="D293" i="24"/>
  <c r="E293" i="24" s="1"/>
  <c r="D292" i="24"/>
  <c r="E292" i="24" s="1"/>
  <c r="D291" i="24"/>
  <c r="E291" i="24" s="1"/>
  <c r="D290" i="24"/>
  <c r="E290" i="24" s="1"/>
  <c r="D289" i="24"/>
  <c r="E289" i="24" s="1"/>
  <c r="D288" i="24"/>
  <c r="E288" i="24" s="1"/>
  <c r="D287" i="24"/>
  <c r="E287" i="24" s="1"/>
  <c r="D286" i="24"/>
  <c r="E286" i="24" s="1"/>
  <c r="D285" i="24"/>
  <c r="E285" i="24" s="1"/>
  <c r="D284" i="24"/>
  <c r="E284" i="24" s="1"/>
  <c r="E283" i="24"/>
  <c r="D283" i="24"/>
  <c r="D282" i="24"/>
  <c r="E282" i="24" s="1"/>
  <c r="D281" i="24"/>
  <c r="E281" i="24" s="1"/>
  <c r="D280" i="24"/>
  <c r="E280" i="24" s="1"/>
  <c r="D279" i="24"/>
  <c r="E279" i="24" s="1"/>
  <c r="D278" i="24"/>
  <c r="E278" i="24" s="1"/>
  <c r="D277" i="24"/>
  <c r="E277" i="24" s="1"/>
  <c r="D276" i="24"/>
  <c r="E276" i="24" s="1"/>
  <c r="D275" i="24"/>
  <c r="E275" i="24" s="1"/>
  <c r="D274" i="24"/>
  <c r="E274" i="24" s="1"/>
  <c r="D273" i="24"/>
  <c r="E273" i="24" s="1"/>
  <c r="D272" i="24"/>
  <c r="E272" i="24" s="1"/>
  <c r="D271" i="24"/>
  <c r="E271" i="24" s="1"/>
  <c r="D270" i="24"/>
  <c r="E270" i="24" s="1"/>
  <c r="D269" i="24"/>
  <c r="E269" i="24" s="1"/>
  <c r="D268" i="24"/>
  <c r="E268" i="24" s="1"/>
  <c r="D267" i="24"/>
  <c r="E267" i="24" s="1"/>
  <c r="D266" i="24"/>
  <c r="E266" i="24" s="1"/>
  <c r="D265" i="24"/>
  <c r="E265" i="24" s="1"/>
  <c r="D264" i="24"/>
  <c r="E264" i="24" s="1"/>
  <c r="D263" i="24"/>
  <c r="E263" i="24" s="1"/>
  <c r="D262" i="24"/>
  <c r="E262" i="24" s="1"/>
  <c r="D261" i="24"/>
  <c r="E261" i="24" s="1"/>
  <c r="D260" i="24"/>
  <c r="E260" i="24" s="1"/>
  <c r="D259" i="24"/>
  <c r="E259" i="24" s="1"/>
  <c r="D258" i="24"/>
  <c r="E258" i="24" s="1"/>
  <c r="D257" i="24"/>
  <c r="E257" i="24" s="1"/>
  <c r="D256" i="24"/>
  <c r="E256" i="24" s="1"/>
  <c r="D255" i="24"/>
  <c r="E255" i="24" s="1"/>
  <c r="D254" i="24"/>
  <c r="E254" i="24" s="1"/>
  <c r="D253" i="24"/>
  <c r="E253" i="24" s="1"/>
  <c r="D252" i="24"/>
  <c r="E252" i="24" s="1"/>
  <c r="D251" i="24"/>
  <c r="E251" i="24" s="1"/>
  <c r="D250" i="24"/>
  <c r="E250" i="24" s="1"/>
  <c r="D249" i="24"/>
  <c r="E249" i="24" s="1"/>
  <c r="D248" i="24"/>
  <c r="E248" i="24" s="1"/>
  <c r="D247" i="24"/>
  <c r="E247" i="24" s="1"/>
  <c r="D246" i="24"/>
  <c r="E246" i="24" s="1"/>
  <c r="D245" i="24"/>
  <c r="E245" i="24" s="1"/>
  <c r="D244" i="24"/>
  <c r="E244" i="24" s="1"/>
  <c r="D243" i="24"/>
  <c r="E243" i="24" s="1"/>
  <c r="D242" i="24"/>
  <c r="E242" i="24" s="1"/>
  <c r="D241" i="24"/>
  <c r="E241" i="24" s="1"/>
  <c r="D240" i="24"/>
  <c r="E240" i="24" s="1"/>
  <c r="D239" i="24"/>
  <c r="E239" i="24" s="1"/>
  <c r="D238" i="24"/>
  <c r="E238" i="24" s="1"/>
  <c r="D237" i="24"/>
  <c r="E237" i="24" s="1"/>
  <c r="E236" i="24"/>
  <c r="D236" i="24"/>
  <c r="D235" i="24"/>
  <c r="E235" i="24" s="1"/>
  <c r="D234" i="24"/>
  <c r="E234" i="24" s="1"/>
  <c r="D233" i="24"/>
  <c r="E233" i="24" s="1"/>
  <c r="D232" i="24"/>
  <c r="E232" i="24" s="1"/>
  <c r="D231" i="24"/>
  <c r="E231" i="24" s="1"/>
  <c r="D230" i="24"/>
  <c r="E230" i="24" s="1"/>
  <c r="D229" i="24"/>
  <c r="E229" i="24" s="1"/>
  <c r="D228" i="24"/>
  <c r="E228" i="24" s="1"/>
  <c r="D227" i="24"/>
  <c r="E227" i="24" s="1"/>
  <c r="D226" i="24"/>
  <c r="E226" i="24" s="1"/>
  <c r="D225" i="24"/>
  <c r="E225" i="24" s="1"/>
  <c r="D224" i="24"/>
  <c r="E224" i="24" s="1"/>
  <c r="D223" i="24"/>
  <c r="E223" i="24" s="1"/>
  <c r="D222" i="24"/>
  <c r="E222" i="24" s="1"/>
  <c r="D221" i="24"/>
  <c r="E221" i="24" s="1"/>
  <c r="D220" i="24"/>
  <c r="E220" i="24" s="1"/>
  <c r="D219" i="24"/>
  <c r="E219" i="24" s="1"/>
  <c r="D218" i="24"/>
  <c r="E218" i="24" s="1"/>
  <c r="D217" i="24"/>
  <c r="E217" i="24" s="1"/>
  <c r="D216" i="24"/>
  <c r="E216" i="24" s="1"/>
  <c r="D215" i="24"/>
  <c r="E215" i="24" s="1"/>
  <c r="D214" i="24"/>
  <c r="E214" i="24" s="1"/>
  <c r="D213" i="24"/>
  <c r="E213" i="24" s="1"/>
  <c r="D212" i="24"/>
  <c r="E212" i="24" s="1"/>
  <c r="D211" i="24"/>
  <c r="E211" i="24" s="1"/>
  <c r="D210" i="24"/>
  <c r="E210" i="24" s="1"/>
  <c r="D209" i="24"/>
  <c r="E209" i="24" s="1"/>
  <c r="D208" i="24"/>
  <c r="E208" i="24" s="1"/>
  <c r="D207" i="24"/>
  <c r="E207" i="24" s="1"/>
  <c r="D206" i="24"/>
  <c r="E206" i="24" s="1"/>
  <c r="D205" i="24"/>
  <c r="E205" i="24" s="1"/>
  <c r="D204" i="24"/>
  <c r="E204" i="24" s="1"/>
  <c r="D203" i="24"/>
  <c r="E203" i="24" s="1"/>
  <c r="D202" i="24"/>
  <c r="E202" i="24" s="1"/>
  <c r="D201" i="24"/>
  <c r="E201" i="24" s="1"/>
  <c r="D200" i="24"/>
  <c r="E200" i="24" s="1"/>
  <c r="D199" i="24"/>
  <c r="E199" i="24" s="1"/>
  <c r="D198" i="24"/>
  <c r="E198" i="24" s="1"/>
  <c r="D197" i="24"/>
  <c r="E197" i="24" s="1"/>
  <c r="D196" i="24"/>
  <c r="E196" i="24" s="1"/>
  <c r="D195" i="24"/>
  <c r="E195" i="24" s="1"/>
  <c r="D194" i="24"/>
  <c r="E194" i="24" s="1"/>
  <c r="D193" i="24"/>
  <c r="E193" i="24" s="1"/>
  <c r="D192" i="24"/>
  <c r="E192" i="24" s="1"/>
  <c r="D191" i="24"/>
  <c r="E191" i="24" s="1"/>
  <c r="D190" i="24"/>
  <c r="E190" i="24" s="1"/>
  <c r="D189" i="24"/>
  <c r="E189" i="24" s="1"/>
  <c r="D188" i="24"/>
  <c r="E188" i="24" s="1"/>
  <c r="D187" i="24"/>
  <c r="E187" i="24" s="1"/>
  <c r="D186" i="24"/>
  <c r="E186" i="24" s="1"/>
  <c r="D185" i="24"/>
  <c r="E185" i="24" s="1"/>
  <c r="D184" i="24"/>
  <c r="E184" i="24" s="1"/>
  <c r="D183" i="24"/>
  <c r="E183" i="24" s="1"/>
  <c r="D182" i="24"/>
  <c r="E182" i="24" s="1"/>
  <c r="D181" i="24"/>
  <c r="E181" i="24" s="1"/>
  <c r="D180" i="24"/>
  <c r="E180" i="24" s="1"/>
  <c r="D179" i="24"/>
  <c r="E179" i="24" s="1"/>
  <c r="D178" i="24"/>
  <c r="E178" i="24" s="1"/>
  <c r="D177" i="24"/>
  <c r="E177" i="24" s="1"/>
  <c r="D176" i="24"/>
  <c r="E176" i="24" s="1"/>
  <c r="D175" i="24"/>
  <c r="E175" i="24" s="1"/>
  <c r="D174" i="24"/>
  <c r="E174" i="24" s="1"/>
  <c r="D173" i="24"/>
  <c r="E173" i="24" s="1"/>
  <c r="E172" i="24"/>
  <c r="D172" i="24"/>
  <c r="D171" i="24"/>
  <c r="E171" i="24" s="1"/>
  <c r="D170" i="24"/>
  <c r="E170" i="24" s="1"/>
  <c r="D169" i="24"/>
  <c r="E169" i="24" s="1"/>
  <c r="D168" i="24"/>
  <c r="E168" i="24" s="1"/>
  <c r="D167" i="24"/>
  <c r="E167" i="24" s="1"/>
  <c r="D166" i="24"/>
  <c r="E166" i="24" s="1"/>
  <c r="D165" i="24"/>
  <c r="E165" i="24" s="1"/>
  <c r="D164" i="24"/>
  <c r="E164" i="24" s="1"/>
  <c r="D163" i="24"/>
  <c r="E163" i="24" s="1"/>
  <c r="D162" i="24"/>
  <c r="E162" i="24" s="1"/>
  <c r="D161" i="24"/>
  <c r="E161" i="24" s="1"/>
  <c r="D160" i="24"/>
  <c r="E160" i="24" s="1"/>
  <c r="D159" i="24"/>
  <c r="E159" i="24" s="1"/>
  <c r="D158" i="24"/>
  <c r="E158" i="24" s="1"/>
  <c r="D157" i="24"/>
  <c r="E157" i="24" s="1"/>
  <c r="D156" i="24"/>
  <c r="E156" i="24" s="1"/>
  <c r="D155" i="24"/>
  <c r="E155" i="24" s="1"/>
  <c r="D154" i="24"/>
  <c r="E154" i="24" s="1"/>
  <c r="D153" i="24"/>
  <c r="E153" i="24" s="1"/>
  <c r="D152" i="24"/>
  <c r="E152" i="24" s="1"/>
  <c r="D151" i="24"/>
  <c r="E151" i="24" s="1"/>
  <c r="D150" i="24"/>
  <c r="E150" i="24" s="1"/>
  <c r="D149" i="24"/>
  <c r="E149" i="24" s="1"/>
  <c r="D148" i="24"/>
  <c r="E148" i="24" s="1"/>
  <c r="D147" i="24"/>
  <c r="E147" i="24" s="1"/>
  <c r="D146" i="24"/>
  <c r="E146" i="24" s="1"/>
  <c r="D145" i="24"/>
  <c r="E145" i="24" s="1"/>
  <c r="D144" i="24"/>
  <c r="E144" i="24" s="1"/>
  <c r="D143" i="24"/>
  <c r="E143" i="24" s="1"/>
  <c r="D142" i="24"/>
  <c r="E142" i="24" s="1"/>
  <c r="D141" i="24"/>
  <c r="E141" i="24" s="1"/>
  <c r="D140" i="24"/>
  <c r="E140" i="24" s="1"/>
  <c r="D139" i="24"/>
  <c r="E139" i="24" s="1"/>
  <c r="D138" i="24"/>
  <c r="E138" i="24" s="1"/>
  <c r="D137" i="24"/>
  <c r="E137" i="24" s="1"/>
  <c r="D136" i="24"/>
  <c r="E136" i="24" s="1"/>
  <c r="D135" i="24"/>
  <c r="E135" i="24" s="1"/>
  <c r="D134" i="24"/>
  <c r="E134" i="24" s="1"/>
  <c r="D133" i="24"/>
  <c r="E133" i="24" s="1"/>
  <c r="D132" i="24"/>
  <c r="E132" i="24" s="1"/>
  <c r="D131" i="24"/>
  <c r="E131" i="24" s="1"/>
  <c r="D130" i="24"/>
  <c r="E130" i="24" s="1"/>
  <c r="D129" i="24"/>
  <c r="E129" i="24" s="1"/>
  <c r="D128" i="24"/>
  <c r="E128" i="24" s="1"/>
  <c r="D127" i="24"/>
  <c r="E127" i="24" s="1"/>
  <c r="D126" i="24"/>
  <c r="E126" i="24" s="1"/>
  <c r="D125" i="24"/>
  <c r="E125" i="24" s="1"/>
  <c r="D124" i="24"/>
  <c r="E124" i="24" s="1"/>
  <c r="D123" i="24"/>
  <c r="E123" i="24" s="1"/>
  <c r="D122" i="24"/>
  <c r="E122" i="24" s="1"/>
  <c r="D121" i="24"/>
  <c r="E121" i="24" s="1"/>
  <c r="D120" i="24"/>
  <c r="E120" i="24" s="1"/>
  <c r="D119" i="24"/>
  <c r="E119" i="24" s="1"/>
  <c r="D118" i="24"/>
  <c r="E118" i="24" s="1"/>
  <c r="D117" i="24"/>
  <c r="E117" i="24" s="1"/>
  <c r="D116" i="24"/>
  <c r="E116" i="24" s="1"/>
  <c r="D115" i="24"/>
  <c r="E115" i="24" s="1"/>
  <c r="D114" i="24"/>
  <c r="E114" i="24" s="1"/>
  <c r="D113" i="24"/>
  <c r="E113" i="24" s="1"/>
  <c r="D112" i="24"/>
  <c r="E112" i="24" s="1"/>
  <c r="D111" i="24"/>
  <c r="E111" i="24" s="1"/>
  <c r="D110" i="24"/>
  <c r="E110" i="24" s="1"/>
  <c r="D109" i="24"/>
  <c r="E109" i="24" s="1"/>
  <c r="D108" i="24"/>
  <c r="E108" i="24" s="1"/>
  <c r="D107" i="24"/>
  <c r="E107" i="24" s="1"/>
  <c r="D106" i="24"/>
  <c r="E106" i="24" s="1"/>
  <c r="D105" i="24"/>
  <c r="E105" i="24" s="1"/>
  <c r="D104" i="24"/>
  <c r="E104" i="24" s="1"/>
  <c r="D103" i="24"/>
  <c r="E103" i="24" s="1"/>
  <c r="D102" i="24"/>
  <c r="E102" i="24" s="1"/>
  <c r="D101" i="24"/>
  <c r="E101" i="24" s="1"/>
  <c r="D100" i="24"/>
  <c r="E100" i="24" s="1"/>
  <c r="D99" i="24"/>
  <c r="E99" i="24" s="1"/>
  <c r="D98" i="24"/>
  <c r="E98" i="24" s="1"/>
  <c r="D97" i="24"/>
  <c r="E97" i="24" s="1"/>
  <c r="D96" i="24"/>
  <c r="E96" i="24" s="1"/>
  <c r="D95" i="24"/>
  <c r="E95" i="24" s="1"/>
  <c r="D94" i="24"/>
  <c r="E94" i="24" s="1"/>
  <c r="D93" i="24"/>
  <c r="E93" i="24" s="1"/>
  <c r="D92" i="24"/>
  <c r="E92" i="24" s="1"/>
  <c r="D91" i="24"/>
  <c r="E91" i="24" s="1"/>
  <c r="D90" i="24"/>
  <c r="E90" i="24" s="1"/>
  <c r="D89" i="24"/>
  <c r="E89" i="24" s="1"/>
  <c r="D88" i="24"/>
  <c r="E88" i="24" s="1"/>
  <c r="D87" i="24"/>
  <c r="E87" i="24" s="1"/>
  <c r="D86" i="24"/>
  <c r="E86" i="24" s="1"/>
  <c r="D85" i="24"/>
  <c r="E85" i="24" s="1"/>
  <c r="D84" i="24"/>
  <c r="E84" i="24" s="1"/>
  <c r="D83" i="24"/>
  <c r="E83" i="24" s="1"/>
  <c r="D82" i="24"/>
  <c r="E82" i="24" s="1"/>
  <c r="D81" i="24"/>
  <c r="E81" i="24" s="1"/>
  <c r="D80" i="24"/>
  <c r="E80" i="24" s="1"/>
  <c r="D79" i="24"/>
  <c r="E79" i="24" s="1"/>
  <c r="D78" i="24"/>
  <c r="E78" i="24" s="1"/>
  <c r="D77" i="24"/>
  <c r="E77" i="24" s="1"/>
  <c r="D76" i="24"/>
  <c r="E76" i="24" s="1"/>
  <c r="D75" i="24"/>
  <c r="E75" i="24" s="1"/>
  <c r="D74" i="24"/>
  <c r="E74" i="24" s="1"/>
  <c r="D73" i="24"/>
  <c r="E73" i="24" s="1"/>
  <c r="D72" i="24"/>
  <c r="E72" i="24" s="1"/>
  <c r="D71" i="24"/>
  <c r="E71" i="24" s="1"/>
  <c r="D70" i="24"/>
  <c r="E70" i="24" s="1"/>
  <c r="D69" i="24"/>
  <c r="E69" i="24" s="1"/>
  <c r="D68" i="24"/>
  <c r="E68" i="24" s="1"/>
  <c r="D67" i="24"/>
  <c r="E67" i="24" s="1"/>
  <c r="D66" i="24"/>
  <c r="E66" i="24" s="1"/>
  <c r="D65" i="24"/>
  <c r="E65" i="24" s="1"/>
  <c r="D64" i="24"/>
  <c r="E64" i="24" s="1"/>
  <c r="D63" i="24"/>
  <c r="E63" i="24" s="1"/>
  <c r="D62" i="24"/>
  <c r="E62" i="24" s="1"/>
  <c r="D61" i="24"/>
  <c r="E61" i="24" s="1"/>
  <c r="D60" i="24"/>
  <c r="E60" i="24" s="1"/>
  <c r="D59" i="24"/>
  <c r="E59" i="24" s="1"/>
  <c r="D58" i="24"/>
  <c r="E58" i="24" s="1"/>
  <c r="D57" i="24"/>
  <c r="E57" i="24" s="1"/>
  <c r="D56" i="24"/>
  <c r="E56" i="24" s="1"/>
  <c r="D55" i="24"/>
  <c r="E55" i="24" s="1"/>
  <c r="D54" i="24"/>
  <c r="E54" i="24" s="1"/>
  <c r="D53" i="24"/>
  <c r="E53" i="24" s="1"/>
  <c r="D52" i="24"/>
  <c r="E52" i="24" s="1"/>
  <c r="D51" i="24"/>
  <c r="E51" i="24" s="1"/>
  <c r="D50" i="24"/>
  <c r="E50" i="24" s="1"/>
  <c r="D49" i="24"/>
  <c r="E49" i="24" s="1"/>
  <c r="D48" i="24"/>
  <c r="E48" i="24" s="1"/>
  <c r="D47" i="24"/>
  <c r="E47" i="24" s="1"/>
  <c r="D46" i="24"/>
  <c r="E46" i="24" s="1"/>
  <c r="D45" i="24"/>
  <c r="E45" i="24" s="1"/>
  <c r="D44" i="24"/>
  <c r="E44" i="24" s="1"/>
  <c r="D43" i="24"/>
  <c r="E43" i="24" s="1"/>
  <c r="D42" i="24"/>
  <c r="E42" i="24" s="1"/>
  <c r="D41" i="24"/>
  <c r="E41" i="24" s="1"/>
  <c r="D40" i="24"/>
  <c r="E40" i="24" s="1"/>
  <c r="D39" i="24"/>
  <c r="E39" i="24" s="1"/>
  <c r="D38" i="24"/>
  <c r="E38" i="24" s="1"/>
  <c r="D37" i="24"/>
  <c r="E37" i="24" s="1"/>
  <c r="D36" i="24"/>
  <c r="E36" i="24" s="1"/>
  <c r="D35" i="24"/>
  <c r="E35" i="24" s="1"/>
  <c r="D34" i="24"/>
  <c r="E34" i="24" s="1"/>
  <c r="D33" i="24"/>
  <c r="E33" i="24" s="1"/>
  <c r="D32" i="24"/>
  <c r="E32" i="24" s="1"/>
  <c r="D31" i="24"/>
  <c r="E31" i="24" s="1"/>
  <c r="D30" i="24"/>
  <c r="E30" i="24" s="1"/>
  <c r="D29" i="24"/>
  <c r="E29" i="24" s="1"/>
  <c r="D28" i="24"/>
  <c r="E28" i="24" s="1"/>
  <c r="D27" i="24"/>
  <c r="E27" i="24" s="1"/>
  <c r="D26" i="24"/>
  <c r="E26" i="24" s="1"/>
  <c r="D25" i="24"/>
  <c r="E25" i="24" s="1"/>
  <c r="D24" i="24"/>
  <c r="E24" i="24" s="1"/>
  <c r="D23" i="24"/>
  <c r="E23" i="24" s="1"/>
  <c r="D22" i="24"/>
  <c r="E22" i="24" s="1"/>
  <c r="D21" i="24"/>
  <c r="E21" i="24" s="1"/>
  <c r="D20" i="24"/>
  <c r="E20" i="24" s="1"/>
  <c r="D19" i="24"/>
  <c r="E19" i="24" s="1"/>
  <c r="D18" i="24"/>
  <c r="E18" i="24" s="1"/>
  <c r="D17" i="24"/>
  <c r="E17" i="24" s="1"/>
  <c r="D16" i="24"/>
  <c r="E16" i="24" s="1"/>
  <c r="D15" i="24"/>
  <c r="E15" i="24" s="1"/>
  <c r="D14" i="24"/>
  <c r="E14" i="24" s="1"/>
  <c r="D13" i="24"/>
  <c r="E13" i="24" s="1"/>
  <c r="D12" i="24"/>
  <c r="E12" i="24" s="1"/>
  <c r="D11" i="24"/>
  <c r="E11" i="24" s="1"/>
  <c r="D10" i="24"/>
  <c r="E10" i="24" s="1"/>
  <c r="D9" i="24"/>
  <c r="E9" i="24" s="1"/>
  <c r="H383" i="31" l="1"/>
  <c r="H440" i="31"/>
  <c r="H452" i="31"/>
  <c r="H332" i="31"/>
  <c r="H351" i="31"/>
  <c r="H408" i="31"/>
  <c r="H420" i="31"/>
  <c r="H479" i="31"/>
  <c r="G52" i="32"/>
  <c r="F52" i="32"/>
  <c r="F128" i="32"/>
  <c r="G128" i="32"/>
  <c r="F57" i="32"/>
  <c r="G57" i="32"/>
  <c r="G68" i="32"/>
  <c r="F68" i="32"/>
  <c r="D6" i="12"/>
  <c r="E6" i="12"/>
  <c r="F110" i="31"/>
  <c r="G110" i="31"/>
  <c r="H110" i="31" s="1"/>
  <c r="F35" i="31"/>
  <c r="G35" i="31"/>
  <c r="G38" i="31"/>
  <c r="F38" i="31"/>
  <c r="F39" i="31"/>
  <c r="G39" i="31"/>
  <c r="H42" i="31"/>
  <c r="F43" i="31"/>
  <c r="G43" i="31"/>
  <c r="G46" i="31"/>
  <c r="H46" i="31" s="1"/>
  <c r="F46" i="31"/>
  <c r="F126" i="31"/>
  <c r="G126" i="31"/>
  <c r="F34" i="31"/>
  <c r="H34" i="31" s="1"/>
  <c r="F121" i="31"/>
  <c r="H376" i="31"/>
  <c r="H388" i="31"/>
  <c r="H447" i="31"/>
  <c r="D407" i="24"/>
  <c r="E407" i="24" s="1"/>
  <c r="F57" i="31"/>
  <c r="H57" i="31" s="1"/>
  <c r="H333" i="31"/>
  <c r="G115" i="32"/>
  <c r="H115" i="32" s="1"/>
  <c r="F115" i="32"/>
  <c r="G40" i="32"/>
  <c r="H40" i="32" s="1"/>
  <c r="F40" i="32"/>
  <c r="G48" i="32"/>
  <c r="H48" i="32" s="1"/>
  <c r="F48" i="32"/>
  <c r="G124" i="32"/>
  <c r="H124" i="32" s="1"/>
  <c r="F124" i="32"/>
  <c r="F36" i="32"/>
  <c r="H36" i="32" s="1"/>
  <c r="G45" i="32"/>
  <c r="G73" i="32"/>
  <c r="F84" i="32"/>
  <c r="G120" i="32"/>
  <c r="G160" i="32"/>
  <c r="H160" i="32" s="1"/>
  <c r="H304" i="31"/>
  <c r="H306" i="31"/>
  <c r="H308" i="31"/>
  <c r="H315" i="31"/>
  <c r="H320" i="31"/>
  <c r="H322" i="31"/>
  <c r="H324" i="31"/>
  <c r="H342" i="31"/>
  <c r="H344" i="31"/>
  <c r="H354" i="31"/>
  <c r="H371" i="31"/>
  <c r="H381" i="31"/>
  <c r="H386" i="31"/>
  <c r="H403" i="31"/>
  <c r="H413" i="31"/>
  <c r="H418" i="31"/>
  <c r="H435" i="31"/>
  <c r="H445" i="31"/>
  <c r="H450" i="31"/>
  <c r="H467" i="31"/>
  <c r="D6" i="30"/>
  <c r="D6" i="25"/>
  <c r="E6" i="30"/>
  <c r="E6" i="25"/>
  <c r="H76" i="32"/>
  <c r="G80" i="32"/>
  <c r="F80" i="32"/>
  <c r="H84" i="32"/>
  <c r="H88" i="32"/>
  <c r="G41" i="32"/>
  <c r="H41" i="32" s="1"/>
  <c r="G77" i="32"/>
  <c r="G113" i="32"/>
  <c r="F166" i="16"/>
  <c r="G166" i="16"/>
  <c r="G91" i="16"/>
  <c r="H91" i="16" s="1"/>
  <c r="F91" i="16"/>
  <c r="G167" i="16"/>
  <c r="H167" i="16" s="1"/>
  <c r="F167" i="16"/>
  <c r="G92" i="16"/>
  <c r="H92" i="16" s="1"/>
  <c r="F92" i="16"/>
  <c r="F168" i="16"/>
  <c r="G168" i="16"/>
  <c r="F93" i="16"/>
  <c r="H93" i="16" s="1"/>
  <c r="G93" i="16"/>
  <c r="G170" i="16"/>
  <c r="H170" i="16" s="1"/>
  <c r="F170" i="16"/>
  <c r="G95" i="16"/>
  <c r="H95" i="16" s="1"/>
  <c r="F95" i="16"/>
  <c r="G96" i="16"/>
  <c r="H96" i="16" s="1"/>
  <c r="F96" i="16"/>
  <c r="F172" i="16"/>
  <c r="G172" i="16"/>
  <c r="G174" i="16"/>
  <c r="H174" i="16" s="1"/>
  <c r="F174" i="16"/>
  <c r="G99" i="16"/>
  <c r="H99" i="16" s="1"/>
  <c r="F99" i="16"/>
  <c r="F175" i="16"/>
  <c r="H175" i="16" s="1"/>
  <c r="G175" i="16"/>
  <c r="G100" i="16"/>
  <c r="F100" i="16"/>
  <c r="F101" i="16"/>
  <c r="H101" i="16" s="1"/>
  <c r="G101" i="16"/>
  <c r="G177" i="16"/>
  <c r="F177" i="16"/>
  <c r="G103" i="16"/>
  <c r="H103" i="16" s="1"/>
  <c r="F103" i="16"/>
  <c r="G104" i="16"/>
  <c r="H104" i="16" s="1"/>
  <c r="F104" i="16"/>
  <c r="G181" i="16"/>
  <c r="H181" i="16" s="1"/>
  <c r="F181" i="16"/>
  <c r="F182" i="16"/>
  <c r="G182" i="16"/>
  <c r="G107" i="16"/>
  <c r="H107" i="16" s="1"/>
  <c r="F107" i="16"/>
  <c r="G183" i="16"/>
  <c r="H183" i="16" s="1"/>
  <c r="F183" i="16"/>
  <c r="G108" i="16"/>
  <c r="H108" i="16" s="1"/>
  <c r="F108" i="16"/>
  <c r="F184" i="16"/>
  <c r="G184" i="16"/>
  <c r="G97" i="16"/>
  <c r="H97" i="16" s="1"/>
  <c r="G179" i="16"/>
  <c r="H179" i="16" s="1"/>
  <c r="F89" i="31"/>
  <c r="G133" i="31"/>
  <c r="H133" i="31" s="1"/>
  <c r="H305" i="31"/>
  <c r="H312" i="31"/>
  <c r="H321" i="31"/>
  <c r="H363" i="31"/>
  <c r="H373" i="31"/>
  <c r="H378" i="31"/>
  <c r="H395" i="31"/>
  <c r="H405" i="31"/>
  <c r="H410" i="31"/>
  <c r="H427" i="31"/>
  <c r="H437" i="31"/>
  <c r="H442" i="31"/>
  <c r="H459" i="31"/>
  <c r="G171" i="32"/>
  <c r="F171" i="32"/>
  <c r="G96" i="32"/>
  <c r="H96" i="32" s="1"/>
  <c r="F96" i="32"/>
  <c r="G104" i="32"/>
  <c r="H104" i="32" s="1"/>
  <c r="F104" i="32"/>
  <c r="H108" i="32"/>
  <c r="F44" i="32"/>
  <c r="H44" i="32" s="1"/>
  <c r="G81" i="32"/>
  <c r="H81" i="32" s="1"/>
  <c r="F92" i="32"/>
  <c r="H92" i="32" s="1"/>
  <c r="G101" i="32"/>
  <c r="F117" i="32"/>
  <c r="H117" i="32" s="1"/>
  <c r="F155" i="32"/>
  <c r="H155" i="32" s="1"/>
  <c r="H120" i="16"/>
  <c r="G105" i="16"/>
  <c r="H105" i="16" s="1"/>
  <c r="F88" i="32"/>
  <c r="H300" i="32"/>
  <c r="H307" i="32"/>
  <c r="H309" i="32"/>
  <c r="H312" i="32"/>
  <c r="H323" i="32"/>
  <c r="H325" i="32"/>
  <c r="H328" i="32"/>
  <c r="H339" i="32"/>
  <c r="H341" i="32"/>
  <c r="H344" i="32"/>
  <c r="H355" i="32"/>
  <c r="H357" i="32"/>
  <c r="H360" i="32"/>
  <c r="H371" i="32"/>
  <c r="H373" i="32"/>
  <c r="H375" i="32"/>
  <c r="H378" i="32"/>
  <c r="H380" i="32"/>
  <c r="H382" i="32"/>
  <c r="H384" i="32"/>
  <c r="H386" i="32"/>
  <c r="H400" i="32"/>
  <c r="H402" i="32"/>
  <c r="H416" i="32"/>
  <c r="H418" i="32"/>
  <c r="H432" i="32"/>
  <c r="H434" i="32"/>
  <c r="H448" i="32"/>
  <c r="H450" i="32"/>
  <c r="H464" i="32"/>
  <c r="H466" i="32"/>
  <c r="H480" i="32"/>
  <c r="H482" i="32"/>
  <c r="G36" i="16"/>
  <c r="G40" i="16"/>
  <c r="H40" i="16" s="1"/>
  <c r="F48" i="16"/>
  <c r="G57" i="16"/>
  <c r="H57" i="16" s="1"/>
  <c r="G117" i="16"/>
  <c r="H117" i="16" s="1"/>
  <c r="G124" i="16"/>
  <c r="H124" i="16" s="1"/>
  <c r="G136" i="16"/>
  <c r="G188" i="16"/>
  <c r="H188" i="16" s="1"/>
  <c r="F206" i="16"/>
  <c r="H254" i="16"/>
  <c r="H269" i="16"/>
  <c r="H271" i="16"/>
  <c r="H283" i="16"/>
  <c r="H316" i="16"/>
  <c r="H318" i="16"/>
  <c r="H333" i="16"/>
  <c r="H335" i="16"/>
  <c r="H347" i="16"/>
  <c r="H380" i="16"/>
  <c r="H382" i="16"/>
  <c r="H397" i="16"/>
  <c r="H399" i="16"/>
  <c r="H411" i="16"/>
  <c r="H446" i="16"/>
  <c r="H461" i="16"/>
  <c r="H463" i="16"/>
  <c r="H475" i="16"/>
  <c r="H301" i="32"/>
  <c r="H304" i="32"/>
  <c r="H315" i="32"/>
  <c r="H317" i="32"/>
  <c r="H320" i="32"/>
  <c r="H331" i="32"/>
  <c r="H333" i="32"/>
  <c r="H336" i="32"/>
  <c r="H347" i="32"/>
  <c r="H349" i="32"/>
  <c r="H352" i="32"/>
  <c r="H363" i="32"/>
  <c r="H365" i="32"/>
  <c r="H368" i="32"/>
  <c r="H392" i="32"/>
  <c r="H394" i="32"/>
  <c r="H408" i="32"/>
  <c r="H410" i="32"/>
  <c r="H424" i="32"/>
  <c r="H426" i="32"/>
  <c r="H440" i="32"/>
  <c r="H442" i="32"/>
  <c r="H456" i="32"/>
  <c r="H458" i="32"/>
  <c r="H472" i="32"/>
  <c r="H474" i="32"/>
  <c r="H488" i="32"/>
  <c r="G186" i="16"/>
  <c r="F186" i="16"/>
  <c r="G111" i="16"/>
  <c r="F111" i="16"/>
  <c r="G39" i="16"/>
  <c r="F39" i="16"/>
  <c r="G115" i="16"/>
  <c r="F115" i="16"/>
  <c r="H115" i="16" s="1"/>
  <c r="F41" i="16"/>
  <c r="G41" i="16"/>
  <c r="H41" i="16" s="1"/>
  <c r="F194" i="16"/>
  <c r="G194" i="16"/>
  <c r="H194" i="16" s="1"/>
  <c r="G43" i="16"/>
  <c r="F43" i="16"/>
  <c r="H43" i="16" s="1"/>
  <c r="G119" i="16"/>
  <c r="F119" i="16"/>
  <c r="F195" i="16"/>
  <c r="G195" i="16"/>
  <c r="H195" i="16" s="1"/>
  <c r="F45" i="16"/>
  <c r="G45" i="16"/>
  <c r="H45" i="16" s="1"/>
  <c r="F121" i="16"/>
  <c r="G121" i="16"/>
  <c r="H121" i="16" s="1"/>
  <c r="G123" i="16"/>
  <c r="F123" i="16"/>
  <c r="H48" i="16"/>
  <c r="F49" i="16"/>
  <c r="G49" i="16"/>
  <c r="F125" i="16"/>
  <c r="G125" i="16"/>
  <c r="F202" i="16"/>
  <c r="H202" i="16" s="1"/>
  <c r="G202" i="16"/>
  <c r="H127" i="16"/>
  <c r="F203" i="16"/>
  <c r="G203" i="16"/>
  <c r="H203" i="16" s="1"/>
  <c r="G33" i="16"/>
  <c r="H33" i="16" s="1"/>
  <c r="F52" i="16"/>
  <c r="G65" i="16"/>
  <c r="H65" i="16" s="1"/>
  <c r="G113" i="16"/>
  <c r="H113" i="16" s="1"/>
  <c r="G128" i="16"/>
  <c r="G144" i="16"/>
  <c r="H144" i="16" s="1"/>
  <c r="F197" i="16"/>
  <c r="H251" i="16"/>
  <c r="H284" i="16"/>
  <c r="H286" i="16"/>
  <c r="H301" i="16"/>
  <c r="H303" i="16"/>
  <c r="H315" i="16"/>
  <c r="H348" i="16"/>
  <c r="H350" i="16"/>
  <c r="H365" i="16"/>
  <c r="H367" i="16"/>
  <c r="H379" i="16"/>
  <c r="H414" i="16"/>
  <c r="H429" i="16"/>
  <c r="H431" i="16"/>
  <c r="H443" i="16"/>
  <c r="H478" i="16"/>
  <c r="H52" i="16"/>
  <c r="F53" i="16"/>
  <c r="G53" i="16"/>
  <c r="H53" i="16" s="1"/>
  <c r="F129" i="16"/>
  <c r="G129" i="16"/>
  <c r="H129" i="16" s="1"/>
  <c r="G131" i="16"/>
  <c r="F131" i="16"/>
  <c r="H131" i="16" s="1"/>
  <c r="G59" i="16"/>
  <c r="F59" i="16"/>
  <c r="G60" i="16"/>
  <c r="H60" i="16" s="1"/>
  <c r="F60" i="16"/>
  <c r="F137" i="16"/>
  <c r="G137" i="16"/>
  <c r="G139" i="16"/>
  <c r="F139" i="16"/>
  <c r="H140" i="16"/>
  <c r="G67" i="16"/>
  <c r="F67" i="16"/>
  <c r="H67" i="16" s="1"/>
  <c r="G68" i="16"/>
  <c r="F68" i="16"/>
  <c r="F145" i="16"/>
  <c r="G145" i="16"/>
  <c r="H145" i="16" s="1"/>
  <c r="F35" i="16"/>
  <c r="F47" i="16"/>
  <c r="H47" i="16" s="1"/>
  <c r="G56" i="16"/>
  <c r="G109" i="16"/>
  <c r="H109" i="16" s="1"/>
  <c r="G116" i="16"/>
  <c r="F132" i="16"/>
  <c r="H132" i="16" s="1"/>
  <c r="F198" i="16"/>
  <c r="H198" i="16" s="1"/>
  <c r="H259" i="16"/>
  <c r="H263" i="16"/>
  <c r="H281" i="16"/>
  <c r="H290" i="16"/>
  <c r="H296" i="16"/>
  <c r="H298" i="16"/>
  <c r="H323" i="16"/>
  <c r="H327" i="16"/>
  <c r="H345" i="16"/>
  <c r="H354" i="16"/>
  <c r="H360" i="16"/>
  <c r="H362" i="16"/>
  <c r="H387" i="16"/>
  <c r="H391" i="16"/>
  <c r="H418" i="16"/>
  <c r="H424" i="16"/>
  <c r="H426" i="16"/>
  <c r="H451" i="16"/>
  <c r="H455" i="16"/>
  <c r="H482" i="16"/>
  <c r="H244" i="16"/>
  <c r="H246" i="16"/>
  <c r="H256" i="16"/>
  <c r="H261" i="16"/>
  <c r="H273" i="16"/>
  <c r="H276" i="16"/>
  <c r="H278" i="16"/>
  <c r="H288" i="16"/>
  <c r="H293" i="16"/>
  <c r="H305" i="16"/>
  <c r="H308" i="16"/>
  <c r="H310" i="16"/>
  <c r="H320" i="16"/>
  <c r="H325" i="16"/>
  <c r="H337" i="16"/>
  <c r="H340" i="16"/>
  <c r="H342" i="16"/>
  <c r="H352" i="16"/>
  <c r="H357" i="16"/>
  <c r="H369" i="16"/>
  <c r="H372" i="16"/>
  <c r="H374" i="16"/>
  <c r="H384" i="16"/>
  <c r="H389" i="16"/>
  <c r="H401" i="16"/>
  <c r="H404" i="16"/>
  <c r="H406" i="16"/>
  <c r="H416" i="16"/>
  <c r="H421" i="16"/>
  <c r="H433" i="16"/>
  <c r="H436" i="16"/>
  <c r="H438" i="16"/>
  <c r="H448" i="16"/>
  <c r="H453" i="16"/>
  <c r="H465" i="16"/>
  <c r="H468" i="16"/>
  <c r="H470" i="16"/>
  <c r="H76" i="16"/>
  <c r="H84" i="16"/>
  <c r="H163" i="16"/>
  <c r="G80" i="16"/>
  <c r="H80" i="16" s="1"/>
  <c r="G88" i="16"/>
  <c r="F147" i="16"/>
  <c r="H147" i="16" s="1"/>
  <c r="G159" i="16"/>
  <c r="H159" i="16" s="1"/>
  <c r="H248" i="16"/>
  <c r="H253" i="16"/>
  <c r="H270" i="16"/>
  <c r="H280" i="16"/>
  <c r="H285" i="16"/>
  <c r="H302" i="16"/>
  <c r="H312" i="16"/>
  <c r="H317" i="16"/>
  <c r="H334" i="16"/>
  <c r="H344" i="16"/>
  <c r="H349" i="16"/>
  <c r="H366" i="16"/>
  <c r="H376" i="16"/>
  <c r="H381" i="16"/>
  <c r="H398" i="16"/>
  <c r="H408" i="16"/>
  <c r="H413" i="16"/>
  <c r="H430" i="16"/>
  <c r="H440" i="16"/>
  <c r="H445" i="16"/>
  <c r="H462" i="16"/>
  <c r="H472" i="16"/>
  <c r="H38" i="16"/>
  <c r="H56" i="16"/>
  <c r="H64" i="16"/>
  <c r="H72" i="16"/>
  <c r="H88" i="16"/>
  <c r="H128" i="16"/>
  <c r="H136" i="16"/>
  <c r="H152" i="16"/>
  <c r="H35" i="16"/>
  <c r="H190" i="16"/>
  <c r="H123" i="16"/>
  <c r="H51" i="16"/>
  <c r="G73" i="16"/>
  <c r="H73" i="16" s="1"/>
  <c r="F148" i="16"/>
  <c r="H148" i="16" s="1"/>
  <c r="G153" i="16"/>
  <c r="H153" i="16" s="1"/>
  <c r="F156" i="16"/>
  <c r="H156" i="16" s="1"/>
  <c r="H166" i="16"/>
  <c r="G225" i="16"/>
  <c r="H225" i="16" s="1"/>
  <c r="G204" i="16"/>
  <c r="F204" i="16"/>
  <c r="G54" i="16"/>
  <c r="H54" i="16" s="1"/>
  <c r="F54" i="16"/>
  <c r="G130" i="16"/>
  <c r="F130" i="16"/>
  <c r="H206" i="16"/>
  <c r="F207" i="16"/>
  <c r="G207" i="16"/>
  <c r="G208" i="16"/>
  <c r="F208" i="16"/>
  <c r="G209" i="16"/>
  <c r="H209" i="16" s="1"/>
  <c r="F209" i="16"/>
  <c r="G58" i="16"/>
  <c r="F58" i="16"/>
  <c r="G134" i="16"/>
  <c r="H134" i="16" s="1"/>
  <c r="F134" i="16"/>
  <c r="H59" i="16"/>
  <c r="G211" i="16"/>
  <c r="F211" i="16"/>
  <c r="G212" i="16"/>
  <c r="F212" i="16"/>
  <c r="F213" i="16"/>
  <c r="G213" i="16"/>
  <c r="G62" i="16"/>
  <c r="F62" i="16"/>
  <c r="G138" i="16"/>
  <c r="F138" i="16"/>
  <c r="F214" i="16"/>
  <c r="G214" i="16"/>
  <c r="H214" i="16" s="1"/>
  <c r="H63" i="16"/>
  <c r="H139" i="16"/>
  <c r="G216" i="16"/>
  <c r="F216" i="16"/>
  <c r="G66" i="16"/>
  <c r="F66" i="16"/>
  <c r="G142" i="16"/>
  <c r="F142" i="16"/>
  <c r="F218" i="16"/>
  <c r="G218" i="16"/>
  <c r="H143" i="16"/>
  <c r="G219" i="16"/>
  <c r="F219" i="16"/>
  <c r="F220" i="16"/>
  <c r="G220" i="16"/>
  <c r="H220" i="16" s="1"/>
  <c r="H221" i="16"/>
  <c r="G70" i="16"/>
  <c r="F70" i="16"/>
  <c r="G146" i="16"/>
  <c r="H146" i="16" s="1"/>
  <c r="F146" i="16"/>
  <c r="F222" i="16"/>
  <c r="G222" i="16"/>
  <c r="H36" i="16"/>
  <c r="H44" i="16"/>
  <c r="F55" i="16"/>
  <c r="H55" i="16" s="1"/>
  <c r="F63" i="16"/>
  <c r="F71" i="16"/>
  <c r="H71" i="16" s="1"/>
  <c r="F79" i="16"/>
  <c r="F87" i="16"/>
  <c r="H100" i="16"/>
  <c r="H116" i="16"/>
  <c r="F135" i="16"/>
  <c r="H135" i="16" s="1"/>
  <c r="F143" i="16"/>
  <c r="F151" i="16"/>
  <c r="H151" i="16" s="1"/>
  <c r="F215" i="16"/>
  <c r="H215" i="16" s="1"/>
  <c r="G223" i="16"/>
  <c r="H223" i="16" s="1"/>
  <c r="F223" i="16"/>
  <c r="G224" i="16"/>
  <c r="H224" i="16" s="1"/>
  <c r="F224" i="16"/>
  <c r="G74" i="16"/>
  <c r="H74" i="16" s="1"/>
  <c r="F74" i="16"/>
  <c r="G150" i="16"/>
  <c r="H150" i="16" s="1"/>
  <c r="F150" i="16"/>
  <c r="F226" i="16"/>
  <c r="G226" i="16"/>
  <c r="H75" i="16"/>
  <c r="G227" i="16"/>
  <c r="H227" i="16" s="1"/>
  <c r="F227" i="16"/>
  <c r="G228" i="16"/>
  <c r="H228" i="16" s="1"/>
  <c r="F228" i="16"/>
  <c r="G229" i="16"/>
  <c r="H229" i="16" s="1"/>
  <c r="F229" i="16"/>
  <c r="G78" i="16"/>
  <c r="H78" i="16" s="1"/>
  <c r="F78" i="16"/>
  <c r="G154" i="16"/>
  <c r="H154" i="16" s="1"/>
  <c r="F154" i="16"/>
  <c r="F230" i="16"/>
  <c r="G230" i="16"/>
  <c r="H79" i="16"/>
  <c r="H155" i="16"/>
  <c r="G231" i="16"/>
  <c r="H231" i="16" s="1"/>
  <c r="F231" i="16"/>
  <c r="G232" i="16"/>
  <c r="H232" i="16" s="1"/>
  <c r="F232" i="16"/>
  <c r="G157" i="16"/>
  <c r="H157" i="16" s="1"/>
  <c r="F157" i="16"/>
  <c r="G233" i="16"/>
  <c r="H233" i="16" s="1"/>
  <c r="F233" i="16"/>
  <c r="G82" i="16"/>
  <c r="H82" i="16" s="1"/>
  <c r="F82" i="16"/>
  <c r="H158" i="16"/>
  <c r="F234" i="16"/>
  <c r="G234" i="16"/>
  <c r="H234" i="16" s="1"/>
  <c r="H83" i="16"/>
  <c r="G235" i="16"/>
  <c r="H235" i="16" s="1"/>
  <c r="F235" i="16"/>
  <c r="F160" i="16"/>
  <c r="G160" i="16"/>
  <c r="G237" i="16"/>
  <c r="F237" i="16"/>
  <c r="G86" i="16"/>
  <c r="H86" i="16" s="1"/>
  <c r="F86" i="16"/>
  <c r="G162" i="16"/>
  <c r="F162" i="16"/>
  <c r="F238" i="16"/>
  <c r="G238" i="16"/>
  <c r="H87" i="16"/>
  <c r="G239" i="16"/>
  <c r="F239" i="16"/>
  <c r="F164" i="16"/>
  <c r="G164" i="16"/>
  <c r="H164" i="16" s="1"/>
  <c r="G240" i="16"/>
  <c r="F240" i="16"/>
  <c r="H165" i="16"/>
  <c r="G61" i="16"/>
  <c r="H61" i="16" s="1"/>
  <c r="G69" i="16"/>
  <c r="H69" i="16" s="1"/>
  <c r="G77" i="16"/>
  <c r="H77" i="16" s="1"/>
  <c r="G85" i="16"/>
  <c r="H85" i="16" s="1"/>
  <c r="G133" i="16"/>
  <c r="H133" i="16" s="1"/>
  <c r="G141" i="16"/>
  <c r="H141" i="16" s="1"/>
  <c r="G149" i="16"/>
  <c r="H149" i="16" s="1"/>
  <c r="F161" i="16"/>
  <c r="H161" i="16" s="1"/>
  <c r="H182" i="16"/>
  <c r="F205" i="16"/>
  <c r="H205" i="16" s="1"/>
  <c r="G210" i="16"/>
  <c r="H210" i="16" s="1"/>
  <c r="G217" i="16"/>
  <c r="H217" i="16" s="1"/>
  <c r="F236" i="16"/>
  <c r="H236" i="16" s="1"/>
  <c r="H265" i="16"/>
  <c r="H268" i="16"/>
  <c r="H297" i="16"/>
  <c r="H300" i="16"/>
  <c r="H329" i="16"/>
  <c r="H332" i="16"/>
  <c r="H361" i="16"/>
  <c r="H364" i="16"/>
  <c r="H425" i="16"/>
  <c r="H428" i="16"/>
  <c r="H457" i="16"/>
  <c r="H460" i="16"/>
  <c r="F34" i="16"/>
  <c r="H34" i="16" s="1"/>
  <c r="F38" i="16"/>
  <c r="F42" i="16"/>
  <c r="H42" i="16" s="1"/>
  <c r="F46" i="16"/>
  <c r="H46" i="16" s="1"/>
  <c r="F50" i="16"/>
  <c r="H50" i="16" s="1"/>
  <c r="F90" i="16"/>
  <c r="H90" i="16" s="1"/>
  <c r="F94" i="16"/>
  <c r="H94" i="16" s="1"/>
  <c r="F98" i="16"/>
  <c r="H98" i="16" s="1"/>
  <c r="F102" i="16"/>
  <c r="H102" i="16" s="1"/>
  <c r="F106" i="16"/>
  <c r="H106" i="16" s="1"/>
  <c r="F110" i="16"/>
  <c r="H110" i="16" s="1"/>
  <c r="F114" i="16"/>
  <c r="H114" i="16" s="1"/>
  <c r="F118" i="16"/>
  <c r="H118" i="16" s="1"/>
  <c r="F122" i="16"/>
  <c r="H122" i="16" s="1"/>
  <c r="F126" i="16"/>
  <c r="H126" i="16" s="1"/>
  <c r="F169" i="16"/>
  <c r="H169" i="16" s="1"/>
  <c r="F171" i="16"/>
  <c r="H171" i="16" s="1"/>
  <c r="G176" i="16"/>
  <c r="H176" i="16" s="1"/>
  <c r="F178" i="16"/>
  <c r="H178" i="16" s="1"/>
  <c r="F185" i="16"/>
  <c r="H185" i="16" s="1"/>
  <c r="F187" i="16"/>
  <c r="H187" i="16" s="1"/>
  <c r="F193" i="16"/>
  <c r="F201" i="16"/>
  <c r="H201" i="16" s="1"/>
  <c r="H257" i="16"/>
  <c r="H260" i="16"/>
  <c r="H289" i="16"/>
  <c r="H292" i="16"/>
  <c r="H321" i="16"/>
  <c r="H324" i="16"/>
  <c r="H353" i="16"/>
  <c r="H356" i="16"/>
  <c r="H385" i="16"/>
  <c r="H388" i="16"/>
  <c r="H417" i="16"/>
  <c r="H420" i="16"/>
  <c r="H449" i="16"/>
  <c r="H452" i="16"/>
  <c r="H481" i="16"/>
  <c r="H484" i="16"/>
  <c r="H393" i="16"/>
  <c r="H396" i="16"/>
  <c r="G192" i="16"/>
  <c r="F192" i="16"/>
  <c r="H193" i="16"/>
  <c r="G196" i="16"/>
  <c r="H196" i="16" s="1"/>
  <c r="F196" i="16"/>
  <c r="H197" i="16"/>
  <c r="G200" i="16"/>
  <c r="F200" i="16"/>
  <c r="F173" i="16"/>
  <c r="H173" i="16" s="1"/>
  <c r="G180" i="16"/>
  <c r="H180" i="16" s="1"/>
  <c r="F189" i="16"/>
  <c r="H189" i="16" s="1"/>
  <c r="G191" i="16"/>
  <c r="H191" i="16" s="1"/>
  <c r="G199" i="16"/>
  <c r="H199" i="16" s="1"/>
  <c r="H249" i="16"/>
  <c r="H252" i="16"/>
  <c r="H313" i="16"/>
  <c r="H409" i="16"/>
  <c r="H412" i="16"/>
  <c r="H441" i="16"/>
  <c r="H444" i="16"/>
  <c r="H473" i="16"/>
  <c r="H476" i="16"/>
  <c r="H477" i="16"/>
  <c r="H480" i="16"/>
  <c r="H485" i="16"/>
  <c r="H488" i="16"/>
  <c r="G71" i="32"/>
  <c r="F71" i="32"/>
  <c r="G90" i="32"/>
  <c r="F90" i="32"/>
  <c r="G166" i="32"/>
  <c r="F166" i="32"/>
  <c r="G91" i="32"/>
  <c r="F91" i="32"/>
  <c r="H100" i="32"/>
  <c r="H37" i="32"/>
  <c r="G53" i="32"/>
  <c r="H53" i="32" s="1"/>
  <c r="F64" i="32"/>
  <c r="G69" i="32"/>
  <c r="H69" i="32" s="1"/>
  <c r="H85" i="32"/>
  <c r="H101" i="32"/>
  <c r="H113" i="32"/>
  <c r="H120" i="32"/>
  <c r="G109" i="32"/>
  <c r="F109" i="32"/>
  <c r="G34" i="32"/>
  <c r="F34" i="32"/>
  <c r="F110" i="32"/>
  <c r="G110" i="32"/>
  <c r="G35" i="32"/>
  <c r="F35" i="32"/>
  <c r="G111" i="32"/>
  <c r="F111" i="32"/>
  <c r="G112" i="32"/>
  <c r="F112" i="32"/>
  <c r="G33" i="32"/>
  <c r="H33" i="32" s="1"/>
  <c r="H49" i="32"/>
  <c r="F60" i="32"/>
  <c r="G65" i="32"/>
  <c r="H65" i="32" s="1"/>
  <c r="H97" i="32"/>
  <c r="F139" i="32"/>
  <c r="H139" i="32" s="1"/>
  <c r="G147" i="32"/>
  <c r="H147" i="32" s="1"/>
  <c r="F147" i="32"/>
  <c r="F148" i="32"/>
  <c r="G148" i="32"/>
  <c r="H73" i="32"/>
  <c r="H89" i="32"/>
  <c r="H52" i="32"/>
  <c r="G129" i="32"/>
  <c r="H129" i="32" s="1"/>
  <c r="F129" i="32"/>
  <c r="G54" i="32"/>
  <c r="F54" i="32"/>
  <c r="G130" i="32"/>
  <c r="H130" i="32" s="1"/>
  <c r="F130" i="32"/>
  <c r="G55" i="32"/>
  <c r="F55" i="32"/>
  <c r="G131" i="32"/>
  <c r="H131" i="32" s="1"/>
  <c r="F131" i="32"/>
  <c r="F132" i="32"/>
  <c r="G132" i="32"/>
  <c r="G133" i="32"/>
  <c r="F133" i="32"/>
  <c r="G58" i="32"/>
  <c r="F58" i="32"/>
  <c r="G134" i="32"/>
  <c r="F134" i="32"/>
  <c r="G59" i="32"/>
  <c r="F59" i="32"/>
  <c r="G135" i="32"/>
  <c r="F135" i="32"/>
  <c r="H60" i="32"/>
  <c r="F136" i="32"/>
  <c r="G136" i="32"/>
  <c r="G137" i="32"/>
  <c r="F137" i="32"/>
  <c r="G62" i="32"/>
  <c r="F62" i="32"/>
  <c r="G138" i="32"/>
  <c r="F138" i="32"/>
  <c r="G63" i="32"/>
  <c r="F63" i="32"/>
  <c r="H64" i="32"/>
  <c r="F140" i="32"/>
  <c r="G140" i="32"/>
  <c r="G141" i="32"/>
  <c r="F141" i="32"/>
  <c r="G66" i="32"/>
  <c r="F66" i="32"/>
  <c r="G142" i="32"/>
  <c r="F142" i="32"/>
  <c r="G67" i="32"/>
  <c r="F67" i="32"/>
  <c r="G143" i="32"/>
  <c r="F143" i="32"/>
  <c r="H68" i="32"/>
  <c r="G145" i="32"/>
  <c r="F145" i="32"/>
  <c r="G70" i="32"/>
  <c r="F70" i="32"/>
  <c r="G146" i="32"/>
  <c r="F146" i="32"/>
  <c r="H45" i="32"/>
  <c r="F56" i="32"/>
  <c r="H56" i="32" s="1"/>
  <c r="G61" i="32"/>
  <c r="H61" i="32" s="1"/>
  <c r="F72" i="32"/>
  <c r="H72" i="32" s="1"/>
  <c r="H77" i="32"/>
  <c r="H93" i="32"/>
  <c r="G144" i="32"/>
  <c r="H144" i="32" s="1"/>
  <c r="G149" i="32"/>
  <c r="F149" i="32"/>
  <c r="G150" i="32"/>
  <c r="F150" i="32"/>
  <c r="G153" i="32"/>
  <c r="F153" i="32"/>
  <c r="G154" i="32"/>
  <c r="F154" i="32"/>
  <c r="G157" i="32"/>
  <c r="H157" i="32" s="1"/>
  <c r="F157" i="32"/>
  <c r="G158" i="32"/>
  <c r="H158" i="32" s="1"/>
  <c r="F158" i="32"/>
  <c r="H159" i="32"/>
  <c r="G161" i="32"/>
  <c r="F161" i="32"/>
  <c r="G162" i="32"/>
  <c r="F162" i="32"/>
  <c r="G165" i="32"/>
  <c r="F165" i="32"/>
  <c r="F39" i="32"/>
  <c r="H39" i="32" s="1"/>
  <c r="F43" i="32"/>
  <c r="H43" i="32" s="1"/>
  <c r="F47" i="32"/>
  <c r="H47" i="32" s="1"/>
  <c r="F51" i="32"/>
  <c r="H51" i="32" s="1"/>
  <c r="F75" i="32"/>
  <c r="H75" i="32" s="1"/>
  <c r="F79" i="32"/>
  <c r="H79" i="32" s="1"/>
  <c r="F83" i="32"/>
  <c r="H83" i="32" s="1"/>
  <c r="F87" i="32"/>
  <c r="H87" i="32" s="1"/>
  <c r="F95" i="32"/>
  <c r="H95" i="32" s="1"/>
  <c r="F99" i="32"/>
  <c r="H99" i="32" s="1"/>
  <c r="F103" i="32"/>
  <c r="H103" i="32" s="1"/>
  <c r="F107" i="32"/>
  <c r="H107" i="32" s="1"/>
  <c r="F119" i="32"/>
  <c r="H119" i="32" s="1"/>
  <c r="F121" i="32"/>
  <c r="H121" i="32" s="1"/>
  <c r="F151" i="32"/>
  <c r="H151" i="32" s="1"/>
  <c r="G156" i="32"/>
  <c r="H156" i="32" s="1"/>
  <c r="F167" i="32"/>
  <c r="H167" i="32" s="1"/>
  <c r="G172" i="32"/>
  <c r="H172" i="32" s="1"/>
  <c r="F183" i="32"/>
  <c r="H183" i="32" s="1"/>
  <c r="G169" i="32"/>
  <c r="H169" i="32" s="1"/>
  <c r="F169" i="32"/>
  <c r="G170" i="32"/>
  <c r="H170" i="32" s="1"/>
  <c r="F170" i="32"/>
  <c r="H171" i="32"/>
  <c r="G173" i="32"/>
  <c r="F173" i="32"/>
  <c r="G174" i="32"/>
  <c r="F174" i="32"/>
  <c r="G177" i="32"/>
  <c r="F177" i="32"/>
  <c r="G178" i="32"/>
  <c r="F178" i="32"/>
  <c r="G181" i="32"/>
  <c r="F181" i="32"/>
  <c r="G182" i="32"/>
  <c r="F182" i="32"/>
  <c r="F38" i="32"/>
  <c r="H38" i="32" s="1"/>
  <c r="F42" i="32"/>
  <c r="H42" i="32" s="1"/>
  <c r="F46" i="32"/>
  <c r="H46" i="32" s="1"/>
  <c r="F50" i="32"/>
  <c r="H50" i="32" s="1"/>
  <c r="F74" i="32"/>
  <c r="H74" i="32" s="1"/>
  <c r="F78" i="32"/>
  <c r="H78" i="32" s="1"/>
  <c r="F82" i="32"/>
  <c r="H82" i="32" s="1"/>
  <c r="F86" i="32"/>
  <c r="H86" i="32" s="1"/>
  <c r="F94" i="32"/>
  <c r="H94" i="32" s="1"/>
  <c r="F98" i="32"/>
  <c r="H98" i="32" s="1"/>
  <c r="F102" i="32"/>
  <c r="H102" i="32" s="1"/>
  <c r="F106" i="32"/>
  <c r="H106" i="32" s="1"/>
  <c r="G114" i="32"/>
  <c r="H114" i="32" s="1"/>
  <c r="F116" i="32"/>
  <c r="H116" i="32" s="1"/>
  <c r="F123" i="32"/>
  <c r="H123" i="32" s="1"/>
  <c r="G152" i="32"/>
  <c r="H152" i="32" s="1"/>
  <c r="F163" i="32"/>
  <c r="H163" i="32" s="1"/>
  <c r="G168" i="32"/>
  <c r="H168" i="32" s="1"/>
  <c r="F179" i="32"/>
  <c r="H179" i="32" s="1"/>
  <c r="G184" i="32"/>
  <c r="H184" i="32" s="1"/>
  <c r="G125" i="32"/>
  <c r="F125" i="32"/>
  <c r="G126" i="32"/>
  <c r="F126" i="32"/>
  <c r="G118" i="32"/>
  <c r="H118" i="32" s="1"/>
  <c r="F127" i="32"/>
  <c r="H127" i="32" s="1"/>
  <c r="F159" i="32"/>
  <c r="G164" i="32"/>
  <c r="H164" i="32" s="1"/>
  <c r="F175" i="32"/>
  <c r="H175" i="32" s="1"/>
  <c r="G180" i="32"/>
  <c r="H180" i="32" s="1"/>
  <c r="H393" i="32"/>
  <c r="H409" i="32"/>
  <c r="H425" i="32"/>
  <c r="H441" i="32"/>
  <c r="H457" i="32"/>
  <c r="H473" i="32"/>
  <c r="H397" i="32"/>
  <c r="H413" i="32"/>
  <c r="H429" i="32"/>
  <c r="H445" i="32"/>
  <c r="H461" i="32"/>
  <c r="H477" i="32"/>
  <c r="H385" i="32"/>
  <c r="H401" i="32"/>
  <c r="H417" i="32"/>
  <c r="H433" i="32"/>
  <c r="H449" i="32"/>
  <c r="H465" i="32"/>
  <c r="H481" i="32"/>
  <c r="H39" i="31"/>
  <c r="H37" i="31"/>
  <c r="F166" i="31"/>
  <c r="G166" i="31"/>
  <c r="G167" i="31"/>
  <c r="F167" i="31"/>
  <c r="G168" i="31"/>
  <c r="F168" i="31"/>
  <c r="F170" i="31"/>
  <c r="G170" i="31"/>
  <c r="H170" i="31" s="1"/>
  <c r="G95" i="31"/>
  <c r="F95" i="31"/>
  <c r="G96" i="31"/>
  <c r="F96" i="31"/>
  <c r="F174" i="31"/>
  <c r="G174" i="31"/>
  <c r="H174" i="31" s="1"/>
  <c r="G175" i="31"/>
  <c r="F175" i="31"/>
  <c r="G176" i="31"/>
  <c r="F176" i="31"/>
  <c r="F178" i="31"/>
  <c r="G178" i="31"/>
  <c r="G111" i="31"/>
  <c r="F111" i="31"/>
  <c r="G112" i="31"/>
  <c r="F112" i="31"/>
  <c r="G115" i="31"/>
  <c r="F115" i="31"/>
  <c r="G116" i="31"/>
  <c r="F116" i="31"/>
  <c r="G119" i="31"/>
  <c r="F119" i="31"/>
  <c r="G44" i="31"/>
  <c r="F44" i="31"/>
  <c r="G120" i="31"/>
  <c r="F120" i="31"/>
  <c r="H121" i="31"/>
  <c r="G123" i="31"/>
  <c r="F123" i="31"/>
  <c r="G48" i="31"/>
  <c r="F48" i="31"/>
  <c r="G124" i="31"/>
  <c r="F124" i="31"/>
  <c r="G51" i="31"/>
  <c r="F51" i="31"/>
  <c r="G127" i="31"/>
  <c r="H127" i="31" s="1"/>
  <c r="F127" i="31"/>
  <c r="F33" i="31"/>
  <c r="H33" i="31" s="1"/>
  <c r="F37" i="31"/>
  <c r="F41" i="31"/>
  <c r="H41" i="31" s="1"/>
  <c r="F49" i="31"/>
  <c r="H49" i="31" s="1"/>
  <c r="F53" i="31"/>
  <c r="G58" i="31"/>
  <c r="H58" i="31" s="1"/>
  <c r="F69" i="31"/>
  <c r="H69" i="31" s="1"/>
  <c r="G74" i="31"/>
  <c r="H74" i="31" s="1"/>
  <c r="F85" i="31"/>
  <c r="G90" i="31"/>
  <c r="H90" i="31" s="1"/>
  <c r="F101" i="31"/>
  <c r="H101" i="31" s="1"/>
  <c r="G106" i="31"/>
  <c r="H106" i="31" s="1"/>
  <c r="F117" i="31"/>
  <c r="H117" i="31" s="1"/>
  <c r="G122" i="31"/>
  <c r="H122" i="31" s="1"/>
  <c r="F128" i="31"/>
  <c r="H128" i="31" s="1"/>
  <c r="F135" i="31"/>
  <c r="G145" i="31"/>
  <c r="H145" i="31" s="1"/>
  <c r="F156" i="31"/>
  <c r="G177" i="31"/>
  <c r="H177" i="31" s="1"/>
  <c r="G91" i="31"/>
  <c r="F91" i="31"/>
  <c r="G92" i="31"/>
  <c r="F92" i="31"/>
  <c r="G171" i="31"/>
  <c r="F171" i="31"/>
  <c r="G173" i="31"/>
  <c r="F173" i="31"/>
  <c r="G99" i="31"/>
  <c r="F99" i="31"/>
  <c r="G100" i="31"/>
  <c r="F100" i="31"/>
  <c r="G103" i="31"/>
  <c r="F103" i="31"/>
  <c r="G179" i="31"/>
  <c r="F179" i="31"/>
  <c r="G104" i="31"/>
  <c r="F104" i="31"/>
  <c r="G181" i="31"/>
  <c r="F181" i="31"/>
  <c r="F182" i="31"/>
  <c r="G182" i="31"/>
  <c r="G107" i="31"/>
  <c r="F107" i="31"/>
  <c r="G183" i="31"/>
  <c r="F183" i="31"/>
  <c r="G108" i="31"/>
  <c r="F108" i="31"/>
  <c r="G184" i="31"/>
  <c r="F184" i="31"/>
  <c r="F73" i="31"/>
  <c r="G94" i="31"/>
  <c r="H94" i="31" s="1"/>
  <c r="F105" i="31"/>
  <c r="H105" i="31" s="1"/>
  <c r="G52" i="31"/>
  <c r="F52" i="31"/>
  <c r="H53" i="31"/>
  <c r="G129" i="31"/>
  <c r="F129" i="31"/>
  <c r="F130" i="31"/>
  <c r="G130" i="31"/>
  <c r="H130" i="31" s="1"/>
  <c r="G55" i="31"/>
  <c r="F55" i="31"/>
  <c r="G131" i="31"/>
  <c r="F131" i="31"/>
  <c r="G56" i="31"/>
  <c r="F56" i="31"/>
  <c r="G132" i="31"/>
  <c r="F132" i="31"/>
  <c r="F134" i="31"/>
  <c r="G134" i="31"/>
  <c r="G59" i="31"/>
  <c r="H59" i="31" s="1"/>
  <c r="F59" i="31"/>
  <c r="H135" i="31"/>
  <c r="G60" i="31"/>
  <c r="F60" i="31"/>
  <c r="G136" i="31"/>
  <c r="F136" i="31"/>
  <c r="F138" i="31"/>
  <c r="G138" i="31"/>
  <c r="G63" i="31"/>
  <c r="F63" i="31"/>
  <c r="G139" i="31"/>
  <c r="F139" i="31"/>
  <c r="G64" i="31"/>
  <c r="F64" i="31"/>
  <c r="G141" i="31"/>
  <c r="F141" i="31"/>
  <c r="F142" i="31"/>
  <c r="G142" i="31"/>
  <c r="G67" i="31"/>
  <c r="F67" i="31"/>
  <c r="G143" i="31"/>
  <c r="F143" i="31"/>
  <c r="G68" i="31"/>
  <c r="F68" i="31"/>
  <c r="G144" i="31"/>
  <c r="F144" i="31"/>
  <c r="F146" i="31"/>
  <c r="G146" i="31"/>
  <c r="H146" i="31" s="1"/>
  <c r="F36" i="31"/>
  <c r="H36" i="31" s="1"/>
  <c r="F40" i="31"/>
  <c r="H40" i="31" s="1"/>
  <c r="G47" i="31"/>
  <c r="H47" i="31" s="1"/>
  <c r="F50" i="31"/>
  <c r="H50" i="31" s="1"/>
  <c r="G54" i="31"/>
  <c r="H54" i="31" s="1"/>
  <c r="F65" i="31"/>
  <c r="H65" i="31" s="1"/>
  <c r="G70" i="31"/>
  <c r="H70" i="31" s="1"/>
  <c r="F81" i="31"/>
  <c r="H81" i="31" s="1"/>
  <c r="G86" i="31"/>
  <c r="H86" i="31" s="1"/>
  <c r="F97" i="31"/>
  <c r="H97" i="31" s="1"/>
  <c r="G102" i="31"/>
  <c r="H102" i="31" s="1"/>
  <c r="F113" i="31"/>
  <c r="H113" i="31" s="1"/>
  <c r="G118" i="31"/>
  <c r="H118" i="31" s="1"/>
  <c r="G137" i="31"/>
  <c r="H137" i="31" s="1"/>
  <c r="F148" i="31"/>
  <c r="G169" i="31"/>
  <c r="H169" i="31" s="1"/>
  <c r="F180" i="31"/>
  <c r="H180" i="31" s="1"/>
  <c r="G71" i="31"/>
  <c r="F71" i="31"/>
  <c r="G147" i="31"/>
  <c r="H147" i="31" s="1"/>
  <c r="F147" i="31"/>
  <c r="G72" i="31"/>
  <c r="F72" i="31"/>
  <c r="H148" i="31"/>
  <c r="H73" i="31"/>
  <c r="G149" i="31"/>
  <c r="F149" i="31"/>
  <c r="F150" i="31"/>
  <c r="G150" i="31"/>
  <c r="G75" i="31"/>
  <c r="F75" i="31"/>
  <c r="G151" i="31"/>
  <c r="H151" i="31" s="1"/>
  <c r="F151" i="31"/>
  <c r="G76" i="31"/>
  <c r="F76" i="31"/>
  <c r="G152" i="31"/>
  <c r="H152" i="31" s="1"/>
  <c r="F152" i="31"/>
  <c r="F154" i="31"/>
  <c r="G154" i="31"/>
  <c r="G79" i="31"/>
  <c r="H79" i="31" s="1"/>
  <c r="F79" i="31"/>
  <c r="G155" i="31"/>
  <c r="F155" i="31"/>
  <c r="G80" i="31"/>
  <c r="H80" i="31" s="1"/>
  <c r="F80" i="31"/>
  <c r="H156" i="31"/>
  <c r="G157" i="31"/>
  <c r="H157" i="31" s="1"/>
  <c r="F157" i="31"/>
  <c r="F158" i="31"/>
  <c r="G158" i="31"/>
  <c r="G83" i="31"/>
  <c r="H83" i="31" s="1"/>
  <c r="F83" i="31"/>
  <c r="G159" i="31"/>
  <c r="F159" i="31"/>
  <c r="G84" i="31"/>
  <c r="H84" i="31" s="1"/>
  <c r="F84" i="31"/>
  <c r="G160" i="31"/>
  <c r="F160" i="31"/>
  <c r="H85" i="31"/>
  <c r="F162" i="31"/>
  <c r="G162" i="31"/>
  <c r="H162" i="31" s="1"/>
  <c r="G87" i="31"/>
  <c r="F87" i="31"/>
  <c r="G163" i="31"/>
  <c r="F163" i="31"/>
  <c r="G88" i="31"/>
  <c r="F88" i="31"/>
  <c r="H164" i="31"/>
  <c r="H89" i="31"/>
  <c r="G165" i="31"/>
  <c r="F165" i="31"/>
  <c r="F45" i="31"/>
  <c r="H45" i="31" s="1"/>
  <c r="F61" i="31"/>
  <c r="H61" i="31" s="1"/>
  <c r="G66" i="31"/>
  <c r="H66" i="31" s="1"/>
  <c r="F77" i="31"/>
  <c r="H77" i="31" s="1"/>
  <c r="G82" i="31"/>
  <c r="H82" i="31" s="1"/>
  <c r="F93" i="31"/>
  <c r="H93" i="31" s="1"/>
  <c r="G98" i="31"/>
  <c r="H98" i="31" s="1"/>
  <c r="F109" i="31"/>
  <c r="H109" i="31" s="1"/>
  <c r="G114" i="31"/>
  <c r="H114" i="31" s="1"/>
  <c r="F125" i="31"/>
  <c r="H125" i="31" s="1"/>
  <c r="F140" i="31"/>
  <c r="H140" i="31" s="1"/>
  <c r="G161" i="31"/>
  <c r="H161" i="31" s="1"/>
  <c r="F172" i="31"/>
  <c r="H172" i="31" s="1"/>
  <c r="H318" i="31"/>
  <c r="H327" i="31"/>
  <c r="H358" i="31"/>
  <c r="H361" i="31"/>
  <c r="H307" i="31"/>
  <c r="H350" i="31"/>
  <c r="H353" i="31"/>
  <c r="H302" i="31"/>
  <c r="H311" i="31"/>
  <c r="H334" i="31"/>
  <c r="H366" i="31"/>
  <c r="H369" i="31"/>
  <c r="H374" i="31"/>
  <c r="H377" i="31"/>
  <c r="H382" i="31"/>
  <c r="H385" i="31"/>
  <c r="H390" i="31"/>
  <c r="H393" i="31"/>
  <c r="H398" i="31"/>
  <c r="H401" i="31"/>
  <c r="H406" i="31"/>
  <c r="H409" i="31"/>
  <c r="H414" i="31"/>
  <c r="H417" i="31"/>
  <c r="H422" i="31"/>
  <c r="H425" i="31"/>
  <c r="H430" i="31"/>
  <c r="H433" i="31"/>
  <c r="H438" i="31"/>
  <c r="H441" i="31"/>
  <c r="H446" i="31"/>
  <c r="H449" i="31"/>
  <c r="H454" i="31"/>
  <c r="H457" i="31"/>
  <c r="H462" i="31"/>
  <c r="H465" i="31"/>
  <c r="H470" i="31"/>
  <c r="H473" i="31"/>
  <c r="H478" i="31"/>
  <c r="H481" i="31"/>
  <c r="H486" i="31"/>
  <c r="H314" i="31"/>
  <c r="H330" i="31"/>
  <c r="H346" i="31"/>
  <c r="H310" i="31"/>
  <c r="H326" i="31"/>
  <c r="H458" i="31"/>
  <c r="H461" i="31"/>
  <c r="H466" i="31"/>
  <c r="H469" i="31"/>
  <c r="H474" i="31"/>
  <c r="H477" i="31"/>
  <c r="H482" i="31"/>
  <c r="H485" i="31"/>
  <c r="H144" i="31" l="1"/>
  <c r="H143" i="31"/>
  <c r="H136" i="31"/>
  <c r="H56" i="31"/>
  <c r="H55" i="31"/>
  <c r="H129" i="31"/>
  <c r="H184" i="31"/>
  <c r="H183" i="31"/>
  <c r="H48" i="31"/>
  <c r="H44" i="31"/>
  <c r="H175" i="31"/>
  <c r="H126" i="32"/>
  <c r="H178" i="32"/>
  <c r="H165" i="32"/>
  <c r="H150" i="32"/>
  <c r="H67" i="32"/>
  <c r="H66" i="32"/>
  <c r="H63" i="32"/>
  <c r="H62" i="32"/>
  <c r="H132" i="32"/>
  <c r="H148" i="32"/>
  <c r="H111" i="32"/>
  <c r="H109" i="32"/>
  <c r="H200" i="16"/>
  <c r="H240" i="16"/>
  <c r="H239" i="16"/>
  <c r="H219" i="16"/>
  <c r="H66" i="16"/>
  <c r="H138" i="16"/>
  <c r="H211" i="16"/>
  <c r="H137" i="16"/>
  <c r="H49" i="16"/>
  <c r="H39" i="16"/>
  <c r="H186" i="16"/>
  <c r="H168" i="16"/>
  <c r="H80" i="32"/>
  <c r="H38" i="31"/>
  <c r="H128" i="32"/>
  <c r="H35" i="31"/>
  <c r="H165" i="31"/>
  <c r="H88" i="31"/>
  <c r="H87" i="31"/>
  <c r="H158" i="31"/>
  <c r="H154" i="31"/>
  <c r="H139" i="31"/>
  <c r="H134" i="31"/>
  <c r="H179" i="31"/>
  <c r="H100" i="31"/>
  <c r="H173" i="31"/>
  <c r="H115" i="31"/>
  <c r="H111" i="31"/>
  <c r="H95" i="31"/>
  <c r="H168" i="31"/>
  <c r="H125" i="32"/>
  <c r="H177" i="32"/>
  <c r="H149" i="32"/>
  <c r="H143" i="32"/>
  <c r="H142" i="32"/>
  <c r="H192" i="16"/>
  <c r="H222" i="16"/>
  <c r="H68" i="16"/>
  <c r="H125" i="16"/>
  <c r="H119" i="16"/>
  <c r="H111" i="16"/>
  <c r="H184" i="16"/>
  <c r="H177" i="16"/>
  <c r="H172" i="16"/>
  <c r="H126" i="31"/>
  <c r="H43" i="31"/>
  <c r="H57" i="32"/>
  <c r="H162" i="16"/>
  <c r="H237" i="16"/>
  <c r="H226" i="16"/>
  <c r="H142" i="16"/>
  <c r="H216" i="16"/>
  <c r="H130" i="16"/>
  <c r="H238" i="16"/>
  <c r="H70" i="16"/>
  <c r="H218" i="16"/>
  <c r="H62" i="16"/>
  <c r="H212" i="16"/>
  <c r="H58" i="16"/>
  <c r="H208" i="16"/>
  <c r="H204" i="16"/>
  <c r="H160" i="16"/>
  <c r="H230" i="16"/>
  <c r="H213" i="16"/>
  <c r="H207" i="16"/>
  <c r="H181" i="32"/>
  <c r="H174" i="32"/>
  <c r="H162" i="32"/>
  <c r="H153" i="32"/>
  <c r="H70" i="32"/>
  <c r="H59" i="32"/>
  <c r="H58" i="32"/>
  <c r="H112" i="32"/>
  <c r="H166" i="32"/>
  <c r="H71" i="32"/>
  <c r="H141" i="32"/>
  <c r="H138" i="32"/>
  <c r="H137" i="32"/>
  <c r="H55" i="32"/>
  <c r="H54" i="32"/>
  <c r="H35" i="32"/>
  <c r="H34" i="32"/>
  <c r="H182" i="32"/>
  <c r="H173" i="32"/>
  <c r="H161" i="32"/>
  <c r="H154" i="32"/>
  <c r="H146" i="32"/>
  <c r="H145" i="32"/>
  <c r="H140" i="32"/>
  <c r="H136" i="32"/>
  <c r="H135" i="32"/>
  <c r="H134" i="32"/>
  <c r="H133" i="32"/>
  <c r="H110" i="32"/>
  <c r="H91" i="32"/>
  <c r="H90" i="32"/>
  <c r="H160" i="31"/>
  <c r="H159" i="31"/>
  <c r="H155" i="31"/>
  <c r="H60" i="31"/>
  <c r="H132" i="31"/>
  <c r="H131" i="31"/>
  <c r="H104" i="31"/>
  <c r="H103" i="31"/>
  <c r="H92" i="31"/>
  <c r="H116" i="31"/>
  <c r="H96" i="31"/>
  <c r="H163" i="31"/>
  <c r="H76" i="31"/>
  <c r="H75" i="31"/>
  <c r="H149" i="31"/>
  <c r="H72" i="31"/>
  <c r="H71" i="31"/>
  <c r="H68" i="31"/>
  <c r="H67" i="31"/>
  <c r="H141" i="31"/>
  <c r="H64" i="31"/>
  <c r="H63" i="31"/>
  <c r="H108" i="31"/>
  <c r="H107" i="31"/>
  <c r="H181" i="31"/>
  <c r="H99" i="31"/>
  <c r="H51" i="31"/>
  <c r="H124" i="31"/>
  <c r="H123" i="31"/>
  <c r="H120" i="31"/>
  <c r="H119" i="31"/>
  <c r="H112" i="31"/>
  <c r="H176" i="31"/>
  <c r="H167" i="31"/>
  <c r="H150" i="31"/>
  <c r="H142" i="31"/>
  <c r="H138" i="31"/>
  <c r="H52" i="31"/>
  <c r="H182" i="31"/>
  <c r="H171" i="31"/>
  <c r="H91" i="31"/>
  <c r="H178" i="31"/>
  <c r="H166" i="31"/>
  <c r="C9" i="25" l="1"/>
  <c r="E9" i="25" l="1"/>
  <c r="D9" i="25"/>
  <c r="B12" i="25"/>
  <c r="C12" i="25"/>
  <c r="E24" i="30"/>
  <c r="D24" i="30"/>
  <c r="F21" i="29"/>
  <c r="E73" i="6"/>
  <c r="E73" i="5"/>
  <c r="E73" i="29"/>
  <c r="E73" i="28"/>
  <c r="J18" i="25"/>
  <c r="E60" i="6" s="1"/>
  <c r="I18" i="25"/>
  <c r="E60" i="5" s="1"/>
  <c r="J18" i="30"/>
  <c r="E60" i="29" s="1"/>
  <c r="I18" i="30"/>
  <c r="E60" i="28" s="1"/>
  <c r="J15" i="25"/>
  <c r="E47" i="6" s="1"/>
  <c r="I15" i="25"/>
  <c r="E47" i="5" s="1"/>
  <c r="J15" i="30"/>
  <c r="E47" i="29" s="1"/>
  <c r="I15" i="30"/>
  <c r="E47" i="28" s="1"/>
  <c r="J12" i="25"/>
  <c r="E34" i="6" s="1"/>
  <c r="I12" i="25"/>
  <c r="E34" i="5" s="1"/>
  <c r="J12" i="30"/>
  <c r="E34" i="29" s="1"/>
  <c r="I12" i="30"/>
  <c r="E34" i="28" s="1"/>
  <c r="J9" i="25"/>
  <c r="E21" i="6" s="1"/>
  <c r="I9" i="25"/>
  <c r="E21" i="5" s="1"/>
  <c r="J9" i="30"/>
  <c r="E21" i="29" s="1"/>
  <c r="I9" i="30"/>
  <c r="E21" i="28" s="1"/>
  <c r="J9" i="12"/>
  <c r="E21" i="3" s="1"/>
  <c r="I6" i="30"/>
  <c r="E8" i="28" s="1"/>
  <c r="J6" i="30"/>
  <c r="E8" i="29" s="1"/>
  <c r="I6" i="25"/>
  <c r="E8" i="5" s="1"/>
  <c r="J6" i="25"/>
  <c r="E8" i="6" s="1"/>
  <c r="A4" i="21"/>
  <c r="B4" i="21"/>
  <c r="C4" i="21"/>
  <c r="D5" i="21"/>
  <c r="E12" i="25" l="1"/>
  <c r="D12" i="25"/>
  <c r="E5" i="21"/>
  <c r="B5" i="21"/>
  <c r="B15" i="25"/>
  <c r="A5" i="21"/>
  <c r="D6" i="21"/>
  <c r="C5" i="21"/>
  <c r="J12" i="12"/>
  <c r="E34" i="3" s="1"/>
  <c r="J15" i="12"/>
  <c r="E47" i="3" s="1"/>
  <c r="J18" i="12"/>
  <c r="E60" i="3" s="1"/>
  <c r="E73" i="3"/>
  <c r="I12" i="12"/>
  <c r="E34" i="1" s="1"/>
  <c r="J6" i="12"/>
  <c r="E8" i="3" s="1"/>
  <c r="E73" i="1"/>
  <c r="I18" i="12"/>
  <c r="E60" i="1" s="1"/>
  <c r="I15" i="12"/>
  <c r="E47" i="1" s="1"/>
  <c r="I9" i="12"/>
  <c r="E21" i="1" s="1"/>
  <c r="I6" i="12"/>
  <c r="E8" i="1" s="1"/>
  <c r="C9" i="30"/>
  <c r="C15" i="25"/>
  <c r="B9" i="30"/>
  <c r="B9" i="12"/>
  <c r="C9" i="12"/>
  <c r="E15" i="25" l="1"/>
  <c r="D15" i="25"/>
  <c r="D9" i="12"/>
  <c r="E9" i="12"/>
  <c r="E9" i="30"/>
  <c r="D9" i="30"/>
  <c r="E6" i="21"/>
  <c r="B6" i="21"/>
  <c r="A6" i="21"/>
  <c r="B18" i="25"/>
  <c r="C6" i="21"/>
  <c r="D7" i="21"/>
  <c r="C18" i="25"/>
  <c r="C12" i="30"/>
  <c r="B12" i="30"/>
  <c r="B12" i="12"/>
  <c r="C12" i="12"/>
  <c r="E18" i="25" l="1"/>
  <c r="D18" i="25"/>
  <c r="E12" i="12"/>
  <c r="D12" i="12"/>
  <c r="E12" i="30"/>
  <c r="D12" i="30"/>
  <c r="E7" i="21"/>
  <c r="B21" i="25"/>
  <c r="C7" i="21"/>
  <c r="D8" i="21"/>
  <c r="A7" i="21"/>
  <c r="B7" i="21"/>
  <c r="B15" i="30"/>
  <c r="C15" i="30"/>
  <c r="C21" i="25"/>
  <c r="A20" i="6"/>
  <c r="A20" i="28"/>
  <c r="A20" i="5"/>
  <c r="A33" i="5"/>
  <c r="A33" i="6"/>
  <c r="A33" i="28"/>
  <c r="A33" i="1"/>
  <c r="C15" i="12"/>
  <c r="B15" i="12"/>
  <c r="A20" i="29"/>
  <c r="A20" i="1"/>
  <c r="A33" i="29"/>
  <c r="D15" i="12" l="1"/>
  <c r="E15" i="12"/>
  <c r="E21" i="25"/>
  <c r="D21" i="25"/>
  <c r="E15" i="30"/>
  <c r="D15" i="30"/>
  <c r="E8" i="21"/>
  <c r="C8" i="21"/>
  <c r="B8" i="21"/>
  <c r="D9" i="21"/>
  <c r="A8" i="21"/>
  <c r="A46" i="1"/>
  <c r="B18" i="12"/>
  <c r="B18" i="30"/>
  <c r="C18" i="30"/>
  <c r="A46" i="5"/>
  <c r="A46" i="6"/>
  <c r="A46" i="28"/>
  <c r="C18" i="12"/>
  <c r="A46" i="29"/>
  <c r="E18" i="12" l="1"/>
  <c r="D18" i="12"/>
  <c r="E18" i="30"/>
  <c r="D18" i="30"/>
  <c r="A59" i="1"/>
  <c r="E9" i="21"/>
  <c r="C9" i="21"/>
  <c r="B9" i="21"/>
  <c r="A9" i="21"/>
  <c r="D10" i="21"/>
  <c r="C21" i="30"/>
  <c r="B21" i="30"/>
  <c r="C21" i="12"/>
  <c r="B21" i="12"/>
  <c r="D21" i="12" l="1"/>
  <c r="E21" i="12"/>
  <c r="E21" i="30"/>
  <c r="D21" i="30"/>
  <c r="A59" i="5"/>
  <c r="A59" i="28"/>
  <c r="A59" i="6"/>
  <c r="A59" i="29"/>
  <c r="E10" i="21"/>
  <c r="B10" i="21"/>
  <c r="A10" i="21"/>
  <c r="C10" i="21"/>
  <c r="D11" i="21"/>
  <c r="A72" i="6"/>
  <c r="A72" i="28"/>
  <c r="A72" i="5"/>
  <c r="A72" i="29"/>
  <c r="A72" i="1"/>
  <c r="B1" i="6"/>
  <c r="C1" i="6" s="1"/>
  <c r="D1" i="6" s="1"/>
  <c r="E1" i="6" s="1"/>
  <c r="F1" i="6" s="1"/>
  <c r="G1" i="6" s="1"/>
  <c r="H1" i="6" s="1"/>
  <c r="I1" i="6" s="1"/>
  <c r="B1" i="5"/>
  <c r="C1" i="5" s="1"/>
  <c r="D1" i="5" s="1"/>
  <c r="E1" i="5" s="1"/>
  <c r="F1" i="5" s="1"/>
  <c r="G1" i="5" s="1"/>
  <c r="H1" i="5" s="1"/>
  <c r="I1" i="5" s="1"/>
  <c r="B1" i="29"/>
  <c r="C1" i="29" s="1"/>
  <c r="D1" i="29" s="1"/>
  <c r="E1" i="29" s="1"/>
  <c r="F1" i="29" s="1"/>
  <c r="G1" i="29" s="1"/>
  <c r="H1" i="29" s="1"/>
  <c r="I1" i="29" s="1"/>
  <c r="B1" i="28"/>
  <c r="C1" i="28" s="1"/>
  <c r="D1" i="28" s="1"/>
  <c r="E1" i="28" s="1"/>
  <c r="F1" i="28" s="1"/>
  <c r="G1" i="28" s="1"/>
  <c r="H1" i="28" s="1"/>
  <c r="I1" i="28" s="1"/>
  <c r="B1" i="3"/>
  <c r="C1" i="3" s="1"/>
  <c r="D1" i="3" s="1"/>
  <c r="E1" i="3" s="1"/>
  <c r="F1" i="3" s="1"/>
  <c r="G1" i="3" s="1"/>
  <c r="H1" i="3" s="1"/>
  <c r="I1" i="3" s="1"/>
  <c r="B1" i="1"/>
  <c r="C1" i="1" s="1"/>
  <c r="D1" i="1" s="1"/>
  <c r="E1" i="1" s="1"/>
  <c r="F1" i="1" s="1"/>
  <c r="G1" i="1" s="1"/>
  <c r="H1" i="1" s="1"/>
  <c r="I1" i="1" s="1"/>
  <c r="E11" i="21" l="1"/>
  <c r="B11" i="21"/>
  <c r="A11" i="21"/>
  <c r="D12" i="21"/>
  <c r="C11" i="21"/>
  <c r="J42" i="30"/>
  <c r="J39" i="30"/>
  <c r="J36" i="30"/>
  <c r="J33" i="30"/>
  <c r="J30" i="30"/>
  <c r="J27" i="30"/>
  <c r="I42" i="30"/>
  <c r="I39" i="30"/>
  <c r="I36" i="30"/>
  <c r="I33" i="30"/>
  <c r="I30" i="30"/>
  <c r="I27" i="30"/>
  <c r="E12" i="21" l="1"/>
  <c r="C12" i="21"/>
  <c r="D13" i="21"/>
  <c r="B12" i="21"/>
  <c r="A12" i="21"/>
  <c r="E17" i="4" l="1"/>
  <c r="E13" i="21"/>
  <c r="B13" i="21"/>
  <c r="A13" i="21"/>
  <c r="D14" i="21"/>
  <c r="C13" i="21"/>
  <c r="I28" i="28"/>
  <c r="I41" i="28" s="1"/>
  <c r="I54" i="28" s="1"/>
  <c r="I67" i="28" s="1"/>
  <c r="I80" i="28" s="1"/>
  <c r="I28" i="29"/>
  <c r="I41" i="29" s="1"/>
  <c r="I54" i="29" s="1"/>
  <c r="I67" i="29" s="1"/>
  <c r="I80" i="29" s="1"/>
  <c r="E14" i="21" l="1"/>
  <c r="B14" i="21"/>
  <c r="C14" i="21"/>
  <c r="A14" i="21"/>
  <c r="D15" i="21"/>
  <c r="I17" i="4" l="1"/>
  <c r="E15" i="21"/>
  <c r="B15" i="21"/>
  <c r="C15" i="21"/>
  <c r="A15" i="21"/>
  <c r="D16" i="21"/>
  <c r="E16" i="21" l="1"/>
  <c r="B16" i="21"/>
  <c r="C16" i="21"/>
  <c r="A16" i="21"/>
  <c r="D17" i="21"/>
  <c r="D42" i="30"/>
  <c r="F34" i="29"/>
  <c r="F47" i="29" s="1"/>
  <c r="F60" i="29" s="1"/>
  <c r="F73" i="29" s="1"/>
  <c r="F21" i="28"/>
  <c r="F34" i="28" s="1"/>
  <c r="F47" i="28" s="1"/>
  <c r="F60" i="28" s="1"/>
  <c r="F73" i="28" s="1"/>
  <c r="E17" i="21" l="1"/>
  <c r="B17" i="21"/>
  <c r="D18" i="21"/>
  <c r="A17" i="21"/>
  <c r="C17" i="21"/>
  <c r="F6" i="30"/>
  <c r="H75" i="29"/>
  <c r="E42" i="30"/>
  <c r="E18" i="21" l="1"/>
  <c r="C18" i="21"/>
  <c r="B18" i="21"/>
  <c r="A18" i="21"/>
  <c r="D19" i="21"/>
  <c r="F42" i="30"/>
  <c r="F12" i="30"/>
  <c r="F9" i="30"/>
  <c r="E19" i="21" l="1"/>
  <c r="D20" i="21"/>
  <c r="B19" i="21"/>
  <c r="A19" i="21"/>
  <c r="C19" i="21"/>
  <c r="E10" i="29"/>
  <c r="E10" i="28"/>
  <c r="F15" i="30"/>
  <c r="H75" i="28"/>
  <c r="E20" i="21" l="1"/>
  <c r="B20" i="21"/>
  <c r="A20" i="21"/>
  <c r="C20" i="21"/>
  <c r="D21" i="21"/>
  <c r="E36" i="29"/>
  <c r="E23" i="29"/>
  <c r="E23" i="28"/>
  <c r="F18" i="30"/>
  <c r="A24" i="30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4" i="21"/>
  <c r="K20" i="21" l="1"/>
  <c r="E21" i="21"/>
  <c r="B21" i="21"/>
  <c r="A21" i="21"/>
  <c r="D22" i="21"/>
  <c r="C21" i="21"/>
  <c r="E36" i="28"/>
  <c r="F21" i="30"/>
  <c r="E49" i="29"/>
  <c r="E49" i="28"/>
  <c r="A27" i="30"/>
  <c r="E22" i="21" l="1"/>
  <c r="D23" i="21"/>
  <c r="B22" i="21"/>
  <c r="C22" i="21"/>
  <c r="A22" i="21"/>
  <c r="K21" i="21"/>
  <c r="D27" i="30"/>
  <c r="E27" i="30"/>
  <c r="E75" i="28"/>
  <c r="A30" i="30"/>
  <c r="E23" i="21" l="1"/>
  <c r="K22" i="21"/>
  <c r="C23" i="21"/>
  <c r="B23" i="21"/>
  <c r="A23" i="21"/>
  <c r="D24" i="21"/>
  <c r="F27" i="30"/>
  <c r="E62" i="29"/>
  <c r="E75" i="29"/>
  <c r="E62" i="28"/>
  <c r="D30" i="30"/>
  <c r="E30" i="30"/>
  <c r="A33" i="30"/>
  <c r="K23" i="21" l="1"/>
  <c r="E24" i="21"/>
  <c r="D25" i="21"/>
  <c r="C24" i="21"/>
  <c r="B24" i="21"/>
  <c r="A24" i="21"/>
  <c r="E33" i="30"/>
  <c r="D33" i="30"/>
  <c r="A36" i="30"/>
  <c r="F30" i="30"/>
  <c r="K24" i="21" l="1"/>
  <c r="E25" i="21"/>
  <c r="B25" i="21"/>
  <c r="D26" i="21"/>
  <c r="C25" i="21"/>
  <c r="A25" i="21"/>
  <c r="D36" i="30"/>
  <c r="E36" i="30"/>
  <c r="A39" i="30"/>
  <c r="F33" i="30"/>
  <c r="I28" i="1"/>
  <c r="I41" i="1" s="1"/>
  <c r="I54" i="1" s="1"/>
  <c r="I67" i="1" s="1"/>
  <c r="I80" i="1" s="1"/>
  <c r="I28" i="3"/>
  <c r="I41" i="3" s="1"/>
  <c r="I54" i="3" s="1"/>
  <c r="I67" i="3" s="1"/>
  <c r="I80" i="3" s="1"/>
  <c r="I28" i="6" l="1"/>
  <c r="I41" i="6" s="1"/>
  <c r="I54" i="6" s="1"/>
  <c r="I67" i="6" s="1"/>
  <c r="I80" i="6" s="1"/>
  <c r="I28" i="5"/>
  <c r="I41" i="5" s="1"/>
  <c r="I54" i="5" s="1"/>
  <c r="I67" i="5" s="1"/>
  <c r="I80" i="5" s="1"/>
  <c r="K25" i="21"/>
  <c r="E26" i="21"/>
  <c r="B26" i="21"/>
  <c r="D27" i="21"/>
  <c r="A26" i="21"/>
  <c r="C26" i="21"/>
  <c r="E39" i="30"/>
  <c r="D39" i="30"/>
  <c r="F36" i="30"/>
  <c r="K26" i="21" l="1"/>
  <c r="E27" i="21"/>
  <c r="B27" i="21"/>
  <c r="D28" i="21"/>
  <c r="C27" i="21"/>
  <c r="A27" i="21"/>
  <c r="F39" i="30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4" i="21"/>
  <c r="F27" i="21" l="1"/>
  <c r="K27" i="21"/>
  <c r="E28" i="21"/>
  <c r="B28" i="21"/>
  <c r="C28" i="21"/>
  <c r="D29" i="21"/>
  <c r="A28" i="21"/>
  <c r="E29" i="21" l="1"/>
  <c r="C29" i="21"/>
  <c r="B29" i="21"/>
  <c r="D30" i="21"/>
  <c r="A29" i="21"/>
  <c r="K28" i="21"/>
  <c r="F28" i="21"/>
  <c r="H23" i="1"/>
  <c r="E30" i="21" l="1"/>
  <c r="B30" i="21"/>
  <c r="D31" i="21"/>
  <c r="A30" i="21"/>
  <c r="C30" i="21"/>
  <c r="K29" i="21"/>
  <c r="F29" i="21"/>
  <c r="H36" i="1"/>
  <c r="E31" i="21" l="1"/>
  <c r="A31" i="21"/>
  <c r="D32" i="21"/>
  <c r="C31" i="21"/>
  <c r="B31" i="21"/>
  <c r="F30" i="21"/>
  <c r="K30" i="21"/>
  <c r="H49" i="1"/>
  <c r="E32" i="21" l="1"/>
  <c r="A32" i="21"/>
  <c r="C32" i="21"/>
  <c r="D33" i="21"/>
  <c r="B32" i="21"/>
  <c r="F31" i="21"/>
  <c r="K31" i="21"/>
  <c r="H75" i="1"/>
  <c r="H62" i="1"/>
  <c r="E33" i="21" l="1"/>
  <c r="C33" i="21"/>
  <c r="B33" i="21"/>
  <c r="A33" i="21"/>
  <c r="D34" i="21"/>
  <c r="F32" i="21"/>
  <c r="K32" i="21"/>
  <c r="E23" i="5"/>
  <c r="E23" i="6"/>
  <c r="E23" i="3"/>
  <c r="E34" i="21" l="1"/>
  <c r="F33" i="21"/>
  <c r="K33" i="21"/>
  <c r="A34" i="21"/>
  <c r="C34" i="21"/>
  <c r="B34" i="21"/>
  <c r="D35" i="21"/>
  <c r="E36" i="5"/>
  <c r="E36" i="6"/>
  <c r="E23" i="1"/>
  <c r="E36" i="3"/>
  <c r="E35" i="21" l="1"/>
  <c r="A35" i="21"/>
  <c r="D36" i="21"/>
  <c r="C35" i="21"/>
  <c r="B35" i="21"/>
  <c r="K34" i="21"/>
  <c r="F34" i="21"/>
  <c r="E49" i="5"/>
  <c r="E49" i="6"/>
  <c r="E36" i="1"/>
  <c r="E49" i="3"/>
  <c r="F6" i="12"/>
  <c r="E36" i="21" l="1"/>
  <c r="B36" i="21"/>
  <c r="A36" i="21"/>
  <c r="D37" i="21"/>
  <c r="C36" i="21"/>
  <c r="K35" i="21"/>
  <c r="F35" i="21"/>
  <c r="E75" i="6"/>
  <c r="E75" i="5"/>
  <c r="E62" i="5"/>
  <c r="E62" i="6"/>
  <c r="E62" i="3"/>
  <c r="E49" i="1"/>
  <c r="E75" i="3"/>
  <c r="A9" i="12"/>
  <c r="A12" i="12" s="1"/>
  <c r="A15" i="12" s="1"/>
  <c r="A18" i="12" s="1"/>
  <c r="A21" i="12" s="1"/>
  <c r="F21" i="6"/>
  <c r="F34" i="6" s="1"/>
  <c r="F47" i="6" s="1"/>
  <c r="F60" i="6" s="1"/>
  <c r="F73" i="6" s="1"/>
  <c r="F21" i="5"/>
  <c r="F34" i="5" s="1"/>
  <c r="F47" i="5" s="1"/>
  <c r="F60" i="5" s="1"/>
  <c r="F73" i="5" s="1"/>
  <c r="F21" i="3"/>
  <c r="F34" i="3" s="1"/>
  <c r="F47" i="3" s="1"/>
  <c r="F60" i="3" s="1"/>
  <c r="F73" i="3" s="1"/>
  <c r="F21" i="1"/>
  <c r="F34" i="1" s="1"/>
  <c r="F47" i="1" s="1"/>
  <c r="F60" i="1" s="1"/>
  <c r="F73" i="1" s="1"/>
  <c r="H10" i="1"/>
  <c r="E37" i="21" l="1"/>
  <c r="K36" i="21"/>
  <c r="F36" i="21"/>
  <c r="B37" i="21"/>
  <c r="A37" i="21"/>
  <c r="D38" i="21"/>
  <c r="C37" i="21"/>
  <c r="E62" i="1"/>
  <c r="E75" i="1"/>
  <c r="E38" i="21" l="1"/>
  <c r="K37" i="21"/>
  <c r="F37" i="21"/>
  <c r="C38" i="21"/>
  <c r="D39" i="21"/>
  <c r="B38" i="21"/>
  <c r="A38" i="21"/>
  <c r="F9" i="12"/>
  <c r="E39" i="21" l="1"/>
  <c r="B39" i="21"/>
  <c r="A39" i="21"/>
  <c r="D40" i="21"/>
  <c r="C39" i="21"/>
  <c r="K38" i="21"/>
  <c r="F38" i="21"/>
  <c r="F12" i="12"/>
  <c r="F15" i="12"/>
  <c r="E10" i="1"/>
  <c r="E40" i="21" l="1"/>
  <c r="F39" i="21"/>
  <c r="K39" i="21"/>
  <c r="D41" i="21"/>
  <c r="C40" i="21"/>
  <c r="B40" i="21"/>
  <c r="A40" i="21"/>
  <c r="H75" i="3"/>
  <c r="F18" i="12"/>
  <c r="E10" i="6"/>
  <c r="E10" i="5"/>
  <c r="E41" i="21" l="1"/>
  <c r="K40" i="21"/>
  <c r="F40" i="21"/>
  <c r="B41" i="21"/>
  <c r="C41" i="21"/>
  <c r="A41" i="21"/>
  <c r="D42" i="21"/>
  <c r="H75" i="5"/>
  <c r="F21" i="12"/>
  <c r="E42" i="21" l="1"/>
  <c r="B42" i="21"/>
  <c r="A42" i="21"/>
  <c r="C42" i="21"/>
  <c r="D43" i="21"/>
  <c r="K41" i="21"/>
  <c r="F41" i="21"/>
  <c r="H75" i="6"/>
  <c r="E43" i="21" l="1"/>
  <c r="B43" i="21"/>
  <c r="A43" i="21"/>
  <c r="D44" i="21"/>
  <c r="C43" i="21"/>
  <c r="K42" i="21"/>
  <c r="F42" i="21"/>
  <c r="E44" i="21" l="1"/>
  <c r="F43" i="21"/>
  <c r="K43" i="21"/>
  <c r="B44" i="21"/>
  <c r="C44" i="21"/>
  <c r="A44" i="21"/>
  <c r="D45" i="21"/>
  <c r="E10" i="3"/>
  <c r="E45" i="21" l="1"/>
  <c r="B45" i="21"/>
  <c r="D46" i="21"/>
  <c r="A45" i="21"/>
  <c r="C45" i="21"/>
  <c r="F44" i="21"/>
  <c r="K44" i="21"/>
  <c r="E46" i="21" l="1"/>
  <c r="B46" i="21"/>
  <c r="A46" i="21"/>
  <c r="D47" i="21"/>
  <c r="C46" i="21"/>
  <c r="K45" i="21"/>
  <c r="F45" i="21"/>
  <c r="E47" i="21" l="1"/>
  <c r="K46" i="21"/>
  <c r="F46" i="21"/>
  <c r="B47" i="21"/>
  <c r="A47" i="21"/>
  <c r="C47" i="21"/>
  <c r="D48" i="21"/>
  <c r="E48" i="21" l="1"/>
  <c r="K47" i="21"/>
  <c r="F47" i="21"/>
  <c r="B48" i="21"/>
  <c r="A48" i="21"/>
  <c r="C48" i="21"/>
  <c r="D49" i="21"/>
  <c r="E49" i="21" l="1"/>
  <c r="F48" i="21"/>
  <c r="K48" i="21"/>
  <c r="D50" i="21"/>
  <c r="C49" i="21"/>
  <c r="B49" i="21"/>
  <c r="A49" i="21"/>
  <c r="E50" i="21" l="1"/>
  <c r="F49" i="21"/>
  <c r="K49" i="21"/>
  <c r="C50" i="21"/>
  <c r="D51" i="21"/>
  <c r="B50" i="21"/>
  <c r="A50" i="21"/>
  <c r="E51" i="21" l="1"/>
  <c r="D52" i="21"/>
  <c r="C51" i="21"/>
  <c r="B51" i="21"/>
  <c r="A51" i="21"/>
  <c r="F50" i="21"/>
  <c r="K50" i="21"/>
  <c r="E52" i="21" l="1"/>
  <c r="F51" i="21"/>
  <c r="K51" i="21"/>
  <c r="D53" i="21"/>
  <c r="C52" i="21"/>
  <c r="B52" i="21"/>
  <c r="A52" i="21"/>
  <c r="E53" i="21" l="1"/>
  <c r="K52" i="21"/>
  <c r="F52" i="21"/>
  <c r="B53" i="21"/>
  <c r="C53" i="21"/>
  <c r="A53" i="21"/>
  <c r="D54" i="21"/>
  <c r="E54" i="21" l="1"/>
  <c r="C54" i="21"/>
  <c r="D55" i="21"/>
  <c r="B54" i="21"/>
  <c r="A54" i="21"/>
  <c r="F53" i="21"/>
  <c r="K53" i="21"/>
  <c r="E55" i="21" l="1"/>
  <c r="D56" i="21"/>
  <c r="C55" i="21"/>
  <c r="B55" i="21"/>
  <c r="A55" i="21"/>
  <c r="F54" i="21"/>
  <c r="K54" i="21"/>
  <c r="E56" i="21" l="1"/>
  <c r="K55" i="21"/>
  <c r="F55" i="21"/>
  <c r="B56" i="21"/>
  <c r="C56" i="21"/>
  <c r="A56" i="21"/>
  <c r="D57" i="21"/>
  <c r="E57" i="21" l="1"/>
  <c r="B57" i="21"/>
  <c r="C57" i="21"/>
  <c r="A57" i="21"/>
  <c r="D58" i="21"/>
  <c r="K56" i="21"/>
  <c r="F56" i="21"/>
  <c r="E58" i="21" l="1"/>
  <c r="C58" i="21"/>
  <c r="D59" i="21"/>
  <c r="B58" i="21"/>
  <c r="A58" i="21"/>
  <c r="F57" i="21"/>
  <c r="K57" i="21"/>
  <c r="E59" i="21" l="1"/>
  <c r="B59" i="21"/>
  <c r="A59" i="21"/>
  <c r="D60" i="21"/>
  <c r="C59" i="21"/>
  <c r="K58" i="21"/>
  <c r="F58" i="21"/>
  <c r="E60" i="21" l="1"/>
  <c r="K59" i="21"/>
  <c r="F59" i="21"/>
  <c r="B60" i="21"/>
  <c r="C60" i="21"/>
  <c r="A60" i="21"/>
  <c r="D61" i="21"/>
  <c r="E61" i="21" l="1"/>
  <c r="B61" i="21"/>
  <c r="A61" i="21"/>
  <c r="D62" i="21"/>
  <c r="C61" i="21"/>
  <c r="K60" i="21"/>
  <c r="F60" i="21"/>
  <c r="E62" i="21" l="1"/>
  <c r="K61" i="21"/>
  <c r="F61" i="21"/>
  <c r="A62" i="21"/>
  <c r="C62" i="21"/>
  <c r="D63" i="21"/>
  <c r="B62" i="21"/>
  <c r="E63" i="21" l="1"/>
  <c r="B63" i="21"/>
  <c r="A63" i="21"/>
  <c r="D64" i="21"/>
  <c r="C63" i="21"/>
  <c r="K62" i="21"/>
  <c r="F62" i="21"/>
  <c r="E64" i="21" l="1"/>
  <c r="F63" i="21"/>
  <c r="K63" i="21"/>
  <c r="C64" i="21"/>
  <c r="D65" i="21"/>
  <c r="B64" i="21"/>
  <c r="A64" i="21"/>
  <c r="E65" i="21" l="1"/>
  <c r="B65" i="21"/>
  <c r="A65" i="21"/>
  <c r="D66" i="21"/>
  <c r="C65" i="21"/>
  <c r="F64" i="21"/>
  <c r="K64" i="21"/>
  <c r="E66" i="21" l="1"/>
  <c r="K65" i="21"/>
  <c r="F65" i="21"/>
  <c r="B66" i="21"/>
  <c r="A66" i="21"/>
  <c r="D67" i="21"/>
  <c r="C66" i="21"/>
  <c r="E67" i="21" l="1"/>
  <c r="F66" i="21"/>
  <c r="K66" i="21"/>
  <c r="B67" i="21"/>
  <c r="D68" i="21"/>
  <c r="A67" i="21"/>
  <c r="C67" i="21"/>
  <c r="E68" i="21" l="1"/>
  <c r="C68" i="21"/>
  <c r="D69" i="21"/>
  <c r="B68" i="21"/>
  <c r="A68" i="21"/>
  <c r="F67" i="21"/>
  <c r="K67" i="21"/>
  <c r="E69" i="21" l="1"/>
  <c r="D70" i="21"/>
  <c r="C69" i="21"/>
  <c r="B69" i="21"/>
  <c r="A69" i="21"/>
  <c r="F68" i="21"/>
  <c r="K68" i="21"/>
  <c r="E70" i="21" l="1"/>
  <c r="K69" i="21"/>
  <c r="F69" i="21"/>
  <c r="B70" i="21"/>
  <c r="A70" i="21"/>
  <c r="C70" i="21"/>
  <c r="D71" i="21"/>
  <c r="E71" i="21" l="1"/>
  <c r="B71" i="21"/>
  <c r="A71" i="21"/>
  <c r="D72" i="21"/>
  <c r="C71" i="21"/>
  <c r="K70" i="21"/>
  <c r="F70" i="21"/>
  <c r="E72" i="21" l="1"/>
  <c r="F71" i="21"/>
  <c r="K71" i="21"/>
  <c r="B72" i="21"/>
  <c r="C72" i="21"/>
  <c r="A72" i="21"/>
  <c r="D73" i="21"/>
  <c r="E73" i="21" l="1"/>
  <c r="B73" i="21"/>
  <c r="A73" i="21"/>
  <c r="D74" i="21"/>
  <c r="C73" i="21"/>
  <c r="K72" i="21"/>
  <c r="F72" i="21"/>
  <c r="E74" i="21" l="1"/>
  <c r="F73" i="21"/>
  <c r="K73" i="21"/>
  <c r="B74" i="21"/>
  <c r="D75" i="21"/>
  <c r="A74" i="21"/>
  <c r="C74" i="21"/>
  <c r="E75" i="21" l="1"/>
  <c r="A75" i="21"/>
  <c r="D76" i="21"/>
  <c r="C75" i="21"/>
  <c r="B75" i="21"/>
  <c r="K74" i="21"/>
  <c r="F74" i="21"/>
  <c r="E76" i="21" l="1"/>
  <c r="B76" i="21"/>
  <c r="A76" i="21"/>
  <c r="C76" i="21"/>
  <c r="D77" i="21"/>
  <c r="K75" i="21"/>
  <c r="F75" i="21"/>
  <c r="E77" i="21" l="1"/>
  <c r="K76" i="21"/>
  <c r="F76" i="21"/>
  <c r="B77" i="21"/>
  <c r="C77" i="21"/>
  <c r="A77" i="21"/>
  <c r="D78" i="21"/>
  <c r="E78" i="21" l="1"/>
  <c r="A78" i="21"/>
  <c r="C78" i="21"/>
  <c r="D79" i="21"/>
  <c r="B78" i="21"/>
  <c r="K77" i="21"/>
  <c r="F77" i="21"/>
  <c r="E79" i="21" l="1"/>
  <c r="D80" i="21"/>
  <c r="B79" i="21"/>
  <c r="A79" i="21"/>
  <c r="C79" i="21"/>
  <c r="F78" i="21"/>
  <c r="K78" i="21"/>
  <c r="E80" i="21" l="1"/>
  <c r="B80" i="21"/>
  <c r="A80" i="21"/>
  <c r="D81" i="21"/>
  <c r="C80" i="21"/>
  <c r="K79" i="21"/>
  <c r="F79" i="21"/>
  <c r="E81" i="21" l="1"/>
  <c r="K80" i="21"/>
  <c r="F80" i="21"/>
  <c r="B81" i="21"/>
  <c r="C81" i="21"/>
  <c r="A81" i="21"/>
  <c r="D82" i="21"/>
  <c r="E82" i="21" l="1"/>
  <c r="A82" i="21"/>
  <c r="C82" i="21"/>
  <c r="D83" i="21"/>
  <c r="B82" i="21"/>
  <c r="K81" i="21"/>
  <c r="F81" i="21"/>
  <c r="E83" i="21" l="1"/>
  <c r="D84" i="21"/>
  <c r="B83" i="21"/>
  <c r="A83" i="21"/>
  <c r="C83" i="21"/>
  <c r="F82" i="21"/>
  <c r="K82" i="21"/>
  <c r="E84" i="21" l="1"/>
  <c r="B84" i="21"/>
  <c r="A84" i="21"/>
  <c r="D85" i="21"/>
  <c r="C84" i="21"/>
  <c r="K83" i="21"/>
  <c r="F83" i="21"/>
  <c r="E85" i="21" l="1"/>
  <c r="K84" i="21"/>
  <c r="F84" i="21"/>
  <c r="B85" i="21"/>
  <c r="C85" i="21"/>
  <c r="A85" i="21"/>
  <c r="D86" i="21"/>
  <c r="E86" i="21" l="1"/>
  <c r="B86" i="21"/>
  <c r="D87" i="21"/>
  <c r="C86" i="21"/>
  <c r="A86" i="21"/>
  <c r="F85" i="21"/>
  <c r="K85" i="21"/>
  <c r="E87" i="21" l="1"/>
  <c r="D88" i="21"/>
  <c r="B87" i="21"/>
  <c r="A87" i="21"/>
  <c r="C87" i="21"/>
  <c r="F86" i="21"/>
  <c r="K86" i="21"/>
  <c r="E88" i="21" l="1"/>
  <c r="A88" i="21"/>
  <c r="D89" i="21"/>
  <c r="C88" i="21"/>
  <c r="B88" i="21"/>
  <c r="K87" i="21"/>
  <c r="F87" i="21"/>
  <c r="E89" i="21" l="1"/>
  <c r="D90" i="21"/>
  <c r="C89" i="21"/>
  <c r="B89" i="21"/>
  <c r="A89" i="21"/>
  <c r="K88" i="21"/>
  <c r="F88" i="21"/>
  <c r="E90" i="21" l="1"/>
  <c r="A90" i="21"/>
  <c r="D91" i="21"/>
  <c r="C90" i="21"/>
  <c r="B90" i="21"/>
  <c r="K89" i="21"/>
  <c r="F89" i="21"/>
  <c r="E91" i="21" l="1"/>
  <c r="A91" i="21"/>
  <c r="B91" i="21"/>
  <c r="C91" i="21"/>
  <c r="D92" i="21"/>
  <c r="K90" i="21"/>
  <c r="F90" i="21"/>
  <c r="E92" i="21" l="1"/>
  <c r="A92" i="21"/>
  <c r="C92" i="21"/>
  <c r="B92" i="21"/>
  <c r="D93" i="21"/>
  <c r="F91" i="21"/>
  <c r="K91" i="21"/>
  <c r="E93" i="21" l="1"/>
  <c r="A93" i="21"/>
  <c r="C93" i="21"/>
  <c r="B93" i="21"/>
  <c r="D94" i="21"/>
  <c r="F92" i="21"/>
  <c r="K92" i="21"/>
  <c r="E94" i="21" l="1"/>
  <c r="A94" i="21"/>
  <c r="D95" i="21"/>
  <c r="C94" i="21"/>
  <c r="B94" i="21"/>
  <c r="K93" i="21"/>
  <c r="F93" i="21"/>
  <c r="E95" i="21" l="1"/>
  <c r="A95" i="21"/>
  <c r="C95" i="21"/>
  <c r="D96" i="21"/>
  <c r="B95" i="21"/>
  <c r="F94" i="21"/>
  <c r="K94" i="21"/>
  <c r="E96" i="21" l="1"/>
  <c r="K95" i="21"/>
  <c r="F95" i="21"/>
  <c r="D97" i="21"/>
  <c r="C96" i="21"/>
  <c r="B96" i="21"/>
  <c r="A96" i="21"/>
  <c r="E97" i="21" l="1"/>
  <c r="A97" i="21"/>
  <c r="D98" i="21"/>
  <c r="C97" i="21"/>
  <c r="B97" i="21"/>
  <c r="K96" i="21"/>
  <c r="F96" i="21"/>
  <c r="E98" i="21" l="1"/>
  <c r="C98" i="21"/>
  <c r="B98" i="21"/>
  <c r="A98" i="21"/>
  <c r="D99" i="21"/>
  <c r="F97" i="21"/>
  <c r="K97" i="21"/>
  <c r="E99" i="21" l="1"/>
  <c r="K98" i="21"/>
  <c r="F98" i="21"/>
  <c r="A99" i="21"/>
  <c r="B99" i="21"/>
  <c r="C99" i="21"/>
  <c r="D100" i="21"/>
  <c r="E100" i="21" l="1"/>
  <c r="A100" i="21"/>
  <c r="D101" i="21"/>
  <c r="C100" i="21"/>
  <c r="B100" i="21"/>
  <c r="K99" i="21"/>
  <c r="F99" i="21"/>
  <c r="E101" i="21" l="1"/>
  <c r="C101" i="21"/>
  <c r="A101" i="21"/>
  <c r="D102" i="21"/>
  <c r="B101" i="21"/>
  <c r="F100" i="21"/>
  <c r="K100" i="21"/>
  <c r="E102" i="21" l="1"/>
  <c r="F101" i="21"/>
  <c r="K101" i="21"/>
  <c r="A102" i="21"/>
  <c r="C102" i="21"/>
  <c r="B102" i="21"/>
  <c r="D103" i="21"/>
  <c r="E103" i="21" l="1"/>
  <c r="A103" i="21"/>
  <c r="C103" i="21"/>
  <c r="B103" i="21"/>
  <c r="D104" i="21"/>
  <c r="K102" i="21"/>
  <c r="F102" i="21"/>
  <c r="E104" i="21" l="1"/>
  <c r="C104" i="21"/>
  <c r="A104" i="21"/>
  <c r="D105" i="21"/>
  <c r="B104" i="21"/>
  <c r="F103" i="21"/>
  <c r="K103" i="21"/>
  <c r="E105" i="21" l="1"/>
  <c r="K104" i="21"/>
  <c r="F104" i="21"/>
  <c r="A105" i="21"/>
  <c r="D106" i="21"/>
  <c r="C105" i="21"/>
  <c r="B105" i="21"/>
  <c r="E106" i="21" l="1"/>
  <c r="K105" i="21"/>
  <c r="F105" i="21"/>
  <c r="A106" i="21"/>
  <c r="B106" i="21"/>
  <c r="D107" i="21"/>
  <c r="C106" i="21"/>
  <c r="E107" i="21" l="1"/>
  <c r="F106" i="21"/>
  <c r="K106" i="21"/>
  <c r="D108" i="21"/>
  <c r="C107" i="21"/>
  <c r="B107" i="21"/>
  <c r="A107" i="21"/>
  <c r="E108" i="21" l="1"/>
  <c r="F107" i="21"/>
  <c r="K107" i="21"/>
  <c r="C108" i="21"/>
  <c r="A108" i="21"/>
  <c r="D109" i="21"/>
  <c r="B108" i="21"/>
  <c r="E109" i="21" l="1"/>
  <c r="F108" i="21"/>
  <c r="K108" i="21"/>
  <c r="C109" i="21"/>
  <c r="D110" i="21"/>
  <c r="B109" i="21"/>
  <c r="A109" i="21"/>
  <c r="E110" i="21" l="1"/>
  <c r="C110" i="21"/>
  <c r="D111" i="21"/>
  <c r="B110" i="21"/>
  <c r="A110" i="21"/>
  <c r="F109" i="21"/>
  <c r="K109" i="21"/>
  <c r="E111" i="21" l="1"/>
  <c r="C111" i="21"/>
  <c r="D112" i="21"/>
  <c r="A111" i="21"/>
  <c r="B111" i="21"/>
  <c r="F110" i="21"/>
  <c r="K110" i="21"/>
  <c r="E112" i="21" l="1"/>
  <c r="K111" i="21"/>
  <c r="F111" i="21"/>
  <c r="A112" i="21"/>
  <c r="D113" i="21"/>
  <c r="B112" i="21"/>
  <c r="C112" i="21"/>
  <c r="E113" i="21" l="1"/>
  <c r="K112" i="21"/>
  <c r="F112" i="21"/>
  <c r="A113" i="21"/>
  <c r="D114" i="21"/>
  <c r="C113" i="21"/>
  <c r="B113" i="21"/>
  <c r="E114" i="21" l="1"/>
  <c r="F113" i="21"/>
  <c r="K113" i="21"/>
  <c r="C114" i="21"/>
  <c r="A114" i="21"/>
  <c r="D115" i="21"/>
  <c r="B114" i="21"/>
  <c r="E115" i="21" l="1"/>
  <c r="F114" i="21"/>
  <c r="K114" i="21"/>
  <c r="C115" i="21"/>
  <c r="A115" i="21"/>
  <c r="B115" i="21"/>
  <c r="D116" i="21"/>
  <c r="E116" i="21" l="1"/>
  <c r="F115" i="21"/>
  <c r="K115" i="21"/>
  <c r="C116" i="21"/>
  <c r="D117" i="21"/>
  <c r="B116" i="21"/>
  <c r="A116" i="21"/>
  <c r="E117" i="21" l="1"/>
  <c r="C117" i="21"/>
  <c r="D118" i="21"/>
  <c r="B117" i="21"/>
  <c r="A117" i="21"/>
  <c r="F116" i="21"/>
  <c r="K116" i="21"/>
  <c r="E118" i="21" l="1"/>
  <c r="C118" i="21"/>
  <c r="B118" i="21"/>
  <c r="A118" i="21"/>
  <c r="D119" i="21"/>
  <c r="F117" i="21"/>
  <c r="K117" i="21"/>
  <c r="E119" i="21" l="1"/>
  <c r="K118" i="21"/>
  <c r="F118" i="21"/>
  <c r="A119" i="21"/>
  <c r="B119" i="21"/>
  <c r="D120" i="21"/>
  <c r="C119" i="21"/>
  <c r="E120" i="21" l="1"/>
  <c r="K119" i="21"/>
  <c r="F119" i="21"/>
  <c r="D121" i="21"/>
  <c r="C120" i="21"/>
  <c r="B120" i="21"/>
  <c r="A120" i="21"/>
  <c r="E121" i="21" l="1"/>
  <c r="C121" i="21"/>
  <c r="A121" i="21"/>
  <c r="D122" i="21"/>
  <c r="B121" i="21"/>
  <c r="F120" i="21"/>
  <c r="K120" i="21"/>
  <c r="E122" i="21" l="1"/>
  <c r="C122" i="21"/>
  <c r="A122" i="21"/>
  <c r="D123" i="21"/>
  <c r="B122" i="21"/>
  <c r="F121" i="21"/>
  <c r="K121" i="21"/>
  <c r="E123" i="21" l="1"/>
  <c r="K122" i="21"/>
  <c r="F122" i="21"/>
  <c r="B123" i="21"/>
  <c r="D124" i="21"/>
  <c r="C123" i="21"/>
  <c r="A123" i="21"/>
  <c r="E124" i="21" l="1"/>
  <c r="K123" i="21"/>
  <c r="F123" i="21"/>
  <c r="A124" i="21"/>
  <c r="B124" i="21"/>
  <c r="D125" i="21"/>
  <c r="C124" i="21"/>
  <c r="E125" i="21" l="1"/>
  <c r="K124" i="21"/>
  <c r="F124" i="21"/>
  <c r="B125" i="21"/>
  <c r="A125" i="21"/>
  <c r="D126" i="21"/>
  <c r="C125" i="21"/>
  <c r="E126" i="21" l="1"/>
  <c r="F125" i="21"/>
  <c r="K125" i="21"/>
  <c r="C126" i="21"/>
  <c r="A126" i="21"/>
  <c r="D127" i="21"/>
  <c r="B126" i="21"/>
  <c r="E127" i="21" l="1"/>
  <c r="F126" i="21"/>
  <c r="K126" i="21"/>
  <c r="D128" i="21"/>
  <c r="B127" i="21"/>
  <c r="C127" i="21"/>
  <c r="A127" i="21"/>
  <c r="E128" i="21" l="1"/>
  <c r="C128" i="21"/>
  <c r="D129" i="21"/>
  <c r="B128" i="21"/>
  <c r="A128" i="21"/>
  <c r="F127" i="21"/>
  <c r="K127" i="21"/>
  <c r="E129" i="21" l="1"/>
  <c r="C129" i="21"/>
  <c r="B129" i="21"/>
  <c r="A129" i="21"/>
  <c r="D130" i="21"/>
  <c r="F128" i="21"/>
  <c r="K128" i="21"/>
  <c r="E130" i="21" l="1"/>
  <c r="K129" i="21"/>
  <c r="F129" i="21"/>
  <c r="A130" i="21"/>
  <c r="D131" i="21"/>
  <c r="C130" i="21"/>
  <c r="B130" i="21"/>
  <c r="E131" i="21" l="1"/>
  <c r="K130" i="21"/>
  <c r="F130" i="21"/>
  <c r="A131" i="21"/>
  <c r="B131" i="21"/>
  <c r="C131" i="21"/>
  <c r="D132" i="21"/>
  <c r="E132" i="21" l="1"/>
  <c r="C132" i="21"/>
  <c r="A132" i="21"/>
  <c r="D133" i="21"/>
  <c r="B132" i="21"/>
  <c r="F131" i="21"/>
  <c r="K131" i="21"/>
  <c r="E133" i="21" l="1"/>
  <c r="F132" i="21"/>
  <c r="K132" i="21"/>
  <c r="C133" i="21"/>
  <c r="A133" i="21"/>
  <c r="B133" i="21"/>
  <c r="D134" i="21"/>
  <c r="E134" i="21" l="1"/>
  <c r="K133" i="21"/>
  <c r="F133" i="21"/>
  <c r="A134" i="21"/>
  <c r="B134" i="21"/>
  <c r="D135" i="21"/>
  <c r="C134" i="21"/>
  <c r="E135" i="21" l="1"/>
  <c r="F134" i="21"/>
  <c r="K134" i="21"/>
  <c r="D136" i="21"/>
  <c r="B135" i="21"/>
  <c r="C135" i="21"/>
  <c r="A135" i="21"/>
  <c r="E136" i="21" l="1"/>
  <c r="C136" i="21"/>
  <c r="A136" i="21"/>
  <c r="D137" i="21"/>
  <c r="B136" i="21"/>
  <c r="F135" i="21"/>
  <c r="K135" i="21"/>
  <c r="E137" i="21" l="1"/>
  <c r="F136" i="21"/>
  <c r="K136" i="21"/>
  <c r="C137" i="21"/>
  <c r="B137" i="21"/>
  <c r="A137" i="21"/>
  <c r="D138" i="21"/>
  <c r="E138" i="21" l="1"/>
  <c r="K137" i="21"/>
  <c r="F137" i="21"/>
  <c r="A138" i="21"/>
  <c r="B138" i="21"/>
  <c r="D139" i="21"/>
  <c r="C138" i="21"/>
  <c r="E139" i="21" l="1"/>
  <c r="K138" i="21"/>
  <c r="F138" i="21"/>
  <c r="C139" i="21"/>
  <c r="A139" i="21"/>
  <c r="B139" i="21"/>
  <c r="D140" i="21"/>
  <c r="E140" i="21" l="1"/>
  <c r="F139" i="21"/>
  <c r="K139" i="21"/>
  <c r="C140" i="21"/>
  <c r="A140" i="21"/>
  <c r="D141" i="21"/>
  <c r="B140" i="21"/>
  <c r="E141" i="21" l="1"/>
  <c r="F140" i="21"/>
  <c r="K140" i="21"/>
  <c r="C141" i="21"/>
  <c r="D142" i="21"/>
  <c r="B141" i="21"/>
  <c r="A141" i="21"/>
  <c r="E142" i="21" l="1"/>
  <c r="C142" i="21"/>
  <c r="D143" i="21"/>
  <c r="B142" i="21"/>
  <c r="A142" i="21"/>
  <c r="F141" i="21"/>
  <c r="K141" i="21"/>
  <c r="E143" i="21" l="1"/>
  <c r="C143" i="21"/>
  <c r="D144" i="21"/>
  <c r="A143" i="21"/>
  <c r="B143" i="21"/>
  <c r="F142" i="21"/>
  <c r="K142" i="21"/>
  <c r="E144" i="21" l="1"/>
  <c r="K143" i="21"/>
  <c r="F143" i="21"/>
  <c r="A144" i="21"/>
  <c r="D145" i="21"/>
  <c r="C144" i="21"/>
  <c r="B144" i="21"/>
  <c r="E145" i="21" l="1"/>
  <c r="K144" i="21"/>
  <c r="F144" i="21"/>
  <c r="D146" i="21"/>
  <c r="C145" i="21"/>
  <c r="B145" i="21"/>
  <c r="A145" i="21"/>
  <c r="E146" i="21" l="1"/>
  <c r="C146" i="21"/>
  <c r="A146" i="21"/>
  <c r="D147" i="21"/>
  <c r="B146" i="21"/>
  <c r="F145" i="21"/>
  <c r="K145" i="21"/>
  <c r="E147" i="21" l="1"/>
  <c r="F146" i="21"/>
  <c r="K146" i="21"/>
  <c r="C147" i="21"/>
  <c r="D148" i="21"/>
  <c r="A147" i="21"/>
  <c r="B147" i="21"/>
  <c r="E148" i="21" l="1"/>
  <c r="K147" i="21"/>
  <c r="F147" i="21"/>
  <c r="D149" i="21"/>
  <c r="C148" i="21"/>
  <c r="B148" i="21"/>
  <c r="A148" i="21"/>
  <c r="E149" i="21" l="1"/>
  <c r="B149" i="21"/>
  <c r="A149" i="21"/>
  <c r="D150" i="21"/>
  <c r="C149" i="21"/>
  <c r="K148" i="21"/>
  <c r="F148" i="21"/>
  <c r="E150" i="21" l="1"/>
  <c r="C150" i="21"/>
  <c r="B150" i="21"/>
  <c r="A150" i="21"/>
  <c r="D151" i="21"/>
  <c r="F149" i="21"/>
  <c r="K149" i="21"/>
  <c r="E151" i="21" l="1"/>
  <c r="K150" i="21"/>
  <c r="F150" i="21"/>
  <c r="A151" i="21"/>
  <c r="B151" i="21"/>
  <c r="D152" i="21"/>
  <c r="C151" i="21"/>
  <c r="E152" i="21" l="1"/>
  <c r="A152" i="21"/>
  <c r="D153" i="21"/>
  <c r="C152" i="21"/>
  <c r="B152" i="21"/>
  <c r="K151" i="21"/>
  <c r="F151" i="21"/>
  <c r="E153" i="21" l="1"/>
  <c r="C153" i="21"/>
  <c r="B153" i="21"/>
  <c r="A153" i="21"/>
  <c r="D154" i="21"/>
  <c r="F152" i="21"/>
  <c r="K152" i="21"/>
  <c r="E154" i="21" l="1"/>
  <c r="F153" i="21"/>
  <c r="K153" i="21"/>
  <c r="A154" i="21"/>
  <c r="C154" i="21"/>
  <c r="B154" i="21"/>
  <c r="D155" i="21"/>
  <c r="E155" i="21" l="1"/>
  <c r="A155" i="21"/>
  <c r="B155" i="21"/>
  <c r="C155" i="21"/>
  <c r="D156" i="21"/>
  <c r="K154" i="21"/>
  <c r="F154" i="21"/>
  <c r="E156" i="21" l="1"/>
  <c r="C156" i="21"/>
  <c r="A156" i="21"/>
  <c r="B156" i="21"/>
  <c r="D157" i="21"/>
  <c r="F155" i="21"/>
  <c r="K155" i="21"/>
  <c r="E157" i="21" l="1"/>
  <c r="F156" i="21"/>
  <c r="K156" i="21"/>
  <c r="A157" i="21"/>
  <c r="C157" i="21"/>
  <c r="D158" i="21"/>
  <c r="B157" i="21"/>
  <c r="E158" i="21" l="1"/>
  <c r="K157" i="21"/>
  <c r="F157" i="21"/>
  <c r="A158" i="21"/>
  <c r="B158" i="21"/>
  <c r="D159" i="21"/>
  <c r="C158" i="21"/>
  <c r="E159" i="21" l="1"/>
  <c r="F158" i="21"/>
  <c r="K158" i="21"/>
  <c r="C159" i="21"/>
  <c r="A159" i="21"/>
  <c r="B159" i="21"/>
  <c r="D160" i="21"/>
  <c r="E160" i="21" l="1"/>
  <c r="F159" i="21"/>
  <c r="K159" i="21"/>
  <c r="C160" i="21"/>
  <c r="A160" i="21"/>
  <c r="D161" i="21"/>
  <c r="B160" i="21"/>
  <c r="E161" i="21" l="1"/>
  <c r="F160" i="21"/>
  <c r="K160" i="21"/>
  <c r="C161" i="21"/>
  <c r="D162" i="21"/>
  <c r="B161" i="21"/>
  <c r="A161" i="21"/>
  <c r="E162" i="21" l="1"/>
  <c r="C162" i="21"/>
  <c r="B162" i="21"/>
  <c r="A162" i="21"/>
  <c r="D163" i="21"/>
  <c r="F161" i="21"/>
  <c r="K161" i="21"/>
  <c r="E163" i="21" l="1"/>
  <c r="F162" i="21"/>
  <c r="K162" i="21"/>
  <c r="C163" i="21"/>
  <c r="D164" i="21"/>
  <c r="A163" i="21"/>
  <c r="B163" i="21"/>
  <c r="E164" i="21" l="1"/>
  <c r="K163" i="21"/>
  <c r="F163" i="21"/>
  <c r="A164" i="21"/>
  <c r="B164" i="21"/>
  <c r="D165" i="21"/>
  <c r="C164" i="21"/>
  <c r="E165" i="21" l="1"/>
  <c r="K164" i="21"/>
  <c r="F164" i="21"/>
  <c r="A165" i="21"/>
  <c r="D166" i="21"/>
  <c r="B165" i="21"/>
  <c r="C165" i="21"/>
  <c r="E166" i="21" l="1"/>
  <c r="F165" i="21"/>
  <c r="K165" i="21"/>
  <c r="C166" i="21"/>
  <c r="B166" i="21"/>
  <c r="A166" i="21"/>
  <c r="D167" i="21"/>
  <c r="E167" i="21" l="1"/>
  <c r="F166" i="21"/>
  <c r="K166" i="21"/>
  <c r="D168" i="21"/>
  <c r="A167" i="21"/>
  <c r="B167" i="21"/>
  <c r="C167" i="21"/>
  <c r="E168" i="21" l="1"/>
  <c r="F167" i="21"/>
  <c r="K167" i="21"/>
  <c r="C168" i="21"/>
  <c r="B168" i="21"/>
  <c r="A168" i="21"/>
  <c r="D169" i="21"/>
  <c r="E169" i="21" l="1"/>
  <c r="F168" i="21"/>
  <c r="K168" i="21"/>
  <c r="C169" i="21"/>
  <c r="D170" i="21"/>
  <c r="B169" i="21"/>
  <c r="A169" i="21"/>
  <c r="E170" i="21" l="1"/>
  <c r="C170" i="21"/>
  <c r="B170" i="21"/>
  <c r="A170" i="21"/>
  <c r="D171" i="21"/>
  <c r="F169" i="21"/>
  <c r="K169" i="21"/>
  <c r="E171" i="21" l="1"/>
  <c r="F170" i="21"/>
  <c r="K170" i="21"/>
  <c r="B171" i="21"/>
  <c r="C171" i="21"/>
  <c r="A171" i="21"/>
  <c r="D172" i="21"/>
  <c r="E172" i="21" l="1"/>
  <c r="K171" i="21"/>
  <c r="F171" i="21"/>
  <c r="C172" i="21"/>
  <c r="A172" i="21"/>
  <c r="B172" i="21"/>
  <c r="D173" i="21"/>
  <c r="E173" i="21" l="1"/>
  <c r="K172" i="21"/>
  <c r="F172" i="21"/>
  <c r="D174" i="21"/>
  <c r="C173" i="21"/>
  <c r="B173" i="21"/>
  <c r="A173" i="21"/>
  <c r="E174" i="21" l="1"/>
  <c r="K173" i="21"/>
  <c r="F173" i="21"/>
  <c r="D175" i="21"/>
  <c r="C174" i="21"/>
  <c r="B174" i="21"/>
  <c r="A174" i="21"/>
  <c r="E175" i="21" l="1"/>
  <c r="K174" i="21"/>
  <c r="F174" i="21"/>
  <c r="D176" i="21"/>
  <c r="B175" i="21"/>
  <c r="A175" i="21"/>
  <c r="C175" i="21"/>
  <c r="E176" i="21" l="1"/>
  <c r="D177" i="21"/>
  <c r="B176" i="21"/>
  <c r="A176" i="21"/>
  <c r="C176" i="21"/>
  <c r="K175" i="21"/>
  <c r="F175" i="21"/>
  <c r="E177" i="21" l="1"/>
  <c r="D178" i="21"/>
  <c r="B177" i="21"/>
  <c r="A177" i="21"/>
  <c r="C177" i="21"/>
  <c r="K176" i="21"/>
  <c r="F176" i="21"/>
  <c r="E178" i="21" l="1"/>
  <c r="B178" i="21"/>
  <c r="D179" i="21"/>
  <c r="C178" i="21"/>
  <c r="A178" i="21"/>
  <c r="F177" i="21"/>
  <c r="K177" i="21"/>
  <c r="E179" i="21" l="1"/>
  <c r="B179" i="21"/>
  <c r="D180" i="21"/>
  <c r="C179" i="21"/>
  <c r="A179" i="21"/>
  <c r="K178" i="21"/>
  <c r="F178" i="21"/>
  <c r="E180" i="21" l="1"/>
  <c r="B180" i="21"/>
  <c r="A180" i="21"/>
  <c r="D181" i="21"/>
  <c r="C180" i="21"/>
  <c r="K179" i="21"/>
  <c r="F179" i="21"/>
  <c r="E181" i="21" l="1"/>
  <c r="B181" i="21"/>
  <c r="A181" i="21"/>
  <c r="D182" i="21"/>
  <c r="C181" i="21"/>
  <c r="K180" i="21"/>
  <c r="F180" i="21"/>
  <c r="E182" i="21" l="1"/>
  <c r="A182" i="21"/>
  <c r="D183" i="21"/>
  <c r="C182" i="21"/>
  <c r="B182" i="21"/>
  <c r="F181" i="21"/>
  <c r="K181" i="21"/>
  <c r="E183" i="21" l="1"/>
  <c r="B183" i="21"/>
  <c r="A183" i="21"/>
  <c r="D184" i="21"/>
  <c r="C183" i="21"/>
  <c r="K182" i="21"/>
  <c r="F182" i="21"/>
  <c r="E184" i="21" l="1"/>
  <c r="B184" i="21"/>
  <c r="C184" i="21"/>
  <c r="A184" i="21"/>
  <c r="D185" i="21"/>
  <c r="K183" i="21"/>
  <c r="F183" i="21"/>
  <c r="E185" i="21" l="1"/>
  <c r="K184" i="21"/>
  <c r="F184" i="21"/>
  <c r="B185" i="21"/>
  <c r="A185" i="21"/>
  <c r="D186" i="21"/>
  <c r="C185" i="21"/>
  <c r="E186" i="21" l="1"/>
  <c r="A186" i="21"/>
  <c r="B186" i="21"/>
  <c r="D187" i="21"/>
  <c r="C186" i="21"/>
  <c r="K185" i="21"/>
  <c r="F185" i="21"/>
  <c r="E187" i="21" l="1"/>
  <c r="D188" i="21"/>
  <c r="C187" i="21"/>
  <c r="B187" i="21"/>
  <c r="A187" i="21"/>
  <c r="K186" i="21"/>
  <c r="F186" i="21"/>
  <c r="E188" i="21" l="1"/>
  <c r="K187" i="21"/>
  <c r="F187" i="21"/>
  <c r="B188" i="21"/>
  <c r="A188" i="21"/>
  <c r="D189" i="21"/>
  <c r="C188" i="21"/>
  <c r="E189" i="21" l="1"/>
  <c r="D190" i="21"/>
  <c r="B189" i="21"/>
  <c r="A189" i="21"/>
  <c r="C189" i="21"/>
  <c r="F188" i="21"/>
  <c r="K188" i="21"/>
  <c r="E190" i="21" l="1"/>
  <c r="B190" i="21"/>
  <c r="A190" i="21"/>
  <c r="D191" i="21"/>
  <c r="C190" i="21"/>
  <c r="K189" i="21"/>
  <c r="F189" i="21"/>
  <c r="E191" i="21" l="1"/>
  <c r="B191" i="21"/>
  <c r="D192" i="21"/>
  <c r="C191" i="21"/>
  <c r="A191" i="21"/>
  <c r="K190" i="21"/>
  <c r="F190" i="21"/>
  <c r="E192" i="21" l="1"/>
  <c r="A192" i="21"/>
  <c r="D193" i="21"/>
  <c r="C192" i="21"/>
  <c r="B192" i="21"/>
  <c r="F191" i="21"/>
  <c r="K191" i="21"/>
  <c r="E193" i="21" l="1"/>
  <c r="B193" i="21"/>
  <c r="A193" i="21"/>
  <c r="D194" i="21"/>
  <c r="C193" i="21"/>
  <c r="K192" i="21"/>
  <c r="F192" i="21"/>
  <c r="E194" i="21" l="1"/>
  <c r="A194" i="21"/>
  <c r="C194" i="21"/>
  <c r="B194" i="21"/>
  <c r="D195" i="21"/>
  <c r="K193" i="21"/>
  <c r="F193" i="21"/>
  <c r="E195" i="21" l="1"/>
  <c r="K194" i="21"/>
  <c r="F194" i="21"/>
  <c r="B195" i="21"/>
  <c r="A195" i="21"/>
  <c r="D196" i="21"/>
  <c r="C195" i="21"/>
  <c r="E196" i="21" l="1"/>
  <c r="B196" i="21"/>
  <c r="A196" i="21"/>
  <c r="D197" i="21"/>
  <c r="C196" i="21"/>
  <c r="K195" i="21"/>
  <c r="F195" i="21"/>
  <c r="E197" i="21" l="1"/>
  <c r="A197" i="21"/>
  <c r="D198" i="21"/>
  <c r="C197" i="21"/>
  <c r="B197" i="21"/>
  <c r="K196" i="21"/>
  <c r="F196" i="21"/>
  <c r="E198" i="21" l="1"/>
  <c r="A198" i="21"/>
  <c r="D199" i="21"/>
  <c r="C198" i="21"/>
  <c r="B198" i="21"/>
  <c r="F197" i="21"/>
  <c r="K197" i="21"/>
  <c r="E199" i="21" l="1"/>
  <c r="A199" i="21"/>
  <c r="D200" i="21"/>
  <c r="C199" i="21"/>
  <c r="B199" i="21"/>
  <c r="K198" i="21"/>
  <c r="F198" i="21"/>
  <c r="E200" i="21" l="1"/>
  <c r="B200" i="21"/>
  <c r="C200" i="21"/>
  <c r="A200" i="21"/>
  <c r="D201" i="21"/>
  <c r="K199" i="21"/>
  <c r="F199" i="21"/>
  <c r="E201" i="21" l="1"/>
  <c r="K200" i="21"/>
  <c r="F200" i="21"/>
  <c r="B201" i="21"/>
  <c r="C201" i="21"/>
  <c r="A201" i="21"/>
  <c r="D202" i="21"/>
  <c r="E202" i="21" l="1"/>
  <c r="K201" i="21"/>
  <c r="F201" i="21"/>
  <c r="A202" i="21"/>
  <c r="B202" i="21"/>
  <c r="D203" i="21"/>
  <c r="C202" i="21"/>
  <c r="E203" i="21" l="1"/>
  <c r="D204" i="21"/>
  <c r="C203" i="21"/>
  <c r="B203" i="21"/>
  <c r="A203" i="21"/>
  <c r="F202" i="21"/>
  <c r="K202" i="21"/>
  <c r="E204" i="21" l="1"/>
  <c r="K203" i="21"/>
  <c r="F203" i="21"/>
  <c r="D205" i="21"/>
  <c r="C204" i="21"/>
  <c r="B204" i="21"/>
  <c r="A204" i="21"/>
  <c r="E205" i="21" l="1"/>
  <c r="K204" i="21"/>
  <c r="F204" i="21"/>
  <c r="B205" i="21"/>
  <c r="D206" i="21"/>
  <c r="C205" i="21"/>
  <c r="A205" i="21"/>
  <c r="E206" i="21" l="1"/>
  <c r="D207" i="21"/>
  <c r="B206" i="21"/>
  <c r="A206" i="21"/>
  <c r="C206" i="21"/>
  <c r="K205" i="21"/>
  <c r="F205" i="21"/>
  <c r="E207" i="21" l="1"/>
  <c r="D208" i="21"/>
  <c r="A207" i="21"/>
  <c r="C207" i="21"/>
  <c r="B207" i="21"/>
  <c r="F206" i="21"/>
  <c r="K206" i="21"/>
  <c r="E208" i="21" l="1"/>
  <c r="K207" i="21"/>
  <c r="F207" i="21"/>
  <c r="B208" i="21"/>
  <c r="A208" i="21"/>
  <c r="D209" i="21"/>
  <c r="C208" i="21"/>
  <c r="E209" i="21" l="1"/>
  <c r="K208" i="21"/>
  <c r="F208" i="21"/>
  <c r="A209" i="21"/>
  <c r="D210" i="21"/>
  <c r="C209" i="21"/>
  <c r="B209" i="21"/>
  <c r="E210" i="21" l="1"/>
  <c r="K209" i="21"/>
  <c r="F209" i="21"/>
  <c r="D211" i="21"/>
  <c r="A210" i="21"/>
  <c r="B210" i="21"/>
  <c r="C210" i="21"/>
  <c r="E211" i="21" l="1"/>
  <c r="B211" i="21"/>
  <c r="D212" i="21"/>
  <c r="A211" i="21"/>
  <c r="C211" i="21"/>
  <c r="K210" i="21"/>
  <c r="F210" i="21"/>
  <c r="E212" i="21" l="1"/>
  <c r="D213" i="21"/>
  <c r="B212" i="21"/>
  <c r="A212" i="21"/>
  <c r="C212" i="21"/>
  <c r="K211" i="21"/>
  <c r="F211" i="21"/>
  <c r="E213" i="21" l="1"/>
  <c r="K212" i="21"/>
  <c r="F212" i="21"/>
  <c r="B213" i="21"/>
  <c r="C213" i="21"/>
  <c r="A213" i="21"/>
  <c r="D214" i="21"/>
  <c r="E214" i="21" l="1"/>
  <c r="F213" i="21"/>
  <c r="K213" i="21"/>
  <c r="A214" i="21"/>
  <c r="D215" i="21"/>
  <c r="C214" i="21"/>
  <c r="B214" i="21"/>
  <c r="E215" i="21" l="1"/>
  <c r="D216" i="21"/>
  <c r="C215" i="21"/>
  <c r="B215" i="21"/>
  <c r="A215" i="21"/>
  <c r="K214" i="21"/>
  <c r="F214" i="21"/>
  <c r="E216" i="21" l="1"/>
  <c r="F215" i="21"/>
  <c r="K215" i="21"/>
  <c r="D217" i="21"/>
  <c r="A216" i="21"/>
  <c r="C216" i="21"/>
  <c r="B216" i="21"/>
  <c r="E217" i="21" l="1"/>
  <c r="B217" i="21"/>
  <c r="D218" i="21"/>
  <c r="A217" i="21"/>
  <c r="C217" i="21"/>
  <c r="K216" i="21"/>
  <c r="F216" i="21"/>
  <c r="E218" i="21" l="1"/>
  <c r="D219" i="21"/>
  <c r="A218" i="21"/>
  <c r="C218" i="21"/>
  <c r="B218" i="21"/>
  <c r="K217" i="21"/>
  <c r="F217" i="21"/>
  <c r="E219" i="21" l="1"/>
  <c r="K218" i="21"/>
  <c r="F218" i="21"/>
  <c r="B219" i="21"/>
  <c r="C219" i="21"/>
  <c r="A219" i="21"/>
  <c r="D220" i="21"/>
  <c r="E220" i="21" l="1"/>
  <c r="K219" i="21"/>
  <c r="F219" i="21"/>
  <c r="B220" i="21"/>
  <c r="A220" i="21"/>
  <c r="D221" i="21"/>
  <c r="C220" i="21"/>
  <c r="E221" i="21" l="1"/>
  <c r="D222" i="21"/>
  <c r="C221" i="21"/>
  <c r="B221" i="21"/>
  <c r="A221" i="21"/>
  <c r="K220" i="21"/>
  <c r="F220" i="21"/>
  <c r="E222" i="21" l="1"/>
  <c r="K221" i="21"/>
  <c r="F221" i="21"/>
  <c r="D223" i="21"/>
  <c r="C222" i="21"/>
  <c r="B222" i="21"/>
  <c r="A222" i="21"/>
  <c r="E223" i="21" l="1"/>
  <c r="K222" i="21"/>
  <c r="F222" i="21"/>
  <c r="B223" i="21"/>
  <c r="D224" i="21"/>
  <c r="C223" i="21"/>
  <c r="A223" i="21"/>
  <c r="E224" i="21" l="1"/>
  <c r="D225" i="21"/>
  <c r="B224" i="21"/>
  <c r="A224" i="21"/>
  <c r="C224" i="21"/>
  <c r="K223" i="21"/>
  <c r="F223" i="21"/>
  <c r="E225" i="21" l="1"/>
  <c r="D226" i="21"/>
  <c r="A225" i="21"/>
  <c r="C225" i="21"/>
  <c r="B225" i="21"/>
  <c r="F224" i="21"/>
  <c r="K224" i="21"/>
  <c r="E226" i="21" l="1"/>
  <c r="K225" i="21"/>
  <c r="F225" i="21"/>
  <c r="B226" i="21"/>
  <c r="D227" i="21"/>
  <c r="C226" i="21"/>
  <c r="A226" i="21"/>
  <c r="E227" i="21" l="1"/>
  <c r="B227" i="21"/>
  <c r="D228" i="21"/>
  <c r="A227" i="21"/>
  <c r="C227" i="21"/>
  <c r="K226" i="21"/>
  <c r="F226" i="21"/>
  <c r="E228" i="21" l="1"/>
  <c r="D229" i="21"/>
  <c r="A228" i="21"/>
  <c r="C228" i="21"/>
  <c r="B228" i="21"/>
  <c r="F227" i="21"/>
  <c r="K227" i="21"/>
  <c r="E229" i="21" l="1"/>
  <c r="K228" i="21"/>
  <c r="F228" i="21"/>
  <c r="B229" i="21"/>
  <c r="C229" i="21"/>
  <c r="A229" i="21"/>
  <c r="D230" i="21"/>
  <c r="E230" i="21" l="1"/>
  <c r="F229" i="21"/>
  <c r="K229" i="21"/>
  <c r="D231" i="21"/>
  <c r="A230" i="21"/>
  <c r="C230" i="21"/>
  <c r="B230" i="21"/>
  <c r="E231" i="21" l="1"/>
  <c r="D232" i="21"/>
  <c r="C231" i="21"/>
  <c r="A231" i="21"/>
  <c r="B231" i="21"/>
  <c r="K230" i="21"/>
  <c r="F230" i="21"/>
  <c r="E232" i="21" l="1"/>
  <c r="D233" i="21"/>
  <c r="B232" i="21"/>
  <c r="A232" i="21"/>
  <c r="C232" i="21"/>
  <c r="K231" i="21"/>
  <c r="F231" i="21"/>
  <c r="E233" i="21" l="1"/>
  <c r="A233" i="21"/>
  <c r="D234" i="21"/>
  <c r="C233" i="21"/>
  <c r="B233" i="21"/>
  <c r="F232" i="21"/>
  <c r="K232" i="21"/>
  <c r="E234" i="21" l="1"/>
  <c r="A234" i="21"/>
  <c r="D235" i="21"/>
  <c r="C234" i="21"/>
  <c r="B234" i="21"/>
  <c r="K233" i="21"/>
  <c r="F233" i="21"/>
  <c r="E235" i="21" l="1"/>
  <c r="B235" i="21"/>
  <c r="A235" i="21"/>
  <c r="D236" i="21"/>
  <c r="C235" i="21"/>
  <c r="K234" i="21"/>
  <c r="F234" i="21"/>
  <c r="E236" i="21" l="1"/>
  <c r="B236" i="21"/>
  <c r="C236" i="21"/>
  <c r="A236" i="21"/>
  <c r="D237" i="21"/>
  <c r="K235" i="21"/>
  <c r="F235" i="21"/>
  <c r="E237" i="21" l="1"/>
  <c r="K236" i="21"/>
  <c r="F236" i="21"/>
  <c r="B237" i="21"/>
  <c r="A237" i="21"/>
  <c r="D238" i="21"/>
  <c r="C237" i="21"/>
  <c r="E238" i="21" l="1"/>
  <c r="B238" i="21"/>
  <c r="A238" i="21"/>
  <c r="D239" i="21"/>
  <c r="C238" i="21"/>
  <c r="K237" i="21"/>
  <c r="F237" i="21"/>
  <c r="E239" i="21" l="1"/>
  <c r="D240" i="21"/>
  <c r="C239" i="21"/>
  <c r="B239" i="21"/>
  <c r="A239" i="21"/>
  <c r="K238" i="21"/>
  <c r="F238" i="21"/>
  <c r="E240" i="21" l="1"/>
  <c r="K239" i="21"/>
  <c r="F239" i="21"/>
  <c r="B240" i="21"/>
  <c r="A240" i="21"/>
  <c r="D241" i="21"/>
  <c r="C240" i="21"/>
  <c r="E241" i="21" l="1"/>
  <c r="B241" i="21"/>
  <c r="D242" i="21"/>
  <c r="A241" i="21"/>
  <c r="C241" i="21"/>
  <c r="K240" i="21"/>
  <c r="F240" i="21"/>
  <c r="E242" i="21" l="1"/>
  <c r="K241" i="21"/>
  <c r="F241" i="21"/>
  <c r="D243" i="21"/>
  <c r="C242" i="21"/>
  <c r="A242" i="21"/>
  <c r="B242" i="21"/>
  <c r="E243" i="21" l="1"/>
  <c r="A243" i="21"/>
  <c r="D244" i="21"/>
  <c r="C243" i="21"/>
  <c r="B243" i="21"/>
  <c r="K242" i="21"/>
  <c r="F242" i="21"/>
  <c r="E244" i="21" l="1"/>
  <c r="D245" i="21"/>
  <c r="B244" i="21"/>
  <c r="A244" i="21"/>
  <c r="C244" i="21"/>
  <c r="K243" i="21"/>
  <c r="F243" i="21"/>
  <c r="E245" i="21" l="1"/>
  <c r="A245" i="21"/>
  <c r="D246" i="21"/>
  <c r="C245" i="21"/>
  <c r="B245" i="21"/>
  <c r="K244" i="21"/>
  <c r="F244" i="21"/>
  <c r="E246" i="21" l="1"/>
  <c r="B246" i="21"/>
  <c r="D247" i="21"/>
  <c r="A246" i="21"/>
  <c r="C246" i="21"/>
  <c r="K245" i="21"/>
  <c r="F245" i="21"/>
  <c r="E247" i="21" l="1"/>
  <c r="B247" i="21"/>
  <c r="A247" i="21"/>
  <c r="D248" i="21"/>
  <c r="C247" i="21"/>
  <c r="K246" i="21"/>
  <c r="F246" i="21"/>
  <c r="E248" i="21" l="1"/>
  <c r="D249" i="21"/>
  <c r="A248" i="21"/>
  <c r="C248" i="21"/>
  <c r="B248" i="21"/>
  <c r="K247" i="21"/>
  <c r="E249" i="21" l="1"/>
  <c r="K248" i="21"/>
  <c r="F248" i="21"/>
  <c r="B249" i="21"/>
  <c r="A249" i="21"/>
  <c r="D250" i="21"/>
  <c r="C249" i="21"/>
  <c r="E250" i="21" l="1"/>
  <c r="A250" i="21"/>
  <c r="D251" i="21"/>
  <c r="C250" i="21"/>
  <c r="B250" i="21"/>
  <c r="K249" i="21"/>
  <c r="F249" i="21"/>
  <c r="E251" i="21" l="1"/>
  <c r="D252" i="21"/>
  <c r="C251" i="21"/>
  <c r="B251" i="21"/>
  <c r="A251" i="21"/>
  <c r="K250" i="21"/>
  <c r="F250" i="21"/>
  <c r="E252" i="21" l="1"/>
  <c r="K251" i="21"/>
  <c r="F251" i="21"/>
  <c r="D253" i="21"/>
  <c r="C252" i="21"/>
  <c r="B252" i="21"/>
  <c r="A252" i="21"/>
  <c r="E253" i="21" l="1"/>
  <c r="B253" i="21"/>
  <c r="D254" i="21"/>
  <c r="C253" i="21"/>
  <c r="A253" i="21"/>
  <c r="K252" i="21"/>
  <c r="F252" i="21"/>
  <c r="E254" i="21" l="1"/>
  <c r="D255" i="21"/>
  <c r="B254" i="21"/>
  <c r="C254" i="21"/>
  <c r="A254" i="21"/>
  <c r="K253" i="21"/>
  <c r="F253" i="21"/>
  <c r="E255" i="21" l="1"/>
  <c r="F254" i="21"/>
  <c r="K254" i="21"/>
  <c r="A255" i="21"/>
  <c r="D256" i="21"/>
  <c r="C255" i="21"/>
  <c r="B255" i="21"/>
  <c r="E256" i="21" l="1"/>
  <c r="F255" i="21"/>
  <c r="K255" i="21"/>
  <c r="D257" i="21"/>
  <c r="B256" i="21"/>
  <c r="A256" i="21"/>
  <c r="C256" i="21"/>
  <c r="E257" i="21" l="1"/>
  <c r="D258" i="21"/>
  <c r="B257" i="21"/>
  <c r="C257" i="21"/>
  <c r="A257" i="21"/>
  <c r="F256" i="21"/>
  <c r="K256" i="21"/>
  <c r="E258" i="21" l="1"/>
  <c r="K257" i="21"/>
  <c r="F257" i="21"/>
  <c r="D259" i="21"/>
  <c r="A258" i="21"/>
  <c r="C258" i="21"/>
  <c r="B258" i="21"/>
  <c r="E259" i="21" l="1"/>
  <c r="A259" i="21"/>
  <c r="D260" i="21"/>
  <c r="C259" i="21"/>
  <c r="B259" i="21"/>
  <c r="F258" i="21"/>
  <c r="K258" i="21"/>
  <c r="E260" i="21" l="1"/>
  <c r="D261" i="21"/>
  <c r="B260" i="21"/>
  <c r="A260" i="21"/>
  <c r="C260" i="21"/>
  <c r="K259" i="21"/>
  <c r="F259" i="21"/>
  <c r="E261" i="21" l="1"/>
  <c r="B261" i="21"/>
  <c r="C261" i="21"/>
  <c r="A261" i="21"/>
  <c r="D262" i="21"/>
  <c r="K260" i="21"/>
  <c r="F260" i="21"/>
  <c r="E262" i="21" l="1"/>
  <c r="K261" i="21"/>
  <c r="F261" i="21"/>
  <c r="B262" i="21"/>
  <c r="D263" i="21"/>
  <c r="C262" i="21"/>
  <c r="A262" i="21"/>
  <c r="E263" i="21" l="1"/>
  <c r="B263" i="21"/>
  <c r="A263" i="21"/>
  <c r="D264" i="21"/>
  <c r="C263" i="21"/>
  <c r="K262" i="21"/>
  <c r="F262" i="21"/>
  <c r="E264" i="21" l="1"/>
  <c r="D265" i="21"/>
  <c r="A264" i="21"/>
  <c r="C264" i="21"/>
  <c r="B264" i="21"/>
  <c r="F263" i="21"/>
  <c r="K263" i="21"/>
  <c r="E265" i="21" l="1"/>
  <c r="K264" i="21"/>
  <c r="F264" i="21"/>
  <c r="B265" i="21"/>
  <c r="A265" i="21"/>
  <c r="D266" i="21"/>
  <c r="C265" i="21"/>
  <c r="E266" i="21" l="1"/>
  <c r="A266" i="21"/>
  <c r="D267" i="21"/>
  <c r="C266" i="21"/>
  <c r="B266" i="21"/>
  <c r="K265" i="21"/>
  <c r="F265" i="21"/>
  <c r="E267" i="21" l="1"/>
  <c r="D268" i="21"/>
  <c r="C267" i="21"/>
  <c r="B267" i="21"/>
  <c r="A267" i="21"/>
  <c r="K266" i="21"/>
  <c r="F266" i="21"/>
  <c r="E268" i="21" l="1"/>
  <c r="K267" i="21"/>
  <c r="F267" i="21"/>
  <c r="B268" i="21"/>
  <c r="C268" i="21"/>
  <c r="A268" i="21"/>
  <c r="D269" i="21"/>
  <c r="E269" i="21" l="1"/>
  <c r="K268" i="21"/>
  <c r="F268" i="21"/>
  <c r="B269" i="21"/>
  <c r="D270" i="21"/>
  <c r="C269" i="21"/>
  <c r="A269" i="21"/>
  <c r="E270" i="21" l="1"/>
  <c r="D271" i="21"/>
  <c r="C270" i="21"/>
  <c r="A270" i="21"/>
  <c r="B270" i="21"/>
  <c r="F269" i="21"/>
  <c r="K269" i="21"/>
  <c r="E271" i="21" l="1"/>
  <c r="K270" i="21"/>
  <c r="F270" i="21"/>
  <c r="D272" i="21"/>
  <c r="B271" i="21"/>
  <c r="C271" i="21"/>
  <c r="A271" i="21"/>
  <c r="E272" i="21" l="1"/>
  <c r="K271" i="21"/>
  <c r="F271" i="21"/>
  <c r="B272" i="21"/>
  <c r="A272" i="21"/>
  <c r="D273" i="21"/>
  <c r="C272" i="21"/>
  <c r="E273" i="21" l="1"/>
  <c r="C273" i="21"/>
  <c r="B273" i="21"/>
  <c r="A273" i="21"/>
  <c r="D274" i="21"/>
  <c r="K272" i="21"/>
  <c r="F272" i="21"/>
  <c r="E274" i="21" l="1"/>
  <c r="K273" i="21"/>
  <c r="F273" i="21"/>
  <c r="D275" i="21"/>
  <c r="C274" i="21"/>
  <c r="A274" i="21"/>
  <c r="B274" i="21"/>
  <c r="E275" i="21" l="1"/>
  <c r="B275" i="21"/>
  <c r="A275" i="21"/>
  <c r="D276" i="21"/>
  <c r="C275" i="21"/>
  <c r="K274" i="21"/>
  <c r="F274" i="21"/>
  <c r="E276" i="21" l="1"/>
  <c r="D277" i="21"/>
  <c r="B276" i="21"/>
  <c r="A276" i="21"/>
  <c r="C276" i="21"/>
  <c r="K275" i="21"/>
  <c r="F275" i="21"/>
  <c r="E277" i="21" l="1"/>
  <c r="B277" i="21"/>
  <c r="A277" i="21"/>
  <c r="D278" i="21"/>
  <c r="C277" i="21"/>
  <c r="K276" i="21"/>
  <c r="F276" i="21"/>
  <c r="E278" i="21" l="1"/>
  <c r="B278" i="21"/>
  <c r="D279" i="21"/>
  <c r="C278" i="21"/>
  <c r="A278" i="21"/>
  <c r="K277" i="21"/>
  <c r="F277" i="21"/>
  <c r="E279" i="21" l="1"/>
  <c r="B279" i="21"/>
  <c r="A279" i="21"/>
  <c r="D280" i="21"/>
  <c r="C279" i="21"/>
  <c r="K278" i="21"/>
  <c r="F278" i="21"/>
  <c r="E280" i="21" l="1"/>
  <c r="B280" i="21"/>
  <c r="C280" i="21"/>
  <c r="A280" i="21"/>
  <c r="D281" i="21"/>
  <c r="K279" i="21"/>
  <c r="F279" i="21"/>
  <c r="E281" i="21" l="1"/>
  <c r="K280" i="21"/>
  <c r="F280" i="21"/>
  <c r="B281" i="21"/>
  <c r="A281" i="21"/>
  <c r="D282" i="21"/>
  <c r="C281" i="21"/>
  <c r="E282" i="21" l="1"/>
  <c r="A282" i="21"/>
  <c r="B282" i="21"/>
  <c r="D283" i="21"/>
  <c r="C282" i="21"/>
  <c r="K281" i="21"/>
  <c r="F281" i="21"/>
  <c r="E283" i="21" l="1"/>
  <c r="D284" i="21"/>
  <c r="C283" i="21"/>
  <c r="B283" i="21"/>
  <c r="A283" i="21"/>
  <c r="K282" i="21"/>
  <c r="F282" i="21"/>
  <c r="E284" i="21" l="1"/>
  <c r="K283" i="21"/>
  <c r="F283" i="21"/>
  <c r="B284" i="21"/>
  <c r="A284" i="21"/>
  <c r="D285" i="21"/>
  <c r="C284" i="21"/>
  <c r="E285" i="21" l="1"/>
  <c r="B285" i="21"/>
  <c r="D286" i="21"/>
  <c r="C285" i="21"/>
  <c r="A285" i="21"/>
  <c r="K284" i="21"/>
  <c r="F284" i="21"/>
  <c r="E286" i="21" l="1"/>
  <c r="D287" i="21"/>
  <c r="C286" i="21"/>
  <c r="B286" i="21"/>
  <c r="A286" i="21"/>
  <c r="K285" i="21"/>
  <c r="F285" i="21"/>
  <c r="E287" i="21" l="1"/>
  <c r="K286" i="21"/>
  <c r="F286" i="21"/>
  <c r="B287" i="21"/>
  <c r="A287" i="21"/>
  <c r="D288" i="21"/>
  <c r="C287" i="21"/>
  <c r="E288" i="21" l="1"/>
  <c r="B288" i="21"/>
  <c r="A288" i="21"/>
  <c r="D289" i="21"/>
  <c r="C288" i="21"/>
  <c r="K287" i="21"/>
  <c r="F287" i="21"/>
  <c r="E289" i="21" l="1"/>
  <c r="K288" i="21"/>
  <c r="F288" i="21"/>
  <c r="D290" i="21"/>
  <c r="C289" i="21"/>
  <c r="B289" i="21"/>
  <c r="A289" i="21"/>
  <c r="E290" i="21" l="1"/>
  <c r="F289" i="21"/>
  <c r="K289" i="21"/>
  <c r="B290" i="21"/>
  <c r="D291" i="21"/>
  <c r="C290" i="21"/>
  <c r="A290" i="21"/>
  <c r="E291" i="21" l="1"/>
  <c r="K290" i="21"/>
  <c r="F290" i="21"/>
  <c r="D292" i="21"/>
  <c r="B291" i="21"/>
  <c r="A291" i="21"/>
  <c r="C291" i="21"/>
  <c r="E292" i="21" l="1"/>
  <c r="B292" i="21"/>
  <c r="D293" i="21"/>
  <c r="A292" i="21"/>
  <c r="C292" i="21"/>
  <c r="K291" i="21"/>
  <c r="F291" i="21"/>
  <c r="E293" i="21" l="1"/>
  <c r="D294" i="21"/>
  <c r="B293" i="21"/>
  <c r="A293" i="21"/>
  <c r="C293" i="21"/>
  <c r="K292" i="21"/>
  <c r="F292" i="21"/>
  <c r="E294" i="21" l="1"/>
  <c r="B294" i="21"/>
  <c r="A294" i="21"/>
  <c r="D295" i="21"/>
  <c r="C294" i="21"/>
  <c r="K293" i="21"/>
  <c r="F293" i="21"/>
  <c r="E295" i="21" l="1"/>
  <c r="B295" i="21"/>
  <c r="D296" i="21"/>
  <c r="A295" i="21"/>
  <c r="C295" i="21"/>
  <c r="K294" i="21"/>
  <c r="F294" i="21"/>
  <c r="E296" i="21" l="1"/>
  <c r="B296" i="21"/>
  <c r="C296" i="21"/>
  <c r="A296" i="21"/>
  <c r="D297" i="21"/>
  <c r="K295" i="21"/>
  <c r="F295" i="21"/>
  <c r="E297" i="21" l="1"/>
  <c r="K296" i="21"/>
  <c r="F296" i="21"/>
  <c r="B297" i="21"/>
  <c r="A297" i="21"/>
  <c r="D298" i="21"/>
  <c r="C297" i="21"/>
  <c r="E298" i="21" l="1"/>
  <c r="A298" i="21"/>
  <c r="B298" i="21"/>
  <c r="D299" i="21"/>
  <c r="C298" i="21"/>
  <c r="K297" i="21"/>
  <c r="F297" i="21"/>
  <c r="E299" i="21" l="1"/>
  <c r="B299" i="21"/>
  <c r="C299" i="21"/>
  <c r="D300" i="21"/>
  <c r="A299" i="21"/>
  <c r="K298" i="21"/>
  <c r="F298" i="21"/>
  <c r="E300" i="21" l="1"/>
  <c r="K299" i="21"/>
  <c r="F299" i="21"/>
  <c r="C300" i="21"/>
  <c r="D301" i="21"/>
  <c r="B300" i="21"/>
  <c r="A300" i="21"/>
  <c r="E301" i="21" l="1"/>
  <c r="C301" i="21"/>
  <c r="A301" i="21"/>
  <c r="B301" i="21"/>
  <c r="D302" i="21"/>
  <c r="F300" i="21"/>
  <c r="K300" i="21"/>
  <c r="E302" i="21" l="1"/>
  <c r="A302" i="21"/>
  <c r="D303" i="21"/>
  <c r="C302" i="21"/>
  <c r="B302" i="21"/>
  <c r="F301" i="21"/>
  <c r="K301" i="21"/>
  <c r="E303" i="21" l="1"/>
  <c r="C303" i="21"/>
  <c r="A303" i="21"/>
  <c r="B303" i="21"/>
  <c r="D304" i="21"/>
  <c r="F302" i="21"/>
  <c r="K302" i="21"/>
  <c r="E304" i="21" l="1"/>
  <c r="C304" i="21"/>
  <c r="D305" i="21"/>
  <c r="B304" i="21"/>
  <c r="A304" i="21"/>
  <c r="K303" i="21"/>
  <c r="F303" i="21"/>
  <c r="E305" i="21" l="1"/>
  <c r="F304" i="21"/>
  <c r="K304" i="21"/>
  <c r="C305" i="21"/>
  <c r="D306" i="21"/>
  <c r="B305" i="21"/>
  <c r="A305" i="21"/>
  <c r="E306" i="21" l="1"/>
  <c r="K305" i="21"/>
  <c r="F305" i="21"/>
  <c r="A306" i="21"/>
  <c r="C306" i="21"/>
  <c r="D307" i="21"/>
  <c r="B306" i="21"/>
  <c r="E307" i="21" l="1"/>
  <c r="F306" i="21"/>
  <c r="K306" i="21"/>
  <c r="D308" i="21"/>
  <c r="C307" i="21"/>
  <c r="B307" i="21"/>
  <c r="A307" i="21"/>
  <c r="E308" i="21" l="1"/>
  <c r="C308" i="21"/>
  <c r="B308" i="21"/>
  <c r="A308" i="21"/>
  <c r="D309" i="21"/>
  <c r="K307" i="21"/>
  <c r="F307" i="21"/>
  <c r="E309" i="21" l="1"/>
  <c r="C309" i="21"/>
  <c r="B309" i="21"/>
  <c r="D310" i="21"/>
  <c r="A309" i="21"/>
  <c r="K308" i="21"/>
  <c r="F308" i="21"/>
  <c r="E310" i="21" l="1"/>
  <c r="A310" i="21"/>
  <c r="C310" i="21"/>
  <c r="D311" i="21"/>
  <c r="B310" i="21"/>
  <c r="K309" i="21"/>
  <c r="F309" i="21"/>
  <c r="E311" i="21" l="1"/>
  <c r="K310" i="21"/>
  <c r="F310" i="21"/>
  <c r="C311" i="21"/>
  <c r="B311" i="21"/>
  <c r="A311" i="21"/>
  <c r="D312" i="21"/>
  <c r="E312" i="21" l="1"/>
  <c r="K311" i="21"/>
  <c r="F311" i="21"/>
  <c r="A312" i="21"/>
  <c r="B312" i="21"/>
  <c r="D313" i="21"/>
  <c r="C312" i="21"/>
  <c r="E313" i="21" l="1"/>
  <c r="F312" i="21"/>
  <c r="K312" i="21"/>
  <c r="D314" i="21"/>
  <c r="A313" i="21"/>
  <c r="C313" i="21"/>
  <c r="B313" i="21"/>
  <c r="E314" i="21" l="1"/>
  <c r="K313" i="21"/>
  <c r="F313" i="21"/>
  <c r="C314" i="21"/>
  <c r="B314" i="21"/>
  <c r="A314" i="21"/>
  <c r="D315" i="21"/>
  <c r="E315" i="21" l="1"/>
  <c r="C315" i="21"/>
  <c r="B315" i="21"/>
  <c r="A315" i="21"/>
  <c r="D316" i="21"/>
  <c r="K314" i="21"/>
  <c r="F314" i="21"/>
  <c r="E316" i="21" l="1"/>
  <c r="A316" i="21"/>
  <c r="C316" i="21"/>
  <c r="B316" i="21"/>
  <c r="D317" i="21"/>
  <c r="F315" i="21"/>
  <c r="K315" i="21"/>
  <c r="E317" i="21" l="1"/>
  <c r="C317" i="21"/>
  <c r="A317" i="21"/>
  <c r="D318" i="21"/>
  <c r="B317" i="21"/>
  <c r="F316" i="21"/>
  <c r="K316" i="21"/>
  <c r="E318" i="21" l="1"/>
  <c r="K317" i="21"/>
  <c r="F317" i="21"/>
  <c r="C318" i="21"/>
  <c r="B318" i="21"/>
  <c r="A318" i="21"/>
  <c r="D319" i="21"/>
  <c r="E319" i="21" l="1"/>
  <c r="F318" i="21"/>
  <c r="K318" i="21"/>
  <c r="C319" i="21"/>
  <c r="A319" i="21"/>
  <c r="D320" i="21"/>
  <c r="B319" i="21"/>
  <c r="E320" i="21" l="1"/>
  <c r="F319" i="21"/>
  <c r="K319" i="21"/>
  <c r="A320" i="21"/>
  <c r="D321" i="21"/>
  <c r="C320" i="21"/>
  <c r="B320" i="21"/>
  <c r="E321" i="21" l="1"/>
  <c r="D322" i="21"/>
  <c r="C321" i="21"/>
  <c r="B321" i="21"/>
  <c r="A321" i="21"/>
  <c r="F320" i="21"/>
  <c r="K320" i="21"/>
  <c r="E322" i="21" l="1"/>
  <c r="K321" i="21"/>
  <c r="F321" i="21"/>
  <c r="C322" i="21"/>
  <c r="B322" i="21"/>
  <c r="A322" i="21"/>
  <c r="D323" i="21"/>
  <c r="E323" i="21" l="1"/>
  <c r="C323" i="21"/>
  <c r="B323" i="21"/>
  <c r="A323" i="21"/>
  <c r="D324" i="21"/>
  <c r="K322" i="21"/>
  <c r="F322" i="21"/>
  <c r="E324" i="21" l="1"/>
  <c r="F323" i="21"/>
  <c r="K323" i="21"/>
  <c r="A324" i="21"/>
  <c r="C324" i="21"/>
  <c r="D325" i="21"/>
  <c r="B324" i="21"/>
  <c r="E325" i="21" l="1"/>
  <c r="K324" i="21"/>
  <c r="F324" i="21"/>
  <c r="C325" i="21"/>
  <c r="B325" i="21"/>
  <c r="D326" i="21"/>
  <c r="A325" i="21"/>
  <c r="E326" i="21" l="1"/>
  <c r="A326" i="21"/>
  <c r="C326" i="21"/>
  <c r="D327" i="21"/>
  <c r="B326" i="21"/>
  <c r="K325" i="21"/>
  <c r="F325" i="21"/>
  <c r="E327" i="21" l="1"/>
  <c r="F326" i="21"/>
  <c r="K326" i="21"/>
  <c r="A327" i="21"/>
  <c r="D328" i="21"/>
  <c r="C327" i="21"/>
  <c r="B327" i="21"/>
  <c r="E328" i="21" l="1"/>
  <c r="C328" i="21"/>
  <c r="D329" i="21"/>
  <c r="B328" i="21"/>
  <c r="A328" i="21"/>
  <c r="K327" i="21"/>
  <c r="F327" i="21"/>
  <c r="E329" i="21" l="1"/>
  <c r="D330" i="21"/>
  <c r="B329" i="21"/>
  <c r="A329" i="21"/>
  <c r="C329" i="21"/>
  <c r="F328" i="21"/>
  <c r="K328" i="21"/>
  <c r="E330" i="21" l="1"/>
  <c r="K329" i="21"/>
  <c r="F329" i="21"/>
  <c r="A330" i="21"/>
  <c r="C330" i="21"/>
  <c r="D331" i="21"/>
  <c r="B330" i="21"/>
  <c r="E331" i="21" l="1"/>
  <c r="K330" i="21"/>
  <c r="F330" i="21"/>
  <c r="A331" i="21"/>
  <c r="B331" i="21"/>
  <c r="D332" i="21"/>
  <c r="C331" i="21"/>
  <c r="E332" i="21" l="1"/>
  <c r="A332" i="21"/>
  <c r="B332" i="21"/>
  <c r="D333" i="21"/>
  <c r="C332" i="21"/>
  <c r="F331" i="21"/>
  <c r="K331" i="21"/>
  <c r="E333" i="21" l="1"/>
  <c r="A333" i="21"/>
  <c r="D334" i="21"/>
  <c r="C333" i="21"/>
  <c r="B333" i="21"/>
  <c r="F332" i="21"/>
  <c r="K332" i="21"/>
  <c r="E334" i="21" l="1"/>
  <c r="G33" i="30" s="1"/>
  <c r="C334" i="21"/>
  <c r="B334" i="21"/>
  <c r="A334" i="21"/>
  <c r="D335" i="21"/>
  <c r="K333" i="21"/>
  <c r="F333" i="21"/>
  <c r="E335" i="21" l="1"/>
  <c r="C335" i="21"/>
  <c r="B335" i="21"/>
  <c r="A335" i="21"/>
  <c r="D336" i="21"/>
  <c r="K334" i="21"/>
  <c r="F334" i="21"/>
  <c r="H33" i="30" s="1"/>
  <c r="E336" i="21" l="1"/>
  <c r="D337" i="21"/>
  <c r="A336" i="21"/>
  <c r="C336" i="21"/>
  <c r="B336" i="21"/>
  <c r="F335" i="21"/>
  <c r="K335" i="21"/>
  <c r="E337" i="21" l="1"/>
  <c r="F336" i="21"/>
  <c r="K336" i="21"/>
  <c r="C337" i="21"/>
  <c r="A337" i="21"/>
  <c r="B337" i="21"/>
  <c r="D338" i="21"/>
  <c r="E338" i="21" l="1"/>
  <c r="C338" i="21"/>
  <c r="B338" i="21"/>
  <c r="A338" i="21"/>
  <c r="D339" i="21"/>
  <c r="K337" i="21"/>
  <c r="F337" i="21"/>
  <c r="E339" i="21" l="1"/>
  <c r="C339" i="21"/>
  <c r="A339" i="21"/>
  <c r="D340" i="21"/>
  <c r="B339" i="21"/>
  <c r="K338" i="21"/>
  <c r="F338" i="21"/>
  <c r="E340" i="21" l="1"/>
  <c r="K339" i="21"/>
  <c r="F339" i="21"/>
  <c r="A340" i="21"/>
  <c r="C340" i="21"/>
  <c r="B340" i="21"/>
  <c r="D341" i="21"/>
  <c r="E341" i="21" l="1"/>
  <c r="D342" i="21"/>
  <c r="B341" i="21"/>
  <c r="A341" i="21"/>
  <c r="C341" i="21"/>
  <c r="F340" i="21"/>
  <c r="K340" i="21"/>
  <c r="E342" i="21" l="1"/>
  <c r="D343" i="21"/>
  <c r="A342" i="21"/>
  <c r="C342" i="21"/>
  <c r="B342" i="21"/>
  <c r="F341" i="21"/>
  <c r="K341" i="21"/>
  <c r="E343" i="21" l="1"/>
  <c r="K342" i="21"/>
  <c r="F342" i="21"/>
  <c r="B343" i="21"/>
  <c r="D344" i="21"/>
  <c r="C343" i="21"/>
  <c r="A343" i="21"/>
  <c r="E344" i="21" l="1"/>
  <c r="K343" i="21"/>
  <c r="F343" i="21"/>
  <c r="B344" i="21"/>
  <c r="A344" i="21"/>
  <c r="D345" i="21"/>
  <c r="C344" i="21"/>
  <c r="E345" i="21" l="1"/>
  <c r="B345" i="21"/>
  <c r="D346" i="21"/>
  <c r="A345" i="21"/>
  <c r="C345" i="21"/>
  <c r="K344" i="21"/>
  <c r="F344" i="21"/>
  <c r="E346" i="21" l="1"/>
  <c r="B346" i="21"/>
  <c r="A346" i="21"/>
  <c r="D347" i="21"/>
  <c r="C346" i="21"/>
  <c r="K345" i="21"/>
  <c r="F345" i="21"/>
  <c r="E347" i="21" l="1"/>
  <c r="B347" i="21"/>
  <c r="D348" i="21"/>
  <c r="C347" i="21"/>
  <c r="A347" i="21"/>
  <c r="F346" i="21"/>
  <c r="K346" i="21"/>
  <c r="E348" i="21" l="1"/>
  <c r="B348" i="21"/>
  <c r="A348" i="21"/>
  <c r="D349" i="21"/>
  <c r="C348" i="21"/>
  <c r="K347" i="21"/>
  <c r="F347" i="21"/>
  <c r="E349" i="21" l="1"/>
  <c r="B349" i="21"/>
  <c r="C349" i="21"/>
  <c r="A349" i="21"/>
  <c r="D350" i="21"/>
  <c r="K348" i="21"/>
  <c r="F348" i="21"/>
  <c r="E350" i="21" l="1"/>
  <c r="K349" i="21"/>
  <c r="F349" i="21"/>
  <c r="B350" i="21"/>
  <c r="A350" i="21"/>
  <c r="D351" i="21"/>
  <c r="C350" i="21"/>
  <c r="E351" i="21" l="1"/>
  <c r="B351" i="21"/>
  <c r="A351" i="21"/>
  <c r="D352" i="21"/>
  <c r="C351" i="21"/>
  <c r="K350" i="21"/>
  <c r="F350" i="21"/>
  <c r="E352" i="21" l="1"/>
  <c r="D353" i="21"/>
  <c r="C352" i="21"/>
  <c r="B352" i="21"/>
  <c r="A352" i="21"/>
  <c r="K351" i="21"/>
  <c r="F351" i="21"/>
  <c r="E353" i="21" l="1"/>
  <c r="K352" i="21"/>
  <c r="F352" i="21"/>
  <c r="B353" i="21"/>
  <c r="A353" i="21"/>
  <c r="D354" i="21"/>
  <c r="C353" i="21"/>
  <c r="E354" i="21" l="1"/>
  <c r="B354" i="21"/>
  <c r="D355" i="21"/>
  <c r="C354" i="21"/>
  <c r="A354" i="21"/>
  <c r="K353" i="21"/>
  <c r="F353" i="21"/>
  <c r="E355" i="21" l="1"/>
  <c r="C355" i="21"/>
  <c r="B355" i="21"/>
  <c r="A355" i="21"/>
  <c r="D356" i="21"/>
  <c r="K354" i="21"/>
  <c r="F354" i="21"/>
  <c r="E356" i="21" l="1"/>
  <c r="K355" i="21"/>
  <c r="F355" i="21"/>
  <c r="B356" i="21"/>
  <c r="C356" i="21"/>
  <c r="A356" i="21"/>
  <c r="D357" i="21"/>
  <c r="E357" i="21" l="1"/>
  <c r="K356" i="21"/>
  <c r="F356" i="21"/>
  <c r="B357" i="21"/>
  <c r="A357" i="21"/>
  <c r="D358" i="21"/>
  <c r="C357" i="21"/>
  <c r="E358" i="21" l="1"/>
  <c r="D359" i="21"/>
  <c r="C358" i="21"/>
  <c r="B358" i="21"/>
  <c r="A358" i="21"/>
  <c r="K357" i="21"/>
  <c r="F357" i="21"/>
  <c r="E359" i="21" l="1"/>
  <c r="K358" i="21"/>
  <c r="F358" i="21"/>
  <c r="D360" i="21"/>
  <c r="C359" i="21"/>
  <c r="B359" i="21"/>
  <c r="A359" i="21"/>
  <c r="E360" i="21" l="1"/>
  <c r="K359" i="21"/>
  <c r="F359" i="21"/>
  <c r="B360" i="21"/>
  <c r="D361" i="21"/>
  <c r="C360" i="21"/>
  <c r="A360" i="21"/>
  <c r="E361" i="21" l="1"/>
  <c r="D362" i="21"/>
  <c r="B361" i="21"/>
  <c r="A361" i="21"/>
  <c r="C361" i="21"/>
  <c r="K360" i="21"/>
  <c r="F360" i="21"/>
  <c r="E362" i="21" l="1"/>
  <c r="G36" i="30" s="1"/>
  <c r="D363" i="21"/>
  <c r="B362" i="21"/>
  <c r="A362" i="21"/>
  <c r="C362" i="21"/>
  <c r="F361" i="21"/>
  <c r="K361" i="21"/>
  <c r="E363" i="21" l="1"/>
  <c r="A363" i="21"/>
  <c r="D364" i="21"/>
  <c r="C363" i="21"/>
  <c r="B363" i="21"/>
  <c r="F362" i="21"/>
  <c r="H36" i="30" s="1"/>
  <c r="K362" i="21"/>
  <c r="E364" i="21" l="1"/>
  <c r="B364" i="21"/>
  <c r="A364" i="21"/>
  <c r="D365" i="21"/>
  <c r="C364" i="21"/>
  <c r="K363" i="21"/>
  <c r="F363" i="21"/>
  <c r="E365" i="21" l="1"/>
  <c r="C365" i="21"/>
  <c r="B365" i="21"/>
  <c r="A365" i="21"/>
  <c r="D366" i="21"/>
  <c r="K364" i="21"/>
  <c r="F364" i="21"/>
  <c r="E366" i="21" l="1"/>
  <c r="K365" i="21"/>
  <c r="F365" i="21"/>
  <c r="B366" i="21"/>
  <c r="A366" i="21"/>
  <c r="D367" i="21"/>
  <c r="C366" i="21"/>
  <c r="E367" i="21" l="1"/>
  <c r="D368" i="21"/>
  <c r="C367" i="21"/>
  <c r="B367" i="21"/>
  <c r="A367" i="21"/>
  <c r="K366" i="21"/>
  <c r="F366" i="21"/>
  <c r="E368" i="21" l="1"/>
  <c r="F367" i="21"/>
  <c r="K367" i="21"/>
  <c r="B368" i="21"/>
  <c r="A368" i="21"/>
  <c r="D369" i="21"/>
  <c r="C368" i="21"/>
  <c r="E369" i="21" l="1"/>
  <c r="B369" i="21"/>
  <c r="A369" i="21"/>
  <c r="D370" i="21"/>
  <c r="C369" i="21"/>
  <c r="F368" i="21"/>
  <c r="K368" i="21"/>
  <c r="E370" i="21" l="1"/>
  <c r="D371" i="21"/>
  <c r="C370" i="21"/>
  <c r="B370" i="21"/>
  <c r="A370" i="21"/>
  <c r="K369" i="21"/>
  <c r="F369" i="21"/>
  <c r="E371" i="21" l="1"/>
  <c r="K370" i="21"/>
  <c r="F370" i="21"/>
  <c r="B371" i="21"/>
  <c r="A371" i="21"/>
  <c r="D372" i="21"/>
  <c r="C371" i="21"/>
  <c r="E372" i="21" l="1"/>
  <c r="A372" i="21"/>
  <c r="D373" i="21"/>
  <c r="C372" i="21"/>
  <c r="B372" i="21"/>
  <c r="F371" i="21"/>
  <c r="K371" i="21"/>
  <c r="E373" i="21" l="1"/>
  <c r="C373" i="21"/>
  <c r="B373" i="21"/>
  <c r="A373" i="21"/>
  <c r="D374" i="21"/>
  <c r="K372" i="21"/>
  <c r="F372" i="21"/>
  <c r="E374" i="21" l="1"/>
  <c r="K373" i="21"/>
  <c r="F373" i="21"/>
  <c r="B374" i="21"/>
  <c r="C374" i="21"/>
  <c r="A374" i="21"/>
  <c r="D375" i="21"/>
  <c r="E375" i="21" l="1"/>
  <c r="K374" i="21"/>
  <c r="F374" i="21"/>
  <c r="B375" i="21"/>
  <c r="A375" i="21"/>
  <c r="D376" i="21"/>
  <c r="C375" i="21"/>
  <c r="E376" i="21" l="1"/>
  <c r="D377" i="21"/>
  <c r="C376" i="21"/>
  <c r="B376" i="21"/>
  <c r="A376" i="21"/>
  <c r="K375" i="21"/>
  <c r="F375" i="21"/>
  <c r="E377" i="21" l="1"/>
  <c r="K376" i="21"/>
  <c r="F376" i="21"/>
  <c r="D378" i="21"/>
  <c r="C377" i="21"/>
  <c r="B377" i="21"/>
  <c r="A377" i="21"/>
  <c r="E378" i="21" l="1"/>
  <c r="K377" i="21"/>
  <c r="F377" i="21"/>
  <c r="B378" i="21"/>
  <c r="D379" i="21"/>
  <c r="C378" i="21"/>
  <c r="A378" i="21"/>
  <c r="E379" i="21" l="1"/>
  <c r="D380" i="21"/>
  <c r="A379" i="21"/>
  <c r="B379" i="21"/>
  <c r="C379" i="21"/>
  <c r="K378" i="21"/>
  <c r="F378" i="21"/>
  <c r="E380" i="21" l="1"/>
  <c r="F379" i="21"/>
  <c r="K379" i="21"/>
  <c r="D381" i="21"/>
  <c r="A380" i="21"/>
  <c r="C380" i="21"/>
  <c r="B380" i="21"/>
  <c r="E381" i="21" l="1"/>
  <c r="B381" i="21"/>
  <c r="D382" i="21"/>
  <c r="C381" i="21"/>
  <c r="A381" i="21"/>
  <c r="K380" i="21"/>
  <c r="F380" i="21"/>
  <c r="E382" i="21" l="1"/>
  <c r="D383" i="21"/>
  <c r="B382" i="21"/>
  <c r="A382" i="21"/>
  <c r="C382" i="21"/>
  <c r="K381" i="21"/>
  <c r="F381" i="21"/>
  <c r="E383" i="21" l="1"/>
  <c r="A383" i="21"/>
  <c r="D384" i="21"/>
  <c r="C383" i="21"/>
  <c r="B383" i="21"/>
  <c r="K382" i="21"/>
  <c r="F382" i="21"/>
  <c r="E384" i="21" l="1"/>
  <c r="B384" i="21"/>
  <c r="D385" i="21"/>
  <c r="C384" i="21"/>
  <c r="A384" i="21"/>
  <c r="K383" i="21"/>
  <c r="F383" i="21"/>
  <c r="E385" i="21" l="1"/>
  <c r="B385" i="21"/>
  <c r="C385" i="21"/>
  <c r="A385" i="21"/>
  <c r="D386" i="21"/>
  <c r="K384" i="21"/>
  <c r="F384" i="21"/>
  <c r="E386" i="21" l="1"/>
  <c r="K385" i="21"/>
  <c r="F385" i="21"/>
  <c r="B386" i="21"/>
  <c r="C386" i="21"/>
  <c r="A386" i="21"/>
  <c r="D387" i="21"/>
  <c r="E387" i="21" l="1"/>
  <c r="K386" i="21"/>
  <c r="F386" i="21"/>
  <c r="B387" i="21"/>
  <c r="A387" i="21"/>
  <c r="D388" i="21"/>
  <c r="C387" i="21"/>
  <c r="E388" i="21" l="1"/>
  <c r="D389" i="21"/>
  <c r="C388" i="21"/>
  <c r="B388" i="21"/>
  <c r="A388" i="21"/>
  <c r="K387" i="21"/>
  <c r="F387" i="21"/>
  <c r="E389" i="21" l="1"/>
  <c r="K388" i="21"/>
  <c r="F388" i="21"/>
  <c r="D390" i="21"/>
  <c r="C389" i="21"/>
  <c r="B389" i="21"/>
  <c r="A389" i="21"/>
  <c r="E390" i="21" l="1"/>
  <c r="K389" i="21"/>
  <c r="F389" i="21"/>
  <c r="B390" i="21"/>
  <c r="D391" i="21"/>
  <c r="C390" i="21"/>
  <c r="A390" i="21"/>
  <c r="E391" i="21" l="1"/>
  <c r="D392" i="21"/>
  <c r="B391" i="21"/>
  <c r="A391" i="21"/>
  <c r="C391" i="21"/>
  <c r="K390" i="21"/>
  <c r="F390" i="21"/>
  <c r="E392" i="21" l="1"/>
  <c r="G39" i="30" s="1"/>
  <c r="D393" i="21"/>
  <c r="A392" i="21"/>
  <c r="C392" i="21"/>
  <c r="B392" i="21"/>
  <c r="F391" i="21"/>
  <c r="K391" i="21"/>
  <c r="E393" i="21" l="1"/>
  <c r="K392" i="21"/>
  <c r="F392" i="21"/>
  <c r="H39" i="30" s="1"/>
  <c r="B393" i="21"/>
  <c r="D394" i="21"/>
  <c r="C393" i="21"/>
  <c r="A393" i="21"/>
  <c r="E394" i="21" l="1"/>
  <c r="B394" i="21"/>
  <c r="D395" i="21"/>
  <c r="C394" i="21"/>
  <c r="A394" i="21"/>
  <c r="K393" i="21"/>
  <c r="F393" i="21"/>
  <c r="E395" i="21" l="1"/>
  <c r="B395" i="21"/>
  <c r="C395" i="21"/>
  <c r="A395" i="21"/>
  <c r="D396" i="21"/>
  <c r="F394" i="21"/>
  <c r="K394" i="21"/>
  <c r="E396" i="21" l="1"/>
  <c r="K395" i="21"/>
  <c r="F395" i="21"/>
  <c r="B396" i="21"/>
  <c r="C396" i="21"/>
  <c r="A396" i="21"/>
  <c r="D397" i="21"/>
  <c r="E397" i="21" l="1"/>
  <c r="K396" i="21"/>
  <c r="F396" i="21"/>
  <c r="D398" i="21"/>
  <c r="C397" i="21"/>
  <c r="B397" i="21"/>
  <c r="A397" i="21"/>
  <c r="E398" i="21" l="1"/>
  <c r="F397" i="21"/>
  <c r="K397" i="21"/>
  <c r="B398" i="21"/>
  <c r="A398" i="21"/>
  <c r="D399" i="21"/>
  <c r="C398" i="21"/>
  <c r="E399" i="21" l="1"/>
  <c r="D400" i="21"/>
  <c r="B399" i="21"/>
  <c r="A399" i="21"/>
  <c r="C399" i="21"/>
  <c r="K398" i="21"/>
  <c r="F398" i="21"/>
  <c r="E400" i="21" l="1"/>
  <c r="D401" i="21"/>
  <c r="C400" i="21"/>
  <c r="B400" i="21"/>
  <c r="A400" i="21"/>
  <c r="K399" i="21"/>
  <c r="F399" i="21"/>
  <c r="E401" i="21" l="1"/>
  <c r="K400" i="21"/>
  <c r="F400" i="21"/>
  <c r="B401" i="21"/>
  <c r="D402" i="21"/>
  <c r="C401" i="21"/>
  <c r="A401" i="21"/>
  <c r="E402" i="21" l="1"/>
  <c r="B402" i="21"/>
  <c r="D403" i="21"/>
  <c r="C402" i="21"/>
  <c r="A402" i="21"/>
  <c r="K401" i="21"/>
  <c r="F401" i="21"/>
  <c r="E403" i="21" l="1"/>
  <c r="D404" i="21"/>
  <c r="A403" i="21"/>
  <c r="C403" i="21"/>
  <c r="B403" i="21"/>
  <c r="F402" i="21"/>
  <c r="K402" i="21"/>
  <c r="E404" i="21" l="1"/>
  <c r="K403" i="21"/>
  <c r="F403" i="21"/>
  <c r="B404" i="21"/>
  <c r="C404" i="21"/>
  <c r="A404" i="21"/>
  <c r="D405" i="21"/>
  <c r="E405" i="21" l="1"/>
  <c r="F404" i="21"/>
  <c r="K404" i="21"/>
  <c r="C405" i="21"/>
  <c r="A405" i="21"/>
  <c r="B405" i="21"/>
  <c r="D406" i="21"/>
  <c r="E406" i="21" l="1"/>
  <c r="F405" i="21"/>
  <c r="K405" i="21"/>
  <c r="B406" i="21"/>
  <c r="A406" i="21"/>
  <c r="D407" i="21"/>
  <c r="C406" i="21"/>
  <c r="E407" i="21" l="1"/>
  <c r="D408" i="21"/>
  <c r="C407" i="21"/>
  <c r="B407" i="21"/>
  <c r="A407" i="21"/>
  <c r="K406" i="21"/>
  <c r="F406" i="21"/>
  <c r="E408" i="21" l="1"/>
  <c r="K407" i="21"/>
  <c r="F407" i="21"/>
  <c r="C408" i="21"/>
  <c r="B408" i="21"/>
  <c r="A408" i="21"/>
  <c r="D409" i="21"/>
  <c r="E409" i="21" l="1"/>
  <c r="K408" i="21"/>
  <c r="F408" i="21"/>
  <c r="B409" i="21"/>
  <c r="D410" i="21"/>
  <c r="C409" i="21"/>
  <c r="A409" i="21"/>
  <c r="E410" i="21" l="1"/>
  <c r="D411" i="21"/>
  <c r="C410" i="21"/>
  <c r="B410" i="21"/>
  <c r="A410" i="21"/>
  <c r="K409" i="21"/>
  <c r="F409" i="21"/>
  <c r="E411" i="21" l="1"/>
  <c r="F410" i="21"/>
  <c r="K410" i="21"/>
  <c r="D412" i="21"/>
  <c r="A411" i="21"/>
  <c r="C411" i="21"/>
  <c r="B411" i="21"/>
  <c r="E412" i="21" l="1"/>
  <c r="B412" i="21"/>
  <c r="A412" i="21"/>
  <c r="D413" i="21"/>
  <c r="C412" i="21"/>
  <c r="K411" i="21"/>
  <c r="F411" i="21"/>
  <c r="E413" i="21" l="1"/>
  <c r="D414" i="21"/>
  <c r="B413" i="21"/>
  <c r="A413" i="21"/>
  <c r="C413" i="21"/>
  <c r="K412" i="21"/>
  <c r="F412" i="21"/>
  <c r="E414" i="21" l="1"/>
  <c r="B414" i="21"/>
  <c r="A414" i="21"/>
  <c r="D415" i="21"/>
  <c r="C414" i="21"/>
  <c r="K413" i="21"/>
  <c r="F413" i="21"/>
  <c r="E415" i="21" l="1"/>
  <c r="B415" i="21"/>
  <c r="D416" i="21"/>
  <c r="C415" i="21"/>
  <c r="A415" i="21"/>
  <c r="K414" i="21"/>
  <c r="F414" i="21"/>
  <c r="E416" i="21" l="1"/>
  <c r="B416" i="21"/>
  <c r="A416" i="21"/>
  <c r="D417" i="21"/>
  <c r="C416" i="21"/>
  <c r="K415" i="21"/>
  <c r="F415" i="21"/>
  <c r="E417" i="21" l="1"/>
  <c r="B417" i="21"/>
  <c r="C417" i="21"/>
  <c r="A417" i="21"/>
  <c r="D418" i="21"/>
  <c r="K416" i="21"/>
  <c r="F416" i="21"/>
  <c r="E418" i="21" l="1"/>
  <c r="K417" i="21"/>
  <c r="F417" i="21"/>
  <c r="B418" i="21"/>
  <c r="A418" i="21"/>
  <c r="D419" i="21"/>
  <c r="C418" i="21"/>
  <c r="E419" i="21" l="1"/>
  <c r="G42" i="30" s="1"/>
  <c r="B419" i="21"/>
  <c r="A419" i="21"/>
  <c r="D420" i="21"/>
  <c r="C419" i="21"/>
  <c r="K418" i="21"/>
  <c r="F418" i="21"/>
  <c r="E420" i="21" l="1"/>
  <c r="D421" i="21"/>
  <c r="C420" i="21"/>
  <c r="B420" i="21"/>
  <c r="A420" i="21"/>
  <c r="K419" i="21"/>
  <c r="F419" i="21"/>
  <c r="H42" i="30" s="1"/>
  <c r="E421" i="21" l="1"/>
  <c r="K420" i="21"/>
  <c r="F420" i="21"/>
  <c r="B421" i="21"/>
  <c r="A421" i="21"/>
  <c r="C421" i="21"/>
  <c r="D422" i="21"/>
  <c r="E422" i="21" l="1"/>
  <c r="K421" i="21"/>
  <c r="F421" i="21"/>
  <c r="B422" i="21"/>
  <c r="D423" i="21"/>
  <c r="C422" i="21"/>
  <c r="A422" i="21"/>
  <c r="E423" i="21" l="1"/>
  <c r="D424" i="21"/>
  <c r="C423" i="21"/>
  <c r="B423" i="21"/>
  <c r="A423" i="21"/>
  <c r="K422" i="21"/>
  <c r="F422" i="21"/>
  <c r="E424" i="21" l="1"/>
  <c r="F423" i="21"/>
  <c r="K423" i="21"/>
  <c r="D425" i="21"/>
  <c r="A424" i="21"/>
  <c r="C424" i="21"/>
  <c r="B424" i="21"/>
  <c r="E425" i="21" l="1"/>
  <c r="B425" i="21"/>
  <c r="D426" i="21"/>
  <c r="C425" i="21"/>
  <c r="A425" i="21"/>
  <c r="K424" i="21"/>
  <c r="F424" i="21"/>
  <c r="E426" i="21" l="1"/>
  <c r="B426" i="21"/>
  <c r="D427" i="21"/>
  <c r="C426" i="21"/>
  <c r="A426" i="21"/>
  <c r="F425" i="21"/>
  <c r="K425" i="21"/>
  <c r="E427" i="21" l="1"/>
  <c r="B427" i="21"/>
  <c r="A427" i="21"/>
  <c r="D428" i="21"/>
  <c r="C427" i="21"/>
  <c r="K426" i="21"/>
  <c r="F426" i="21"/>
  <c r="E428" i="21" l="1"/>
  <c r="B428" i="21"/>
  <c r="C428" i="21"/>
  <c r="A428" i="21"/>
  <c r="D429" i="21"/>
  <c r="K427" i="21"/>
  <c r="F427" i="21"/>
  <c r="E429" i="21" l="1"/>
  <c r="F428" i="21"/>
  <c r="K428" i="21"/>
  <c r="A429" i="21"/>
  <c r="D430" i="21"/>
  <c r="C429" i="21"/>
  <c r="B429" i="21"/>
  <c r="E430" i="21" l="1"/>
  <c r="B430" i="21"/>
  <c r="A430" i="21"/>
  <c r="D431" i="21"/>
  <c r="C430" i="21"/>
  <c r="K429" i="21"/>
  <c r="F429" i="21"/>
  <c r="E431" i="21" l="1"/>
  <c r="D432" i="21"/>
  <c r="A431" i="21"/>
  <c r="C431" i="21"/>
  <c r="B431" i="21"/>
  <c r="F430" i="21"/>
  <c r="K430" i="21"/>
  <c r="E432" i="21" l="1"/>
  <c r="K431" i="21"/>
  <c r="F431" i="21"/>
  <c r="B432" i="21"/>
  <c r="A432" i="21"/>
  <c r="D433" i="21"/>
  <c r="C432" i="21"/>
  <c r="E433" i="21" l="1"/>
  <c r="B433" i="21"/>
  <c r="D434" i="21"/>
  <c r="C433" i="21"/>
  <c r="A433" i="21"/>
  <c r="K432" i="21"/>
  <c r="F432" i="21"/>
  <c r="E434" i="21" l="1"/>
  <c r="D435" i="21"/>
  <c r="C434" i="21"/>
  <c r="B434" i="21"/>
  <c r="A434" i="21"/>
  <c r="K433" i="21"/>
  <c r="F433" i="21"/>
  <c r="E435" i="21" l="1"/>
  <c r="K434" i="21"/>
  <c r="F434" i="21"/>
  <c r="A435" i="21"/>
  <c r="D436" i="21"/>
  <c r="C435" i="21"/>
  <c r="B435" i="21"/>
  <c r="E436" i="21" l="1"/>
  <c r="B436" i="21"/>
  <c r="D437" i="21"/>
  <c r="C436" i="21"/>
  <c r="A436" i="21"/>
  <c r="K435" i="21"/>
  <c r="F435" i="21"/>
  <c r="E437" i="21" l="1"/>
  <c r="D438" i="21"/>
  <c r="A437" i="21"/>
  <c r="C437" i="21"/>
  <c r="B437" i="21"/>
  <c r="F436" i="21"/>
  <c r="K436" i="21"/>
  <c r="E438" i="21" l="1"/>
  <c r="K437" i="21"/>
  <c r="F437" i="21"/>
  <c r="B438" i="21"/>
  <c r="C438" i="21"/>
  <c r="A438" i="21"/>
  <c r="D439" i="21"/>
  <c r="E439" i="21" l="1"/>
  <c r="K438" i="21"/>
  <c r="F438" i="21"/>
  <c r="B439" i="21"/>
  <c r="D440" i="21"/>
  <c r="C439" i="21"/>
  <c r="A439" i="21"/>
  <c r="E440" i="21" l="1"/>
  <c r="D441" i="21"/>
  <c r="C440" i="21"/>
  <c r="B440" i="21"/>
  <c r="A440" i="21"/>
  <c r="K439" i="21"/>
  <c r="F439" i="21"/>
  <c r="E441" i="21" l="1"/>
  <c r="F440" i="21"/>
  <c r="K440" i="21"/>
  <c r="D442" i="21"/>
  <c r="A441" i="21"/>
  <c r="C441" i="21"/>
  <c r="B441" i="21"/>
  <c r="E442" i="21" l="1"/>
  <c r="K441" i="21"/>
  <c r="F441" i="21"/>
  <c r="B442" i="21"/>
  <c r="D443" i="21"/>
  <c r="C442" i="21"/>
  <c r="A442" i="21"/>
  <c r="E443" i="21" l="1"/>
  <c r="D444" i="21"/>
  <c r="C443" i="21"/>
  <c r="B443" i="21"/>
  <c r="A443" i="21"/>
  <c r="K442" i="21"/>
  <c r="F442" i="21"/>
  <c r="E444" i="21" l="1"/>
  <c r="K443" i="21"/>
  <c r="F443" i="21"/>
  <c r="D445" i="21"/>
  <c r="C444" i="21"/>
  <c r="B444" i="21"/>
  <c r="A444" i="21"/>
  <c r="E445" i="21" l="1"/>
  <c r="K444" i="21"/>
  <c r="F444" i="21"/>
  <c r="B445" i="21"/>
  <c r="D446" i="21"/>
  <c r="A445" i="21"/>
  <c r="C445" i="21"/>
  <c r="E446" i="21" l="1"/>
  <c r="D447" i="21"/>
  <c r="B446" i="21"/>
  <c r="C446" i="21"/>
  <c r="A446" i="21"/>
  <c r="K445" i="21"/>
  <c r="F445" i="21"/>
  <c r="E447" i="21" l="1"/>
  <c r="F446" i="21"/>
  <c r="K446" i="21"/>
  <c r="D448" i="21"/>
  <c r="A447" i="21"/>
  <c r="C447" i="21"/>
  <c r="B447" i="21"/>
  <c r="E448" i="21" l="1"/>
  <c r="B448" i="21"/>
  <c r="D449" i="21"/>
  <c r="C448" i="21"/>
  <c r="A448" i="21"/>
  <c r="K447" i="21"/>
  <c r="F447" i="21"/>
  <c r="E449" i="21" l="1"/>
  <c r="D450" i="21"/>
  <c r="B449" i="21"/>
  <c r="A449" i="21"/>
  <c r="C449" i="21"/>
  <c r="K448" i="21"/>
  <c r="F448" i="21"/>
  <c r="E450" i="21" l="1"/>
  <c r="B450" i="21"/>
  <c r="C450" i="21"/>
  <c r="A450" i="21"/>
  <c r="D451" i="21"/>
  <c r="K449" i="21"/>
  <c r="F449" i="21"/>
  <c r="E451" i="21" l="1"/>
  <c r="K450" i="21"/>
  <c r="F450" i="21"/>
  <c r="B451" i="21"/>
  <c r="D452" i="21"/>
  <c r="C451" i="21"/>
  <c r="A451" i="21"/>
  <c r="E452" i="21" l="1"/>
  <c r="B452" i="21"/>
  <c r="A452" i="21"/>
  <c r="D453" i="21"/>
  <c r="C452" i="21"/>
  <c r="K451" i="21"/>
  <c r="F451" i="21"/>
  <c r="E453" i="21" l="1"/>
  <c r="D454" i="21"/>
  <c r="A453" i="21"/>
  <c r="C453" i="21"/>
  <c r="B453" i="21"/>
  <c r="F452" i="21"/>
  <c r="K452" i="21"/>
  <c r="E454" i="21" l="1"/>
  <c r="K453" i="21"/>
  <c r="F453" i="21"/>
  <c r="B454" i="21"/>
  <c r="A454" i="21"/>
  <c r="D455" i="21"/>
  <c r="C454" i="21"/>
  <c r="E455" i="21" l="1"/>
  <c r="B455" i="21"/>
  <c r="D456" i="21"/>
  <c r="C455" i="21"/>
  <c r="A455" i="21"/>
  <c r="K454" i="21"/>
  <c r="F454" i="21"/>
  <c r="E456" i="21" l="1"/>
  <c r="D457" i="21"/>
  <c r="C456" i="21"/>
  <c r="B456" i="21"/>
  <c r="A456" i="21"/>
  <c r="K455" i="21"/>
  <c r="F455" i="21"/>
  <c r="E457" i="21" l="1"/>
  <c r="K456" i="21"/>
  <c r="F456" i="21"/>
  <c r="B457" i="21"/>
  <c r="C457" i="21"/>
  <c r="A457" i="21"/>
  <c r="D458" i="21"/>
  <c r="E458" i="21" l="1"/>
  <c r="F457" i="21"/>
  <c r="K457" i="21"/>
  <c r="A458" i="21"/>
  <c r="D459" i="21"/>
  <c r="C458" i="21"/>
  <c r="B458" i="21"/>
  <c r="E459" i="21" l="1"/>
  <c r="K458" i="21"/>
  <c r="F458" i="21"/>
  <c r="D460" i="21"/>
  <c r="C459" i="21"/>
  <c r="B459" i="21"/>
  <c r="A459" i="21"/>
  <c r="E460" i="21" l="1"/>
  <c r="K459" i="21"/>
  <c r="F459" i="21"/>
  <c r="B460" i="21"/>
  <c r="D461" i="21"/>
  <c r="A460" i="21"/>
  <c r="C460" i="21"/>
  <c r="E461" i="21" l="1"/>
  <c r="D462" i="21"/>
  <c r="B461" i="21"/>
  <c r="A461" i="21"/>
  <c r="C461" i="21"/>
  <c r="K460" i="21"/>
  <c r="F460" i="21"/>
  <c r="E462" i="21" l="1"/>
  <c r="D463" i="21"/>
  <c r="A462" i="21"/>
  <c r="C462" i="21"/>
  <c r="B462" i="21"/>
  <c r="F461" i="21"/>
  <c r="K461" i="21"/>
  <c r="E463" i="21" l="1"/>
  <c r="K462" i="21"/>
  <c r="F462" i="21"/>
  <c r="B463" i="21"/>
  <c r="D464" i="21"/>
  <c r="C463" i="21"/>
  <c r="A463" i="21"/>
  <c r="E464" i="21" l="1"/>
  <c r="B464" i="21"/>
  <c r="D465" i="21"/>
  <c r="C464" i="21"/>
  <c r="A464" i="21"/>
  <c r="K463" i="21"/>
  <c r="F463" i="21"/>
  <c r="E465" i="21" l="1"/>
  <c r="D466" i="21"/>
  <c r="A465" i="21"/>
  <c r="C465" i="21"/>
  <c r="B465" i="21"/>
  <c r="F464" i="21"/>
  <c r="K464" i="21"/>
  <c r="E466" i="21" l="1"/>
  <c r="K465" i="21"/>
  <c r="F465" i="21"/>
  <c r="B466" i="21"/>
  <c r="C466" i="21"/>
  <c r="A466" i="21"/>
  <c r="D467" i="21"/>
  <c r="E467" i="21" l="1"/>
  <c r="K466" i="21"/>
  <c r="F466" i="21"/>
  <c r="B467" i="21"/>
  <c r="D468" i="21"/>
  <c r="C467" i="21"/>
  <c r="A467" i="21"/>
  <c r="E468" i="21" l="1"/>
  <c r="D469" i="21"/>
  <c r="C468" i="21"/>
  <c r="B468" i="21"/>
  <c r="A468" i="21"/>
  <c r="K467" i="21"/>
  <c r="F467" i="21"/>
  <c r="E469" i="21" l="1"/>
  <c r="F468" i="21"/>
  <c r="K468" i="21"/>
  <c r="D470" i="21"/>
  <c r="A469" i="21"/>
  <c r="C469" i="21"/>
  <c r="B469" i="21"/>
  <c r="E470" i="21" l="1"/>
  <c r="B470" i="21"/>
  <c r="D471" i="21"/>
  <c r="C470" i="21"/>
  <c r="A470" i="21"/>
  <c r="K469" i="21"/>
  <c r="F469" i="21"/>
  <c r="E471" i="21" l="1"/>
  <c r="D472" i="21"/>
  <c r="B471" i="21"/>
  <c r="A471" i="21"/>
  <c r="C471" i="21"/>
  <c r="K470" i="21"/>
  <c r="F470" i="21"/>
  <c r="E472" i="21" l="1"/>
  <c r="B472" i="21"/>
  <c r="C472" i="21"/>
  <c r="A472" i="21"/>
  <c r="D473" i="21"/>
  <c r="K471" i="21"/>
  <c r="F471" i="21"/>
  <c r="E473" i="21" l="1"/>
  <c r="F472" i="21"/>
  <c r="K472" i="21"/>
  <c r="A473" i="21"/>
  <c r="D474" i="21"/>
  <c r="C473" i="21"/>
  <c r="B473" i="21"/>
  <c r="E474" i="21" l="1"/>
  <c r="B474" i="21"/>
  <c r="A474" i="21"/>
  <c r="D475" i="21"/>
  <c r="C474" i="21"/>
  <c r="K473" i="21"/>
  <c r="F473" i="21"/>
  <c r="E475" i="21" l="1"/>
  <c r="D476" i="21"/>
  <c r="A475" i="21"/>
  <c r="C475" i="21"/>
  <c r="B475" i="21"/>
  <c r="F474" i="21"/>
  <c r="K474" i="21"/>
  <c r="E476" i="21" l="1"/>
  <c r="F475" i="21"/>
  <c r="K475" i="21"/>
  <c r="A476" i="21"/>
  <c r="D477" i="21"/>
  <c r="C476" i="21"/>
  <c r="B476" i="21"/>
  <c r="E477" i="21" l="1"/>
  <c r="A477" i="21"/>
  <c r="D478" i="21"/>
  <c r="C477" i="21"/>
  <c r="B477" i="21"/>
  <c r="F476" i="21"/>
  <c r="K476" i="21"/>
  <c r="E478" i="21" l="1"/>
  <c r="D479" i="21"/>
  <c r="A478" i="21"/>
  <c r="C478" i="21"/>
  <c r="B478" i="21"/>
  <c r="F477" i="21"/>
  <c r="K477" i="21"/>
  <c r="E479" i="21" l="1"/>
  <c r="K478" i="21"/>
  <c r="F478" i="21"/>
  <c r="B479" i="21"/>
  <c r="C479" i="21"/>
  <c r="A479" i="21"/>
  <c r="D480" i="21"/>
  <c r="E480" i="21" l="1"/>
  <c r="K479" i="21"/>
  <c r="F479" i="21"/>
  <c r="B480" i="21"/>
  <c r="D481" i="21"/>
  <c r="C480" i="21"/>
  <c r="A480" i="21"/>
  <c r="E481" i="21" l="1"/>
  <c r="K480" i="21"/>
  <c r="F480" i="21"/>
  <c r="D482" i="21"/>
  <c r="C481" i="21"/>
  <c r="B481" i="21"/>
  <c r="A481" i="21"/>
  <c r="E482" i="21" l="1"/>
  <c r="F481" i="21"/>
  <c r="K481" i="21"/>
  <c r="A482" i="21"/>
  <c r="D483" i="21"/>
  <c r="B482" i="21"/>
  <c r="C482" i="21"/>
  <c r="E483" i="21" l="1"/>
  <c r="D484" i="21"/>
  <c r="B483" i="21"/>
  <c r="A483" i="21"/>
  <c r="C483" i="21"/>
  <c r="K482" i="21"/>
  <c r="F482" i="21"/>
  <c r="E484" i="21" l="1"/>
  <c r="D485" i="21"/>
  <c r="A484" i="21"/>
  <c r="C484" i="21"/>
  <c r="B484" i="21"/>
  <c r="F483" i="21"/>
  <c r="K483" i="21"/>
  <c r="E485" i="21" l="1"/>
  <c r="K484" i="21"/>
  <c r="F484" i="21"/>
  <c r="B485" i="21"/>
  <c r="D486" i="21"/>
  <c r="C485" i="21"/>
  <c r="A485" i="21"/>
  <c r="E486" i="21" l="1"/>
  <c r="A486" i="21"/>
  <c r="D487" i="21"/>
  <c r="C486" i="21"/>
  <c r="B486" i="21"/>
  <c r="F485" i="21"/>
  <c r="K485" i="21"/>
  <c r="E487" i="21" l="1"/>
  <c r="D488" i="21"/>
  <c r="A487" i="21"/>
  <c r="C487" i="21"/>
  <c r="B487" i="21"/>
  <c r="F486" i="21"/>
  <c r="K486" i="21"/>
  <c r="E488" i="21" l="1"/>
  <c r="K487" i="21"/>
  <c r="F487" i="21"/>
  <c r="B488" i="21"/>
  <c r="H6" i="30"/>
  <c r="H21" i="30"/>
  <c r="G6" i="12"/>
  <c r="G9" i="30"/>
  <c r="G15" i="12"/>
  <c r="H18" i="12"/>
  <c r="G15" i="30"/>
  <c r="A488" i="21"/>
  <c r="H6" i="12"/>
  <c r="H9" i="30"/>
  <c r="G18" i="30"/>
  <c r="G6" i="30"/>
  <c r="G12" i="12"/>
  <c r="G18" i="12"/>
  <c r="G21" i="30"/>
  <c r="D489" i="21"/>
  <c r="H15" i="30"/>
  <c r="H30" i="30"/>
  <c r="G12" i="30"/>
  <c r="G9" i="12"/>
  <c r="H12" i="12"/>
  <c r="G21" i="12"/>
  <c r="G30" i="30"/>
  <c r="C488" i="21"/>
  <c r="H12" i="30"/>
  <c r="H18" i="30"/>
  <c r="H27" i="30"/>
  <c r="G27" i="30"/>
  <c r="H9" i="12"/>
  <c r="H15" i="12"/>
  <c r="H21" i="12"/>
  <c r="D490" i="21" l="1"/>
  <c r="E489" i="21"/>
  <c r="B47" i="3"/>
  <c r="B47" i="1"/>
  <c r="B34" i="1"/>
  <c r="B34" i="3"/>
  <c r="B73" i="3"/>
  <c r="B73" i="1"/>
  <c r="C34" i="28"/>
  <c r="C36" i="28" s="1"/>
  <c r="C34" i="29"/>
  <c r="C36" i="29" s="1"/>
  <c r="A489" i="21"/>
  <c r="C489" i="21"/>
  <c r="B489" i="21"/>
  <c r="C8" i="28"/>
  <c r="C10" i="28" s="1"/>
  <c r="C8" i="29"/>
  <c r="C10" i="29" s="1"/>
  <c r="F488" i="21"/>
  <c r="K488" i="21"/>
  <c r="C21" i="28"/>
  <c r="C23" i="28" s="1"/>
  <c r="C21" i="29"/>
  <c r="C23" i="29" s="1"/>
  <c r="B60" i="29"/>
  <c r="B60" i="28"/>
  <c r="C73" i="3"/>
  <c r="C75" i="3" s="1"/>
  <c r="C73" i="1"/>
  <c r="C75" i="1" s="1"/>
  <c r="C73" i="28"/>
  <c r="C75" i="28" s="1"/>
  <c r="C73" i="29"/>
  <c r="C75" i="29" s="1"/>
  <c r="C60" i="28"/>
  <c r="C62" i="28" s="1"/>
  <c r="C60" i="29"/>
  <c r="C62" i="29" s="1"/>
  <c r="C47" i="29"/>
  <c r="C49" i="29" s="1"/>
  <c r="C47" i="28"/>
  <c r="C49" i="28" s="1"/>
  <c r="C8" i="3"/>
  <c r="C10" i="3" s="1"/>
  <c r="C8" i="1"/>
  <c r="C10" i="1" s="1"/>
  <c r="B34" i="29"/>
  <c r="B34" i="28"/>
  <c r="B47" i="28"/>
  <c r="B47" i="29"/>
  <c r="C60" i="3"/>
  <c r="C62" i="3" s="1"/>
  <c r="C60" i="1"/>
  <c r="C62" i="1" s="1"/>
  <c r="B21" i="28"/>
  <c r="B21" i="29"/>
  <c r="B60" i="3"/>
  <c r="B60" i="1"/>
  <c r="B73" i="28"/>
  <c r="B73" i="29"/>
  <c r="B21" i="1"/>
  <c r="B21" i="3"/>
  <c r="C21" i="3"/>
  <c r="C23" i="3" s="1"/>
  <c r="C21" i="1"/>
  <c r="C23" i="1" s="1"/>
  <c r="C34" i="1"/>
  <c r="C36" i="1" s="1"/>
  <c r="C34" i="3"/>
  <c r="C36" i="3" s="1"/>
  <c r="B8" i="3"/>
  <c r="B8" i="1"/>
  <c r="C47" i="3"/>
  <c r="C49" i="3" s="1"/>
  <c r="C47" i="1"/>
  <c r="C49" i="1" s="1"/>
  <c r="B8" i="29"/>
  <c r="B8" i="28"/>
  <c r="D491" i="21" l="1"/>
  <c r="A490" i="21"/>
  <c r="E490" i="21"/>
  <c r="C490" i="21"/>
  <c r="B490" i="21"/>
  <c r="B36" i="3"/>
  <c r="D34" i="3"/>
  <c r="D21" i="3"/>
  <c r="B23" i="3"/>
  <c r="D34" i="28"/>
  <c r="B36" i="28"/>
  <c r="D60" i="28"/>
  <c r="B62" i="28"/>
  <c r="B23" i="1"/>
  <c r="D21" i="1"/>
  <c r="D34" i="29"/>
  <c r="B36" i="29"/>
  <c r="D60" i="29"/>
  <c r="B62" i="29"/>
  <c r="B10" i="28"/>
  <c r="D8" i="28"/>
  <c r="D8" i="1"/>
  <c r="B10" i="1"/>
  <c r="D73" i="29"/>
  <c r="B75" i="29"/>
  <c r="B23" i="29"/>
  <c r="D21" i="29"/>
  <c r="D47" i="29"/>
  <c r="B49" i="29"/>
  <c r="D34" i="1"/>
  <c r="B36" i="1"/>
  <c r="B62" i="1"/>
  <c r="D60" i="1"/>
  <c r="D60" i="3"/>
  <c r="B62" i="3"/>
  <c r="D8" i="29"/>
  <c r="B10" i="29"/>
  <c r="B10" i="3"/>
  <c r="D8" i="3"/>
  <c r="B75" i="28"/>
  <c r="D73" i="28"/>
  <c r="D21" i="28"/>
  <c r="B23" i="28"/>
  <c r="D47" i="28"/>
  <c r="B49" i="28"/>
  <c r="K489" i="21"/>
  <c r="F489" i="21"/>
  <c r="B75" i="1"/>
  <c r="D73" i="1"/>
  <c r="D47" i="1"/>
  <c r="B49" i="1"/>
  <c r="B75" i="3"/>
  <c r="D73" i="3"/>
  <c r="B49" i="3"/>
  <c r="D47" i="3"/>
  <c r="K490" i="21" l="1"/>
  <c r="F490" i="21"/>
  <c r="E491" i="21"/>
  <c r="B491" i="21"/>
  <c r="A491" i="21"/>
  <c r="C491" i="21"/>
  <c r="G73" i="3"/>
  <c r="I73" i="3" s="1"/>
  <c r="D75" i="3"/>
  <c r="G73" i="1"/>
  <c r="I73" i="1" s="1"/>
  <c r="D75" i="1"/>
  <c r="G73" i="28"/>
  <c r="I73" i="28" s="1"/>
  <c r="D75" i="28"/>
  <c r="D62" i="1"/>
  <c r="G60" i="1"/>
  <c r="I60" i="1" s="1"/>
  <c r="G8" i="28"/>
  <c r="I8" i="28" s="1"/>
  <c r="D10" i="28"/>
  <c r="G47" i="3"/>
  <c r="I47" i="3" s="1"/>
  <c r="D49" i="3"/>
  <c r="G47" i="1"/>
  <c r="I47" i="1" s="1"/>
  <c r="D49" i="1"/>
  <c r="G47" i="28"/>
  <c r="I47" i="28" s="1"/>
  <c r="D49" i="28"/>
  <c r="G8" i="29"/>
  <c r="I8" i="29" s="1"/>
  <c r="D10" i="29"/>
  <c r="D49" i="29"/>
  <c r="G47" i="29"/>
  <c r="I47" i="29" s="1"/>
  <c r="G73" i="29"/>
  <c r="I73" i="29" s="1"/>
  <c r="D75" i="29"/>
  <c r="G34" i="29"/>
  <c r="I34" i="29" s="1"/>
  <c r="D36" i="29"/>
  <c r="D62" i="28"/>
  <c r="G60" i="28"/>
  <c r="I60" i="28" s="1"/>
  <c r="D23" i="3"/>
  <c r="G21" i="3"/>
  <c r="I21" i="3" s="1"/>
  <c r="G8" i="3"/>
  <c r="I8" i="3" s="1"/>
  <c r="D10" i="3"/>
  <c r="G21" i="29"/>
  <c r="I21" i="29" s="1"/>
  <c r="D23" i="29"/>
  <c r="G21" i="1"/>
  <c r="I21" i="1" s="1"/>
  <c r="D23" i="1"/>
  <c r="D36" i="3"/>
  <c r="G34" i="3"/>
  <c r="I34" i="3" s="1"/>
  <c r="G21" i="28"/>
  <c r="I21" i="28" s="1"/>
  <c r="D23" i="28"/>
  <c r="G60" i="3"/>
  <c r="I60" i="3" s="1"/>
  <c r="D62" i="3"/>
  <c r="D36" i="1"/>
  <c r="G34" i="1"/>
  <c r="I34" i="1" s="1"/>
  <c r="D10" i="1"/>
  <c r="G8" i="1"/>
  <c r="I8" i="1" s="1"/>
  <c r="G60" i="29"/>
  <c r="I60" i="29" s="1"/>
  <c r="D62" i="29"/>
  <c r="G34" i="28"/>
  <c r="I34" i="28" s="1"/>
  <c r="D36" i="28"/>
  <c r="K491" i="21" l="1"/>
  <c r="F491" i="21"/>
  <c r="I36" i="28"/>
  <c r="G36" i="28"/>
  <c r="I62" i="3"/>
  <c r="G62" i="3"/>
  <c r="I23" i="29"/>
  <c r="G23" i="29"/>
  <c r="I36" i="29"/>
  <c r="G36" i="29"/>
  <c r="I49" i="28"/>
  <c r="G49" i="28"/>
  <c r="I62" i="1"/>
  <c r="G62" i="1"/>
  <c r="I36" i="1"/>
  <c r="G36" i="1"/>
  <c r="I62" i="28"/>
  <c r="G62" i="28"/>
  <c r="I49" i="3"/>
  <c r="G49" i="3"/>
  <c r="G75" i="1"/>
  <c r="I75" i="1"/>
  <c r="I62" i="29"/>
  <c r="G62" i="29"/>
  <c r="I23" i="28"/>
  <c r="G23" i="28"/>
  <c r="I23" i="1"/>
  <c r="G23" i="1"/>
  <c r="I10" i="3"/>
  <c r="G10" i="3"/>
  <c r="I75" i="29"/>
  <c r="G75" i="29"/>
  <c r="I10" i="29"/>
  <c r="G10" i="29"/>
  <c r="G10" i="1"/>
  <c r="I10" i="1"/>
  <c r="G36" i="3"/>
  <c r="I36" i="3"/>
  <c r="I23" i="3"/>
  <c r="G23" i="3"/>
  <c r="I49" i="29"/>
  <c r="G49" i="29"/>
  <c r="I49" i="1"/>
  <c r="I52" i="1" s="1"/>
  <c r="G49" i="1"/>
  <c r="I10" i="28"/>
  <c r="G10" i="28"/>
  <c r="I75" i="28"/>
  <c r="G75" i="28"/>
  <c r="G75" i="3"/>
  <c r="I75" i="3"/>
  <c r="I78" i="3" l="1"/>
  <c r="I82" i="3" s="1"/>
  <c r="G13" i="4"/>
  <c r="I39" i="3"/>
  <c r="I43" i="3" s="1"/>
  <c r="G10" i="4"/>
  <c r="I78" i="1"/>
  <c r="I82" i="1" s="1"/>
  <c r="C13" i="4"/>
  <c r="H11" i="4"/>
  <c r="I52" i="29"/>
  <c r="I56" i="29" s="1"/>
  <c r="G8" i="4"/>
  <c r="I13" i="3"/>
  <c r="I17" i="3" s="1"/>
  <c r="D9" i="4"/>
  <c r="I26" i="28"/>
  <c r="I30" i="28" s="1"/>
  <c r="I65" i="28"/>
  <c r="I69" i="28" s="1"/>
  <c r="D12" i="4"/>
  <c r="C12" i="4"/>
  <c r="I65" i="1"/>
  <c r="I69" i="1" s="1"/>
  <c r="I39" i="29"/>
  <c r="I43" i="29" s="1"/>
  <c r="H10" i="4"/>
  <c r="G12" i="4"/>
  <c r="I65" i="3"/>
  <c r="I69" i="3" s="1"/>
  <c r="C8" i="4"/>
  <c r="I13" i="1"/>
  <c r="I17" i="1" s="1"/>
  <c r="D8" i="4"/>
  <c r="I13" i="28"/>
  <c r="I17" i="28" s="1"/>
  <c r="I13" i="29"/>
  <c r="I17" i="29" s="1"/>
  <c r="H8" i="4"/>
  <c r="I78" i="28"/>
  <c r="I82" i="28" s="1"/>
  <c r="D13" i="4"/>
  <c r="I56" i="1"/>
  <c r="C11" i="4"/>
  <c r="G9" i="4"/>
  <c r="I26" i="3"/>
  <c r="I30" i="3" s="1"/>
  <c r="H13" i="4"/>
  <c r="I78" i="29"/>
  <c r="I82" i="29" s="1"/>
  <c r="C9" i="4"/>
  <c r="E9" i="4" s="1"/>
  <c r="I26" i="1"/>
  <c r="I30" i="1" s="1"/>
  <c r="H12" i="4"/>
  <c r="I65" i="29"/>
  <c r="I69" i="29" s="1"/>
  <c r="I52" i="3"/>
  <c r="I56" i="3" s="1"/>
  <c r="G11" i="4"/>
  <c r="I39" i="1"/>
  <c r="I43" i="1" s="1"/>
  <c r="C10" i="4"/>
  <c r="D11" i="4"/>
  <c r="I52" i="28"/>
  <c r="I56" i="28" s="1"/>
  <c r="H9" i="4"/>
  <c r="I26" i="29"/>
  <c r="I30" i="29" s="1"/>
  <c r="D10" i="4"/>
  <c r="I39" i="28"/>
  <c r="I43" i="28" s="1"/>
  <c r="I11" i="4" l="1"/>
  <c r="H15" i="4"/>
  <c r="D15" i="4"/>
  <c r="C15" i="4"/>
  <c r="G15" i="4"/>
  <c r="E12" i="4"/>
  <c r="I9" i="4"/>
  <c r="I10" i="4"/>
  <c r="I12" i="4"/>
  <c r="E10" i="4"/>
  <c r="E11" i="4"/>
  <c r="E13" i="4"/>
  <c r="I13" i="4"/>
  <c r="E8" i="4"/>
  <c r="I8" i="4"/>
  <c r="G6" i="25"/>
  <c r="I15" i="4" l="1"/>
  <c r="I19" i="4" s="1"/>
  <c r="E15" i="4"/>
  <c r="C8" i="6"/>
  <c r="C10" i="6" s="1"/>
  <c r="C8" i="5"/>
  <c r="C10" i="5" s="1"/>
  <c r="H6" i="25"/>
  <c r="F6" i="25"/>
  <c r="F9" i="25"/>
  <c r="G9" i="25"/>
  <c r="H9" i="25"/>
  <c r="E19" i="4" l="1"/>
  <c r="B8" i="6"/>
  <c r="B8" i="5"/>
  <c r="B21" i="5"/>
  <c r="B21" i="6"/>
  <c r="C21" i="6"/>
  <c r="C23" i="6" s="1"/>
  <c r="C21" i="5"/>
  <c r="C23" i="5" s="1"/>
  <c r="H12" i="25"/>
  <c r="H18" i="25"/>
  <c r="G18" i="25"/>
  <c r="H15" i="25"/>
  <c r="G12" i="25"/>
  <c r="G15" i="25"/>
  <c r="F18" i="25"/>
  <c r="F15" i="25"/>
  <c r="F12" i="25"/>
  <c r="C47" i="5" l="1"/>
  <c r="C49" i="5" s="1"/>
  <c r="C47" i="6"/>
  <c r="C49" i="6" s="1"/>
  <c r="C34" i="5"/>
  <c r="C36" i="5" s="1"/>
  <c r="C34" i="6"/>
  <c r="C36" i="6" s="1"/>
  <c r="B23" i="6"/>
  <c r="D21" i="6"/>
  <c r="B47" i="5"/>
  <c r="B47" i="6"/>
  <c r="B34" i="5"/>
  <c r="B34" i="6"/>
  <c r="D21" i="5"/>
  <c r="B23" i="5"/>
  <c r="C60" i="6"/>
  <c r="C62" i="6" s="1"/>
  <c r="C60" i="5"/>
  <c r="C62" i="5" s="1"/>
  <c r="D8" i="5"/>
  <c r="G8" i="5" s="1"/>
  <c r="B10" i="5"/>
  <c r="B60" i="6"/>
  <c r="B60" i="5"/>
  <c r="D8" i="6"/>
  <c r="B10" i="6"/>
  <c r="F21" i="25"/>
  <c r="G21" i="25"/>
  <c r="H21" i="25"/>
  <c r="B36" i="6" l="1"/>
  <c r="D34" i="6"/>
  <c r="D60" i="6"/>
  <c r="B62" i="6"/>
  <c r="D34" i="5"/>
  <c r="B36" i="5"/>
  <c r="D47" i="6"/>
  <c r="B49" i="6"/>
  <c r="B73" i="5"/>
  <c r="B73" i="6"/>
  <c r="G8" i="6"/>
  <c r="I8" i="6" s="1"/>
  <c r="D10" i="6"/>
  <c r="I8" i="5"/>
  <c r="D10" i="5"/>
  <c r="G21" i="5"/>
  <c r="I21" i="5" s="1"/>
  <c r="D23" i="5"/>
  <c r="B49" i="5"/>
  <c r="D47" i="5"/>
  <c r="C73" i="6"/>
  <c r="C75" i="6" s="1"/>
  <c r="C73" i="5"/>
  <c r="C75" i="5" s="1"/>
  <c r="G21" i="6"/>
  <c r="I21" i="6" s="1"/>
  <c r="D23" i="6"/>
  <c r="D60" i="5"/>
  <c r="B62" i="5"/>
  <c r="G60" i="5" l="1"/>
  <c r="I60" i="5" s="1"/>
  <c r="D62" i="5"/>
  <c r="G23" i="5"/>
  <c r="I23" i="5"/>
  <c r="I10" i="6"/>
  <c r="G10" i="6"/>
  <c r="G47" i="6"/>
  <c r="I47" i="6" s="1"/>
  <c r="D49" i="6"/>
  <c r="D62" i="6"/>
  <c r="G60" i="6"/>
  <c r="I60" i="6" s="1"/>
  <c r="G47" i="5"/>
  <c r="I47" i="5" s="1"/>
  <c r="D49" i="5"/>
  <c r="D73" i="6"/>
  <c r="B75" i="6"/>
  <c r="G34" i="6"/>
  <c r="I34" i="6" s="1"/>
  <c r="D36" i="6"/>
  <c r="G23" i="6"/>
  <c r="I23" i="6"/>
  <c r="G10" i="5"/>
  <c r="I10" i="5"/>
  <c r="D73" i="5"/>
  <c r="B75" i="5"/>
  <c r="G34" i="5"/>
  <c r="I34" i="5" s="1"/>
  <c r="D36" i="5"/>
  <c r="I13" i="5" l="1"/>
  <c r="I17" i="5" s="1"/>
  <c r="K8" i="4"/>
  <c r="K9" i="4"/>
  <c r="I26" i="5"/>
  <c r="I30" i="5" s="1"/>
  <c r="I36" i="6"/>
  <c r="G36" i="6"/>
  <c r="I49" i="5"/>
  <c r="G49" i="5"/>
  <c r="G49" i="6"/>
  <c r="I49" i="6"/>
  <c r="I36" i="5"/>
  <c r="G36" i="5"/>
  <c r="I26" i="6"/>
  <c r="I30" i="6" s="1"/>
  <c r="M9" i="4"/>
  <c r="G62" i="6"/>
  <c r="I62" i="6"/>
  <c r="G73" i="5"/>
  <c r="I73" i="5" s="1"/>
  <c r="D75" i="5"/>
  <c r="D75" i="6"/>
  <c r="G73" i="6"/>
  <c r="I73" i="6" s="1"/>
  <c r="M8" i="4"/>
  <c r="I13" i="6"/>
  <c r="I17" i="6" s="1"/>
  <c r="I62" i="5"/>
  <c r="G62" i="5"/>
  <c r="I75" i="6" l="1"/>
  <c r="G75" i="6"/>
  <c r="I65" i="6"/>
  <c r="I69" i="6" s="1"/>
  <c r="M12" i="4"/>
  <c r="I65" i="5"/>
  <c r="I69" i="5" s="1"/>
  <c r="K12" i="4"/>
  <c r="I39" i="5"/>
  <c r="I43" i="5" s="1"/>
  <c r="K10" i="4"/>
  <c r="I52" i="5"/>
  <c r="I56" i="5" s="1"/>
  <c r="K11" i="4"/>
  <c r="I52" i="6"/>
  <c r="I56" i="6" s="1"/>
  <c r="M11" i="4"/>
  <c r="I75" i="5"/>
  <c r="G75" i="5"/>
  <c r="M10" i="4"/>
  <c r="I39" i="6"/>
  <c r="I43" i="6" s="1"/>
  <c r="K13" i="4" l="1"/>
  <c r="K15" i="4" s="1"/>
  <c r="K19" i="4" s="1"/>
  <c r="I78" i="5"/>
  <c r="I82" i="5" s="1"/>
  <c r="I78" i="6"/>
  <c r="I82" i="6" s="1"/>
  <c r="M13" i="4"/>
  <c r="M15" i="4" s="1"/>
  <c r="M19" i="4" s="1"/>
</calcChain>
</file>

<file path=xl/sharedStrings.xml><?xml version="1.0" encoding="utf-8"?>
<sst xmlns="http://schemas.openxmlformats.org/spreadsheetml/2006/main" count="1680" uniqueCount="539">
  <si>
    <t>July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</si>
  <si>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</si>
  <si>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</si>
  <si>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</si>
  <si>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</si>
  <si>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</si>
  <si>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</si>
  <si>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</si>
  <si>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</si>
  <si>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</si>
  <si>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</si>
  <si>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</si>
  <si>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</si>
  <si>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</si>
  <si>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</si>
  <si>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</si>
  <si>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</si>
  <si>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July Billing Cycles</t>
  </si>
  <si>
    <t>Total</t>
  </si>
  <si>
    <t>August Billing Cycles</t>
  </si>
  <si>
    <t>Residential</t>
  </si>
  <si>
    <t>SEMO</t>
  </si>
  <si>
    <t>May</t>
  </si>
  <si>
    <t>June</t>
  </si>
  <si>
    <t>Total Adjustment</t>
  </si>
  <si>
    <t>Billing Determinants</t>
  </si>
  <si>
    <t xml:space="preserve">Billing Determinants </t>
  </si>
  <si>
    <t>CSWNA</t>
  </si>
  <si>
    <t>SGS WNAR</t>
  </si>
  <si>
    <t>CSWNA Summary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</si>
  <si>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</si>
  <si>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</si>
  <si>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</si>
  <si>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</si>
  <si>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</si>
  <si>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</si>
  <si>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</si>
  <si>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</si>
  <si>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</si>
  <si>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</si>
  <si>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</si>
  <si>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</si>
  <si>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</si>
  <si>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</si>
  <si>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</si>
  <si>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tmax</t>
  </si>
  <si>
    <t>tmin</t>
  </si>
  <si>
    <t>tavg</t>
  </si>
  <si>
    <t>cdd</t>
  </si>
  <si>
    <t>prcp</t>
  </si>
  <si>
    <t>Liberty Utilities</t>
  </si>
  <si>
    <t xml:space="preserve"> </t>
  </si>
  <si>
    <t>CYCLE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</si>
  <si>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</si>
  <si>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</si>
  <si>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</si>
  <si>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</si>
  <si>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</si>
  <si>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</si>
  <si>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</si>
  <si>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</si>
  <si>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</si>
  <si>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</si>
  <si>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</si>
  <si>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</si>
  <si>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 C</t>
  </si>
  <si>
    <t>Billing</t>
  </si>
  <si>
    <t>Days</t>
  </si>
  <si>
    <t>hdd</t>
  </si>
  <si>
    <t>Normals for 365-day year:</t>
  </si>
  <si>
    <t>Temp</t>
  </si>
  <si>
    <t>mmrank</t>
  </si>
  <si>
    <t>mmdd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</si>
  <si>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</si>
  <si>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</si>
  <si>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</si>
  <si>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</si>
  <si>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</si>
  <si>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</si>
  <si>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</si>
  <si>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</si>
  <si>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</si>
  <si>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</si>
  <si>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</si>
  <si>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</si>
  <si>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</si>
  <si>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</si>
  <si>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</si>
  <si>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</si>
  <si>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</si>
  <si>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</si>
  <si>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</si>
  <si>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</si>
  <si>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</si>
  <si>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</si>
  <si>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</si>
  <si>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</si>
  <si>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</si>
  <si>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</si>
  <si>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</si>
  <si>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</si>
  <si>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</si>
  <si>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</si>
  <si>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</si>
  <si>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</si>
  <si>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</si>
  <si>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</si>
  <si>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</si>
  <si>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</si>
  <si>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</si>
  <si>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</si>
  <si>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</si>
  <si>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</si>
  <si>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</si>
  <si>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</si>
  <si>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</si>
  <si>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</si>
  <si>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</si>
  <si>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</si>
  <si>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</si>
  <si>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</si>
  <si>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</si>
  <si>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</si>
  <si>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</si>
  <si>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</si>
  <si>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</si>
  <si>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</si>
  <si>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</si>
  <si>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</si>
  <si>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</si>
  <si>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</si>
  <si>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</si>
  <si>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</si>
  <si>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</si>
  <si>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</si>
  <si>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</si>
  <si>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</si>
  <si>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</si>
  <si>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</si>
  <si>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</si>
  <si>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</si>
  <si>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</si>
  <si>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</si>
  <si>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</si>
  <si>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</si>
  <si>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</si>
  <si>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</si>
  <si>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</si>
  <si>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</si>
  <si>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</si>
  <si>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</si>
  <si>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</si>
  <si>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</si>
  <si>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</si>
  <si>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</si>
  <si>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</si>
  <si>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</si>
  <si>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</si>
  <si>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</si>
  <si>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</si>
  <si>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</si>
  <si>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</si>
  <si>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</si>
  <si>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</si>
  <si>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</si>
  <si>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</si>
  <si>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</si>
  <si>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</si>
  <si>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</si>
  <si>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</si>
  <si>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</si>
  <si>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</si>
  <si>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</si>
  <si>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</si>
  <si>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</si>
  <si>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</si>
  <si>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</si>
  <si>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</si>
  <si>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</si>
  <si>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</si>
  <si>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</si>
  <si>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</si>
  <si>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</si>
  <si>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</si>
  <si>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</si>
  <si>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</si>
  <si>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</si>
  <si>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</si>
  <si>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</si>
  <si>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</si>
  <si>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</si>
  <si>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</si>
  <si>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</si>
  <si>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</si>
  <si>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</si>
  <si>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</si>
  <si>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</si>
  <si>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</si>
  <si>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</si>
  <si>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</si>
  <si>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</si>
  <si>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</si>
  <si>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</si>
  <si>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</si>
  <si>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</si>
  <si>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</si>
  <si>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</si>
  <si>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</si>
  <si>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</si>
  <si>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</si>
  <si>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</si>
  <si>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</si>
  <si>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</si>
  <si>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</si>
  <si>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</si>
  <si>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</si>
  <si>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</si>
  <si>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</si>
  <si>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</si>
  <si>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</si>
  <si>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</si>
  <si>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</si>
  <si>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</si>
  <si>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</si>
  <si>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</si>
  <si>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</si>
  <si>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</si>
  <si>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</si>
  <si>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</si>
  <si>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</si>
  <si>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</si>
  <si>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</si>
  <si>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</si>
  <si>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</si>
  <si>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</si>
  <si>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</si>
  <si>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</si>
  <si>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</si>
  <si>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</si>
  <si>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</si>
  <si>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</si>
  <si>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</si>
  <si>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</si>
  <si>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</si>
  <si>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</si>
  <si>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</si>
  <si>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</si>
  <si>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</si>
  <si>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</si>
  <si>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</si>
  <si>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</si>
  <si>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</si>
  <si>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</si>
  <si>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</si>
  <si>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</si>
  <si>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</si>
  <si>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</si>
  <si>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</si>
  <si>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</si>
  <si>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</si>
  <si>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</si>
  <si>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</si>
  <si>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</si>
  <si>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</si>
  <si>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</si>
  <si>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</si>
  <si>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</si>
  <si>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</si>
  <si>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</si>
  <si>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</si>
  <si>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</si>
  <si>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</si>
  <si>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</si>
  <si>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</si>
  <si>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</si>
  <si>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</si>
  <si>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</si>
  <si>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</si>
  <si>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</si>
  <si>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</si>
  <si>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</si>
  <si>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</si>
  <si>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</si>
  <si>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</si>
  <si>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</si>
  <si>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</si>
  <si>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</si>
  <si>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</si>
  <si>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</si>
  <si>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</si>
  <si>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</si>
  <si>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</si>
  <si>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</si>
  <si>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</si>
  <si>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</si>
  <si>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</si>
  <si>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</si>
  <si>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</si>
  <si>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</si>
  <si>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</si>
  <si>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</si>
  <si>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</si>
  <si>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</si>
  <si>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</si>
  <si>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</si>
  <si>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</si>
  <si>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</si>
  <si>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</si>
  <si>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</si>
  <si>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</si>
  <si>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</si>
  <si>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</si>
  <si>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</si>
  <si>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</si>
  <si>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</si>
  <si>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</si>
  <si>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</si>
  <si>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</si>
  <si>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</si>
  <si>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</si>
  <si>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</si>
  <si>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</si>
  <si>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</si>
  <si>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</si>
  <si>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</si>
  <si>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</si>
  <si>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</si>
  <si>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</si>
  <si>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</si>
  <si>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</si>
  <si>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</si>
  <si>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</si>
  <si>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</si>
  <si>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</si>
  <si>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</si>
  <si>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</si>
  <si>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</si>
  <si>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</si>
  <si>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</si>
  <si>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</si>
  <si>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</si>
  <si>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</si>
  <si>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</si>
  <si>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</si>
  <si>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</si>
  <si>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</si>
  <si>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</si>
  <si>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</si>
  <si>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</si>
  <si>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</si>
  <si>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</si>
  <si>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</si>
  <si>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</si>
  <si>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</si>
  <si>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</si>
  <si>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</si>
  <si>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</si>
  <si>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</si>
  <si>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</si>
  <si>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</si>
  <si>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</si>
  <si>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</si>
  <si>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</si>
  <si>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</si>
  <si>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</si>
  <si>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</si>
  <si>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</si>
  <si>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</si>
  <si>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</si>
  <si>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</si>
  <si>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</si>
  <si>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</si>
  <si>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</si>
  <si>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</si>
  <si>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</si>
  <si>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</si>
  <si>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</si>
  <si>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</si>
  <si>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</si>
  <si>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</si>
  <si>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</si>
  <si>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</si>
  <si>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</si>
  <si>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</si>
  <si>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</si>
  <si>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</si>
  <si>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</si>
  <si>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</si>
  <si>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</si>
  <si>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</si>
  <si>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</si>
  <si>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</si>
  <si>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</si>
  <si>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</si>
  <si>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</si>
  <si>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</si>
  <si>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</si>
  <si>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</si>
  <si>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</si>
  <si>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</si>
  <si>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</si>
  <si>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</si>
  <si>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</si>
  <si>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</si>
  <si>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</si>
  <si>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</si>
  <si>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</si>
  <si>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</si>
  <si>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</si>
  <si>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</si>
  <si>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</si>
  <si>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</si>
  <si>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</si>
  <si>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</si>
  <si>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</si>
  <si>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</si>
  <si>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</si>
  <si>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</si>
  <si>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</si>
  <si>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</si>
  <si>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</si>
  <si>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</si>
  <si>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</si>
  <si>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</si>
  <si>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</si>
  <si>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</si>
  <si>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</si>
  <si>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</si>
  <si>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</si>
  <si>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</si>
  <si>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</si>
  <si>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</si>
  <si>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</si>
  <si>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</si>
  <si>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</si>
  <si>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</si>
  <si>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</si>
  <si>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</si>
  <si>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/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</si>
  <si>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</si>
  <si>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</si>
  <si>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</si>
  <si>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</si>
  <si>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</si>
  <si>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</si>
  <si>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</si>
  <si>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</si>
  <si>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</si>
  <si>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 xml:space="preserve"> KIRKSVILLE (MO)</t>
  </si>
  <si>
    <t xml:space="preserve"> USC00234544</t>
  </si>
  <si>
    <t># of Bills</t>
  </si>
  <si>
    <t>SGS</t>
  </si>
  <si>
    <t>January Billing Cycles</t>
  </si>
  <si>
    <t>December Billing Cycles</t>
  </si>
  <si>
    <t>November Billing Cycles</t>
  </si>
  <si>
    <t>October Billing Cycles</t>
  </si>
  <si>
    <t>September Billing Cycles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</si>
  <si>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</si>
  <si>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</si>
  <si>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</si>
  <si>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</si>
  <si>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</si>
  <si>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</si>
  <si>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</si>
  <si>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</si>
  <si>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</si>
  <si>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</si>
  <si>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</si>
  <si>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</si>
  <si>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</si>
  <si>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</si>
  <si>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</si>
  <si>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</si>
  <si>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</si>
  <si>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</si>
  <si>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</si>
  <si>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</si>
  <si>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</si>
  <si>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</si>
  <si>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</si>
  <si>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</si>
  <si>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</si>
  <si>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</si>
  <si>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</si>
  <si>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NEMO Residential</t>
  </si>
  <si>
    <t>WEMO Residential</t>
  </si>
  <si>
    <t>SEMO Residential</t>
  </si>
  <si>
    <t>NEMO Commercial Small Firm</t>
  </si>
  <si>
    <t>WEMO Commercial Small Firm</t>
  </si>
  <si>
    <t>SEMO Commercial Small Firm</t>
  </si>
  <si>
    <t>Normal</t>
  </si>
  <si>
    <t>Actual</t>
  </si>
  <si>
    <t>HDD</t>
  </si>
  <si>
    <t>Year</t>
  </si>
  <si>
    <t>year</t>
  </si>
  <si>
    <t>NEMO/WEMO - Kirksville</t>
  </si>
  <si>
    <t>SEMO - Cape Girardeau</t>
  </si>
  <si>
    <t>NEMO</t>
  </si>
  <si>
    <t>WEMO</t>
  </si>
  <si>
    <t>Small GS</t>
  </si>
  <si>
    <t>b</t>
  </si>
  <si>
    <t>NDDij</t>
  </si>
  <si>
    <t>ADDij</t>
  </si>
  <si>
    <t>(NNDij - ADDij)</t>
  </si>
  <si>
    <t>Cij</t>
  </si>
  <si>
    <t>Weather Normalization Adjustment Rider</t>
  </si>
  <si>
    <r>
      <t>WNA</t>
    </r>
    <r>
      <rPr>
        <vertAlign val="subscript"/>
        <sz val="11"/>
        <rFont val="Calibri"/>
        <family val="2"/>
        <scheme val="minor"/>
      </rPr>
      <t>i</t>
    </r>
  </si>
  <si>
    <t xml:space="preserve">Customer Bill Count </t>
  </si>
  <si>
    <t>Res</t>
  </si>
  <si>
    <t>NEMO &amp; WEMO</t>
  </si>
  <si>
    <t>April 2019</t>
  </si>
  <si>
    <t>May 2019</t>
  </si>
  <si>
    <t>June 2019</t>
  </si>
  <si>
    <t>March 2019</t>
  </si>
  <si>
    <t>February 2019</t>
  </si>
  <si>
    <t>https://mrcc.illinois.edu/CLIMATE/Station/Daily/StnDyBTD.jsp</t>
  </si>
  <si>
    <t>               </t>
  </si>
  <si>
    <t>January 2019</t>
  </si>
  <si>
    <t>Liberty Utilities (Midstreams Natural Gas) Corp.</t>
  </si>
  <si>
    <t>1-19</t>
  </si>
  <si>
    <t>Current Period Adjustment</t>
  </si>
  <si>
    <t>July 2019</t>
  </si>
  <si>
    <t>Rev Month</t>
  </si>
  <si>
    <t>Assumptions</t>
  </si>
  <si>
    <t>Small SGS</t>
  </si>
  <si>
    <t>Beta coefficient</t>
  </si>
  <si>
    <t>Rates</t>
  </si>
  <si>
    <t>Winter</t>
  </si>
  <si>
    <t>Summer</t>
  </si>
  <si>
    <t>August</t>
  </si>
  <si>
    <t>September</t>
  </si>
  <si>
    <t>October</t>
  </si>
  <si>
    <t>Accounting Mo.</t>
  </si>
  <si>
    <t>Effective with September 2018, all meters on all cycles are read on the same date.  Billing revenue is for the month preceding the accounting bill month.</t>
  </si>
  <si>
    <t>&lt;&lt; Accounting Month</t>
  </si>
  <si>
    <t>Effective with February 2019, all meters on all cycles are read on the same date.  Billing revenue is for the month preceding the accounting bill month.</t>
  </si>
  <si>
    <t>Flow</t>
  </si>
  <si>
    <t>February  2019</t>
  </si>
  <si>
    <t>March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</si>
</sst>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  <numFmt numFmtId="171" formatCode="_(&quot;$&quot;* #,##0.000000000_);_(&quot;$&quot;* \(#,##0.0000000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sz val="14"/>
      <color theme="1"/>
      <name val="Symbol"/>
      <family val="1"/>
      <charset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5B9ED5"/>
        <bgColor indexed="64"/>
      </patternFill>
    </fill>
    <fill>
      <patternFill patternType="solid">
        <fgColor rgb="FF5A9ED6"/>
        <bgColor indexed="64"/>
      </patternFill>
    </fill>
    <fill>
      <patternFill patternType="solid">
        <fgColor rgb="FF5B95D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41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2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44" fontId="0" fillId="0" borderId="0" xfId="0" applyNumberFormat="1"/>
    <xf numFmtId="0" fontId="0" fillId="0" borderId="13" xfId="0" applyBorder="1"/>
    <xf numFmtId="0" fontId="2" fillId="3" borderId="1" xfId="0" applyFont="1" applyFill="1" applyBorder="1"/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5" borderId="1" xfId="4" applyFont="1" applyFill="1" applyBorder="1" applyAlignment="1">
      <alignment horizontal="center"/>
    </xf>
    <xf numFmtId="168" fontId="15" fillId="5" borderId="1" xfId="4" applyFont="1" applyFill="1" applyBorder="1" applyAlignment="1">
      <alignment horizontal="center"/>
    </xf>
    <xf numFmtId="168" fontId="12" fillId="0" borderId="1" xfId="4" applyFont="1" applyBorder="1"/>
    <xf numFmtId="168" fontId="12" fillId="5" borderId="1" xfId="4" applyFont="1" applyFill="1" applyBorder="1"/>
    <xf numFmtId="168" fontId="15" fillId="5" borderId="1" xfId="4" applyFont="1" applyFill="1" applyBorder="1"/>
    <xf numFmtId="168" fontId="13" fillId="0" borderId="1" xfId="4" applyFont="1" applyBorder="1"/>
    <xf numFmtId="168" fontId="13" fillId="5" borderId="1" xfId="4" applyFont="1" applyFill="1" applyBorder="1"/>
    <xf numFmtId="168" fontId="10" fillId="5" borderId="1" xfId="4" applyFill="1" applyBorder="1"/>
    <xf numFmtId="168" fontId="16" fillId="5" borderId="1" xfId="4" applyFont="1" applyFill="1" applyBorder="1"/>
    <xf numFmtId="16" fontId="13" fillId="5" borderId="1" xfId="4" quotePrefix="1" applyNumberFormat="1" applyFont="1" applyFill="1" applyBorder="1" applyAlignment="1">
      <alignment horizontal="center"/>
    </xf>
    <xf numFmtId="1" fontId="13" fillId="5" borderId="1" xfId="4" quotePrefix="1" applyNumberFormat="1" applyFont="1" applyFill="1" applyBorder="1" applyAlignment="1">
      <alignment horizontal="center"/>
    </xf>
    <xf numFmtId="16" fontId="13" fillId="5" borderId="1" xfId="4" applyNumberFormat="1" applyFont="1" applyFill="1" applyBorder="1" applyAlignment="1">
      <alignment horizontal="center"/>
    </xf>
    <xf numFmtId="16" fontId="16" fillId="5" borderId="1" xfId="4" quotePrefix="1" applyNumberFormat="1" applyFont="1" applyFill="1" applyBorder="1" applyAlignment="1">
      <alignment horizontal="center"/>
    </xf>
    <xf numFmtId="1" fontId="16" fillId="5" borderId="1" xfId="4" quotePrefix="1" applyNumberFormat="1" applyFont="1" applyFill="1" applyBorder="1" applyAlignment="1">
      <alignment horizontal="center"/>
    </xf>
    <xf numFmtId="16" fontId="16" fillId="5" borderId="1" xfId="4" applyNumberFormat="1" applyFont="1" applyFill="1" applyBorder="1" applyAlignment="1">
      <alignment horizontal="center"/>
    </xf>
    <xf numFmtId="1" fontId="17" fillId="5" borderId="1" xfId="4" quotePrefix="1" applyNumberFormat="1" applyFont="1" applyFill="1" applyBorder="1" applyAlignment="1">
      <alignment horizontal="center"/>
    </xf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6" fillId="0" borderId="0" xfId="11" applyFont="1" applyAlignment="1">
      <alignment horizontal="right"/>
    </xf>
    <xf numFmtId="0" fontId="18" fillId="0" borderId="0" xfId="11"/>
    <xf numFmtId="0" fontId="6" fillId="0" borderId="0" xfId="11" applyFont="1" applyAlignment="1">
      <alignment horizontal="left"/>
    </xf>
    <xf numFmtId="0" fontId="18" fillId="0" borderId="0" xfId="11" applyAlignment="1">
      <alignment horizontal="left"/>
    </xf>
    <xf numFmtId="1" fontId="6" fillId="0" borderId="0" xfId="11" applyNumberFormat="1" applyFont="1" applyAlignment="1">
      <alignment horizontal="center"/>
    </xf>
    <xf numFmtId="2" fontId="18" fillId="0" borderId="0" xfId="11" applyNumberFormat="1"/>
    <xf numFmtId="1" fontId="18" fillId="0" borderId="0" xfId="11" applyNumberFormat="1"/>
    <xf numFmtId="14" fontId="6" fillId="0" borderId="0" xfId="11" applyNumberFormat="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6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2" fontId="20" fillId="0" borderId="0" xfId="11" applyNumberFormat="1" applyFont="1"/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43" fontId="0" fillId="6" borderId="0" xfId="1" applyFont="1" applyFill="1"/>
    <xf numFmtId="14" fontId="0" fillId="0" borderId="0" xfId="0" applyNumberFormat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167" fontId="19" fillId="4" borderId="0" xfId="1" applyNumberFormat="1" applyFont="1" applyFill="1" applyAlignment="1">
      <alignment horizontal="right" vertical="center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0" xfId="0" applyFill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43" fontId="6" fillId="4" borderId="0" xfId="1" applyFont="1" applyFill="1" applyAlignment="1">
      <alignment horizontal="right"/>
    </xf>
    <xf numFmtId="43" fontId="18" fillId="4" borderId="0" xfId="1" applyFont="1" applyFill="1"/>
    <xf numFmtId="43" fontId="18" fillId="8" borderId="0" xfId="1" applyFont="1" applyFill="1"/>
    <xf numFmtId="43" fontId="18" fillId="0" borderId="0" xfId="1" applyFont="1"/>
    <xf numFmtId="168" fontId="15" fillId="9" borderId="1" xfId="4" applyFont="1" applyFill="1" applyBorder="1" applyAlignment="1">
      <alignment horizontal="center"/>
    </xf>
    <xf numFmtId="168" fontId="15" fillId="9" borderId="1" xfId="4" applyFont="1" applyFill="1" applyBorder="1"/>
    <xf numFmtId="168" fontId="16" fillId="9" borderId="1" xfId="4" applyFont="1" applyFill="1" applyBorder="1"/>
    <xf numFmtId="1" fontId="17" fillId="9" borderId="1" xfId="4" quotePrefix="1" applyNumberFormat="1" applyFont="1" applyFill="1" applyBorder="1" applyAlignment="1">
      <alignment horizontal="center"/>
    </xf>
    <xf numFmtId="168" fontId="12" fillId="9" borderId="1" xfId="4" applyFont="1" applyFill="1" applyBorder="1" applyAlignment="1">
      <alignment horizontal="center"/>
    </xf>
    <xf numFmtId="168" fontId="12" fillId="9" borderId="1" xfId="4" applyFont="1" applyFill="1" applyBorder="1"/>
    <xf numFmtId="168" fontId="13" fillId="9" borderId="1" xfId="4" applyFont="1" applyFill="1" applyBorder="1"/>
    <xf numFmtId="168" fontId="10" fillId="9" borderId="1" xfId="4" applyFill="1" applyBorder="1"/>
    <xf numFmtId="167" fontId="0" fillId="0" borderId="0" xfId="1" applyNumberFormat="1" applyFont="1"/>
    <xf numFmtId="169" fontId="0" fillId="0" borderId="0" xfId="2" applyNumberFormat="1" applyFont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/>
    </xf>
    <xf numFmtId="0" fontId="2" fillId="10" borderId="5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right"/>
    </xf>
    <xf numFmtId="0" fontId="2" fillId="10" borderId="7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16" fontId="17" fillId="5" borderId="1" xfId="5" applyNumberFormat="1" applyFont="1" applyFill="1" applyBorder="1"/>
    <xf numFmtId="16" fontId="17" fillId="5" borderId="1" xfId="6" applyNumberFormat="1" applyFont="1" applyFill="1" applyBorder="1"/>
    <xf numFmtId="16" fontId="17" fillId="5" borderId="1" xfId="7" applyNumberFormat="1" applyFont="1" applyFill="1" applyBorder="1"/>
    <xf numFmtId="16" fontId="17" fillId="5" borderId="1" xfId="8" applyNumberFormat="1" applyFont="1" applyFill="1" applyBorder="1"/>
    <xf numFmtId="16" fontId="17" fillId="5" borderId="1" xfId="9" applyNumberFormat="1" applyFont="1" applyFill="1" applyBorder="1"/>
    <xf numFmtId="16" fontId="17" fillId="5" borderId="1" xfId="10" applyNumberFormat="1" applyFont="1" applyFill="1" applyBorder="1"/>
    <xf numFmtId="16" fontId="17" fillId="9" borderId="1" xfId="9" applyNumberFormat="1" applyFont="1" applyFill="1" applyBorder="1"/>
    <xf numFmtId="16" fontId="17" fillId="9" borderId="1" xfId="8" applyNumberFormat="1" applyFont="1" applyFill="1" applyBorder="1"/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11" borderId="7" xfId="0" applyFont="1" applyFill="1" applyBorder="1" applyAlignment="1">
      <alignment horizontal="right"/>
    </xf>
    <xf numFmtId="0" fontId="2" fillId="11" borderId="8" xfId="0" applyFont="1" applyFill="1" applyBorder="1" applyAlignment="1">
      <alignment horizontal="right"/>
    </xf>
    <xf numFmtId="0" fontId="2" fillId="11" borderId="9" xfId="0" applyFont="1" applyFill="1" applyBorder="1" applyAlignment="1">
      <alignment horizontal="right"/>
    </xf>
    <xf numFmtId="0" fontId="2" fillId="11" borderId="2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166" fontId="2" fillId="11" borderId="3" xfId="1" applyNumberFormat="1" applyFont="1" applyFill="1" applyBorder="1" applyAlignment="1">
      <alignment horizontal="right"/>
    </xf>
    <xf numFmtId="166" fontId="2" fillId="11" borderId="4" xfId="1" applyNumberFormat="1" applyFont="1" applyFill="1" applyBorder="1" applyAlignment="1">
      <alignment horizontal="right"/>
    </xf>
    <xf numFmtId="166" fontId="2" fillId="11" borderId="8" xfId="1" applyNumberFormat="1" applyFont="1" applyFill="1" applyBorder="1" applyAlignment="1">
      <alignment horizontal="right"/>
    </xf>
    <xf numFmtId="166" fontId="2" fillId="11" borderId="9" xfId="1" applyNumberFormat="1" applyFont="1" applyFill="1" applyBorder="1" applyAlignment="1">
      <alignment horizontal="right"/>
    </xf>
    <xf numFmtId="0" fontId="2" fillId="3" borderId="14" xfId="0" applyFont="1" applyFill="1" applyBorder="1"/>
    <xf numFmtId="165" fontId="2" fillId="3" borderId="15" xfId="2" applyNumberFormat="1" applyFont="1" applyFill="1" applyBorder="1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2" applyNumberFormat="1" applyFont="1"/>
    <xf numFmtId="0" fontId="7" fillId="3" borderId="0" xfId="0" applyFont="1" applyFill="1" applyBorder="1" applyAlignment="1">
      <alignment horizontal="center"/>
    </xf>
    <xf numFmtId="171" fontId="0" fillId="0" borderId="0" xfId="0" applyNumberFormat="1"/>
    <xf numFmtId="0" fontId="0" fillId="0" borderId="0" xfId="0" applyBorder="1"/>
    <xf numFmtId="44" fontId="0" fillId="0" borderId="0" xfId="0" applyNumberFormat="1" applyBorder="1"/>
    <xf numFmtId="0" fontId="2" fillId="11" borderId="5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0" fillId="7" borderId="0" xfId="0" applyFill="1" applyBorder="1"/>
    <xf numFmtId="166" fontId="26" fillId="0" borderId="0" xfId="1" applyNumberFormat="1" applyFont="1"/>
    <xf numFmtId="166" fontId="4" fillId="0" borderId="0" xfId="1" applyNumberFormat="1" applyFont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169" fontId="0" fillId="0" borderId="0" xfId="2" applyNumberFormat="1" applyFont="1" applyFill="1" applyBorder="1"/>
    <xf numFmtId="166" fontId="0" fillId="0" borderId="0" xfId="1" applyNumberFormat="1" applyFont="1" applyFill="1" applyBorder="1"/>
    <xf numFmtId="3" fontId="0" fillId="0" borderId="0" xfId="0" applyNumberFormat="1" applyFill="1" applyBorder="1"/>
    <xf numFmtId="165" fontId="2" fillId="0" borderId="0" xfId="2" applyNumberFormat="1" applyFont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7" fillId="0" borderId="0" xfId="20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19" fillId="0" borderId="0" xfId="1" applyNumberFormat="1" applyFont="1" applyAlignment="1">
      <alignment horizontal="right" vertical="center"/>
    </xf>
    <xf numFmtId="14" fontId="0" fillId="4" borderId="0" xfId="0" applyNumberFormat="1" applyFill="1" applyAlignment="1">
      <alignment horizontal="left" vertical="center"/>
    </xf>
    <xf numFmtId="166" fontId="0" fillId="4" borderId="0" xfId="1" applyNumberFormat="1" applyFont="1" applyFill="1" applyAlignment="1">
      <alignment horizontal="right" vertical="center"/>
    </xf>
    <xf numFmtId="166" fontId="19" fillId="4" borderId="0" xfId="1" applyNumberFormat="1" applyFont="1" applyFill="1" applyAlignment="1">
      <alignment horizontal="right" vertical="center"/>
    </xf>
    <xf numFmtId="166" fontId="28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7" fontId="19" fillId="0" borderId="0" xfId="1" applyNumberFormat="1" applyFont="1" applyAlignment="1">
      <alignment horizontal="right" vertical="center"/>
    </xf>
    <xf numFmtId="0" fontId="0" fillId="4" borderId="0" xfId="0" applyFill="1" applyAlignment="1">
      <alignment horizontal="right" vertical="center"/>
    </xf>
    <xf numFmtId="167" fontId="0" fillId="4" borderId="0" xfId="1" applyNumberFormat="1" applyFont="1" applyFill="1" applyAlignment="1">
      <alignment horizontal="right" vertical="center"/>
    </xf>
    <xf numFmtId="0" fontId="28" fillId="0" borderId="0" xfId="0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" fontId="17" fillId="9" borderId="1" xfId="10" applyNumberFormat="1" applyFont="1" applyFill="1" applyBorder="1"/>
    <xf numFmtId="0" fontId="29" fillId="0" borderId="0" xfId="0" applyFont="1" applyAlignment="1">
      <alignment vertical="center"/>
    </xf>
    <xf numFmtId="16" fontId="17" fillId="9" borderId="1" xfId="5" applyNumberFormat="1" applyFont="1" applyFill="1" applyBorder="1"/>
    <xf numFmtId="16" fontId="17" fillId="9" borderId="1" xfId="6" applyNumberFormat="1" applyFont="1" applyFill="1" applyBorder="1"/>
    <xf numFmtId="16" fontId="17" fillId="9" borderId="1" xfId="7" applyNumberFormat="1" applyFont="1" applyFill="1" applyBorder="1"/>
    <xf numFmtId="0" fontId="5" fillId="13" borderId="0" xfId="3" applyFill="1" applyAlignment="1">
      <alignment horizontal="center"/>
    </xf>
    <xf numFmtId="14" fontId="5" fillId="13" borderId="0" xfId="3" applyNumberFormat="1" applyFill="1"/>
    <xf numFmtId="0" fontId="5" fillId="13" borderId="0" xfId="3" applyFill="1"/>
    <xf numFmtId="166" fontId="30" fillId="0" borderId="0" xfId="1" applyNumberFormat="1" applyFont="1"/>
    <xf numFmtId="166" fontId="0" fillId="0" borderId="0" xfId="1" applyNumberFormat="1" applyFont="1" applyBorder="1"/>
    <xf numFmtId="16" fontId="0" fillId="0" borderId="0" xfId="0" quotePrefix="1" applyNumberFormat="1" applyAlignment="1">
      <alignment horizontal="left" vertical="center"/>
    </xf>
    <xf numFmtId="169" fontId="0" fillId="0" borderId="0" xfId="2" applyNumberFormat="1" applyFont="1" applyBorder="1"/>
    <xf numFmtId="0" fontId="2" fillId="14" borderId="0" xfId="0" applyFont="1" applyFill="1"/>
    <xf numFmtId="169" fontId="0" fillId="0" borderId="3" xfId="2" applyNumberFormat="1" applyFont="1" applyFill="1" applyBorder="1"/>
    <xf numFmtId="169" fontId="0" fillId="0" borderId="3" xfId="2" applyNumberFormat="1" applyFont="1" applyBorder="1"/>
    <xf numFmtId="0" fontId="0" fillId="0" borderId="0" xfId="0" applyBorder="1" applyAlignment="1">
      <alignment horizontal="right" vertical="center"/>
    </xf>
    <xf numFmtId="0" fontId="2" fillId="15" borderId="5" xfId="0" applyFont="1" applyFill="1" applyBorder="1"/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166" fontId="0" fillId="0" borderId="0" xfId="0" applyNumberFormat="1" applyBorder="1"/>
    <xf numFmtId="0" fontId="4" fillId="2" borderId="0" xfId="0" quotePrefix="1" applyFont="1" applyFill="1" applyBorder="1" applyAlignment="1">
      <alignment horizontal="right" vertical="center"/>
    </xf>
    <xf numFmtId="0" fontId="2" fillId="16" borderId="0" xfId="0" applyFont="1" applyFill="1" applyAlignment="1">
      <alignment horizontal="right"/>
    </xf>
    <xf numFmtId="169" fontId="0" fillId="0" borderId="0" xfId="0" applyNumberFormat="1"/>
    <xf numFmtId="169" fontId="0" fillId="0" borderId="13" xfId="2" applyNumberFormat="1" applyFont="1" applyBorder="1"/>
    <xf numFmtId="166" fontId="2" fillId="3" borderId="3" xfId="1" applyNumberFormat="1" applyFont="1" applyFill="1" applyBorder="1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4" fontId="0" fillId="0" borderId="0" xfId="1" applyNumberFormat="1" applyFont="1"/>
    <xf numFmtId="165" fontId="0" fillId="0" borderId="0" xfId="2" applyNumberFormat="1" applyFont="1"/>
    <xf numFmtId="0" fontId="8" fillId="0" borderId="0" xfId="0" quotePrefix="1" applyNumberFormat="1" applyFont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168" fontId="15" fillId="8" borderId="1" xfId="4" applyFont="1" applyFill="1" applyBorder="1" applyAlignment="1">
      <alignment horizontal="center"/>
    </xf>
    <xf numFmtId="168" fontId="12" fillId="8" borderId="1" xfId="4" applyFont="1" applyFill="1" applyBorder="1" applyAlignment="1">
      <alignment horizontal="center"/>
    </xf>
    <xf numFmtId="168" fontId="15" fillId="8" borderId="1" xfId="4" applyFont="1" applyFill="1" applyBorder="1"/>
    <xf numFmtId="168" fontId="12" fillId="8" borderId="1" xfId="4" applyFont="1" applyFill="1" applyBorder="1"/>
    <xf numFmtId="168" fontId="10" fillId="8" borderId="0" xfId="4" applyFill="1"/>
    <xf numFmtId="0" fontId="0" fillId="0" borderId="0" xfId="0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10" fillId="8" borderId="0" xfId="4" applyFill="1" applyAlignment="1">
      <alignment horizontal="left" vertical="top" wrapText="1"/>
    </xf>
  </cellXfs>
  <cellStyles count="27">
    <cellStyle name="Comma" xfId="1" builtinId="3"/>
    <cellStyle name="Currency" xfId="2" builtinId="4"/>
    <cellStyle name="Hyperlink" xfId="20" builtinId="8"/>
    <cellStyle name="Normal" xfId="0" builtinId="0"/>
    <cellStyle name="Normal 2" xfId="3"/>
    <cellStyle name="Normal 26" xfId="5"/>
    <cellStyle name="Normal 26 2" xfId="13"/>
    <cellStyle name="Normal 28" xfId="6"/>
    <cellStyle name="Normal 28 2" xfId="14"/>
    <cellStyle name="Normal 3" xfId="11"/>
    <cellStyle name="Normal 30" xfId="7"/>
    <cellStyle name="Normal 30 2" xfId="15"/>
    <cellStyle name="Normal 32" xfId="8"/>
    <cellStyle name="Normal 32 2" xfId="16"/>
    <cellStyle name="Normal 34" xfId="9"/>
    <cellStyle name="Normal 34 2" xfId="17"/>
    <cellStyle name="Normal 36" xfId="10"/>
    <cellStyle name="Normal 36 2" xfId="18"/>
    <cellStyle name="Normal 37 3" xfId="21"/>
    <cellStyle name="Normal 38" xfId="23"/>
    <cellStyle name="Normal 39 2" xfId="25"/>
    <cellStyle name="Normal 40 2" xfId="24"/>
    <cellStyle name="Normal 41 2" xfId="22"/>
    <cellStyle name="Normal 42 2" xfId="26"/>
    <cellStyle name="Normal_dr_0102_-_meter_reading_schedule" xfId="4"/>
    <cellStyle name="Percent" xfId="19" builtinId="5"/>
    <cellStyle name="Percent 2" xfId="1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FF00"/>
      <color rgb="FF5B9BD5"/>
      <color rgb="FF0060A8"/>
      <color rgb="FF5B95D5"/>
      <color rgb="FF5A9BD6"/>
      <color rgb="FF5A9ED6"/>
      <color rgb="FF5B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Documents%20and%20Settings/coxkim/Local%20Settings/Temporary%20Internet%20Files/OLK22/results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mrcc.illinois.edu/CLIMATE/Station/Daily/StnDyBTD.jsp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mrcc.illinois.edu/CLIMATE/Station/Daily/StnDyBTD.jsp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25"/>
  <sheetViews>
    <sheetView tabSelected="1" zoomScale="90" zoomScaleNormal="90" workbookViewId="0">
      <selection activeCell="C9" sqref="C9"/>
    </sheetView>
  </sheetViews>
  <sheetFormatPr defaultColWidth="14.7109375" defaultRowHeight="15" x14ac:dyDescent="0.25"/>
  <cols>
    <col min="1" max="1" width="27.7109375" customWidth="1"/>
    <col min="2" max="2" width="1.28515625" style="174" customWidth="1"/>
    <col min="5" max="5" width="16.5703125" customWidth="1"/>
    <col min="6" max="6" width="1.28515625" style="174" customWidth="1"/>
    <col min="9" max="9" width="16.42578125" customWidth="1"/>
    <col min="10" max="10" width="1.28515625" style="174" customWidth="1"/>
    <col min="12" max="12" width="1.28515625" style="174" customWidth="1"/>
    <col min="16" max="16" width="14.7109375" style="161"/>
    <col min="17" max="17" width="1" style="161" customWidth="1"/>
    <col min="18" max="19" width="13.140625" style="161" customWidth="1"/>
    <col min="20" max="20" width="11.85546875" style="161" customWidth="1"/>
  </cols>
  <sheetData>
    <row r="1" spans="1:20" x14ac:dyDescent="0.25">
      <c r="A1" s="5" t="s">
        <v>29</v>
      </c>
      <c r="B1" s="170"/>
      <c r="C1" s="127" t="s">
        <v>20</v>
      </c>
      <c r="D1" s="127" t="s">
        <v>20</v>
      </c>
      <c r="E1" s="127" t="s">
        <v>20</v>
      </c>
      <c r="F1" s="170"/>
      <c r="G1" s="127" t="s">
        <v>499</v>
      </c>
      <c r="H1" s="127" t="s">
        <v>499</v>
      </c>
      <c r="I1" s="127" t="s">
        <v>499</v>
      </c>
      <c r="J1" s="170"/>
      <c r="K1" s="127" t="s">
        <v>20</v>
      </c>
      <c r="L1" s="170"/>
      <c r="M1" s="128" t="s">
        <v>499</v>
      </c>
      <c r="P1" s="213"/>
      <c r="R1" s="232"/>
      <c r="S1" s="232"/>
      <c r="T1" s="232"/>
    </row>
    <row r="2" spans="1:20" x14ac:dyDescent="0.25">
      <c r="A2" s="210"/>
      <c r="B2" s="171"/>
      <c r="C2" s="168" t="s">
        <v>497</v>
      </c>
      <c r="D2" s="168" t="s">
        <v>498</v>
      </c>
      <c r="E2" s="168" t="s">
        <v>509</v>
      </c>
      <c r="F2" s="171"/>
      <c r="G2" s="168" t="s">
        <v>497</v>
      </c>
      <c r="H2" s="168" t="s">
        <v>498</v>
      </c>
      <c r="I2" s="168" t="s">
        <v>509</v>
      </c>
      <c r="J2" s="171"/>
      <c r="K2" s="168" t="s">
        <v>21</v>
      </c>
      <c r="L2" s="171"/>
      <c r="M2" s="169" t="s">
        <v>21</v>
      </c>
      <c r="P2" s="213"/>
      <c r="S2" s="155"/>
      <c r="T2" s="155"/>
    </row>
    <row r="3" spans="1:20" x14ac:dyDescent="0.25">
      <c r="A3" s="10"/>
      <c r="B3" s="172"/>
      <c r="C3" s="11"/>
      <c r="D3" s="11"/>
      <c r="E3" s="11"/>
      <c r="F3" s="172"/>
      <c r="G3" s="11"/>
      <c r="H3" s="11"/>
      <c r="I3" s="11"/>
      <c r="J3" s="172"/>
      <c r="K3" s="11"/>
      <c r="L3" s="172"/>
      <c r="M3" s="12"/>
      <c r="P3" s="155"/>
      <c r="R3" s="155"/>
      <c r="S3" s="155"/>
    </row>
    <row r="4" spans="1:20" s="4" customFormat="1" x14ac:dyDescent="0.25">
      <c r="A4" s="13"/>
      <c r="B4" s="173"/>
      <c r="C4" s="14"/>
      <c r="D4" s="14"/>
      <c r="E4" s="14"/>
      <c r="F4" s="173"/>
      <c r="G4" s="14"/>
      <c r="H4" s="14"/>
      <c r="I4" s="14"/>
      <c r="J4" s="173"/>
      <c r="K4" s="15"/>
      <c r="L4" s="173"/>
      <c r="M4" s="24"/>
      <c r="P4" s="155"/>
      <c r="Q4" s="209"/>
      <c r="R4" s="155"/>
      <c r="S4" s="155"/>
      <c r="T4" s="161"/>
    </row>
    <row r="5" spans="1:20" s="4" customFormat="1" x14ac:dyDescent="0.25">
      <c r="A5" s="151"/>
      <c r="B5" s="173"/>
      <c r="C5" s="151"/>
      <c r="D5" s="151"/>
      <c r="E5" s="151"/>
      <c r="F5" s="173"/>
      <c r="G5" s="151"/>
      <c r="H5" s="151"/>
      <c r="I5" s="151"/>
      <c r="J5" s="173"/>
      <c r="K5" s="216"/>
      <c r="L5" s="173"/>
      <c r="M5" s="151"/>
      <c r="P5" s="214"/>
      <c r="Q5" s="209"/>
      <c r="R5" s="214"/>
      <c r="S5" s="214"/>
      <c r="T5" s="161"/>
    </row>
    <row r="6" spans="1:20" x14ac:dyDescent="0.25">
      <c r="A6" s="5" t="s">
        <v>29</v>
      </c>
      <c r="P6" s="155"/>
      <c r="R6" s="155"/>
      <c r="S6" s="155"/>
    </row>
    <row r="7" spans="1:20" x14ac:dyDescent="0.25">
      <c r="A7" s="19" t="s">
        <v>520</v>
      </c>
      <c r="P7" s="155"/>
      <c r="R7" s="155"/>
      <c r="S7" s="155"/>
    </row>
    <row r="8" spans="1:20" x14ac:dyDescent="0.25">
      <c r="A8" s="211" t="s">
        <v>537</v>
      </c>
      <c r="B8" s="175"/>
      <c r="C8" s="108">
        <f>+'CSWNA Res NEMO'!$I$10</f>
        <v>-83084</v>
      </c>
      <c r="D8" s="108">
        <f>+'CSWNA Res WEMO'!$I$10</f>
        <v>-17077</v>
      </c>
      <c r="E8" s="108">
        <f>SUM(C8:D8)</f>
        <v>-100161</v>
      </c>
      <c r="F8" s="175"/>
      <c r="G8" s="108">
        <f>+'CSWNA SGS NEMO'!$I$10</f>
        <v>-10143</v>
      </c>
      <c r="H8" s="108">
        <f>+'CSWNA SGS WEMO'!$I$10</f>
        <v>-2487</v>
      </c>
      <c r="I8" s="108">
        <f>SUM(G8:H8)</f>
        <v>-12630</v>
      </c>
      <c r="J8" s="175"/>
      <c r="K8" s="108">
        <f>+'CSWNA Res SEMO'!$I$10</f>
        <v>69075</v>
      </c>
      <c r="L8" s="175"/>
      <c r="M8" s="108">
        <f>+'CSWNA SGS SEMO'!$I$10</f>
        <v>6005</v>
      </c>
      <c r="O8" s="158"/>
      <c r="P8" s="155"/>
      <c r="R8" s="155"/>
      <c r="S8" s="155"/>
    </row>
    <row r="9" spans="1:20" x14ac:dyDescent="0.25">
      <c r="A9" s="211" t="s">
        <v>538</v>
      </c>
      <c r="B9" s="176"/>
      <c r="C9" s="3">
        <f>+'CSWNA Res NEMO'!$I$23</f>
        <v>-103155</v>
      </c>
      <c r="D9" s="3">
        <f>+'CSWNA Res WEMO'!$I$23</f>
        <v>-21118</v>
      </c>
      <c r="E9" s="3">
        <f t="shared" ref="E9:E13" si="0">SUM(C9:D9)</f>
        <v>-124273</v>
      </c>
      <c r="F9" s="176"/>
      <c r="G9" s="3">
        <f>'CSWNA SGS NEMO'!$I$23</f>
        <v>-12496</v>
      </c>
      <c r="H9" s="3">
        <f>'CSWNA SGS WEMO'!$I$23</f>
        <v>-3093</v>
      </c>
      <c r="I9" s="3">
        <f t="shared" ref="I9:I13" si="1">SUM(G9:H9)</f>
        <v>-15589</v>
      </c>
      <c r="J9" s="176"/>
      <c r="K9" s="3">
        <f>+'CSWNA Res SEMO'!$I$23</f>
        <v>-41221</v>
      </c>
      <c r="L9" s="176"/>
      <c r="M9" s="3">
        <f>+'CSWNA SGS SEMO'!$I$23</f>
        <v>-3590</v>
      </c>
      <c r="O9" s="3"/>
      <c r="P9" s="155"/>
      <c r="R9" s="155"/>
      <c r="S9" s="155"/>
    </row>
    <row r="10" spans="1:20" x14ac:dyDescent="0.25">
      <c r="A10" s="211" t="s">
        <v>510</v>
      </c>
      <c r="B10" s="176"/>
      <c r="C10" s="3">
        <f>+'CSWNA Res NEMO'!$I$36</f>
        <v>-5531</v>
      </c>
      <c r="D10" s="3">
        <f>+'CSWNA Res WEMO'!$I$36</f>
        <v>-1134</v>
      </c>
      <c r="E10" s="3">
        <f t="shared" si="0"/>
        <v>-6665</v>
      </c>
      <c r="F10" s="176"/>
      <c r="G10" s="3">
        <f>'CSWNA SGS NEMO'!$I$36</f>
        <v>-676</v>
      </c>
      <c r="H10" s="3">
        <f>'CSWNA SGS WEMO'!$I$36</f>
        <v>-164</v>
      </c>
      <c r="I10" s="3">
        <f t="shared" si="1"/>
        <v>-840</v>
      </c>
      <c r="J10" s="176"/>
      <c r="K10" s="3">
        <f>+'CSWNA Res SEMO'!$I$36</f>
        <v>10594</v>
      </c>
      <c r="L10" s="176"/>
      <c r="M10" s="3">
        <f>+'CSWNA SGS SEMO'!$I$36</f>
        <v>920</v>
      </c>
      <c r="O10" s="3"/>
      <c r="P10" s="203"/>
      <c r="R10" s="155"/>
      <c r="S10" s="155"/>
    </row>
    <row r="11" spans="1:20" x14ac:dyDescent="0.25">
      <c r="A11" s="211" t="s">
        <v>511</v>
      </c>
      <c r="B11" s="176"/>
      <c r="C11" s="3">
        <f>+'CSWNA Res NEMO'!$I$49</f>
        <v>-39572.865398129979</v>
      </c>
      <c r="D11" s="3">
        <f>+'CSWNA Res WEMO'!$I$49</f>
        <v>-7778</v>
      </c>
      <c r="E11" s="3">
        <f t="shared" si="0"/>
        <v>-47350.865398129979</v>
      </c>
      <c r="F11" s="176"/>
      <c r="G11" s="3">
        <f>'CSWNA SGS NEMO'!$I$49</f>
        <v>-4637</v>
      </c>
      <c r="H11" s="3">
        <f>'CSWNA SGS WEMO'!$I$49</f>
        <v>-1133</v>
      </c>
      <c r="I11" s="3">
        <f t="shared" si="1"/>
        <v>-5770</v>
      </c>
      <c r="J11" s="176"/>
      <c r="K11" s="3">
        <f>+'CSWNA Res SEMO'!$I$49</f>
        <v>15537</v>
      </c>
      <c r="L11" s="176"/>
      <c r="M11" s="3">
        <f>+'CSWNA SGS SEMO'!$I$49</f>
        <v>1349</v>
      </c>
      <c r="O11" s="3"/>
      <c r="P11" s="203"/>
      <c r="R11" s="155"/>
      <c r="S11" s="155"/>
    </row>
    <row r="12" spans="1:20" x14ac:dyDescent="0.25">
      <c r="A12" s="211" t="s">
        <v>512</v>
      </c>
      <c r="B12" s="176"/>
      <c r="C12" s="3">
        <f>+'CSWNA Res NEMO'!$I$62</f>
        <v>5380</v>
      </c>
      <c r="D12" s="3">
        <f>+'CSWNA Res WEMO'!$I$62</f>
        <v>1122</v>
      </c>
      <c r="E12" s="3">
        <f t="shared" si="0"/>
        <v>6502</v>
      </c>
      <c r="F12" s="176"/>
      <c r="G12" s="3">
        <f>+'CSWNA SGS NEMO'!$I$62</f>
        <v>668</v>
      </c>
      <c r="H12" s="3">
        <f>+'CSWNA SGS WEMO'!$I$62</f>
        <v>162</v>
      </c>
      <c r="I12" s="3">
        <f t="shared" si="1"/>
        <v>830</v>
      </c>
      <c r="J12" s="176"/>
      <c r="K12" s="3">
        <f>+'CSWNA Res SEMO'!$I$62</f>
        <v>-17863</v>
      </c>
      <c r="L12" s="176"/>
      <c r="M12" s="3">
        <f>+'CSWNA SGS SEMO'!$I$62</f>
        <v>-1548</v>
      </c>
      <c r="O12" s="3"/>
      <c r="P12" s="203"/>
      <c r="R12" s="155"/>
      <c r="S12" s="155"/>
    </row>
    <row r="13" spans="1:20" x14ac:dyDescent="0.25">
      <c r="A13" s="211" t="s">
        <v>521</v>
      </c>
      <c r="B13" s="176"/>
      <c r="C13" s="3">
        <f>+'CSWNA Res NEMO'!$I$75</f>
        <v>1117</v>
      </c>
      <c r="D13" s="3">
        <f>+'CSWNA Res WEMO'!$I$75</f>
        <v>232</v>
      </c>
      <c r="E13" s="3">
        <f t="shared" si="0"/>
        <v>1349</v>
      </c>
      <c r="F13" s="176"/>
      <c r="G13" s="3">
        <f>+'CSWNA SGS NEMO'!$I$75</f>
        <v>137</v>
      </c>
      <c r="H13" s="3">
        <f>+'CSWNA SGS WEMO'!$I$75</f>
        <v>34</v>
      </c>
      <c r="I13" s="3">
        <f t="shared" si="1"/>
        <v>171</v>
      </c>
      <c r="J13" s="176"/>
      <c r="K13" s="3">
        <f>+'CSWNA Res SEMO'!$I$75</f>
        <v>67</v>
      </c>
      <c r="L13" s="176"/>
      <c r="M13" s="3">
        <f>+'CSWNA SGS SEMO'!$I$75</f>
        <v>6</v>
      </c>
      <c r="O13" s="3"/>
      <c r="P13" s="203"/>
      <c r="R13" s="155"/>
      <c r="S13" s="155"/>
    </row>
    <row r="14" spans="1:20" ht="6.75" customHeight="1" x14ac:dyDescent="0.25">
      <c r="R14" s="155"/>
      <c r="S14" s="155"/>
    </row>
    <row r="15" spans="1:20" x14ac:dyDescent="0.25">
      <c r="A15" s="206" t="s">
        <v>24</v>
      </c>
      <c r="B15" s="175"/>
      <c r="C15" s="208">
        <f>SUM(C8:C14)</f>
        <v>-224845.86539812997</v>
      </c>
      <c r="D15" s="208">
        <f t="shared" ref="D15:E15" si="2">SUM(D8:D14)</f>
        <v>-45753</v>
      </c>
      <c r="E15" s="208">
        <f t="shared" si="2"/>
        <v>-270598.86539812997</v>
      </c>
      <c r="F15" s="207"/>
      <c r="G15" s="208">
        <f>SUM(G8:G14)</f>
        <v>-27147</v>
      </c>
      <c r="H15" s="208">
        <f t="shared" ref="H15:I15" si="3">SUM(H8:H14)</f>
        <v>-6681</v>
      </c>
      <c r="I15" s="208">
        <f t="shared" si="3"/>
        <v>-33828</v>
      </c>
      <c r="J15" s="207"/>
      <c r="K15" s="208">
        <f t="shared" ref="K15:M15" si="4">SUM(K8:K14)</f>
        <v>36189</v>
      </c>
      <c r="L15" s="208"/>
      <c r="M15" s="208">
        <f t="shared" si="4"/>
        <v>3142</v>
      </c>
      <c r="O15" s="161"/>
      <c r="R15" s="155"/>
      <c r="S15" s="155"/>
    </row>
    <row r="16" spans="1:20" x14ac:dyDescent="0.25">
      <c r="B16" s="175"/>
      <c r="C16" s="205"/>
      <c r="D16" s="205"/>
      <c r="E16" s="205"/>
      <c r="F16" s="175"/>
      <c r="G16" s="205"/>
      <c r="H16" s="205"/>
      <c r="I16" s="205"/>
      <c r="J16" s="175"/>
      <c r="K16" s="205"/>
      <c r="L16" s="175"/>
      <c r="M16" s="205"/>
      <c r="O16" s="161"/>
      <c r="R16" s="155"/>
      <c r="S16" s="155"/>
    </row>
    <row r="17" spans="1:23" x14ac:dyDescent="0.25">
      <c r="A17" t="s">
        <v>25</v>
      </c>
      <c r="B17" s="177"/>
      <c r="C17" s="3">
        <f>Assumptions!B20</f>
        <v>11089284.458101537</v>
      </c>
      <c r="D17" s="3">
        <f>Assumptions!D20</f>
        <v>2140376.9890333959</v>
      </c>
      <c r="E17" s="3">
        <f>SUM(C17:D17)</f>
        <v>13229661.447134933</v>
      </c>
      <c r="F17" s="177"/>
      <c r="G17" s="3">
        <f>Assumptions!C20</f>
        <v>3249867.6799999997</v>
      </c>
      <c r="H17" s="23">
        <f>Assumptions!E20</f>
        <v>700365.64440726885</v>
      </c>
      <c r="I17" s="3">
        <f>SUM(G17:H17)</f>
        <v>3950233.3244072683</v>
      </c>
      <c r="J17" s="177"/>
      <c r="K17" s="3">
        <f>Assumptions!F20</f>
        <v>15300894.639401933</v>
      </c>
      <c r="L17" s="177"/>
      <c r="M17" s="3">
        <f>Assumptions!G20</f>
        <v>3908443.5557121718</v>
      </c>
      <c r="T17" s="162"/>
      <c r="W17" s="17"/>
    </row>
    <row r="18" spans="1:23" ht="15.75" thickBot="1" x14ac:dyDescent="0.3">
      <c r="T18" s="162"/>
      <c r="W18" s="17"/>
    </row>
    <row r="19" spans="1:23" ht="15.75" thickBot="1" x14ac:dyDescent="0.3">
      <c r="A19" s="148" t="s">
        <v>27</v>
      </c>
      <c r="B19" s="178"/>
      <c r="C19" s="149"/>
      <c r="D19" s="149"/>
      <c r="E19" s="149">
        <f>ROUND(E15/E17,5)</f>
        <v>-2.0449999999999999E-2</v>
      </c>
      <c r="F19" s="178"/>
      <c r="G19" s="149"/>
      <c r="H19" s="149"/>
      <c r="I19" s="149">
        <f>ROUND(I15/I17,5)</f>
        <v>-8.5599999999999999E-3</v>
      </c>
      <c r="J19" s="178"/>
      <c r="K19" s="149">
        <f>ROUND(K15/K17,5)</f>
        <v>2.3700000000000001E-3</v>
      </c>
      <c r="L19" s="178"/>
      <c r="M19" s="149">
        <f>ROUND(M15/M17,5)</f>
        <v>8.0000000000000004E-4</v>
      </c>
      <c r="T19" s="162"/>
      <c r="W19" s="17"/>
    </row>
    <row r="21" spans="1:23" x14ac:dyDescent="0.25">
      <c r="B21" s="176"/>
      <c r="C21" s="3"/>
      <c r="D21" s="3"/>
      <c r="E21" s="3"/>
      <c r="F21" s="176"/>
      <c r="G21" s="3"/>
      <c r="H21" s="3"/>
      <c r="I21" s="3"/>
      <c r="J21" s="176"/>
      <c r="L21" s="176"/>
      <c r="M21" s="3"/>
      <c r="O21" s="3"/>
      <c r="P21" s="215"/>
      <c r="Q21" s="215"/>
    </row>
    <row r="22" spans="1:23" x14ac:dyDescent="0.25">
      <c r="M22" s="21"/>
      <c r="N22" s="3"/>
    </row>
    <row r="23" spans="1:23" x14ac:dyDescent="0.25">
      <c r="C23" s="21"/>
      <c r="D23" s="21"/>
      <c r="E23" s="21"/>
      <c r="M23" s="3"/>
      <c r="N23" s="3"/>
    </row>
    <row r="25" spans="1:23" x14ac:dyDescent="0.25">
      <c r="C25" s="111"/>
      <c r="D25" s="111"/>
      <c r="E25" s="111"/>
    </row>
  </sheetData>
  <mergeCells count="1">
    <mergeCell ref="R1:T1"/>
  </mergeCells>
  <phoneticPr fontId="22" type="noConversion"/>
  <pageMargins left="0.45" right="0.45" top="0.75" bottom="0.5" header="0.3" footer="0.3"/>
  <pageSetup scale="75" orientation="landscape" horizontalDpi="72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9" sqref="H9"/>
    </sheetView>
  </sheetViews>
  <sheetFormatPr defaultColWidth="12.7109375" defaultRowHeight="15" x14ac:dyDescent="0.25"/>
  <cols>
    <col min="1" max="3" width="10.140625" style="71" customWidth="1"/>
    <col min="4" max="5" width="12.7109375" style="32"/>
    <col min="6" max="6" width="12.7109375" style="32" customWidth="1"/>
    <col min="7" max="7" width="12.7109375" style="71" customWidth="1"/>
    <col min="8" max="8" width="12.7109375" style="32"/>
    <col min="9" max="9" width="12.7109375" style="32" customWidth="1"/>
    <col min="10" max="11" width="12.7109375" customWidth="1"/>
    <col min="12" max="12" width="22.5703125" style="32" bestFit="1" customWidth="1"/>
    <col min="17" max="16384" width="12.7109375" style="32"/>
  </cols>
  <sheetData>
    <row r="1" spans="1:16" x14ac:dyDescent="0.25">
      <c r="A1" s="73"/>
      <c r="B1" s="73"/>
      <c r="C1" s="73"/>
      <c r="D1" s="73"/>
      <c r="E1" s="73"/>
      <c r="F1" s="73"/>
      <c r="G1" s="73"/>
      <c r="H1" s="73"/>
      <c r="I1" s="73" t="s">
        <v>497</v>
      </c>
      <c r="J1" s="73" t="s">
        <v>497</v>
      </c>
    </row>
    <row r="2" spans="1:16" x14ac:dyDescent="0.25">
      <c r="A2" s="78" t="s">
        <v>30</v>
      </c>
      <c r="B2" s="78"/>
      <c r="C2" s="78"/>
      <c r="D2" s="78" t="s">
        <v>31</v>
      </c>
      <c r="E2" s="78" t="s">
        <v>31</v>
      </c>
      <c r="F2" s="78" t="s">
        <v>32</v>
      </c>
      <c r="G2" s="78" t="s">
        <v>34</v>
      </c>
      <c r="H2" s="78" t="s">
        <v>33</v>
      </c>
      <c r="I2" s="78" t="s">
        <v>20</v>
      </c>
      <c r="J2" s="78" t="s">
        <v>451</v>
      </c>
    </row>
    <row r="3" spans="1:16" s="76" customFormat="1" ht="14.45" customHeight="1" x14ac:dyDescent="0.25">
      <c r="A3" s="74" t="s">
        <v>35</v>
      </c>
      <c r="B3" s="74" t="s">
        <v>493</v>
      </c>
      <c r="C3" s="74" t="s">
        <v>522</v>
      </c>
      <c r="D3" s="74" t="s">
        <v>37</v>
      </c>
      <c r="E3" s="74" t="s">
        <v>38</v>
      </c>
      <c r="F3" s="74" t="s">
        <v>39</v>
      </c>
      <c r="G3" s="74" t="s">
        <v>41</v>
      </c>
      <c r="H3" s="74" t="s">
        <v>40</v>
      </c>
      <c r="I3" s="74" t="s">
        <v>450</v>
      </c>
      <c r="J3" s="74" t="s">
        <v>450</v>
      </c>
      <c r="K3"/>
      <c r="M3"/>
      <c r="N3"/>
      <c r="O3"/>
      <c r="P3"/>
    </row>
    <row r="4" spans="1:16" customFormat="1" ht="14.45" customHeight="1" x14ac:dyDescent="0.25">
      <c r="A4" s="69"/>
      <c r="B4" s="69"/>
      <c r="C4" s="156"/>
      <c r="I4" s="3"/>
      <c r="J4" s="3"/>
    </row>
    <row r="5" spans="1:16" customFormat="1" ht="14.45" customHeight="1" x14ac:dyDescent="0.25">
      <c r="A5" s="233" t="str">
        <f>'CSWNA Summary'!A8&amp;" Billing Cycle"</f>
        <v>February  2019 Billing Cycle</v>
      </c>
      <c r="B5" s="234"/>
      <c r="C5" s="234"/>
      <c r="I5" s="3"/>
      <c r="J5" s="3"/>
    </row>
    <row r="6" spans="1:16" x14ac:dyDescent="0.25">
      <c r="A6" s="224" t="s">
        <v>519</v>
      </c>
      <c r="B6" s="71">
        <v>2019</v>
      </c>
      <c r="C6" s="71">
        <v>2</v>
      </c>
      <c r="D6" s="33">
        <f>HLOOKUP((C6)&amp;B6,'Meter Reading_NEMO'!$B$4:$AX$10,7,FALSE)</f>
        <v>43491</v>
      </c>
      <c r="E6" s="33">
        <f>HLOOKUP(C6+1&amp;B6,'Meter Reading_NEMO'!$B$4:$AX$10,7,FALSE)</f>
        <v>43519</v>
      </c>
      <c r="F6" s="32">
        <f>E6-D6</f>
        <v>28</v>
      </c>
      <c r="G6" s="34">
        <f>SUMIFS(HDD_Summary!$E$4:$E$488,HDD_Summary!$D$4:$D$488,"&lt;"&amp;$E6,HDD_Summary!$D$4:$D$488,"&gt;="&amp;$D6)</f>
        <v>1241.5</v>
      </c>
      <c r="H6" s="34">
        <f>SUMIFS(HDD_Summary!$F$4:$F$488,HDD_Summary!$D$4:$D$488,"&lt;"&amp;$E6,HDD_Summary!$D$4:$D$488,"&gt;="&amp;$D6)</f>
        <v>1104.8953623956074</v>
      </c>
      <c r="I6" s="166">
        <f>SUM('Customer Count by Cycle'!C27:D27)</f>
        <v>16080</v>
      </c>
      <c r="J6" s="167">
        <f>SUM('Customer Count by Cycle'!E27:F27)</f>
        <v>2186</v>
      </c>
    </row>
    <row r="7" spans="1:16" x14ac:dyDescent="0.25">
      <c r="D7" s="33"/>
      <c r="E7" s="33"/>
      <c r="G7" s="70"/>
      <c r="H7" s="34"/>
      <c r="I7" s="166"/>
      <c r="J7" s="167"/>
    </row>
    <row r="8" spans="1:16" x14ac:dyDescent="0.25">
      <c r="A8" s="212" t="str">
        <f>'CSWNA Summary'!A9&amp;" Billing Cycle"</f>
        <v>March  2019 Billing Cycle</v>
      </c>
      <c r="B8" s="93"/>
      <c r="C8" s="159"/>
      <c r="D8" s="33"/>
      <c r="E8" s="33"/>
      <c r="G8" s="70"/>
      <c r="H8" s="34"/>
      <c r="I8" s="166"/>
      <c r="J8" s="167"/>
    </row>
    <row r="9" spans="1:16" x14ac:dyDescent="0.25">
      <c r="A9" s="71" t="str">
        <f>A6</f>
        <v>1-19</v>
      </c>
      <c r="B9" s="71">
        <f>IF(C6=12,B6+1,B6)</f>
        <v>2019</v>
      </c>
      <c r="C9" s="71">
        <f>IF(C6=12,1,C6+1)</f>
        <v>3</v>
      </c>
      <c r="D9" s="33">
        <f>HLOOKUP((C9)&amp;B9,'Meter Reading_NEMO'!$B$4:$AX$10,7,FALSE)</f>
        <v>43519</v>
      </c>
      <c r="E9" s="33">
        <f>HLOOKUP(C9+1&amp;B9,'Meter Reading_NEMO'!$B$4:$AX$10,7,FALSE)</f>
        <v>43549</v>
      </c>
      <c r="F9" s="32">
        <f>E9-D9</f>
        <v>30</v>
      </c>
      <c r="G9" s="34">
        <f>SUMIFS(HDD_Summary!$E$4:$E$488,HDD_Summary!$D$4:$D$488,"&lt;"&amp;$E9,HDD_Summary!$D$4:$D$488,"&gt;="&amp;$D9)</f>
        <v>1030.5</v>
      </c>
      <c r="H9" s="34">
        <f>SUMIFS(HDD_Summary!$F$4:$F$488,HDD_Summary!$D$4:$D$488,"&lt;"&amp;$E9,HDD_Summary!$D$4:$D$488,"&gt;="&amp;$D9)</f>
        <v>863.13300678001997</v>
      </c>
      <c r="I9" s="166">
        <f>SUM('Customer Count by Cycle'!C49:D49)</f>
        <v>16295</v>
      </c>
      <c r="J9" s="167">
        <f>SUM('Customer Count by Cycle'!E49:F49)</f>
        <v>2198</v>
      </c>
    </row>
    <row r="10" spans="1:16" x14ac:dyDescent="0.25">
      <c r="D10" s="33"/>
      <c r="E10" s="33"/>
      <c r="G10" s="70"/>
      <c r="H10" s="34"/>
      <c r="I10" s="166"/>
      <c r="J10" s="167"/>
    </row>
    <row r="11" spans="1:16" x14ac:dyDescent="0.25">
      <c r="A11" s="212" t="str">
        <f>'CSWNA Summary'!A10&amp;" Billing Cycle"</f>
        <v>April 2019 Billing Cycle</v>
      </c>
      <c r="B11" s="93"/>
      <c r="C11" s="159"/>
      <c r="D11" s="33"/>
      <c r="E11" s="33"/>
      <c r="G11" s="70"/>
      <c r="H11" s="34"/>
      <c r="I11" s="166"/>
      <c r="J11" s="167"/>
    </row>
    <row r="12" spans="1:16" x14ac:dyDescent="0.25">
      <c r="A12" s="71" t="str">
        <f>A9</f>
        <v>1-19</v>
      </c>
      <c r="B12" s="71">
        <f>IF(C9=12,B9+1,B9)</f>
        <v>2019</v>
      </c>
      <c r="C12" s="71">
        <f>IF(C9=12,1,C9+1)</f>
        <v>4</v>
      </c>
      <c r="D12" s="33">
        <f>HLOOKUP((C12)&amp;B12,'Meter Reading_NEMO'!$B$4:$AX$10,7,FALSE)</f>
        <v>43549</v>
      </c>
      <c r="E12" s="33">
        <f>HLOOKUP(C12+1&amp;B12,'Meter Reading_NEMO'!$B$4:$AX$10,7,FALSE)</f>
        <v>43580</v>
      </c>
      <c r="F12" s="32">
        <f>E12-D12</f>
        <v>31</v>
      </c>
      <c r="G12" s="34">
        <f>SUMIFS(HDD_Summary!$E$4:$E$488,HDD_Summary!$D$4:$D$488,"&lt;"&amp;$E12,HDD_Summary!$D$4:$D$488,"&gt;="&amp;$D12)</f>
        <v>451.5</v>
      </c>
      <c r="H12" s="34">
        <f>SUMIFS(HDD_Summary!$F$4:$F$488,HDD_Summary!$D$4:$D$488,"&lt;"&amp;$E12,HDD_Summary!$D$4:$D$488,"&gt;="&amp;$D12)</f>
        <v>442.44759856630822</v>
      </c>
      <c r="I12" s="166">
        <f>SUM('Customer Count by Cycle'!C71:D71)</f>
        <v>16154</v>
      </c>
      <c r="J12" s="167">
        <f>SUM('Customer Count by Cycle'!E71:F71)</f>
        <v>2198</v>
      </c>
    </row>
    <row r="13" spans="1:16" x14ac:dyDescent="0.25">
      <c r="D13" s="33"/>
      <c r="E13" s="33"/>
      <c r="G13" s="70"/>
      <c r="H13" s="34"/>
      <c r="I13" s="166"/>
      <c r="J13" s="167"/>
    </row>
    <row r="14" spans="1:16" x14ac:dyDescent="0.25">
      <c r="A14" s="212" t="str">
        <f>'CSWNA Summary'!A11&amp;" Billing Cycle"</f>
        <v>May 2019 Billing Cycle</v>
      </c>
      <c r="B14" s="93"/>
      <c r="C14" s="159"/>
      <c r="D14" s="33"/>
      <c r="E14" s="33"/>
      <c r="G14" s="70"/>
      <c r="H14" s="34"/>
      <c r="I14" s="166"/>
      <c r="J14" s="167"/>
    </row>
    <row r="15" spans="1:16" x14ac:dyDescent="0.25">
      <c r="A15" s="71" t="str">
        <f>A12</f>
        <v>1-19</v>
      </c>
      <c r="B15" s="71">
        <f>IF(C12=12,B12+1,B12)</f>
        <v>2019</v>
      </c>
      <c r="C15" s="71">
        <f>IF(C12=12,1,C12+1)</f>
        <v>5</v>
      </c>
      <c r="D15" s="33">
        <f>HLOOKUP((C15)&amp;B15,'Meter Reading_NEMO'!$B$4:$AX$10,7,FALSE)</f>
        <v>43580</v>
      </c>
      <c r="E15" s="33">
        <f>HLOOKUP(C15+1&amp;B15,'Meter Reading_NEMO'!$B$4:$AX$10,7,FALSE)</f>
        <v>43616</v>
      </c>
      <c r="F15" s="32">
        <f>E15-D15</f>
        <v>36</v>
      </c>
      <c r="G15" s="34">
        <f>SUMIFS(HDD_Summary!$E$4:$E$488,HDD_Summary!$D$4:$D$488,"&lt;"&amp;$E15,HDD_Summary!$D$4:$D$488,"&gt;="&amp;$D15)</f>
        <v>294.5</v>
      </c>
      <c r="H15" s="34">
        <f>SUMIFS(HDD_Summary!$F$4:$F$488,HDD_Summary!$D$4:$D$488,"&lt;"&amp;$E15,HDD_Summary!$D$4:$D$488,"&gt;="&amp;$D15)</f>
        <v>231.67243130227004</v>
      </c>
      <c r="I15" s="166">
        <f>SUM('Customer Count by Cycle'!C93:D93)</f>
        <v>15957</v>
      </c>
      <c r="J15" s="166">
        <f>SUM('Customer Count by Cycle'!E93:F93)</f>
        <v>2173</v>
      </c>
    </row>
    <row r="16" spans="1:16" x14ac:dyDescent="0.25">
      <c r="D16" s="33"/>
      <c r="E16" s="33"/>
      <c r="G16" s="70"/>
      <c r="H16" s="34"/>
      <c r="I16" s="166"/>
      <c r="J16" s="167"/>
    </row>
    <row r="17" spans="1:10" x14ac:dyDescent="0.25">
      <c r="A17" s="212" t="str">
        <f>'CSWNA Summary'!A12&amp;" Billing Cycle"</f>
        <v>June 2019 Billing Cycle</v>
      </c>
      <c r="B17" s="93"/>
      <c r="C17" s="159"/>
      <c r="D17" s="33"/>
      <c r="E17" s="33"/>
      <c r="G17" s="70"/>
      <c r="H17" s="34"/>
      <c r="I17" s="166"/>
      <c r="J17" s="167"/>
    </row>
    <row r="18" spans="1:10" x14ac:dyDescent="0.25">
      <c r="A18" s="71" t="str">
        <f>A15</f>
        <v>1-19</v>
      </c>
      <c r="B18" s="71">
        <f>IF(C15=12,B15+1,B15)</f>
        <v>2019</v>
      </c>
      <c r="C18" s="71">
        <f>IF(C15=12,1,C15+1)</f>
        <v>6</v>
      </c>
      <c r="D18" s="33">
        <f>HLOOKUP((C18)&amp;B18,'Meter Reading_NEMO'!$B$4:$AX$10,7,FALSE)</f>
        <v>43616</v>
      </c>
      <c r="E18" s="33">
        <f>HLOOKUP(C18+1&amp;B18,'Meter Reading_NEMO'!$B$4:$AX$10,7,FALSE)</f>
        <v>43646</v>
      </c>
      <c r="F18" s="32">
        <f>E18-D18</f>
        <v>30</v>
      </c>
      <c r="G18" s="34">
        <f>SUMIFS(HDD_Summary!$E$4:$E$488,HDD_Summary!$D$4:$D$488,"&lt;"&amp;$E18,HDD_Summary!$D$4:$D$488,"&gt;="&amp;$D18)</f>
        <v>11.5</v>
      </c>
      <c r="H18" s="34">
        <f>SUMIFS(HDD_Summary!$F$4:$F$488,HDD_Summary!$D$4:$D$488,"&lt;"&amp;$E18,HDD_Summary!$D$4:$D$488,"&gt;="&amp;$D18)</f>
        <v>20.661612903225802</v>
      </c>
      <c r="I18" s="166">
        <f>SUM('Customer Count by Cycle'!C115:D115)</f>
        <v>15525</v>
      </c>
      <c r="J18" s="167">
        <f>SUM('Customer Count by Cycle'!E115:F115)</f>
        <v>2148</v>
      </c>
    </row>
    <row r="19" spans="1:10" x14ac:dyDescent="0.25">
      <c r="D19" s="33"/>
      <c r="E19" s="33"/>
      <c r="G19" s="70"/>
      <c r="H19" s="34"/>
      <c r="I19" s="166"/>
      <c r="J19" s="167"/>
    </row>
    <row r="20" spans="1:10" x14ac:dyDescent="0.25">
      <c r="A20" s="212" t="str">
        <f>'CSWNA Summary'!A13&amp;" Billing Cycle"</f>
        <v>July 2019 Billing Cycle</v>
      </c>
      <c r="B20" s="93"/>
      <c r="C20" s="159"/>
      <c r="D20" s="33"/>
      <c r="E20" s="33"/>
      <c r="G20" s="70"/>
      <c r="H20" s="34"/>
      <c r="I20" s="166"/>
      <c r="J20" s="167"/>
    </row>
    <row r="21" spans="1:10" x14ac:dyDescent="0.25">
      <c r="A21" s="71" t="str">
        <f>A18</f>
        <v>1-19</v>
      </c>
      <c r="B21" s="71">
        <f>IF(C18=12,B18+1,B18)</f>
        <v>2019</v>
      </c>
      <c r="C21" s="71">
        <f>IF(C18=12,1,C18+1)</f>
        <v>7</v>
      </c>
      <c r="D21" s="33">
        <f>HLOOKUP((C21)&amp;B21,'Meter Reading_NEMO'!$B$4:$AX$10,7,FALSE)</f>
        <v>43646</v>
      </c>
      <c r="E21" s="33">
        <f>HLOOKUP(C21+1&amp;B21,'Meter Reading_NEMO'!$B$4:$AX$10,7,FALSE)</f>
        <v>43671</v>
      </c>
      <c r="F21" s="32">
        <f>E21-D21</f>
        <v>25</v>
      </c>
      <c r="G21" s="34">
        <f>SUMIFS(HDD_Summary!$E$4:$E$488,HDD_Summary!$D$4:$D$488,"&lt;"&amp;$E21,HDD_Summary!$D$4:$D$488,"&gt;="&amp;$D21)</f>
        <v>0</v>
      </c>
      <c r="H21" s="34">
        <f>SUMIFS(HDD_Summary!$F$4:$F$488,HDD_Summary!$D$4:$D$488,"&lt;"&amp;$E21,HDD_Summary!$D$4:$D$488,"&gt;="&amp;$D21)</f>
        <v>1.9386200716845867</v>
      </c>
      <c r="I21" s="166">
        <f>SUM('Customer Count by Cycle'!C137:D137)</f>
        <v>15235</v>
      </c>
      <c r="J21" s="167">
        <f>SUM('Customer Count by Cycle'!E137:F137)</f>
        <v>2078</v>
      </c>
    </row>
    <row r="22" spans="1:10" x14ac:dyDescent="0.25">
      <c r="H22" s="109"/>
    </row>
  </sheetData>
  <mergeCells count="1">
    <mergeCell ref="A5:C5"/>
  </mergeCells>
  <pageMargins left="0.45" right="0.45" top="0.75" bottom="0.5" header="0.3" footer="0.3"/>
  <pageSetup orientation="landscape" horizontalDpi="72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7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71" customWidth="1"/>
    <col min="4" max="5" width="12.7109375" style="32"/>
    <col min="6" max="6" width="12.7109375" style="32" customWidth="1"/>
    <col min="7" max="7" width="12.7109375" style="71" customWidth="1"/>
    <col min="8" max="8" width="12.7109375" style="32"/>
    <col min="9" max="9" width="12.7109375" style="32" customWidth="1"/>
    <col min="10" max="11" width="12.7109375" customWidth="1"/>
    <col min="16" max="16384" width="12.7109375" style="32"/>
  </cols>
  <sheetData>
    <row r="1" spans="1:15" x14ac:dyDescent="0.25">
      <c r="A1" s="73"/>
      <c r="B1" s="73"/>
      <c r="C1" s="73"/>
      <c r="D1" s="73"/>
      <c r="E1" s="73"/>
      <c r="F1" s="73"/>
      <c r="G1" s="73"/>
      <c r="H1" s="73"/>
      <c r="I1" s="73" t="s">
        <v>498</v>
      </c>
      <c r="J1" s="73" t="s">
        <v>498</v>
      </c>
    </row>
    <row r="2" spans="1:15" x14ac:dyDescent="0.25">
      <c r="A2" s="78" t="s">
        <v>30</v>
      </c>
      <c r="B2" s="78"/>
      <c r="C2" s="78"/>
      <c r="D2" s="78" t="s">
        <v>31</v>
      </c>
      <c r="E2" s="78" t="s">
        <v>31</v>
      </c>
      <c r="F2" s="78" t="s">
        <v>32</v>
      </c>
      <c r="G2" s="78" t="s">
        <v>34</v>
      </c>
      <c r="H2" s="78" t="s">
        <v>33</v>
      </c>
      <c r="I2" s="78" t="s">
        <v>20</v>
      </c>
      <c r="J2" s="78" t="s">
        <v>451</v>
      </c>
    </row>
    <row r="3" spans="1:15" s="76" customFormat="1" ht="14.45" customHeight="1" x14ac:dyDescent="0.25">
      <c r="A3" s="74" t="s">
        <v>35</v>
      </c>
      <c r="B3" s="74" t="s">
        <v>493</v>
      </c>
      <c r="C3" s="74" t="s">
        <v>36</v>
      </c>
      <c r="D3" s="74" t="s">
        <v>37</v>
      </c>
      <c r="E3" s="74" t="s">
        <v>38</v>
      </c>
      <c r="F3" s="74" t="s">
        <v>39</v>
      </c>
      <c r="G3" s="74" t="s">
        <v>41</v>
      </c>
      <c r="H3" s="74" t="s">
        <v>40</v>
      </c>
      <c r="I3" s="74" t="s">
        <v>450</v>
      </c>
      <c r="J3" s="74" t="s">
        <v>450</v>
      </c>
      <c r="K3"/>
      <c r="L3"/>
      <c r="M3"/>
      <c r="N3"/>
      <c r="O3"/>
    </row>
    <row r="4" spans="1:15" customFormat="1" ht="14.45" customHeight="1" x14ac:dyDescent="0.25">
      <c r="A4" s="69"/>
      <c r="B4" s="69"/>
      <c r="C4" s="156"/>
      <c r="I4" s="3"/>
      <c r="J4" s="3"/>
    </row>
    <row r="5" spans="1:15" customFormat="1" ht="14.45" customHeight="1" x14ac:dyDescent="0.25">
      <c r="A5" s="212" t="str">
        <f>'CSWNA Summary'!A8&amp;" Billing Cycle"</f>
        <v>February  2019 Billing Cycle</v>
      </c>
      <c r="B5" s="93"/>
      <c r="C5" s="159"/>
      <c r="I5" s="3"/>
      <c r="J5" s="3"/>
    </row>
    <row r="6" spans="1:15" x14ac:dyDescent="0.25">
      <c r="A6" s="224" t="s">
        <v>519</v>
      </c>
      <c r="B6" s="71">
        <v>2019</v>
      </c>
      <c r="C6" s="71">
        <v>2</v>
      </c>
      <c r="D6" s="33">
        <f>HLOOKUP((C6)&amp;B6,'Meter Reading_WEMO'!$B$4:$AX$10,7,FALSE)</f>
        <v>43491</v>
      </c>
      <c r="E6" s="33">
        <f>HLOOKUP(C6+1&amp;B6,'Meter Reading_WEMO'!$B$4:$AX$10,7,FALSE)</f>
        <v>43519</v>
      </c>
      <c r="F6" s="32">
        <f>E6-D6</f>
        <v>28</v>
      </c>
      <c r="G6" s="34">
        <f>SUMIFS(HDD_Summary!$E$4:$E$488,HDD_Summary!$D$4:$D$488,"&lt;"&amp;$E6,HDD_Summary!$D$4:$D$488,"&gt;="&amp;$D6)</f>
        <v>1241.5</v>
      </c>
      <c r="H6" s="34">
        <f>SUMIFS(HDD_Summary!$F$4:$F$488,HDD_Summary!$D$4:$D$488,"&lt;"&amp;$E6,HDD_Summary!$D$4:$D$488,"&gt;="&amp;$D6)</f>
        <v>1104.8953623956074</v>
      </c>
      <c r="I6" s="166">
        <f>SUM('Customer Count by Cycle'!G27)</f>
        <v>3305</v>
      </c>
      <c r="J6" s="3">
        <f>SUM('Customer Count by Cycle'!H27)</f>
        <v>536</v>
      </c>
    </row>
    <row r="7" spans="1:15" x14ac:dyDescent="0.25">
      <c r="D7" s="33"/>
      <c r="E7" s="33"/>
      <c r="G7" s="70"/>
      <c r="H7" s="34"/>
      <c r="I7" s="166"/>
      <c r="J7" s="3"/>
    </row>
    <row r="8" spans="1:15" x14ac:dyDescent="0.25">
      <c r="A8" s="212" t="str">
        <f>'CSWNA Summary'!A9&amp;" Billing Cycle"</f>
        <v>March  2019 Billing Cycle</v>
      </c>
      <c r="B8" s="93"/>
      <c r="C8" s="159"/>
      <c r="D8" s="33"/>
      <c r="E8" s="33"/>
      <c r="G8" s="70"/>
      <c r="H8" s="34"/>
      <c r="I8" s="166"/>
      <c r="J8" s="3"/>
    </row>
    <row r="9" spans="1:15" x14ac:dyDescent="0.25">
      <c r="A9" s="71" t="str">
        <f>A6</f>
        <v>1-19</v>
      </c>
      <c r="B9" s="71">
        <f>IF(C6=12,B6+1,B6)</f>
        <v>2019</v>
      </c>
      <c r="C9" s="71">
        <f>IF(C6=12,1,C6+1)</f>
        <v>3</v>
      </c>
      <c r="D9" s="33">
        <f>HLOOKUP((C9)&amp;B9,'Meter Reading_WEMO'!$B$4:$AX$10,7,FALSE)</f>
        <v>43519</v>
      </c>
      <c r="E9" s="33">
        <f>HLOOKUP(C9+1&amp;B9,'Meter Reading_WEMO'!$B$4:$AX$10,7,FALSE)</f>
        <v>43549</v>
      </c>
      <c r="F9" s="32">
        <f>E9-D9</f>
        <v>30</v>
      </c>
      <c r="G9" s="34">
        <f>SUMIFS(HDD_Summary!$E$4:$E$488,HDD_Summary!$D$4:$D$488,"&lt;"&amp;$E9,HDD_Summary!$D$4:$D$488,"&gt;="&amp;$D9)</f>
        <v>1030.5</v>
      </c>
      <c r="H9" s="34">
        <f>SUMIFS(HDD_Summary!$F$4:$F$488,HDD_Summary!$D$4:$D$488,"&lt;"&amp;$E9,HDD_Summary!$D$4:$D$488,"&gt;="&amp;$D9)</f>
        <v>863.13300678001997</v>
      </c>
      <c r="I9" s="166">
        <f>SUM('Customer Count by Cycle'!G49)</f>
        <v>3336</v>
      </c>
      <c r="J9" s="3">
        <f>SUM('Customer Count by Cycle'!H49)</f>
        <v>544</v>
      </c>
    </row>
    <row r="10" spans="1:15" x14ac:dyDescent="0.25">
      <c r="D10" s="33"/>
      <c r="E10" s="33"/>
      <c r="G10" s="70"/>
      <c r="H10" s="34"/>
      <c r="I10" s="166"/>
      <c r="J10" s="3"/>
    </row>
    <row r="11" spans="1:15" x14ac:dyDescent="0.25">
      <c r="A11" s="212" t="str">
        <f>'CSWNA Summary'!A10&amp;" Billing Cycle"</f>
        <v>April 2019 Billing Cycle</v>
      </c>
      <c r="B11" s="93"/>
      <c r="C11" s="159"/>
      <c r="D11" s="33"/>
      <c r="E11" s="33"/>
      <c r="G11" s="70"/>
      <c r="H11" s="34"/>
      <c r="I11" s="166"/>
      <c r="J11" s="3"/>
    </row>
    <row r="12" spans="1:15" x14ac:dyDescent="0.25">
      <c r="A12" s="71" t="str">
        <f>A9</f>
        <v>1-19</v>
      </c>
      <c r="B12" s="71">
        <f>IF(C9=12,B9+1,B9)</f>
        <v>2019</v>
      </c>
      <c r="C12" s="71">
        <f>IF(C9=12,1,C9+1)</f>
        <v>4</v>
      </c>
      <c r="D12" s="33">
        <f>HLOOKUP((C12)&amp;B12,'Meter Reading_WEMO'!$B$4:$AX$10,7,FALSE)</f>
        <v>43549</v>
      </c>
      <c r="E12" s="33">
        <f>HLOOKUP(C12+1&amp;B12,'Meter Reading_WEMO'!$B$4:$AX$10,7,FALSE)</f>
        <v>43580</v>
      </c>
      <c r="F12" s="32">
        <f>E12-D12</f>
        <v>31</v>
      </c>
      <c r="G12" s="34">
        <f>SUMIFS(HDD_Summary!$E$4:$E$488,HDD_Summary!$D$4:$D$488,"&lt;"&amp;$E12,HDD_Summary!$D$4:$D$488,"&gt;="&amp;$D12)</f>
        <v>451.5</v>
      </c>
      <c r="H12" s="34">
        <f>SUMIFS(HDD_Summary!$F$4:$F$488,HDD_Summary!$D$4:$D$488,"&lt;"&amp;$E12,HDD_Summary!$D$4:$D$488,"&gt;="&amp;$D12)</f>
        <v>442.44759856630822</v>
      </c>
      <c r="I12" s="166">
        <f>SUM('Customer Count by Cycle'!G71)</f>
        <v>3312</v>
      </c>
      <c r="J12" s="3">
        <f>SUM('Customer Count by Cycle'!H71)</f>
        <v>532</v>
      </c>
    </row>
    <row r="13" spans="1:15" x14ac:dyDescent="0.25">
      <c r="D13" s="33"/>
      <c r="E13" s="33"/>
      <c r="G13" s="70"/>
      <c r="H13" s="34"/>
      <c r="I13" s="166"/>
      <c r="J13" s="3"/>
    </row>
    <row r="14" spans="1:15" x14ac:dyDescent="0.25">
      <c r="A14" s="212" t="str">
        <f>'CSWNA Summary'!A11&amp;" Billing Cycle"</f>
        <v>May 2019 Billing Cycle</v>
      </c>
      <c r="B14" s="93"/>
      <c r="C14" s="159"/>
      <c r="D14" s="33"/>
      <c r="E14" s="33"/>
      <c r="G14" s="70"/>
      <c r="H14" s="34"/>
      <c r="I14" s="166"/>
      <c r="J14" s="3"/>
    </row>
    <row r="15" spans="1:15" x14ac:dyDescent="0.25">
      <c r="A15" s="71" t="str">
        <f>A12</f>
        <v>1-19</v>
      </c>
      <c r="B15" s="71">
        <f>IF(C12=12,B12+1,B12)</f>
        <v>2019</v>
      </c>
      <c r="C15" s="71">
        <f>IF(C12=12,1,C12+1)</f>
        <v>5</v>
      </c>
      <c r="D15" s="33">
        <f>HLOOKUP((C15)&amp;B15,'Meter Reading_WEMO'!$B$4:$AX$10,7,FALSE)</f>
        <v>43580</v>
      </c>
      <c r="E15" s="33">
        <f>HLOOKUP(C15+1&amp;B15,'Meter Reading_WEMO'!$B$4:$AX$10,7,FALSE)</f>
        <v>43613</v>
      </c>
      <c r="F15" s="32">
        <f>E15-D15</f>
        <v>33</v>
      </c>
      <c r="G15" s="34">
        <f>SUMIFS(HDD_Summary!$E$4:$E$488,HDD_Summary!$D$4:$D$488,"&lt;"&amp;$E15,HDD_Summary!$D$4:$D$488,"&gt;="&amp;$D15)</f>
        <v>294.5</v>
      </c>
      <c r="H15" s="34">
        <f>SUMIFS(HDD_Summary!$F$4:$F$488,HDD_Summary!$D$4:$D$488,"&lt;"&amp;$E15,HDD_Summary!$D$4:$D$488,"&gt;="&amp;$D15)</f>
        <v>231.67243130227004</v>
      </c>
      <c r="I15" s="166">
        <f>SUM('Customer Count by Cycle'!G93)</f>
        <v>3273</v>
      </c>
      <c r="J15" s="3">
        <f>SUM('Customer Count by Cycle'!H93)</f>
        <v>531</v>
      </c>
    </row>
    <row r="16" spans="1:15" x14ac:dyDescent="0.25">
      <c r="D16" s="33"/>
      <c r="E16" s="33"/>
      <c r="G16" s="70"/>
      <c r="H16" s="34"/>
      <c r="I16" s="166"/>
      <c r="J16" s="3"/>
    </row>
    <row r="17" spans="1:10" x14ac:dyDescent="0.25">
      <c r="A17" s="212" t="str">
        <f>'CSWNA Summary'!A12&amp;" Billing Cycle"</f>
        <v>June 2019 Billing Cycle</v>
      </c>
      <c r="B17" s="93"/>
      <c r="C17" s="159"/>
      <c r="D17" s="33"/>
      <c r="E17" s="33"/>
      <c r="G17" s="70"/>
      <c r="H17" s="34"/>
      <c r="I17" s="166"/>
      <c r="J17" s="3"/>
    </row>
    <row r="18" spans="1:10" x14ac:dyDescent="0.25">
      <c r="A18" s="71" t="str">
        <f>A15</f>
        <v>1-19</v>
      </c>
      <c r="B18" s="71">
        <f>IF(C15=12,B15+1,B15)</f>
        <v>2019</v>
      </c>
      <c r="C18" s="71">
        <f>IF(C15=12,1,C15+1)</f>
        <v>6</v>
      </c>
      <c r="D18" s="33">
        <f>HLOOKUP((C18)&amp;B18,'Meter Reading_WEMO'!$B$4:$AX$10,7,FALSE)</f>
        <v>43613</v>
      </c>
      <c r="E18" s="33">
        <f>HLOOKUP(C18+1&amp;B18,'Meter Reading_WEMO'!$B$4:$AX$10,7,FALSE)</f>
        <v>43641</v>
      </c>
      <c r="F18" s="32">
        <f>E18-D18</f>
        <v>28</v>
      </c>
      <c r="G18" s="34">
        <f>SUMIFS(HDD_Summary!$E$4:$E$488,HDD_Summary!$D$4:$D$488,"&lt;"&amp;$E18,HDD_Summary!$D$4:$D$488,"&gt;="&amp;$D18)</f>
        <v>11.5</v>
      </c>
      <c r="H18" s="34">
        <f>SUMIFS(HDD_Summary!$F$4:$F$488,HDD_Summary!$D$4:$D$488,"&lt;"&amp;$E18,HDD_Summary!$D$4:$D$488,"&gt;="&amp;$D18)</f>
        <v>20.661612903225802</v>
      </c>
      <c r="I18" s="166">
        <f>SUM('Customer Count by Cycle'!G115)</f>
        <v>3237</v>
      </c>
      <c r="J18" s="3">
        <f>SUM('Customer Count by Cycle'!H115)</f>
        <v>521</v>
      </c>
    </row>
    <row r="19" spans="1:10" x14ac:dyDescent="0.25">
      <c r="D19" s="33"/>
      <c r="E19" s="33"/>
      <c r="G19" s="70"/>
      <c r="H19" s="34"/>
      <c r="I19" s="166"/>
      <c r="J19" s="3"/>
    </row>
    <row r="20" spans="1:10" x14ac:dyDescent="0.25">
      <c r="A20" s="212" t="str">
        <f>'CSWNA Summary'!A13&amp;" Billing Cycle"</f>
        <v>July 2019 Billing Cycle</v>
      </c>
      <c r="B20" s="93"/>
      <c r="C20" s="159"/>
      <c r="D20" s="33"/>
      <c r="E20" s="33"/>
      <c r="G20" s="70"/>
      <c r="H20" s="34"/>
      <c r="I20" s="166"/>
      <c r="J20" s="3"/>
    </row>
    <row r="21" spans="1:10" x14ac:dyDescent="0.25">
      <c r="A21" s="71" t="str">
        <f>A18</f>
        <v>1-19</v>
      </c>
      <c r="B21" s="71">
        <f>IF(C18=12,B18+1,B18)</f>
        <v>2019</v>
      </c>
      <c r="C21" s="71">
        <f>IF(C18=12,1,C18+1)</f>
        <v>7</v>
      </c>
      <c r="D21" s="33">
        <f>HLOOKUP((C21)&amp;B21,'Meter Reading_WEMO'!$B$4:$AX$10,7,FALSE)</f>
        <v>43641</v>
      </c>
      <c r="E21" s="33">
        <f>HLOOKUP(C21+1&amp;B21,'Meter Reading_WEMO'!$B$4:$AX$10,7,FALSE)</f>
        <v>43671</v>
      </c>
      <c r="F21" s="32">
        <f>E21-D21</f>
        <v>30</v>
      </c>
      <c r="G21" s="34">
        <f>SUMIFS(HDD_Summary!$E$4:$E$488,HDD_Summary!$D$4:$D$488,"&lt;"&amp;$E21,HDD_Summary!$D$4:$D$488,"&gt;="&amp;$D21)</f>
        <v>0</v>
      </c>
      <c r="H21" s="34">
        <f>SUMIFS(HDD_Summary!$F$4:$F$488,HDD_Summary!$D$4:$D$488,"&lt;"&amp;$E21,HDD_Summary!$D$4:$D$488,"&gt;="&amp;$D21)</f>
        <v>1.9386200716845867</v>
      </c>
      <c r="I21" s="166">
        <f>SUM('Customer Count by Cycle'!G137)</f>
        <v>3167</v>
      </c>
      <c r="J21" s="3">
        <f>SUM('Customer Count by Cycle'!H137)</f>
        <v>522</v>
      </c>
    </row>
    <row r="22" spans="1:10" hidden="1" x14ac:dyDescent="0.25">
      <c r="D22" s="33"/>
      <c r="E22" s="33"/>
      <c r="G22" s="70"/>
      <c r="H22" s="34"/>
      <c r="I22" s="77"/>
      <c r="J22" s="3"/>
    </row>
    <row r="23" spans="1:10" hidden="1" x14ac:dyDescent="0.25">
      <c r="A23" s="94" t="s">
        <v>17</v>
      </c>
      <c r="B23" s="93"/>
      <c r="C23" s="159"/>
      <c r="D23" s="33"/>
      <c r="E23" s="33"/>
      <c r="G23" s="70"/>
      <c r="H23" s="34"/>
      <c r="I23" s="77"/>
      <c r="J23" s="3"/>
    </row>
    <row r="24" spans="1:10" hidden="1" x14ac:dyDescent="0.25">
      <c r="A24" s="71" t="str">
        <f>A21</f>
        <v>1-19</v>
      </c>
      <c r="B24" s="71">
        <v>7</v>
      </c>
      <c r="D24" s="33" t="e">
        <f>VLOOKUP($C24-1&amp;"-"&amp;$B24,'Meter Reading_WEMO'!$BB$12:$BC$24,2,FALSE)</f>
        <v>#N/A</v>
      </c>
      <c r="E24" s="33" t="e">
        <f>VLOOKUP($C24&amp;"-"&amp;$B24,'Meter Reading_WEMO'!$BB$12:$BC$24,2,FALSE)</f>
        <v>#N/A</v>
      </c>
      <c r="G24" s="70"/>
      <c r="H24" s="34"/>
      <c r="I24" s="77"/>
      <c r="J24" s="77"/>
    </row>
    <row r="25" spans="1:10" hidden="1" x14ac:dyDescent="0.25">
      <c r="D25" s="33"/>
      <c r="E25" s="33"/>
      <c r="G25" s="70"/>
      <c r="H25" s="34"/>
      <c r="I25" s="77"/>
      <c r="J25" s="3"/>
    </row>
    <row r="26" spans="1:10" hidden="1" x14ac:dyDescent="0.25">
      <c r="A26" s="94" t="s">
        <v>19</v>
      </c>
      <c r="B26" s="93"/>
      <c r="C26" s="159"/>
      <c r="D26" s="33"/>
      <c r="E26" s="33"/>
      <c r="G26" s="70"/>
      <c r="H26" s="34"/>
      <c r="I26" s="77"/>
      <c r="J26" s="3"/>
    </row>
    <row r="27" spans="1:10" hidden="1" x14ac:dyDescent="0.25">
      <c r="A27" s="71" t="str">
        <f>A24</f>
        <v>1-19</v>
      </c>
      <c r="B27" s="71">
        <v>8</v>
      </c>
      <c r="D27" s="33">
        <f>SUMIFS('Meter Reading_WEMO'!AF$15:AF$242,'Meter Reading_WEMO'!$AE$15:$AE$242,$A27,'Meter Reading_WEMO'!$AD$15:$AD$242,$B27)</f>
        <v>0</v>
      </c>
      <c r="E27" s="33">
        <f>SUMIFS('Meter Reading_WEMO'!AG$15:AG$242,'Meter Reading_WEMO'!$AE$15:$AE$242,$A27,'Meter Reading_WEMO'!$AD$15:$AD$242,$B27)</f>
        <v>0</v>
      </c>
      <c r="F27" s="32">
        <f>E27-D27</f>
        <v>0</v>
      </c>
      <c r="G27" s="34">
        <f>SUMIFS(HDD_Summary!$E$4:$E$488,HDD_Summary!$D$4:$D$488,"&lt;"&amp;$E27,HDD_Summary!$D$4:$D$488,"&gt;="&amp;$D27)</f>
        <v>0</v>
      </c>
      <c r="H27" s="34">
        <f>SUMIFS(HDD_Summary!$F$4:$F$488,HDD_Summary!$D$4:$D$488,"&lt;"&amp;$E27,HDD_Summary!$D$4:$D$488,"&gt;="&amp;$D27)</f>
        <v>0</v>
      </c>
      <c r="I27" s="77">
        <f>SUM('Customer Count by Cycle'!G8:G8)</f>
        <v>158</v>
      </c>
      <c r="J27" s="77">
        <f>SUM('Customer Count by Cycle'!H8:H8)</f>
        <v>95</v>
      </c>
    </row>
    <row r="28" spans="1:10" hidden="1" x14ac:dyDescent="0.25">
      <c r="D28" s="33"/>
      <c r="E28" s="33"/>
      <c r="G28" s="70"/>
      <c r="H28" s="34"/>
      <c r="I28" s="77"/>
      <c r="J28" s="77"/>
    </row>
    <row r="29" spans="1:10" hidden="1" x14ac:dyDescent="0.25">
      <c r="A29" s="94" t="s">
        <v>456</v>
      </c>
      <c r="B29" s="93"/>
      <c r="C29" s="159"/>
      <c r="D29" s="33"/>
      <c r="E29" s="33"/>
      <c r="G29" s="70"/>
      <c r="H29" s="34"/>
      <c r="I29" s="77"/>
      <c r="J29" s="77"/>
    </row>
    <row r="30" spans="1:10" hidden="1" x14ac:dyDescent="0.25">
      <c r="A30" s="71" t="str">
        <f>A27</f>
        <v>1-19</v>
      </c>
      <c r="B30" s="71">
        <v>9</v>
      </c>
      <c r="D30" s="33">
        <f>SUMIFS('Meter Reading_WEMO'!AF$15:AF$242,'Meter Reading_WEMO'!$AE$15:$AE$242,$A30,'Meter Reading_WEMO'!$AD$15:$AD$242,$B30)</f>
        <v>0</v>
      </c>
      <c r="E30" s="33">
        <f>SUMIFS('Meter Reading_WEMO'!AG$15:AG$242,'Meter Reading_WEMO'!$AE$15:$AE$242,$A30,'Meter Reading_WEMO'!$AD$15:$AD$242,$B30)</f>
        <v>0</v>
      </c>
      <c r="F30" s="32">
        <f>E30-D30</f>
        <v>0</v>
      </c>
      <c r="G30" s="34">
        <f>SUMIFS(HDD_Summary!$E$4:$E$488,HDD_Summary!$D$4:$D$488,"&lt;"&amp;$E30,HDD_Summary!$D$4:$D$488,"&gt;="&amp;$D30)</f>
        <v>0</v>
      </c>
      <c r="H30" s="34">
        <f>SUMIFS(HDD_Summary!$F$4:$F$488,HDD_Summary!$D$4:$D$488,"&lt;"&amp;$E30,HDD_Summary!$D$4:$D$488,"&gt;="&amp;$D30)</f>
        <v>0</v>
      </c>
      <c r="I30" s="77">
        <f>SUM('Customer Count by Cycle'!G30:G30)</f>
        <v>164</v>
      </c>
      <c r="J30" s="77">
        <f>SUM('Customer Count by Cycle'!H30:H30)</f>
        <v>96</v>
      </c>
    </row>
    <row r="31" spans="1:10" hidden="1" x14ac:dyDescent="0.25">
      <c r="D31" s="33"/>
      <c r="E31" s="33"/>
      <c r="G31" s="70"/>
      <c r="H31" s="34"/>
      <c r="I31" s="77"/>
      <c r="J31" s="77"/>
    </row>
    <row r="32" spans="1:10" hidden="1" x14ac:dyDescent="0.25">
      <c r="A32" s="94" t="s">
        <v>455</v>
      </c>
      <c r="B32" s="93"/>
      <c r="C32" s="159"/>
      <c r="D32" s="33"/>
      <c r="E32" s="33"/>
      <c r="G32" s="70"/>
      <c r="H32" s="34"/>
      <c r="I32" s="77"/>
      <c r="J32" s="77"/>
    </row>
    <row r="33" spans="1:10" hidden="1" x14ac:dyDescent="0.25">
      <c r="A33" s="71" t="str">
        <f t="shared" ref="A33" si="0">A30</f>
        <v>1-19</v>
      </c>
      <c r="B33" s="71">
        <v>10</v>
      </c>
      <c r="D33" s="33">
        <f>SUMIFS('Meter Reading_WEMO'!AF$15:AF$242,'Meter Reading_WEMO'!$AE$15:$AE$242,$A33,'Meter Reading_WEMO'!$AD$15:$AD$242,$B33)</f>
        <v>0</v>
      </c>
      <c r="E33" s="33">
        <f>SUMIFS('Meter Reading_WEMO'!AG$15:AG$242,'Meter Reading_WEMO'!$AE$15:$AE$242,$A33,'Meter Reading_WEMO'!$AD$15:$AD$242,$B33)</f>
        <v>0</v>
      </c>
      <c r="F33" s="32">
        <f>E33-D33</f>
        <v>0</v>
      </c>
      <c r="G33" s="34">
        <f>SUM(HDD_Summary!E307:E334)</f>
        <v>236</v>
      </c>
      <c r="H33" s="34">
        <f>SUM(HDD_Summary!F307:F334)</f>
        <v>172.18539426523299</v>
      </c>
      <c r="I33" s="77">
        <f>SUM('Customer Count by Cycle'!G52:G70)</f>
        <v>3312</v>
      </c>
      <c r="J33" s="77">
        <f>SUM('Customer Count by Cycle'!H52:H70)</f>
        <v>532</v>
      </c>
    </row>
    <row r="34" spans="1:10" hidden="1" x14ac:dyDescent="0.25">
      <c r="D34" s="33"/>
      <c r="E34" s="33"/>
      <c r="G34" s="70"/>
      <c r="H34" s="34"/>
      <c r="I34" s="77"/>
      <c r="J34" s="77"/>
    </row>
    <row r="35" spans="1:10" hidden="1" x14ac:dyDescent="0.25">
      <c r="A35" s="94" t="s">
        <v>454</v>
      </c>
      <c r="B35" s="93"/>
      <c r="C35" s="159"/>
      <c r="D35" s="33"/>
      <c r="E35" s="33"/>
      <c r="G35" s="70"/>
      <c r="H35" s="34"/>
      <c r="I35" s="77"/>
      <c r="J35" s="77"/>
    </row>
    <row r="36" spans="1:10" hidden="1" x14ac:dyDescent="0.25">
      <c r="A36" s="71" t="str">
        <f>A33</f>
        <v>1-19</v>
      </c>
      <c r="B36" s="71">
        <v>11</v>
      </c>
      <c r="D36" s="33">
        <f>SUMIFS('Meter Reading_WEMO'!AF$15:AF$242,'Meter Reading_WEMO'!$AE$15:$AE$242,$A36,'Meter Reading_WEMO'!$AD$15:$AD$242,$B36)</f>
        <v>0</v>
      </c>
      <c r="E36" s="33">
        <f>SUMIFS('Meter Reading_WEMO'!AG$15:AG$242,'Meter Reading_WEMO'!$AE$15:$AE$242,$A36,'Meter Reading_WEMO'!$AD$15:$AD$242,$B36)</f>
        <v>0</v>
      </c>
      <c r="F36" s="32">
        <f>E36-D36</f>
        <v>0</v>
      </c>
      <c r="G36" s="34">
        <f>SUM(HDD_Summary!E335:E362)</f>
        <v>11.5</v>
      </c>
      <c r="H36" s="34">
        <f>SUM(HDD_Summary!F335:F362)</f>
        <v>20.661612903225802</v>
      </c>
      <c r="I36" s="77">
        <f>SUM('Customer Count by Cycle'!G74:G92)</f>
        <v>3273</v>
      </c>
      <c r="J36" s="77">
        <f>SUM('Customer Count by Cycle'!H74:H92)</f>
        <v>531</v>
      </c>
    </row>
    <row r="37" spans="1:10" hidden="1" x14ac:dyDescent="0.25">
      <c r="D37" s="33"/>
      <c r="E37" s="33"/>
      <c r="G37" s="70"/>
      <c r="H37" s="34"/>
      <c r="I37" s="77"/>
      <c r="J37" s="77"/>
    </row>
    <row r="38" spans="1:10" hidden="1" x14ac:dyDescent="0.25">
      <c r="A38" s="94" t="s">
        <v>453</v>
      </c>
      <c r="B38" s="93"/>
      <c r="C38" s="159"/>
      <c r="D38" s="33"/>
      <c r="E38" s="33"/>
      <c r="G38" s="70"/>
      <c r="H38" s="34"/>
      <c r="I38" s="77"/>
      <c r="J38" s="77"/>
    </row>
    <row r="39" spans="1:10" hidden="1" x14ac:dyDescent="0.25">
      <c r="A39" s="71" t="str">
        <f>A36</f>
        <v>1-19</v>
      </c>
      <c r="B39" s="71">
        <v>12</v>
      </c>
      <c r="D39" s="33">
        <f>SUMIFS('Meter Reading_WEMO'!AF$15:AF$242,'Meter Reading_WEMO'!$AE$15:$AE$242,$A39,'Meter Reading_WEMO'!$AD$15:$AD$242,$B39)</f>
        <v>0</v>
      </c>
      <c r="E39" s="33">
        <f>SUMIFS('Meter Reading_WEMO'!AG$15:AG$242,'Meter Reading_WEMO'!$AE$15:$AE$242,$A39,'Meter Reading_WEMO'!$AD$15:$AD$242,$B39)</f>
        <v>0</v>
      </c>
      <c r="F39" s="32">
        <f>E39-D39</f>
        <v>0</v>
      </c>
      <c r="G39" s="34">
        <f>SUM(HDD_Summary!E363:E392)</f>
        <v>0</v>
      </c>
      <c r="H39" s="34">
        <f>SUM(HDD_Summary!F363:F392)</f>
        <v>1.9386200716845867</v>
      </c>
      <c r="I39" s="77">
        <f>SUM('Customer Count by Cycle'!G96:G114)</f>
        <v>3237</v>
      </c>
      <c r="J39" s="77">
        <f>SUM('Customer Count by Cycle'!H96:H114)</f>
        <v>521</v>
      </c>
    </row>
    <row r="40" spans="1:10" hidden="1" x14ac:dyDescent="0.25">
      <c r="I40" s="77"/>
      <c r="J40" s="77"/>
    </row>
    <row r="41" spans="1:10" customFormat="1" ht="14.45" hidden="1" customHeight="1" x14ac:dyDescent="0.25">
      <c r="A41" s="94" t="s">
        <v>452</v>
      </c>
      <c r="B41" s="93"/>
      <c r="C41" s="159"/>
      <c r="I41" s="77"/>
      <c r="J41" s="77"/>
    </row>
    <row r="42" spans="1:10" hidden="1" x14ac:dyDescent="0.25">
      <c r="A42" s="71">
        <v>1</v>
      </c>
      <c r="B42" s="71">
        <v>1</v>
      </c>
      <c r="D42" s="33">
        <f>SUMIFS('Meter Reading_WEMO'!AF$243:AF$261,'Meter Reading_WEMO'!$AE$243:$AE$261,$A42,'Meter Reading_WEMO'!$AD$243:$AD$261,$B42)</f>
        <v>0</v>
      </c>
      <c r="E42" s="33">
        <f>SUMIFS('Meter Reading_WEMO'!AG$243:AG$261,'Meter Reading_WEMO'!$AE$243:$AE$261,$A42,'Meter Reading_WEMO'!$AD$243:$AD$261,$B42)</f>
        <v>0</v>
      </c>
      <c r="F42" s="32">
        <f>E42-D42</f>
        <v>0</v>
      </c>
      <c r="G42" s="34">
        <f>SUM(HDD_Summary!E393:E419)</f>
        <v>0</v>
      </c>
      <c r="H42" s="34">
        <f>SUM(HDD_Summary!F393:F419)</f>
        <v>0</v>
      </c>
      <c r="I42" s="77" t="e">
        <f>SUM('Customer Count by Cycle'!#REF!)</f>
        <v>#REF!</v>
      </c>
      <c r="J42" s="77" t="e">
        <f>SUM('Customer Count by Cycle'!#REF!)</f>
        <v>#REF!</v>
      </c>
    </row>
    <row r="43" spans="1:10" hidden="1" x14ac:dyDescent="0.25">
      <c r="J43" s="32"/>
    </row>
    <row r="44" spans="1:10" hidden="1" x14ac:dyDescent="0.25">
      <c r="H44" s="109"/>
    </row>
    <row r="45" spans="1:10" hidden="1" x14ac:dyDescent="0.25"/>
    <row r="46" spans="1:10" hidden="1" x14ac:dyDescent="0.25"/>
    <row r="47" spans="1:10" hidden="1" x14ac:dyDescent="0.25"/>
  </sheetData>
  <pageMargins left="0.45" right="0.45" top="0.75" bottom="0.5" header="0.3" footer="0.3"/>
  <pageSetup orientation="landscape" horizontalDpi="72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9" sqref="H9"/>
    </sheetView>
  </sheetViews>
  <sheetFormatPr defaultColWidth="12.7109375" defaultRowHeight="15" x14ac:dyDescent="0.25"/>
  <cols>
    <col min="1" max="3" width="10.140625" style="71" customWidth="1"/>
    <col min="4" max="5" width="12.7109375" style="32"/>
    <col min="6" max="6" width="12.7109375" style="32" customWidth="1"/>
    <col min="7" max="7" width="12.7109375" style="71" customWidth="1"/>
    <col min="8" max="8" width="12.7109375" style="32"/>
    <col min="9" max="9" width="12.7109375" style="32" customWidth="1"/>
    <col min="10" max="11" width="12.7109375" customWidth="1"/>
    <col min="16" max="16384" width="12.7109375" style="32"/>
  </cols>
  <sheetData>
    <row r="1" spans="1:15" x14ac:dyDescent="0.25">
      <c r="A1" s="73"/>
      <c r="B1" s="73"/>
      <c r="C1" s="73"/>
      <c r="D1" s="73"/>
      <c r="E1" s="73"/>
      <c r="F1" s="73"/>
      <c r="G1" s="73"/>
      <c r="H1" s="73"/>
      <c r="I1" s="73" t="s">
        <v>21</v>
      </c>
      <c r="J1" s="73" t="s">
        <v>21</v>
      </c>
    </row>
    <row r="2" spans="1:15" x14ac:dyDescent="0.25">
      <c r="A2" s="78" t="s">
        <v>30</v>
      </c>
      <c r="B2" s="78"/>
      <c r="C2" s="78"/>
      <c r="D2" s="78" t="s">
        <v>31</v>
      </c>
      <c r="E2" s="78" t="s">
        <v>31</v>
      </c>
      <c r="F2" s="78" t="s">
        <v>32</v>
      </c>
      <c r="G2" s="78" t="s">
        <v>34</v>
      </c>
      <c r="H2" s="78" t="s">
        <v>33</v>
      </c>
      <c r="I2" s="78" t="s">
        <v>20</v>
      </c>
      <c r="J2" s="78" t="s">
        <v>451</v>
      </c>
    </row>
    <row r="3" spans="1:15" s="76" customFormat="1" ht="14.45" customHeight="1" x14ac:dyDescent="0.25">
      <c r="A3" s="74" t="s">
        <v>35</v>
      </c>
      <c r="B3" s="74" t="s">
        <v>493</v>
      </c>
      <c r="C3" s="74" t="s">
        <v>36</v>
      </c>
      <c r="D3" s="74" t="s">
        <v>37</v>
      </c>
      <c r="E3" s="74" t="s">
        <v>38</v>
      </c>
      <c r="F3" s="74" t="s">
        <v>39</v>
      </c>
      <c r="G3" s="74" t="s">
        <v>41</v>
      </c>
      <c r="H3" s="74" t="s">
        <v>40</v>
      </c>
      <c r="I3" s="74" t="s">
        <v>450</v>
      </c>
      <c r="J3" s="74" t="s">
        <v>450</v>
      </c>
      <c r="K3"/>
      <c r="L3"/>
      <c r="M3"/>
      <c r="N3"/>
      <c r="O3"/>
    </row>
    <row r="4" spans="1:15" customFormat="1" ht="14.45" customHeight="1" x14ac:dyDescent="0.25">
      <c r="A4" s="69"/>
      <c r="B4" s="69"/>
      <c r="C4" s="157"/>
      <c r="I4" s="3"/>
      <c r="J4" s="3"/>
    </row>
    <row r="5" spans="1:15" customFormat="1" ht="14.45" customHeight="1" x14ac:dyDescent="0.25">
      <c r="A5" s="212" t="str">
        <f>'CSWNA Summary'!A8&amp;" Billing Cycle"</f>
        <v>February  2019 Billing Cycle</v>
      </c>
      <c r="B5" s="93"/>
      <c r="C5" s="159"/>
      <c r="I5" s="3"/>
      <c r="J5" s="3"/>
    </row>
    <row r="6" spans="1:15" x14ac:dyDescent="0.25">
      <c r="A6" s="224" t="s">
        <v>519</v>
      </c>
      <c r="B6" s="71">
        <v>2019</v>
      </c>
      <c r="C6" s="71">
        <v>2</v>
      </c>
      <c r="D6" s="33">
        <f>HLOOKUP((C6)&amp;B6,'Meter Reading_WEMO'!$B$4:$AX$10,7,FALSE)</f>
        <v>43491</v>
      </c>
      <c r="E6" s="33">
        <f>HLOOKUP(C6+1&amp;B6,'Meter Reading_WEMO'!$B$4:$AX$10,7,FALSE)</f>
        <v>43519</v>
      </c>
      <c r="F6" s="32">
        <f>E6-D6</f>
        <v>28</v>
      </c>
      <c r="G6" s="34">
        <f>SUMIFS(HDD_Summary!$J$4:$J$488,HDD_Summary!$D$4:$D$488,"&lt;"&amp;$E6,HDD_Summary!$D$4:$D$488,"&gt;="&amp;$D6)</f>
        <v>758</v>
      </c>
      <c r="H6" s="34">
        <f>SUMIFS(HDD_Summary!$K$4:$K$488,HDD_Summary!$D$4:$D$488,"&lt;"&amp;$E6,HDD_Summary!$D$4:$D$488,"&gt;="&amp;$D6)</f>
        <v>850.47679895651231</v>
      </c>
      <c r="I6" s="202">
        <f>SUM('Customer Count by Cycle'!I27)</f>
        <v>27685</v>
      </c>
      <c r="J6" s="3">
        <f>SUM('Customer Count by Cycle'!J27)</f>
        <v>3294</v>
      </c>
    </row>
    <row r="7" spans="1:15" customFormat="1" x14ac:dyDescent="0.25">
      <c r="A7" s="71"/>
      <c r="B7" s="71"/>
      <c r="C7" s="71"/>
      <c r="D7" s="33"/>
      <c r="E7" s="33"/>
      <c r="F7" s="32"/>
      <c r="G7" s="70"/>
      <c r="H7" s="34"/>
      <c r="I7" s="202"/>
      <c r="J7" s="3"/>
    </row>
    <row r="8" spans="1:15" customFormat="1" x14ac:dyDescent="0.25">
      <c r="A8" s="212" t="str">
        <f>'CSWNA Summary'!A9&amp;" Billing Cycle"</f>
        <v>March  2019 Billing Cycle</v>
      </c>
      <c r="B8" s="93"/>
      <c r="C8" s="159"/>
      <c r="D8" s="33"/>
      <c r="E8" s="33"/>
      <c r="F8" s="32"/>
      <c r="G8" s="70"/>
      <c r="H8" s="34"/>
      <c r="I8" s="202"/>
      <c r="J8" s="3"/>
    </row>
    <row r="9" spans="1:15" customFormat="1" x14ac:dyDescent="0.25">
      <c r="A9" s="71" t="str">
        <f>A6</f>
        <v>1-19</v>
      </c>
      <c r="B9" s="71">
        <f>IF(C6=12,B6+1,B6)</f>
        <v>2019</v>
      </c>
      <c r="C9" s="71">
        <f>IF(C6=12,1,C6+1)</f>
        <v>3</v>
      </c>
      <c r="D9" s="33">
        <f>HLOOKUP((C9)&amp;B9,'Meter Reading_WEMO'!$B$4:$AX$10,7,FALSE)</f>
        <v>43519</v>
      </c>
      <c r="E9" s="33">
        <f>HLOOKUP(C9+1&amp;B9,'Meter Reading_WEMO'!$B$4:$AX$10,7,FALSE)</f>
        <v>43549</v>
      </c>
      <c r="F9" s="32">
        <f>E9-D9</f>
        <v>30</v>
      </c>
      <c r="G9" s="34">
        <f>SUMIFS(HDD_Summary!$J$4:$J$488,HDD_Summary!$D$4:$D$488,"&lt;"&amp;$E9,HDD_Summary!$D$4:$D$488,"&gt;="&amp;$D9)</f>
        <v>669</v>
      </c>
      <c r="H9" s="34">
        <f>SUMIFS(HDD_Summary!$K$4:$K$488,HDD_Summary!$D$4:$D$488,"&lt;"&amp;$E9,HDD_Summary!$D$4:$D$488,"&gt;="&amp;$D9)</f>
        <v>613.89936468209839</v>
      </c>
      <c r="I9" s="202">
        <f>SUM('Customer Count by Cycle'!I49)</f>
        <v>27728</v>
      </c>
      <c r="J9" s="3">
        <f>SUM('Customer Count by Cycle'!J49)</f>
        <v>3305</v>
      </c>
    </row>
    <row r="10" spans="1:15" customFormat="1" x14ac:dyDescent="0.25">
      <c r="A10" s="71"/>
      <c r="B10" s="71"/>
      <c r="C10" s="71"/>
      <c r="D10" s="33"/>
      <c r="E10" s="33"/>
      <c r="F10" s="32"/>
      <c r="G10" s="70"/>
      <c r="H10" s="34"/>
      <c r="I10" s="202"/>
      <c r="J10" s="3"/>
    </row>
    <row r="11" spans="1:15" customFormat="1" x14ac:dyDescent="0.25">
      <c r="A11" s="212" t="str">
        <f>'CSWNA Summary'!A10&amp;" Billing Cycle"</f>
        <v>April 2019 Billing Cycle</v>
      </c>
      <c r="B11" s="93"/>
      <c r="C11" s="159"/>
      <c r="D11" s="33"/>
      <c r="E11" s="33"/>
      <c r="F11" s="32"/>
      <c r="G11" s="70"/>
      <c r="H11" s="34"/>
      <c r="I11" s="202"/>
      <c r="J11" s="3"/>
    </row>
    <row r="12" spans="1:15" customFormat="1" x14ac:dyDescent="0.25">
      <c r="A12" s="71" t="str">
        <f>A9</f>
        <v>1-19</v>
      </c>
      <c r="B12" s="71">
        <f>IF(C9=12,B9+1,B9)</f>
        <v>2019</v>
      </c>
      <c r="C12" s="71">
        <f>IF(C9=12,1,C9+1)</f>
        <v>4</v>
      </c>
      <c r="D12" s="33">
        <f>HLOOKUP((C12)&amp;B12,'Meter Reading_WEMO'!$B$4:$AX$10,7,FALSE)</f>
        <v>43549</v>
      </c>
      <c r="E12" s="33">
        <f>HLOOKUP(C12+1&amp;B12,'Meter Reading_WEMO'!$B$4:$AX$10,7,FALSE)</f>
        <v>43580</v>
      </c>
      <c r="F12" s="32">
        <f>E12-D12</f>
        <v>31</v>
      </c>
      <c r="G12" s="34">
        <f>SUMIFS(HDD_Summary!$J$4:$J$488,HDD_Summary!$D$4:$D$488,"&lt;"&amp;$E12,HDD_Summary!$D$4:$D$488,"&gt;="&amp;$D12)</f>
        <v>297.5</v>
      </c>
      <c r="H12" s="34">
        <f>SUMIFS(HDD_Summary!$K$4:$K$488,HDD_Summary!$D$4:$D$488,"&lt;"&amp;$E12,HDD_Summary!$D$4:$D$488,"&gt;="&amp;$D12)</f>
        <v>311.70907798788778</v>
      </c>
      <c r="I12" s="202">
        <f>SUM('Customer Count by Cycle'!I71)</f>
        <v>27634</v>
      </c>
      <c r="J12" s="3">
        <f>SUM('Customer Count by Cycle'!J71)</f>
        <v>3284</v>
      </c>
    </row>
    <row r="13" spans="1:15" customFormat="1" x14ac:dyDescent="0.25">
      <c r="A13" s="71"/>
      <c r="B13" s="71"/>
      <c r="C13" s="71"/>
      <c r="D13" s="33"/>
      <c r="E13" s="33"/>
      <c r="F13" s="32"/>
      <c r="G13" s="70"/>
      <c r="H13" s="34"/>
      <c r="I13" s="202"/>
      <c r="J13" s="3"/>
    </row>
    <row r="14" spans="1:15" customFormat="1" x14ac:dyDescent="0.25">
      <c r="A14" s="212" t="str">
        <f>'CSWNA Summary'!A11&amp;" Billing Cycle"</f>
        <v>May 2019 Billing Cycle</v>
      </c>
      <c r="B14" s="93"/>
      <c r="C14" s="159"/>
      <c r="D14" s="33"/>
      <c r="E14" s="33"/>
      <c r="F14" s="32"/>
      <c r="G14" s="70"/>
      <c r="H14" s="34"/>
      <c r="I14" s="202"/>
      <c r="J14" s="3"/>
    </row>
    <row r="15" spans="1:15" customFormat="1" x14ac:dyDescent="0.25">
      <c r="A15" s="71" t="str">
        <f>A12</f>
        <v>1-19</v>
      </c>
      <c r="B15" s="71">
        <f>IF(C12=12,B12+1,B12)</f>
        <v>2019</v>
      </c>
      <c r="C15" s="71">
        <f>IF(C12=12,1,C12+1)</f>
        <v>5</v>
      </c>
      <c r="D15" s="33">
        <f>HLOOKUP((C15)&amp;B15,'Meter Reading_WEMO'!$B$4:$AX$10,7,FALSE)</f>
        <v>43580</v>
      </c>
      <c r="E15" s="33">
        <f>HLOOKUP(C15+1&amp;B15,'Meter Reading_WEMO'!$B$4:$AX$10,7,FALSE)</f>
        <v>43613</v>
      </c>
      <c r="F15" s="32">
        <f>E15-D15</f>
        <v>33</v>
      </c>
      <c r="G15" s="34">
        <f>SUMIFS(HDD_Summary!$J$4:$J$488,HDD_Summary!$D$4:$D$488,"&lt;"&amp;$E15,HDD_Summary!$D$4:$D$488,"&gt;="&amp;$D15)</f>
        <v>78</v>
      </c>
      <c r="H15" s="34">
        <f>SUMIFS(HDD_Summary!$K$4:$K$488,HDD_Summary!$D$4:$D$488,"&lt;"&amp;$E15,HDD_Summary!$D$4:$D$488,"&gt;="&amp;$D15)</f>
        <v>98.945860215053742</v>
      </c>
      <c r="I15" s="202">
        <f>SUM('Customer Count by Cycle'!I93)</f>
        <v>27494</v>
      </c>
      <c r="J15" s="3">
        <f>SUM('Customer Count by Cycle'!J93)</f>
        <v>3267</v>
      </c>
    </row>
    <row r="16" spans="1:15" customFormat="1" x14ac:dyDescent="0.25">
      <c r="A16" s="71"/>
      <c r="B16" s="71"/>
      <c r="C16" s="71"/>
      <c r="D16" s="33"/>
      <c r="E16" s="33"/>
      <c r="F16" s="32"/>
      <c r="G16" s="70"/>
      <c r="H16" s="34"/>
      <c r="I16" s="202"/>
      <c r="J16" s="3"/>
    </row>
    <row r="17" spans="1:10" customFormat="1" x14ac:dyDescent="0.25">
      <c r="A17" s="212" t="str">
        <f>'CSWNA Summary'!A12&amp;" Billing Cycle"</f>
        <v>June 2019 Billing Cycle</v>
      </c>
      <c r="B17" s="93"/>
      <c r="C17" s="159"/>
      <c r="D17" s="33"/>
      <c r="E17" s="33"/>
      <c r="F17" s="32"/>
      <c r="G17" s="70"/>
      <c r="H17" s="34"/>
      <c r="I17" s="202"/>
      <c r="J17" s="3"/>
    </row>
    <row r="18" spans="1:10" customFormat="1" x14ac:dyDescent="0.25">
      <c r="A18" s="71" t="str">
        <f>A15</f>
        <v>1-19</v>
      </c>
      <c r="B18" s="71">
        <f>IF(C15=12,B15+1,B15)</f>
        <v>2019</v>
      </c>
      <c r="C18" s="71">
        <f>IF(C15=12,1,C15+1)</f>
        <v>6</v>
      </c>
      <c r="D18" s="33">
        <f>HLOOKUP((C18)&amp;B18,'Meter Reading_WEMO'!$B$4:$AX$10,7,FALSE)</f>
        <v>43613</v>
      </c>
      <c r="E18" s="33">
        <f>HLOOKUP(C18+1&amp;B18,'Meter Reading_WEMO'!$B$4:$AX$10,7,FALSE)</f>
        <v>43641</v>
      </c>
      <c r="F18" s="32">
        <f>E18-D18</f>
        <v>28</v>
      </c>
      <c r="G18" s="34">
        <f>SUMIFS(HDD_Summary!$J$4:$J$488,HDD_Summary!$D$4:$D$488,"&lt;"&amp;$E18,HDD_Summary!$D$4:$D$488,"&gt;="&amp;$D18)</f>
        <v>0.5</v>
      </c>
      <c r="H18" s="34">
        <f>SUMIFS(HDD_Summary!$K$4:$K$488,HDD_Summary!$D$4:$D$488,"&lt;"&amp;$E18,HDD_Summary!$D$4:$D$488,"&gt;="&amp;$D18)</f>
        <v>3.5889964157706102</v>
      </c>
      <c r="I18" s="202">
        <f>SUM('Customer Count by Cycle'!I115)</f>
        <v>27123</v>
      </c>
      <c r="J18" s="3">
        <f>SUM('Customer Count by Cycle'!J115)</f>
        <v>3217</v>
      </c>
    </row>
    <row r="19" spans="1:10" customFormat="1" x14ac:dyDescent="0.25">
      <c r="A19" s="71"/>
      <c r="B19" s="71"/>
      <c r="C19" s="71"/>
      <c r="D19" s="33"/>
      <c r="E19" s="33"/>
      <c r="F19" s="32"/>
      <c r="G19" s="70"/>
      <c r="H19" s="34"/>
      <c r="I19" s="202"/>
      <c r="J19" s="3"/>
    </row>
    <row r="20" spans="1:10" customFormat="1" x14ac:dyDescent="0.25">
      <c r="A20" s="212" t="str">
        <f>'CSWNA Summary'!A13&amp;" Billing Cycle"</f>
        <v>July 2019 Billing Cycle</v>
      </c>
      <c r="B20" s="93"/>
      <c r="C20" s="159"/>
      <c r="D20" s="33"/>
      <c r="E20" s="33"/>
      <c r="F20" s="32"/>
      <c r="G20" s="70"/>
      <c r="H20" s="34"/>
      <c r="I20" s="202"/>
      <c r="J20" s="3"/>
    </row>
    <row r="21" spans="1:10" customFormat="1" x14ac:dyDescent="0.25">
      <c r="A21" s="71" t="str">
        <f>A18</f>
        <v>1-19</v>
      </c>
      <c r="B21" s="71">
        <f>IF(C18=12,B18+1,B18)</f>
        <v>2019</v>
      </c>
      <c r="C21" s="71">
        <f>IF(C18=12,1,C18+1)</f>
        <v>7</v>
      </c>
      <c r="D21" s="33">
        <f>HLOOKUP((C21)&amp;B21,'Meter Reading_WEMO'!$B$4:$AX$10,7,FALSE)</f>
        <v>43641</v>
      </c>
      <c r="E21" s="33">
        <f>HLOOKUP(C21+1&amp;B21,'Meter Reading_WEMO'!$B$4:$AX$10,7,FALSE)</f>
        <v>43671</v>
      </c>
      <c r="F21" s="32">
        <f>E21-D21</f>
        <v>30</v>
      </c>
      <c r="G21" s="34">
        <f>SUMIFS(HDD_Summary!$J$4:$J$488,HDD_Summary!$D$4:$D$488,"&lt;"&amp;$E21,HDD_Summary!$D$4:$D$488,"&gt;="&amp;$D21)</f>
        <v>0</v>
      </c>
      <c r="H21" s="34">
        <f>SUMIFS(HDD_Summary!$K$4:$K$488,HDD_Summary!$D$4:$D$488,"&lt;"&amp;$E21,HDD_Summary!$D$4:$D$488,"&gt;="&amp;$D21)</f>
        <v>9.3333333333333712E-2</v>
      </c>
      <c r="I21" s="202">
        <f>SUM('Customer Count by Cycle'!I137)</f>
        <v>26717</v>
      </c>
      <c r="J21" s="3">
        <f>SUM('Customer Count by Cycle'!J137)</f>
        <v>3193</v>
      </c>
    </row>
    <row r="22" spans="1:10" customFormat="1" x14ac:dyDescent="0.25">
      <c r="A22" s="71"/>
      <c r="B22" s="71"/>
      <c r="C22" s="71"/>
      <c r="D22" s="33"/>
      <c r="E22" s="33"/>
      <c r="F22" s="32"/>
      <c r="G22" s="70"/>
      <c r="H22" s="34"/>
      <c r="I22" s="77"/>
      <c r="J22" s="3"/>
    </row>
  </sheetData>
  <pageMargins left="0.45" right="0.45" top="0.75" bottom="0.5" header="0.3" footer="0.3"/>
  <pageSetup orientation="landscape" horizontalDpi="72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91"/>
  <sheetViews>
    <sheetView zoomScale="85" zoomScaleNormal="85" workbookViewId="0">
      <pane xSplit="1" ySplit="3" topLeftCell="B188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F219" sqref="F219"/>
    </sheetView>
  </sheetViews>
  <sheetFormatPr defaultRowHeight="15" x14ac:dyDescent="0.25"/>
  <cols>
    <col min="1" max="2" width="9.140625" style="69"/>
    <col min="3" max="3" width="8.7109375" style="69"/>
    <col min="4" max="4" width="10.42578125" style="92" bestFit="1" customWidth="1"/>
    <col min="5" max="6" width="13.5703125" style="92" customWidth="1"/>
    <col min="7" max="9" width="2.85546875" customWidth="1"/>
    <col min="10" max="11" width="13.5703125" style="4" customWidth="1"/>
    <col min="12" max="12" width="13.5703125" customWidth="1"/>
    <col min="13" max="13" width="14.7109375" bestFit="1" customWidth="1"/>
    <col min="14" max="17" width="10.5703125" customWidth="1"/>
    <col min="19" max="23" width="10.5703125" customWidth="1"/>
  </cols>
  <sheetData>
    <row r="1" spans="1:19" x14ac:dyDescent="0.25">
      <c r="A1" s="121"/>
      <c r="B1" s="122"/>
      <c r="C1" s="122"/>
      <c r="D1" s="123"/>
      <c r="E1" s="5" t="s">
        <v>495</v>
      </c>
      <c r="F1" s="137"/>
      <c r="H1" s="72"/>
      <c r="J1" s="5" t="s">
        <v>496</v>
      </c>
      <c r="K1" s="137"/>
    </row>
    <row r="2" spans="1:19" x14ac:dyDescent="0.25">
      <c r="A2" s="120"/>
      <c r="B2" s="118"/>
      <c r="C2" s="118"/>
      <c r="D2" s="119"/>
      <c r="E2" s="115" t="s">
        <v>491</v>
      </c>
      <c r="F2" s="9" t="s">
        <v>490</v>
      </c>
      <c r="H2" s="72"/>
      <c r="J2" s="115" t="s">
        <v>491</v>
      </c>
      <c r="K2" s="9" t="s">
        <v>490</v>
      </c>
    </row>
    <row r="3" spans="1:19" x14ac:dyDescent="0.25">
      <c r="A3" s="124" t="s">
        <v>43</v>
      </c>
      <c r="B3" s="125" t="s">
        <v>44</v>
      </c>
      <c r="C3" s="125" t="s">
        <v>494</v>
      </c>
      <c r="D3" s="126" t="s">
        <v>443</v>
      </c>
      <c r="E3" s="116" t="s">
        <v>492</v>
      </c>
      <c r="F3" s="117" t="s">
        <v>492</v>
      </c>
      <c r="H3" s="72"/>
      <c r="J3" s="116" t="s">
        <v>492</v>
      </c>
      <c r="K3" s="117" t="s">
        <v>492</v>
      </c>
    </row>
    <row r="4" spans="1:19" x14ac:dyDescent="0.25">
      <c r="A4" s="69">
        <f>MONTH(D4)</f>
        <v>7</v>
      </c>
      <c r="B4" s="69">
        <f>+DAY(D4)</f>
        <v>1</v>
      </c>
      <c r="C4" s="69">
        <f>YEAR(D4)</f>
        <v>2018</v>
      </c>
      <c r="D4" s="114">
        <v>43282</v>
      </c>
      <c r="E4" s="112">
        <f>IFERROR(VLOOKUP(D4,Actual_Kirk_HDD!$A$4:$E$1000,5,FALSE),0)</f>
        <v>0</v>
      </c>
      <c r="F4" s="112">
        <f>SUMIFS(Staff_Kirk_NHDD!P:P,Staff_Kirk_NHDD!A:A,A4,Staff_Kirk_NHDD!B:B,B4)</f>
        <v>0</v>
      </c>
      <c r="H4" s="72"/>
      <c r="J4" s="112">
        <f>IFERROR(VLOOKUP($D4,Actual_CGI_HDD!$A$9:$E$1000,5),0)</f>
        <v>0</v>
      </c>
      <c r="K4" s="113">
        <f>SUMIFS(Staff_CGI_NHDD!P:P,Staff_CGI_NHDD!A:A,A4,Staff_CGI_NHDD!B:B,B4)</f>
        <v>0</v>
      </c>
      <c r="N4" s="3"/>
      <c r="O4" s="3"/>
      <c r="P4" s="3"/>
      <c r="Q4" s="3"/>
      <c r="S4" s="3"/>
    </row>
    <row r="5" spans="1:19" x14ac:dyDescent="0.25">
      <c r="A5" s="156">
        <f>MONTH(D5)</f>
        <v>7</v>
      </c>
      <c r="B5" s="156">
        <f>+DAY(D5)</f>
        <v>2</v>
      </c>
      <c r="C5" s="156">
        <f>YEAR(D5)</f>
        <v>2018</v>
      </c>
      <c r="D5" s="114">
        <f>D4+1</f>
        <v>43283</v>
      </c>
      <c r="E5" s="112">
        <f>IFERROR(VLOOKUP(D5,Actual_Kirk_HDD!$A$4:$E$1000,5,FALSE),0)</f>
        <v>0</v>
      </c>
      <c r="F5" s="112">
        <f>SUMIFS(Staff_Kirk_NHDD!P:P,Staff_Kirk_NHDD!A:A,A5,Staff_Kirk_NHDD!B:B,B5)</f>
        <v>0</v>
      </c>
      <c r="H5" s="72"/>
      <c r="J5" s="112">
        <f>IFERROR(VLOOKUP($D5,Actual_CGI_HDD!$A$9:$E$1000,5),0)</f>
        <v>0</v>
      </c>
      <c r="K5" s="113">
        <f>SUMIFS(Staff_CGI_NHDD!P:P,Staff_CGI_NHDD!A:A,A5,Staff_CGI_NHDD!B:B,B5)</f>
        <v>0</v>
      </c>
      <c r="N5" s="3"/>
      <c r="O5" s="3"/>
      <c r="P5" s="3"/>
      <c r="Q5" s="3"/>
      <c r="S5" s="3"/>
    </row>
    <row r="6" spans="1:19" x14ac:dyDescent="0.25">
      <c r="A6" s="156">
        <f t="shared" ref="A6:A69" si="0">MONTH(D6)</f>
        <v>7</v>
      </c>
      <c r="B6" s="156">
        <f t="shared" ref="B6:B69" si="1">+DAY(D6)</f>
        <v>3</v>
      </c>
      <c r="C6" s="156">
        <f t="shared" ref="C6:C69" si="2">YEAR(D6)</f>
        <v>2018</v>
      </c>
      <c r="D6" s="114">
        <f t="shared" ref="D6:D69" si="3">D5+1</f>
        <v>43284</v>
      </c>
      <c r="E6" s="112">
        <f>IFERROR(VLOOKUP(D6,Actual_Kirk_HDD!$A$4:$E$1000,5,FALSE),0)</f>
        <v>0</v>
      </c>
      <c r="F6" s="112">
        <f>SUMIFS(Staff_Kirk_NHDD!P:P,Staff_Kirk_NHDD!A:A,A6,Staff_Kirk_NHDD!B:B,B6)</f>
        <v>0</v>
      </c>
      <c r="H6" s="72"/>
      <c r="J6" s="112">
        <f>IFERROR(VLOOKUP($D6,Actual_CGI_HDD!$A$9:$E$1000,5),0)</f>
        <v>0</v>
      </c>
      <c r="K6" s="113">
        <f>SUMIFS(Staff_CGI_NHDD!P:P,Staff_CGI_NHDD!A:A,A6,Staff_CGI_NHDD!B:B,B6)</f>
        <v>0</v>
      </c>
      <c r="N6" s="3"/>
      <c r="O6" s="3"/>
      <c r="P6" s="3"/>
      <c r="Q6" s="3"/>
      <c r="S6" s="3"/>
    </row>
    <row r="7" spans="1:19" x14ac:dyDescent="0.25">
      <c r="A7" s="156">
        <f t="shared" si="0"/>
        <v>7</v>
      </c>
      <c r="B7" s="156">
        <f t="shared" si="1"/>
        <v>4</v>
      </c>
      <c r="C7" s="156">
        <f t="shared" si="2"/>
        <v>2018</v>
      </c>
      <c r="D7" s="114">
        <f t="shared" si="3"/>
        <v>43285</v>
      </c>
      <c r="E7" s="112">
        <f>IFERROR(VLOOKUP(D7,Actual_Kirk_HDD!$A$4:$E$1000,5,FALSE),0)</f>
        <v>0</v>
      </c>
      <c r="F7" s="112">
        <f>SUMIFS(Staff_Kirk_NHDD!P:P,Staff_Kirk_NHDD!A:A,A7,Staff_Kirk_NHDD!B:B,B7)</f>
        <v>0</v>
      </c>
      <c r="H7" s="72"/>
      <c r="J7" s="112">
        <f>IFERROR(VLOOKUP($D7,Actual_CGI_HDD!$A$9:$E$1000,5),0)</f>
        <v>0</v>
      </c>
      <c r="K7" s="113">
        <f>SUMIFS(Staff_CGI_NHDD!P:P,Staff_CGI_NHDD!A:A,A7,Staff_CGI_NHDD!B:B,B7)</f>
        <v>0</v>
      </c>
      <c r="N7" s="3"/>
      <c r="O7" s="3"/>
      <c r="P7" s="3"/>
      <c r="Q7" s="3"/>
      <c r="S7" s="3"/>
    </row>
    <row r="8" spans="1:19" x14ac:dyDescent="0.25">
      <c r="A8" s="156">
        <f t="shared" si="0"/>
        <v>7</v>
      </c>
      <c r="B8" s="156">
        <f t="shared" si="1"/>
        <v>5</v>
      </c>
      <c r="C8" s="156">
        <f t="shared" si="2"/>
        <v>2018</v>
      </c>
      <c r="D8" s="114">
        <f t="shared" si="3"/>
        <v>43286</v>
      </c>
      <c r="E8" s="112">
        <f>IFERROR(VLOOKUP(D8,Actual_Kirk_HDD!$A$4:$E$1000,5,FALSE),0)</f>
        <v>0</v>
      </c>
      <c r="F8" s="112">
        <f>SUMIFS(Staff_Kirk_NHDD!P:P,Staff_Kirk_NHDD!A:A,A8,Staff_Kirk_NHDD!B:B,B8)</f>
        <v>0</v>
      </c>
      <c r="H8" s="72"/>
      <c r="J8" s="112">
        <f>IFERROR(VLOOKUP($D8,Actual_CGI_HDD!$A$9:$E$1000,5),0)</f>
        <v>0</v>
      </c>
      <c r="K8" s="113">
        <f>SUMIFS(Staff_CGI_NHDD!P:P,Staff_CGI_NHDD!A:A,A8,Staff_CGI_NHDD!B:B,B8)</f>
        <v>0</v>
      </c>
    </row>
    <row r="9" spans="1:19" x14ac:dyDescent="0.25">
      <c r="A9" s="156">
        <f t="shared" si="0"/>
        <v>7</v>
      </c>
      <c r="B9" s="156">
        <f t="shared" si="1"/>
        <v>6</v>
      </c>
      <c r="C9" s="156">
        <f t="shared" si="2"/>
        <v>2018</v>
      </c>
      <c r="D9" s="114">
        <f t="shared" si="3"/>
        <v>43287</v>
      </c>
      <c r="E9" s="112">
        <f>IFERROR(VLOOKUP(D9,Actual_Kirk_HDD!$A$4:$E$1000,5,FALSE),0)</f>
        <v>0</v>
      </c>
      <c r="F9" s="112">
        <f>SUMIFS(Staff_Kirk_NHDD!P:P,Staff_Kirk_NHDD!A:A,A9,Staff_Kirk_NHDD!B:B,B9)</f>
        <v>0</v>
      </c>
      <c r="H9" s="72"/>
      <c r="J9" s="112">
        <f>IFERROR(VLOOKUP($D9,Actual_CGI_HDD!$A$9:$E$1000,5),0)</f>
        <v>0</v>
      </c>
      <c r="K9" s="113">
        <f>SUMIFS(Staff_CGI_NHDD!P:P,Staff_CGI_NHDD!A:A,A9,Staff_CGI_NHDD!B:B,B9)</f>
        <v>0</v>
      </c>
    </row>
    <row r="10" spans="1:19" x14ac:dyDescent="0.25">
      <c r="A10" s="156">
        <f t="shared" si="0"/>
        <v>7</v>
      </c>
      <c r="B10" s="156">
        <f t="shared" si="1"/>
        <v>7</v>
      </c>
      <c r="C10" s="156">
        <f t="shared" si="2"/>
        <v>2018</v>
      </c>
      <c r="D10" s="114">
        <f t="shared" si="3"/>
        <v>43288</v>
      </c>
      <c r="E10" s="112">
        <f>IFERROR(VLOOKUP(D10,Actual_Kirk_HDD!$A$4:$E$1000,5,FALSE),0)</f>
        <v>0</v>
      </c>
      <c r="F10" s="112">
        <f>SUMIFS(Staff_Kirk_NHDD!P:P,Staff_Kirk_NHDD!A:A,A10,Staff_Kirk_NHDD!B:B,B10)</f>
        <v>0</v>
      </c>
      <c r="H10" s="72"/>
      <c r="J10" s="112">
        <f>IFERROR(VLOOKUP($D10,Actual_CGI_HDD!$A$9:$E$1000,5),0)</f>
        <v>0</v>
      </c>
      <c r="K10" s="113">
        <f>SUMIFS(Staff_CGI_NHDD!P:P,Staff_CGI_NHDD!A:A,A10,Staff_CGI_NHDD!B:B,B10)</f>
        <v>0</v>
      </c>
    </row>
    <row r="11" spans="1:19" x14ac:dyDescent="0.25">
      <c r="A11" s="156">
        <f t="shared" si="0"/>
        <v>7</v>
      </c>
      <c r="B11" s="156">
        <f t="shared" si="1"/>
        <v>8</v>
      </c>
      <c r="C11" s="156">
        <f t="shared" si="2"/>
        <v>2018</v>
      </c>
      <c r="D11" s="114">
        <f t="shared" si="3"/>
        <v>43289</v>
      </c>
      <c r="E11" s="112">
        <f>IFERROR(VLOOKUP(D11,Actual_Kirk_HDD!$A$4:$E$1000,5,FALSE),0)</f>
        <v>0</v>
      </c>
      <c r="F11" s="112">
        <f>SUMIFS(Staff_Kirk_NHDD!P:P,Staff_Kirk_NHDD!A:A,A11,Staff_Kirk_NHDD!B:B,B11)</f>
        <v>0</v>
      </c>
      <c r="H11" s="72"/>
      <c r="J11" s="112">
        <f>IFERROR(VLOOKUP($D11,Actual_CGI_HDD!$A$9:$E$1000,5),0)</f>
        <v>0</v>
      </c>
      <c r="K11" s="113">
        <f>SUMIFS(Staff_CGI_NHDD!P:P,Staff_CGI_NHDD!A:A,A11,Staff_CGI_NHDD!B:B,B11)</f>
        <v>0</v>
      </c>
    </row>
    <row r="12" spans="1:19" x14ac:dyDescent="0.25">
      <c r="A12" s="156">
        <f t="shared" si="0"/>
        <v>7</v>
      </c>
      <c r="B12" s="156">
        <f t="shared" si="1"/>
        <v>9</v>
      </c>
      <c r="C12" s="156">
        <f t="shared" si="2"/>
        <v>2018</v>
      </c>
      <c r="D12" s="114">
        <f t="shared" si="3"/>
        <v>43290</v>
      </c>
      <c r="E12" s="112">
        <f>IFERROR(VLOOKUP(D12,Actual_Kirk_HDD!$A$4:$E$1000,5,FALSE),0)</f>
        <v>0</v>
      </c>
      <c r="F12" s="112">
        <f>SUMIFS(Staff_Kirk_NHDD!P:P,Staff_Kirk_NHDD!A:A,A12,Staff_Kirk_NHDD!B:B,B12)</f>
        <v>0</v>
      </c>
      <c r="H12" s="72"/>
      <c r="J12" s="112">
        <f>IFERROR(VLOOKUP($D12,Actual_CGI_HDD!$A$9:$E$1000,5),0)</f>
        <v>0</v>
      </c>
      <c r="K12" s="113">
        <f>SUMIFS(Staff_CGI_NHDD!P:P,Staff_CGI_NHDD!A:A,A12,Staff_CGI_NHDD!B:B,B12)</f>
        <v>0</v>
      </c>
    </row>
    <row r="13" spans="1:19" x14ac:dyDescent="0.25">
      <c r="A13" s="156">
        <f t="shared" si="0"/>
        <v>7</v>
      </c>
      <c r="B13" s="156">
        <f t="shared" si="1"/>
        <v>10</v>
      </c>
      <c r="C13" s="156">
        <f t="shared" si="2"/>
        <v>2018</v>
      </c>
      <c r="D13" s="114">
        <f t="shared" si="3"/>
        <v>43291</v>
      </c>
      <c r="E13" s="112">
        <f>IFERROR(VLOOKUP(D13,Actual_Kirk_HDD!$A$4:$E$1000,5,FALSE),0)</f>
        <v>0</v>
      </c>
      <c r="F13" s="112">
        <f>SUMIFS(Staff_Kirk_NHDD!P:P,Staff_Kirk_NHDD!A:A,A13,Staff_Kirk_NHDD!B:B,B13)</f>
        <v>0</v>
      </c>
      <c r="H13" s="72"/>
      <c r="J13" s="112">
        <f>IFERROR(VLOOKUP($D13,Actual_CGI_HDD!$A$9:$E$1000,5),0)</f>
        <v>0</v>
      </c>
      <c r="K13" s="113">
        <f>SUMIFS(Staff_CGI_NHDD!P:P,Staff_CGI_NHDD!A:A,A13,Staff_CGI_NHDD!B:B,B13)</f>
        <v>0</v>
      </c>
    </row>
    <row r="14" spans="1:19" x14ac:dyDescent="0.25">
      <c r="A14" s="156">
        <f t="shared" si="0"/>
        <v>7</v>
      </c>
      <c r="B14" s="156">
        <f t="shared" si="1"/>
        <v>11</v>
      </c>
      <c r="C14" s="156">
        <f t="shared" si="2"/>
        <v>2018</v>
      </c>
      <c r="D14" s="114">
        <f t="shared" si="3"/>
        <v>43292</v>
      </c>
      <c r="E14" s="112">
        <f>IFERROR(VLOOKUP(D14,Actual_Kirk_HDD!$A$4:$E$1000,5,FALSE),0)</f>
        <v>0</v>
      </c>
      <c r="F14" s="112">
        <f>SUMIFS(Staff_Kirk_NHDD!P:P,Staff_Kirk_NHDD!A:A,A14,Staff_Kirk_NHDD!B:B,B14)</f>
        <v>0</v>
      </c>
      <c r="H14" s="72"/>
      <c r="J14" s="112">
        <f>IFERROR(VLOOKUP($D14,Actual_CGI_HDD!$A$9:$E$1000,5),0)</f>
        <v>0</v>
      </c>
      <c r="K14" s="113">
        <f>SUMIFS(Staff_CGI_NHDD!P:P,Staff_CGI_NHDD!A:A,A14,Staff_CGI_NHDD!B:B,B14)</f>
        <v>0</v>
      </c>
    </row>
    <row r="15" spans="1:19" x14ac:dyDescent="0.25">
      <c r="A15" s="156">
        <f t="shared" si="0"/>
        <v>7</v>
      </c>
      <c r="B15" s="156">
        <f t="shared" si="1"/>
        <v>12</v>
      </c>
      <c r="C15" s="156">
        <f t="shared" si="2"/>
        <v>2018</v>
      </c>
      <c r="D15" s="114">
        <f t="shared" si="3"/>
        <v>43293</v>
      </c>
      <c r="E15" s="112">
        <f>IFERROR(VLOOKUP(D15,Actual_Kirk_HDD!$A$4:$E$1000,5,FALSE),0)</f>
        <v>0</v>
      </c>
      <c r="F15" s="112">
        <f>SUMIFS(Staff_Kirk_NHDD!P:P,Staff_Kirk_NHDD!A:A,A15,Staff_Kirk_NHDD!B:B,B15)</f>
        <v>0</v>
      </c>
      <c r="H15" s="72"/>
      <c r="J15" s="112">
        <f>IFERROR(VLOOKUP($D15,Actual_CGI_HDD!$A$9:$E$1000,5),0)</f>
        <v>0</v>
      </c>
      <c r="K15" s="113">
        <f>SUMIFS(Staff_CGI_NHDD!P:P,Staff_CGI_NHDD!A:A,A15,Staff_CGI_NHDD!B:B,B15)</f>
        <v>0</v>
      </c>
    </row>
    <row r="16" spans="1:19" x14ac:dyDescent="0.25">
      <c r="A16" s="156">
        <f t="shared" si="0"/>
        <v>7</v>
      </c>
      <c r="B16" s="156">
        <f t="shared" si="1"/>
        <v>13</v>
      </c>
      <c r="C16" s="156">
        <f t="shared" si="2"/>
        <v>2018</v>
      </c>
      <c r="D16" s="114">
        <f t="shared" si="3"/>
        <v>43294</v>
      </c>
      <c r="E16" s="112">
        <f>IFERROR(VLOOKUP(D16,Actual_Kirk_HDD!$A$4:$E$1000,5,FALSE),0)</f>
        <v>0</v>
      </c>
      <c r="F16" s="112">
        <f>SUMIFS(Staff_Kirk_NHDD!P:P,Staff_Kirk_NHDD!A:A,A16,Staff_Kirk_NHDD!B:B,B16)</f>
        <v>0</v>
      </c>
      <c r="H16" s="72"/>
      <c r="J16" s="112">
        <f>IFERROR(VLOOKUP($D16,Actual_CGI_HDD!$A$9:$E$1000,5),0)</f>
        <v>0</v>
      </c>
      <c r="K16" s="113">
        <f>SUMIFS(Staff_CGI_NHDD!P:P,Staff_CGI_NHDD!A:A,A16,Staff_CGI_NHDD!B:B,B16)</f>
        <v>0</v>
      </c>
    </row>
    <row r="17" spans="1:11" x14ac:dyDescent="0.25">
      <c r="A17" s="156">
        <f t="shared" si="0"/>
        <v>7</v>
      </c>
      <c r="B17" s="156">
        <f t="shared" si="1"/>
        <v>14</v>
      </c>
      <c r="C17" s="156">
        <f t="shared" si="2"/>
        <v>2018</v>
      </c>
      <c r="D17" s="114">
        <f t="shared" si="3"/>
        <v>43295</v>
      </c>
      <c r="E17" s="112">
        <f>IFERROR(VLOOKUP(D17,Actual_Kirk_HDD!$A$4:$E$1000,5,FALSE),0)</f>
        <v>0</v>
      </c>
      <c r="F17" s="112">
        <f>SUMIFS(Staff_Kirk_NHDD!P:P,Staff_Kirk_NHDD!A:A,A17,Staff_Kirk_NHDD!B:B,B17)</f>
        <v>0</v>
      </c>
      <c r="H17" s="72"/>
      <c r="J17" s="112">
        <f>IFERROR(VLOOKUP($D17,Actual_CGI_HDD!$A$9:$E$1000,5),0)</f>
        <v>0</v>
      </c>
      <c r="K17" s="113">
        <f>SUMIFS(Staff_CGI_NHDD!P:P,Staff_CGI_NHDD!A:A,A17,Staff_CGI_NHDD!B:B,B17)</f>
        <v>0</v>
      </c>
    </row>
    <row r="18" spans="1:11" x14ac:dyDescent="0.25">
      <c r="A18" s="156">
        <f t="shared" si="0"/>
        <v>7</v>
      </c>
      <c r="B18" s="156">
        <f t="shared" si="1"/>
        <v>15</v>
      </c>
      <c r="C18" s="156">
        <f t="shared" si="2"/>
        <v>2018</v>
      </c>
      <c r="D18" s="114">
        <f t="shared" si="3"/>
        <v>43296</v>
      </c>
      <c r="E18" s="112">
        <f>IFERROR(VLOOKUP(D18,Actual_Kirk_HDD!$A$4:$E$1000,5,FALSE),0)</f>
        <v>0</v>
      </c>
      <c r="F18" s="112">
        <f>SUMIFS(Staff_Kirk_NHDD!P:P,Staff_Kirk_NHDD!A:A,A18,Staff_Kirk_NHDD!B:B,B18)</f>
        <v>0</v>
      </c>
      <c r="H18" s="72"/>
      <c r="J18" s="112">
        <f>IFERROR(VLOOKUP($D18,Actual_CGI_HDD!$A$9:$E$1000,5),0)</f>
        <v>0</v>
      </c>
      <c r="K18" s="113">
        <f>SUMIFS(Staff_CGI_NHDD!P:P,Staff_CGI_NHDD!A:A,A18,Staff_CGI_NHDD!B:B,B18)</f>
        <v>0</v>
      </c>
    </row>
    <row r="19" spans="1:11" x14ac:dyDescent="0.25">
      <c r="A19" s="156">
        <f t="shared" si="0"/>
        <v>7</v>
      </c>
      <c r="B19" s="156">
        <f t="shared" si="1"/>
        <v>16</v>
      </c>
      <c r="C19" s="156">
        <f t="shared" si="2"/>
        <v>2018</v>
      </c>
      <c r="D19" s="114">
        <f t="shared" si="3"/>
        <v>43297</v>
      </c>
      <c r="E19" s="112">
        <f>IFERROR(VLOOKUP(D19,Actual_Kirk_HDD!$A$4:$E$1000,5,FALSE),0)</f>
        <v>0</v>
      </c>
      <c r="F19" s="112">
        <f>SUMIFS(Staff_Kirk_NHDD!P:P,Staff_Kirk_NHDD!A:A,A19,Staff_Kirk_NHDD!B:B,B19)</f>
        <v>0</v>
      </c>
      <c r="H19" s="72"/>
      <c r="J19" s="112">
        <f>IFERROR(VLOOKUP($D19,Actual_CGI_HDD!$A$9:$E$1000,5),0)</f>
        <v>0</v>
      </c>
      <c r="K19" s="113">
        <f>SUMIFS(Staff_CGI_NHDD!P:P,Staff_CGI_NHDD!A:A,A19,Staff_CGI_NHDD!B:B,B19)</f>
        <v>0</v>
      </c>
    </row>
    <row r="20" spans="1:11" x14ac:dyDescent="0.25">
      <c r="A20" s="156">
        <f t="shared" si="0"/>
        <v>7</v>
      </c>
      <c r="B20" s="156">
        <f t="shared" si="1"/>
        <v>17</v>
      </c>
      <c r="C20" s="156">
        <f t="shared" si="2"/>
        <v>2018</v>
      </c>
      <c r="D20" s="114">
        <f t="shared" si="3"/>
        <v>43298</v>
      </c>
      <c r="E20" s="112">
        <f>IFERROR(VLOOKUP(D20,Actual_Kirk_HDD!$A$4:$E$1000,5,FALSE),0)</f>
        <v>0</v>
      </c>
      <c r="F20" s="112">
        <f>SUMIFS(Staff_Kirk_NHDD!P:P,Staff_Kirk_NHDD!A:A,A20,Staff_Kirk_NHDD!B:B,B20)</f>
        <v>0</v>
      </c>
      <c r="H20" s="72"/>
      <c r="J20" s="112">
        <f>IFERROR(VLOOKUP($D20,Actual_CGI_HDD!$A$9:$E$1000,5),0)</f>
        <v>0</v>
      </c>
      <c r="K20" s="113">
        <f>SUMIFS(Staff_CGI_NHDD!P:P,Staff_CGI_NHDD!A:A,A20,Staff_CGI_NHDD!B:B,B20)</f>
        <v>0</v>
      </c>
    </row>
    <row r="21" spans="1:11" x14ac:dyDescent="0.25">
      <c r="A21" s="156">
        <f t="shared" si="0"/>
        <v>7</v>
      </c>
      <c r="B21" s="156">
        <f t="shared" si="1"/>
        <v>18</v>
      </c>
      <c r="C21" s="156">
        <f t="shared" si="2"/>
        <v>2018</v>
      </c>
      <c r="D21" s="114">
        <f t="shared" si="3"/>
        <v>43299</v>
      </c>
      <c r="E21" s="112">
        <f>IFERROR(VLOOKUP(D21,Actual_Kirk_HDD!$A$4:$E$1000,5,FALSE),0)</f>
        <v>0</v>
      </c>
      <c r="F21" s="112">
        <f>SUMIFS(Staff_Kirk_NHDD!P:P,Staff_Kirk_NHDD!A:A,A21,Staff_Kirk_NHDD!B:B,B21)</f>
        <v>0</v>
      </c>
      <c r="H21" s="72"/>
      <c r="J21" s="112">
        <f>IFERROR(VLOOKUP($D21,Actual_CGI_HDD!$A$9:$E$1000,5),0)</f>
        <v>0</v>
      </c>
      <c r="K21" s="113">
        <f>SUMIFS(Staff_CGI_NHDD!P:P,Staff_CGI_NHDD!A:A,A21,Staff_CGI_NHDD!B:B,B21)</f>
        <v>0</v>
      </c>
    </row>
    <row r="22" spans="1:11" x14ac:dyDescent="0.25">
      <c r="A22" s="156">
        <f t="shared" si="0"/>
        <v>7</v>
      </c>
      <c r="B22" s="156">
        <f t="shared" si="1"/>
        <v>19</v>
      </c>
      <c r="C22" s="156">
        <f t="shared" si="2"/>
        <v>2018</v>
      </c>
      <c r="D22" s="114">
        <f t="shared" si="3"/>
        <v>43300</v>
      </c>
      <c r="E22" s="112">
        <f>IFERROR(VLOOKUP(D22,Actual_Kirk_HDD!$A$4:$E$1000,5,FALSE),0)</f>
        <v>0</v>
      </c>
      <c r="F22" s="112">
        <f>SUMIFS(Staff_Kirk_NHDD!P:P,Staff_Kirk_NHDD!A:A,A22,Staff_Kirk_NHDD!B:B,B22)</f>
        <v>0</v>
      </c>
      <c r="H22" s="72"/>
      <c r="J22" s="112">
        <f>IFERROR(VLOOKUP($D22,Actual_CGI_HDD!$A$9:$E$1000,5),0)</f>
        <v>0</v>
      </c>
      <c r="K22" s="113">
        <f>SUMIFS(Staff_CGI_NHDD!P:P,Staff_CGI_NHDD!A:A,A22,Staff_CGI_NHDD!B:B,B22)</f>
        <v>0</v>
      </c>
    </row>
    <row r="23" spans="1:11" x14ac:dyDescent="0.25">
      <c r="A23" s="156">
        <f t="shared" si="0"/>
        <v>7</v>
      </c>
      <c r="B23" s="156">
        <f t="shared" si="1"/>
        <v>20</v>
      </c>
      <c r="C23" s="156">
        <f t="shared" si="2"/>
        <v>2018</v>
      </c>
      <c r="D23" s="114">
        <f t="shared" si="3"/>
        <v>43301</v>
      </c>
      <c r="E23" s="112">
        <f>IFERROR(VLOOKUP(D23,Actual_Kirk_HDD!$A$4:$E$1000,5,FALSE),0)</f>
        <v>0</v>
      </c>
      <c r="F23" s="112">
        <f>SUMIFS(Staff_Kirk_NHDD!P:P,Staff_Kirk_NHDD!A:A,A23,Staff_Kirk_NHDD!B:B,B23)</f>
        <v>0</v>
      </c>
      <c r="H23" s="72"/>
      <c r="J23" s="112">
        <f>IFERROR(VLOOKUP($D23,Actual_CGI_HDD!$A$9:$E$1000,5),0)</f>
        <v>0</v>
      </c>
      <c r="K23" s="113">
        <f>SUMIFS(Staff_CGI_NHDD!P:P,Staff_CGI_NHDD!A:A,A23,Staff_CGI_NHDD!B:B,B23)</f>
        <v>0</v>
      </c>
    </row>
    <row r="24" spans="1:11" x14ac:dyDescent="0.25">
      <c r="A24" s="156">
        <f t="shared" si="0"/>
        <v>7</v>
      </c>
      <c r="B24" s="156">
        <f t="shared" si="1"/>
        <v>21</v>
      </c>
      <c r="C24" s="156">
        <f t="shared" si="2"/>
        <v>2018</v>
      </c>
      <c r="D24" s="114">
        <f t="shared" si="3"/>
        <v>43302</v>
      </c>
      <c r="E24" s="112">
        <f>IFERROR(VLOOKUP(D24,Actual_Kirk_HDD!$A$4:$E$1000,5,FALSE),0)</f>
        <v>0</v>
      </c>
      <c r="F24" s="112">
        <f>SUMIFS(Staff_Kirk_NHDD!P:P,Staff_Kirk_NHDD!A:A,A24,Staff_Kirk_NHDD!B:B,B24)</f>
        <v>0</v>
      </c>
      <c r="H24" s="72"/>
      <c r="J24" s="112">
        <f>IFERROR(VLOOKUP($D24,Actual_CGI_HDD!$A$9:$E$1000,5),0)</f>
        <v>0</v>
      </c>
      <c r="K24" s="113">
        <f>SUMIFS(Staff_CGI_NHDD!P:P,Staff_CGI_NHDD!A:A,A24,Staff_CGI_NHDD!B:B,B24)</f>
        <v>0</v>
      </c>
    </row>
    <row r="25" spans="1:11" x14ac:dyDescent="0.25">
      <c r="A25" s="156">
        <f t="shared" si="0"/>
        <v>7</v>
      </c>
      <c r="B25" s="156">
        <f t="shared" si="1"/>
        <v>22</v>
      </c>
      <c r="C25" s="156">
        <f t="shared" si="2"/>
        <v>2018</v>
      </c>
      <c r="D25" s="114">
        <f t="shared" si="3"/>
        <v>43303</v>
      </c>
      <c r="E25" s="112">
        <f>IFERROR(VLOOKUP(D25,Actual_Kirk_HDD!$A$4:$E$1000,5,FALSE),0)</f>
        <v>0</v>
      </c>
      <c r="F25" s="112">
        <f>SUMIFS(Staff_Kirk_NHDD!P:P,Staff_Kirk_NHDD!A:A,A25,Staff_Kirk_NHDD!B:B,B25)</f>
        <v>0</v>
      </c>
      <c r="H25" s="72"/>
      <c r="J25" s="112">
        <f>IFERROR(VLOOKUP($D25,Actual_CGI_HDD!$A$9:$E$1000,5),0)</f>
        <v>0</v>
      </c>
      <c r="K25" s="113">
        <f>SUMIFS(Staff_CGI_NHDD!P:P,Staff_CGI_NHDD!A:A,A25,Staff_CGI_NHDD!B:B,B25)</f>
        <v>0</v>
      </c>
    </row>
    <row r="26" spans="1:11" x14ac:dyDescent="0.25">
      <c r="A26" s="156">
        <f t="shared" si="0"/>
        <v>7</v>
      </c>
      <c r="B26" s="156">
        <f t="shared" si="1"/>
        <v>23</v>
      </c>
      <c r="C26" s="156">
        <f t="shared" si="2"/>
        <v>2018</v>
      </c>
      <c r="D26" s="114">
        <f t="shared" si="3"/>
        <v>43304</v>
      </c>
      <c r="E26" s="112">
        <f>IFERROR(VLOOKUP(D26,Actual_Kirk_HDD!$A$4:$E$1000,5,FALSE),0)</f>
        <v>0</v>
      </c>
      <c r="F26" s="112">
        <f>SUMIFS(Staff_Kirk_NHDD!P:P,Staff_Kirk_NHDD!A:A,A26,Staff_Kirk_NHDD!B:B,B26)</f>
        <v>1.9386200716845867</v>
      </c>
      <c r="H26" s="72"/>
      <c r="J26" s="112">
        <f>IFERROR(VLOOKUP($D26,Actual_CGI_HDD!$A$9:$E$1000,5),0)</f>
        <v>0</v>
      </c>
      <c r="K26" s="113">
        <f>SUMIFS(Staff_CGI_NHDD!P:P,Staff_CGI_NHDD!A:A,A26,Staff_CGI_NHDD!B:B,B26)</f>
        <v>9.3333333333333712E-2</v>
      </c>
    </row>
    <row r="27" spans="1:11" x14ac:dyDescent="0.25">
      <c r="A27" s="156">
        <f t="shared" si="0"/>
        <v>7</v>
      </c>
      <c r="B27" s="156">
        <f t="shared" si="1"/>
        <v>24</v>
      </c>
      <c r="C27" s="156">
        <f t="shared" si="2"/>
        <v>2018</v>
      </c>
      <c r="D27" s="114">
        <f t="shared" si="3"/>
        <v>43305</v>
      </c>
      <c r="E27" s="112">
        <f>IFERROR(VLOOKUP(D27,Actual_Kirk_HDD!$A$4:$E$1000,5,FALSE),0)</f>
        <v>0</v>
      </c>
      <c r="F27" s="112">
        <f>SUMIFS(Staff_Kirk_NHDD!P:P,Staff_Kirk_NHDD!A:A,A27,Staff_Kirk_NHDD!B:B,B27)</f>
        <v>0</v>
      </c>
      <c r="H27" s="72"/>
      <c r="J27" s="112">
        <f>IFERROR(VLOOKUP($D27,Actual_CGI_HDD!$A$9:$E$1000,5),0)</f>
        <v>0</v>
      </c>
      <c r="K27" s="113">
        <f>SUMIFS(Staff_CGI_NHDD!P:P,Staff_CGI_NHDD!A:A,A27,Staff_CGI_NHDD!B:B,B27)</f>
        <v>0</v>
      </c>
    </row>
    <row r="28" spans="1:11" x14ac:dyDescent="0.25">
      <c r="A28" s="156">
        <f t="shared" si="0"/>
        <v>7</v>
      </c>
      <c r="B28" s="156">
        <f t="shared" si="1"/>
        <v>25</v>
      </c>
      <c r="C28" s="156">
        <f t="shared" si="2"/>
        <v>2018</v>
      </c>
      <c r="D28" s="114">
        <f t="shared" si="3"/>
        <v>43306</v>
      </c>
      <c r="E28" s="112">
        <f>IFERROR(VLOOKUP(D28,Actual_Kirk_HDD!$A$4:$E$1000,5,FALSE),0)</f>
        <v>0</v>
      </c>
      <c r="F28" s="112">
        <f>SUMIFS(Staff_Kirk_NHDD!P:P,Staff_Kirk_NHDD!A:A,A28,Staff_Kirk_NHDD!B:B,B28)</f>
        <v>0</v>
      </c>
      <c r="H28" s="72"/>
      <c r="J28" s="112">
        <f>IFERROR(VLOOKUP($D28,Actual_CGI_HDD!$A$9:$E$1000,5),0)</f>
        <v>0</v>
      </c>
      <c r="K28" s="113">
        <f>SUMIFS(Staff_CGI_NHDD!P:P,Staff_CGI_NHDD!A:A,A28,Staff_CGI_NHDD!B:B,B28)</f>
        <v>0</v>
      </c>
    </row>
    <row r="29" spans="1:11" x14ac:dyDescent="0.25">
      <c r="A29" s="156">
        <f t="shared" si="0"/>
        <v>7</v>
      </c>
      <c r="B29" s="156">
        <f t="shared" si="1"/>
        <v>26</v>
      </c>
      <c r="C29" s="156">
        <f t="shared" si="2"/>
        <v>2018</v>
      </c>
      <c r="D29" s="114">
        <f t="shared" si="3"/>
        <v>43307</v>
      </c>
      <c r="E29" s="112">
        <f>IFERROR(VLOOKUP(D29,Actual_Kirk_HDD!$A$4:$E$1000,5,FALSE),0)</f>
        <v>0</v>
      </c>
      <c r="F29" s="112">
        <f>SUMIFS(Staff_Kirk_NHDD!P:P,Staff_Kirk_NHDD!A:A,A29,Staff_Kirk_NHDD!B:B,B29)</f>
        <v>0</v>
      </c>
      <c r="H29" s="72"/>
      <c r="J29" s="112">
        <f>IFERROR(VLOOKUP($D29,Actual_CGI_HDD!$A$9:$E$1000,5),0)</f>
        <v>0</v>
      </c>
      <c r="K29" s="113">
        <f>SUMIFS(Staff_CGI_NHDD!P:P,Staff_CGI_NHDD!A:A,A29,Staff_CGI_NHDD!B:B,B29)</f>
        <v>0</v>
      </c>
    </row>
    <row r="30" spans="1:11" x14ac:dyDescent="0.25">
      <c r="A30" s="156">
        <f t="shared" si="0"/>
        <v>7</v>
      </c>
      <c r="B30" s="156">
        <f t="shared" si="1"/>
        <v>27</v>
      </c>
      <c r="C30" s="156">
        <f t="shared" si="2"/>
        <v>2018</v>
      </c>
      <c r="D30" s="114">
        <f t="shared" si="3"/>
        <v>43308</v>
      </c>
      <c r="E30" s="112">
        <f>IFERROR(VLOOKUP(D30,Actual_Kirk_HDD!$A$4:$E$1000,5,FALSE),0)</f>
        <v>0</v>
      </c>
      <c r="F30" s="112">
        <f>SUMIFS(Staff_Kirk_NHDD!P:P,Staff_Kirk_NHDD!A:A,A30,Staff_Kirk_NHDD!B:B,B30)</f>
        <v>0</v>
      </c>
      <c r="H30" s="72"/>
      <c r="J30" s="112">
        <f>IFERROR(VLOOKUP($D30,Actual_CGI_HDD!$A$9:$E$1000,5),0)</f>
        <v>0</v>
      </c>
      <c r="K30" s="113">
        <f>SUMIFS(Staff_CGI_NHDD!P:P,Staff_CGI_NHDD!A:A,A30,Staff_CGI_NHDD!B:B,B30)</f>
        <v>0</v>
      </c>
    </row>
    <row r="31" spans="1:11" x14ac:dyDescent="0.25">
      <c r="A31" s="156">
        <f t="shared" si="0"/>
        <v>7</v>
      </c>
      <c r="B31" s="156">
        <f t="shared" si="1"/>
        <v>28</v>
      </c>
      <c r="C31" s="156">
        <f t="shared" si="2"/>
        <v>2018</v>
      </c>
      <c r="D31" s="114">
        <f t="shared" si="3"/>
        <v>43309</v>
      </c>
      <c r="E31" s="112">
        <f>IFERROR(VLOOKUP(D31,Actual_Kirk_HDD!$A$4:$E$1000,5,FALSE),0)</f>
        <v>0</v>
      </c>
      <c r="F31" s="112">
        <f>SUMIFS(Staff_Kirk_NHDD!P:P,Staff_Kirk_NHDD!A:A,A31,Staff_Kirk_NHDD!B:B,B31)</f>
        <v>0</v>
      </c>
      <c r="H31" s="72"/>
      <c r="J31" s="112">
        <f>IFERROR(VLOOKUP($D31,Actual_CGI_HDD!$A$9:$E$1000,5),0)</f>
        <v>0</v>
      </c>
      <c r="K31" s="113">
        <f>SUMIFS(Staff_CGI_NHDD!P:P,Staff_CGI_NHDD!A:A,A31,Staff_CGI_NHDD!B:B,B31)</f>
        <v>0</v>
      </c>
    </row>
    <row r="32" spans="1:11" x14ac:dyDescent="0.25">
      <c r="A32" s="156">
        <f t="shared" si="0"/>
        <v>7</v>
      </c>
      <c r="B32" s="156">
        <f t="shared" si="1"/>
        <v>29</v>
      </c>
      <c r="C32" s="156">
        <f t="shared" si="2"/>
        <v>2018</v>
      </c>
      <c r="D32" s="114">
        <f t="shared" si="3"/>
        <v>43310</v>
      </c>
      <c r="E32" s="112">
        <f>IFERROR(VLOOKUP(D32,Actual_Kirk_HDD!$A$4:$E$1000,5,FALSE),0)</f>
        <v>0</v>
      </c>
      <c r="F32" s="112">
        <f>SUMIFS(Staff_Kirk_NHDD!P:P,Staff_Kirk_NHDD!A:A,A32,Staff_Kirk_NHDD!B:B,B32)</f>
        <v>0</v>
      </c>
      <c r="H32" s="72"/>
      <c r="J32" s="112">
        <f>IFERROR(VLOOKUP($D32,Actual_CGI_HDD!$A$9:$E$1000,5),0)</f>
        <v>0</v>
      </c>
      <c r="K32" s="113">
        <f>SUMIFS(Staff_CGI_NHDD!P:P,Staff_CGI_NHDD!A:A,A32,Staff_CGI_NHDD!B:B,B32)</f>
        <v>0</v>
      </c>
    </row>
    <row r="33" spans="1:11" x14ac:dyDescent="0.25">
      <c r="A33" s="156">
        <f t="shared" si="0"/>
        <v>7</v>
      </c>
      <c r="B33" s="156">
        <f t="shared" si="1"/>
        <v>30</v>
      </c>
      <c r="C33" s="156">
        <f t="shared" si="2"/>
        <v>2018</v>
      </c>
      <c r="D33" s="114">
        <f t="shared" si="3"/>
        <v>43311</v>
      </c>
      <c r="E33" s="112">
        <f>IFERROR(VLOOKUP(D33,Actual_Kirk_HDD!$A$4:$E$1000,5,FALSE),0)</f>
        <v>2</v>
      </c>
      <c r="F33" s="112">
        <f>SUMIFS(Staff_Kirk_NHDD!P:P,Staff_Kirk_NHDD!A:A,A33,Staff_Kirk_NHDD!B:B,B33)</f>
        <v>0</v>
      </c>
      <c r="H33" s="72"/>
      <c r="J33" s="112">
        <f>IFERROR(VLOOKUP($D33,Actual_CGI_HDD!$A$9:$E$1000,5),0)</f>
        <v>0</v>
      </c>
      <c r="K33" s="113">
        <f>SUMIFS(Staff_CGI_NHDD!P:P,Staff_CGI_NHDD!A:A,A33,Staff_CGI_NHDD!B:B,B33)</f>
        <v>0</v>
      </c>
    </row>
    <row r="34" spans="1:11" x14ac:dyDescent="0.25">
      <c r="A34" s="156">
        <f t="shared" si="0"/>
        <v>7</v>
      </c>
      <c r="B34" s="156">
        <f t="shared" si="1"/>
        <v>31</v>
      </c>
      <c r="C34" s="156">
        <f t="shared" si="2"/>
        <v>2018</v>
      </c>
      <c r="D34" s="114">
        <f t="shared" si="3"/>
        <v>43312</v>
      </c>
      <c r="E34" s="112">
        <f>IFERROR(VLOOKUP(D34,Actual_Kirk_HDD!$A$4:$E$1000,5,FALSE),0)</f>
        <v>0</v>
      </c>
      <c r="F34" s="112">
        <f>SUMIFS(Staff_Kirk_NHDD!P:P,Staff_Kirk_NHDD!A:A,A34,Staff_Kirk_NHDD!B:B,B34)</f>
        <v>0</v>
      </c>
      <c r="H34" s="72"/>
      <c r="J34" s="112">
        <f>IFERROR(VLOOKUP($D34,Actual_CGI_HDD!$A$9:$E$1000,5),0)</f>
        <v>0</v>
      </c>
      <c r="K34" s="113">
        <f>SUMIFS(Staff_CGI_NHDD!P:P,Staff_CGI_NHDD!A:A,A34,Staff_CGI_NHDD!B:B,B34)</f>
        <v>0</v>
      </c>
    </row>
    <row r="35" spans="1:11" x14ac:dyDescent="0.25">
      <c r="A35" s="156">
        <f t="shared" si="0"/>
        <v>8</v>
      </c>
      <c r="B35" s="156">
        <f t="shared" si="1"/>
        <v>1</v>
      </c>
      <c r="C35" s="156">
        <f t="shared" si="2"/>
        <v>2018</v>
      </c>
      <c r="D35" s="114">
        <f t="shared" si="3"/>
        <v>43313</v>
      </c>
      <c r="E35" s="112">
        <f>IFERROR(VLOOKUP(D35,Actual_Kirk_HDD!$A$4:$E$1000,5,FALSE),0)</f>
        <v>0</v>
      </c>
      <c r="F35" s="112">
        <f>SUMIFS(Staff_Kirk_NHDD!P:P,Staff_Kirk_NHDD!A:A,A35,Staff_Kirk_NHDD!B:B,B35)</f>
        <v>0</v>
      </c>
      <c r="H35" s="72"/>
      <c r="J35" s="112">
        <f>IFERROR(VLOOKUP($D35,Actual_CGI_HDD!$A$9:$E$1000,5),0)</f>
        <v>0</v>
      </c>
      <c r="K35" s="113">
        <f>SUMIFS(Staff_CGI_NHDD!P:P,Staff_CGI_NHDD!A:A,A35,Staff_CGI_NHDD!B:B,B35)</f>
        <v>0</v>
      </c>
    </row>
    <row r="36" spans="1:11" x14ac:dyDescent="0.25">
      <c r="A36" s="156">
        <f t="shared" si="0"/>
        <v>8</v>
      </c>
      <c r="B36" s="156">
        <f t="shared" si="1"/>
        <v>2</v>
      </c>
      <c r="C36" s="156">
        <f t="shared" si="2"/>
        <v>2018</v>
      </c>
      <c r="D36" s="114">
        <f t="shared" si="3"/>
        <v>43314</v>
      </c>
      <c r="E36" s="112">
        <f>IFERROR(VLOOKUP(D36,Actual_Kirk_HDD!$A$4:$E$1000,5,FALSE),0)</f>
        <v>0</v>
      </c>
      <c r="F36" s="112">
        <f>SUMIFS(Staff_Kirk_NHDD!P:P,Staff_Kirk_NHDD!A:A,A36,Staff_Kirk_NHDD!B:B,B36)</f>
        <v>0</v>
      </c>
      <c r="H36" s="72"/>
      <c r="J36" s="112">
        <f>IFERROR(VLOOKUP($D36,Actual_CGI_HDD!$A$9:$E$1000,5),0)</f>
        <v>0</v>
      </c>
      <c r="K36" s="113">
        <f>SUMIFS(Staff_CGI_NHDD!P:P,Staff_CGI_NHDD!A:A,A36,Staff_CGI_NHDD!B:B,B36)</f>
        <v>0</v>
      </c>
    </row>
    <row r="37" spans="1:11" x14ac:dyDescent="0.25">
      <c r="A37" s="156">
        <f t="shared" si="0"/>
        <v>8</v>
      </c>
      <c r="B37" s="156">
        <f t="shared" si="1"/>
        <v>3</v>
      </c>
      <c r="C37" s="156">
        <f t="shared" si="2"/>
        <v>2018</v>
      </c>
      <c r="D37" s="114">
        <f t="shared" si="3"/>
        <v>43315</v>
      </c>
      <c r="E37" s="112">
        <f>IFERROR(VLOOKUP(D37,Actual_Kirk_HDD!$A$4:$E$1000,5,FALSE),0)</f>
        <v>0</v>
      </c>
      <c r="F37" s="112">
        <f>SUMIFS(Staff_Kirk_NHDD!P:P,Staff_Kirk_NHDD!A:A,A37,Staff_Kirk_NHDD!B:B,B37)</f>
        <v>0</v>
      </c>
      <c r="H37" s="72"/>
      <c r="J37" s="112">
        <f>IFERROR(VLOOKUP($D37,Actual_CGI_HDD!$A$9:$E$1000,5),0)</f>
        <v>0</v>
      </c>
      <c r="K37" s="113">
        <f>SUMIFS(Staff_CGI_NHDD!P:P,Staff_CGI_NHDD!A:A,A37,Staff_CGI_NHDD!B:B,B37)</f>
        <v>0</v>
      </c>
    </row>
    <row r="38" spans="1:11" x14ac:dyDescent="0.25">
      <c r="A38" s="156">
        <f t="shared" si="0"/>
        <v>8</v>
      </c>
      <c r="B38" s="156">
        <f t="shared" si="1"/>
        <v>4</v>
      </c>
      <c r="C38" s="156">
        <f t="shared" si="2"/>
        <v>2018</v>
      </c>
      <c r="D38" s="114">
        <f t="shared" si="3"/>
        <v>43316</v>
      </c>
      <c r="E38" s="112">
        <f>IFERROR(VLOOKUP(D38,Actual_Kirk_HDD!$A$4:$E$1000,5,FALSE),0)</f>
        <v>0</v>
      </c>
      <c r="F38" s="112">
        <f>SUMIFS(Staff_Kirk_NHDD!P:P,Staff_Kirk_NHDD!A:A,A38,Staff_Kirk_NHDD!B:B,B38)</f>
        <v>0</v>
      </c>
      <c r="H38" s="72"/>
      <c r="J38" s="112">
        <f>IFERROR(VLOOKUP($D38,Actual_CGI_HDD!$A$9:$E$1000,5),0)</f>
        <v>0</v>
      </c>
      <c r="K38" s="113">
        <f>SUMIFS(Staff_CGI_NHDD!P:P,Staff_CGI_NHDD!A:A,A38,Staff_CGI_NHDD!B:B,B38)</f>
        <v>0</v>
      </c>
    </row>
    <row r="39" spans="1:11" x14ac:dyDescent="0.25">
      <c r="A39" s="156">
        <f t="shared" si="0"/>
        <v>8</v>
      </c>
      <c r="B39" s="156">
        <f t="shared" si="1"/>
        <v>5</v>
      </c>
      <c r="C39" s="156">
        <f t="shared" si="2"/>
        <v>2018</v>
      </c>
      <c r="D39" s="114">
        <f t="shared" si="3"/>
        <v>43317</v>
      </c>
      <c r="E39" s="112">
        <f>IFERROR(VLOOKUP(D39,Actual_Kirk_HDD!$A$4:$E$1000,5,FALSE),0)</f>
        <v>0</v>
      </c>
      <c r="F39" s="112">
        <f>SUMIFS(Staff_Kirk_NHDD!P:P,Staff_Kirk_NHDD!A:A,A39,Staff_Kirk_NHDD!B:B,B39)</f>
        <v>0</v>
      </c>
      <c r="H39" s="72"/>
      <c r="J39" s="112">
        <f>IFERROR(VLOOKUP($D39,Actual_CGI_HDD!$A$9:$E$1000,5),0)</f>
        <v>0</v>
      </c>
      <c r="K39" s="113">
        <f>SUMIFS(Staff_CGI_NHDD!P:P,Staff_CGI_NHDD!A:A,A39,Staff_CGI_NHDD!B:B,B39)</f>
        <v>0</v>
      </c>
    </row>
    <row r="40" spans="1:11" x14ac:dyDescent="0.25">
      <c r="A40" s="156">
        <f t="shared" si="0"/>
        <v>8</v>
      </c>
      <c r="B40" s="156">
        <f t="shared" si="1"/>
        <v>6</v>
      </c>
      <c r="C40" s="156">
        <f t="shared" si="2"/>
        <v>2018</v>
      </c>
      <c r="D40" s="114">
        <f t="shared" si="3"/>
        <v>43318</v>
      </c>
      <c r="E40" s="112">
        <f>IFERROR(VLOOKUP(D40,Actual_Kirk_HDD!$A$4:$E$1000,5,FALSE),0)</f>
        <v>0</v>
      </c>
      <c r="F40" s="112">
        <f>SUMIFS(Staff_Kirk_NHDD!P:P,Staff_Kirk_NHDD!A:A,A40,Staff_Kirk_NHDD!B:B,B40)</f>
        <v>0</v>
      </c>
      <c r="H40" s="72"/>
      <c r="J40" s="112">
        <f>IFERROR(VLOOKUP($D40,Actual_CGI_HDD!$A$9:$E$1000,5),0)</f>
        <v>0</v>
      </c>
      <c r="K40" s="113">
        <f>SUMIFS(Staff_CGI_NHDD!P:P,Staff_CGI_NHDD!A:A,A40,Staff_CGI_NHDD!B:B,B40)</f>
        <v>0</v>
      </c>
    </row>
    <row r="41" spans="1:11" x14ac:dyDescent="0.25">
      <c r="A41" s="156">
        <f t="shared" si="0"/>
        <v>8</v>
      </c>
      <c r="B41" s="156">
        <f t="shared" si="1"/>
        <v>7</v>
      </c>
      <c r="C41" s="156">
        <f t="shared" si="2"/>
        <v>2018</v>
      </c>
      <c r="D41" s="114">
        <f t="shared" si="3"/>
        <v>43319</v>
      </c>
      <c r="E41" s="112">
        <f>IFERROR(VLOOKUP(D41,Actual_Kirk_HDD!$A$4:$E$1000,5,FALSE),0)</f>
        <v>0</v>
      </c>
      <c r="F41" s="112">
        <f>SUMIFS(Staff_Kirk_NHDD!P:P,Staff_Kirk_NHDD!A:A,A41,Staff_Kirk_NHDD!B:B,B41)</f>
        <v>0</v>
      </c>
      <c r="H41" s="72"/>
      <c r="J41" s="112">
        <f>IFERROR(VLOOKUP($D41,Actual_CGI_HDD!$A$9:$E$1000,5),0)</f>
        <v>0</v>
      </c>
      <c r="K41" s="113">
        <f>SUMIFS(Staff_CGI_NHDD!P:P,Staff_CGI_NHDD!A:A,A41,Staff_CGI_NHDD!B:B,B41)</f>
        <v>0</v>
      </c>
    </row>
    <row r="42" spans="1:11" x14ac:dyDescent="0.25">
      <c r="A42" s="156">
        <f t="shared" si="0"/>
        <v>8</v>
      </c>
      <c r="B42" s="156">
        <f t="shared" si="1"/>
        <v>8</v>
      </c>
      <c r="C42" s="156">
        <f t="shared" si="2"/>
        <v>2018</v>
      </c>
      <c r="D42" s="114">
        <f t="shared" si="3"/>
        <v>43320</v>
      </c>
      <c r="E42" s="112">
        <f>IFERROR(VLOOKUP(D42,Actual_Kirk_HDD!$A$4:$E$1000,5,FALSE),0)</f>
        <v>0</v>
      </c>
      <c r="F42" s="112">
        <f>SUMIFS(Staff_Kirk_NHDD!P:P,Staff_Kirk_NHDD!A:A,A42,Staff_Kirk_NHDD!B:B,B42)</f>
        <v>0</v>
      </c>
      <c r="H42" s="72"/>
      <c r="J42" s="112">
        <f>IFERROR(VLOOKUP($D42,Actual_CGI_HDD!$A$9:$E$1000,5),0)</f>
        <v>0</v>
      </c>
      <c r="K42" s="113">
        <f>SUMIFS(Staff_CGI_NHDD!P:P,Staff_CGI_NHDD!A:A,A42,Staff_CGI_NHDD!B:B,B42)</f>
        <v>0</v>
      </c>
    </row>
    <row r="43" spans="1:11" x14ac:dyDescent="0.25">
      <c r="A43" s="156">
        <f t="shared" si="0"/>
        <v>8</v>
      </c>
      <c r="B43" s="156">
        <f t="shared" si="1"/>
        <v>9</v>
      </c>
      <c r="C43" s="156">
        <f t="shared" si="2"/>
        <v>2018</v>
      </c>
      <c r="D43" s="114">
        <f t="shared" si="3"/>
        <v>43321</v>
      </c>
      <c r="E43" s="112">
        <f>IFERROR(VLOOKUP(D43,Actual_Kirk_HDD!$A$4:$E$1000,5,FALSE),0)</f>
        <v>0</v>
      </c>
      <c r="F43" s="112">
        <f>SUMIFS(Staff_Kirk_NHDD!P:P,Staff_Kirk_NHDD!A:A,A43,Staff_Kirk_NHDD!B:B,B43)</f>
        <v>0</v>
      </c>
      <c r="H43" s="72"/>
      <c r="J43" s="112">
        <f>IFERROR(VLOOKUP($D43,Actual_CGI_HDD!$A$9:$E$1000,5),0)</f>
        <v>0</v>
      </c>
      <c r="K43" s="113">
        <f>SUMIFS(Staff_CGI_NHDD!P:P,Staff_CGI_NHDD!A:A,A43,Staff_CGI_NHDD!B:B,B43)</f>
        <v>0</v>
      </c>
    </row>
    <row r="44" spans="1:11" x14ac:dyDescent="0.25">
      <c r="A44" s="156">
        <f t="shared" si="0"/>
        <v>8</v>
      </c>
      <c r="B44" s="156">
        <f t="shared" si="1"/>
        <v>10</v>
      </c>
      <c r="C44" s="156">
        <f t="shared" si="2"/>
        <v>2018</v>
      </c>
      <c r="D44" s="114">
        <f t="shared" si="3"/>
        <v>43322</v>
      </c>
      <c r="E44" s="112">
        <f>IFERROR(VLOOKUP(D44,Actual_Kirk_HDD!$A$4:$E$1000,5,FALSE),0)</f>
        <v>0</v>
      </c>
      <c r="F44" s="112">
        <f>SUMIFS(Staff_Kirk_NHDD!P:P,Staff_Kirk_NHDD!A:A,A44,Staff_Kirk_NHDD!B:B,B44)</f>
        <v>0</v>
      </c>
      <c r="H44" s="72"/>
      <c r="J44" s="112">
        <f>IFERROR(VLOOKUP($D44,Actual_CGI_HDD!$A$9:$E$1000,5),0)</f>
        <v>0</v>
      </c>
      <c r="K44" s="113">
        <f>SUMIFS(Staff_CGI_NHDD!P:P,Staff_CGI_NHDD!A:A,A44,Staff_CGI_NHDD!B:B,B44)</f>
        <v>0</v>
      </c>
    </row>
    <row r="45" spans="1:11" x14ac:dyDescent="0.25">
      <c r="A45" s="156">
        <f t="shared" si="0"/>
        <v>8</v>
      </c>
      <c r="B45" s="156">
        <f t="shared" si="1"/>
        <v>11</v>
      </c>
      <c r="C45" s="156">
        <f t="shared" si="2"/>
        <v>2018</v>
      </c>
      <c r="D45" s="114">
        <f t="shared" si="3"/>
        <v>43323</v>
      </c>
      <c r="E45" s="112">
        <f>IFERROR(VLOOKUP(D45,Actual_Kirk_HDD!$A$4:$E$1000,5,FALSE),0)</f>
        <v>0</v>
      </c>
      <c r="F45" s="112">
        <f>SUMIFS(Staff_Kirk_NHDD!P:P,Staff_Kirk_NHDD!A:A,A45,Staff_Kirk_NHDD!B:B,B45)</f>
        <v>0</v>
      </c>
      <c r="H45" s="72"/>
      <c r="J45" s="112">
        <f>IFERROR(VLOOKUP($D45,Actual_CGI_HDD!$A$9:$E$1000,5),0)</f>
        <v>0</v>
      </c>
      <c r="K45" s="113">
        <f>SUMIFS(Staff_CGI_NHDD!P:P,Staff_CGI_NHDD!A:A,A45,Staff_CGI_NHDD!B:B,B45)</f>
        <v>0</v>
      </c>
    </row>
    <row r="46" spans="1:11" x14ac:dyDescent="0.25">
      <c r="A46" s="156">
        <f t="shared" si="0"/>
        <v>8</v>
      </c>
      <c r="B46" s="156">
        <f t="shared" si="1"/>
        <v>12</v>
      </c>
      <c r="C46" s="156">
        <f t="shared" si="2"/>
        <v>2018</v>
      </c>
      <c r="D46" s="114">
        <f t="shared" si="3"/>
        <v>43324</v>
      </c>
      <c r="E46" s="112">
        <f>IFERROR(VLOOKUP(D46,Actual_Kirk_HDD!$A$4:$E$1000,5,FALSE),0)</f>
        <v>0</v>
      </c>
      <c r="F46" s="112">
        <f>SUMIFS(Staff_Kirk_NHDD!P:P,Staff_Kirk_NHDD!A:A,A46,Staff_Kirk_NHDD!B:B,B46)</f>
        <v>0</v>
      </c>
      <c r="H46" s="72"/>
      <c r="J46" s="112">
        <f>IFERROR(VLOOKUP($D46,Actual_CGI_HDD!$A$9:$E$1000,5),0)</f>
        <v>0</v>
      </c>
      <c r="K46" s="113">
        <f>SUMIFS(Staff_CGI_NHDD!P:P,Staff_CGI_NHDD!A:A,A46,Staff_CGI_NHDD!B:B,B46)</f>
        <v>0</v>
      </c>
    </row>
    <row r="47" spans="1:11" x14ac:dyDescent="0.25">
      <c r="A47" s="156">
        <f t="shared" si="0"/>
        <v>8</v>
      </c>
      <c r="B47" s="156">
        <f t="shared" si="1"/>
        <v>13</v>
      </c>
      <c r="C47" s="156">
        <f t="shared" si="2"/>
        <v>2018</v>
      </c>
      <c r="D47" s="114">
        <f t="shared" si="3"/>
        <v>43325</v>
      </c>
      <c r="E47" s="112">
        <f>IFERROR(VLOOKUP(D47,Actual_Kirk_HDD!$A$4:$E$1000,5,FALSE),0)</f>
        <v>0</v>
      </c>
      <c r="F47" s="112">
        <f>SUMIFS(Staff_Kirk_NHDD!P:P,Staff_Kirk_NHDD!A:A,A47,Staff_Kirk_NHDD!B:B,B47)</f>
        <v>0</v>
      </c>
      <c r="H47" s="72"/>
      <c r="J47" s="112">
        <f>IFERROR(VLOOKUP($D47,Actual_CGI_HDD!$A$9:$E$1000,5),0)</f>
        <v>0</v>
      </c>
      <c r="K47" s="113">
        <f>SUMIFS(Staff_CGI_NHDD!P:P,Staff_CGI_NHDD!A:A,A47,Staff_CGI_NHDD!B:B,B47)</f>
        <v>0</v>
      </c>
    </row>
    <row r="48" spans="1:11" x14ac:dyDescent="0.25">
      <c r="A48" s="156">
        <f t="shared" si="0"/>
        <v>8</v>
      </c>
      <c r="B48" s="156">
        <f t="shared" si="1"/>
        <v>14</v>
      </c>
      <c r="C48" s="156">
        <f t="shared" si="2"/>
        <v>2018</v>
      </c>
      <c r="D48" s="114">
        <f t="shared" si="3"/>
        <v>43326</v>
      </c>
      <c r="E48" s="112">
        <f>IFERROR(VLOOKUP(D48,Actual_Kirk_HDD!$A$4:$E$1000,5,FALSE),0)</f>
        <v>0</v>
      </c>
      <c r="F48" s="112">
        <f>SUMIFS(Staff_Kirk_NHDD!P:P,Staff_Kirk_NHDD!A:A,A48,Staff_Kirk_NHDD!B:B,B48)</f>
        <v>0</v>
      </c>
      <c r="H48" s="72"/>
      <c r="J48" s="112">
        <f>IFERROR(VLOOKUP($D48,Actual_CGI_HDD!$A$9:$E$1000,5),0)</f>
        <v>0</v>
      </c>
      <c r="K48" s="113">
        <f>SUMIFS(Staff_CGI_NHDD!P:P,Staff_CGI_NHDD!A:A,A48,Staff_CGI_NHDD!B:B,B48)</f>
        <v>0</v>
      </c>
    </row>
    <row r="49" spans="1:11" x14ac:dyDescent="0.25">
      <c r="A49" s="156">
        <f t="shared" si="0"/>
        <v>8</v>
      </c>
      <c r="B49" s="156">
        <f t="shared" si="1"/>
        <v>15</v>
      </c>
      <c r="C49" s="156">
        <f t="shared" si="2"/>
        <v>2018</v>
      </c>
      <c r="D49" s="114">
        <f t="shared" si="3"/>
        <v>43327</v>
      </c>
      <c r="E49" s="112">
        <f>IFERROR(VLOOKUP(D49,Actual_Kirk_HDD!$A$4:$E$1000,5,FALSE),0)</f>
        <v>0</v>
      </c>
      <c r="F49" s="112">
        <f>SUMIFS(Staff_Kirk_NHDD!P:P,Staff_Kirk_NHDD!A:A,A49,Staff_Kirk_NHDD!B:B,B49)</f>
        <v>0</v>
      </c>
      <c r="H49" s="72"/>
      <c r="J49" s="112">
        <f>IFERROR(VLOOKUP($D49,Actual_CGI_HDD!$A$9:$E$1000,5),0)</f>
        <v>0</v>
      </c>
      <c r="K49" s="113">
        <f>SUMIFS(Staff_CGI_NHDD!P:P,Staff_CGI_NHDD!A:A,A49,Staff_CGI_NHDD!B:B,B49)</f>
        <v>0</v>
      </c>
    </row>
    <row r="50" spans="1:11" x14ac:dyDescent="0.25">
      <c r="A50" s="156">
        <f t="shared" si="0"/>
        <v>8</v>
      </c>
      <c r="B50" s="156">
        <f t="shared" si="1"/>
        <v>16</v>
      </c>
      <c r="C50" s="156">
        <f t="shared" si="2"/>
        <v>2018</v>
      </c>
      <c r="D50" s="114">
        <f t="shared" si="3"/>
        <v>43328</v>
      </c>
      <c r="E50" s="112">
        <f>IFERROR(VLOOKUP(D50,Actual_Kirk_HDD!$A$4:$E$1000,5,FALSE),0)</f>
        <v>0</v>
      </c>
      <c r="F50" s="112">
        <f>SUMIFS(Staff_Kirk_NHDD!P:P,Staff_Kirk_NHDD!A:A,A50,Staff_Kirk_NHDD!B:B,B50)</f>
        <v>0</v>
      </c>
      <c r="H50" s="72"/>
      <c r="J50" s="112">
        <f>IFERROR(VLOOKUP($D50,Actual_CGI_HDD!$A$9:$E$1000,5),0)</f>
        <v>0</v>
      </c>
      <c r="K50" s="113">
        <f>SUMIFS(Staff_CGI_NHDD!P:P,Staff_CGI_NHDD!A:A,A50,Staff_CGI_NHDD!B:B,B50)</f>
        <v>0</v>
      </c>
    </row>
    <row r="51" spans="1:11" x14ac:dyDescent="0.25">
      <c r="A51" s="156">
        <f t="shared" si="0"/>
        <v>8</v>
      </c>
      <c r="B51" s="156">
        <f t="shared" si="1"/>
        <v>17</v>
      </c>
      <c r="C51" s="156">
        <f t="shared" si="2"/>
        <v>2018</v>
      </c>
      <c r="D51" s="114">
        <f t="shared" si="3"/>
        <v>43329</v>
      </c>
      <c r="E51" s="112">
        <f>IFERROR(VLOOKUP(D51,Actual_Kirk_HDD!$A$4:$E$1000,5,FALSE),0)</f>
        <v>0</v>
      </c>
      <c r="F51" s="112">
        <f>SUMIFS(Staff_Kirk_NHDD!P:P,Staff_Kirk_NHDD!A:A,A51,Staff_Kirk_NHDD!B:B,B51)</f>
        <v>0</v>
      </c>
      <c r="H51" s="72"/>
      <c r="J51" s="112">
        <f>IFERROR(VLOOKUP($D51,Actual_CGI_HDD!$A$9:$E$1000,5),0)</f>
        <v>0</v>
      </c>
      <c r="K51" s="113">
        <f>SUMIFS(Staff_CGI_NHDD!P:P,Staff_CGI_NHDD!A:A,A51,Staff_CGI_NHDD!B:B,B51)</f>
        <v>0</v>
      </c>
    </row>
    <row r="52" spans="1:11" x14ac:dyDescent="0.25">
      <c r="A52" s="156">
        <f t="shared" si="0"/>
        <v>8</v>
      </c>
      <c r="B52" s="156">
        <f t="shared" si="1"/>
        <v>18</v>
      </c>
      <c r="C52" s="156">
        <f t="shared" si="2"/>
        <v>2018</v>
      </c>
      <c r="D52" s="114">
        <f t="shared" si="3"/>
        <v>43330</v>
      </c>
      <c r="E52" s="112">
        <f>IFERROR(VLOOKUP(D52,Actual_Kirk_HDD!$A$4:$E$1000,5,FALSE),0)</f>
        <v>0</v>
      </c>
      <c r="F52" s="112">
        <f>SUMIFS(Staff_Kirk_NHDD!P:P,Staff_Kirk_NHDD!A:A,A52,Staff_Kirk_NHDD!B:B,B52)</f>
        <v>0</v>
      </c>
      <c r="H52" s="72"/>
      <c r="J52" s="112">
        <f>IFERROR(VLOOKUP($D52,Actual_CGI_HDD!$A$9:$E$1000,5),0)</f>
        <v>0</v>
      </c>
      <c r="K52" s="113">
        <f>SUMIFS(Staff_CGI_NHDD!P:P,Staff_CGI_NHDD!A:A,A52,Staff_CGI_NHDD!B:B,B52)</f>
        <v>0</v>
      </c>
    </row>
    <row r="53" spans="1:11" x14ac:dyDescent="0.25">
      <c r="A53" s="156">
        <f t="shared" si="0"/>
        <v>8</v>
      </c>
      <c r="B53" s="156">
        <f t="shared" si="1"/>
        <v>19</v>
      </c>
      <c r="C53" s="156">
        <f t="shared" si="2"/>
        <v>2018</v>
      </c>
      <c r="D53" s="114">
        <f t="shared" si="3"/>
        <v>43331</v>
      </c>
      <c r="E53" s="112">
        <f>IFERROR(VLOOKUP(D53,Actual_Kirk_HDD!$A$4:$E$1000,5,FALSE),0)</f>
        <v>0</v>
      </c>
      <c r="F53" s="112">
        <f>SUMIFS(Staff_Kirk_NHDD!P:P,Staff_Kirk_NHDD!A:A,A53,Staff_Kirk_NHDD!B:B,B53)</f>
        <v>0</v>
      </c>
      <c r="H53" s="72"/>
      <c r="J53" s="112">
        <f>IFERROR(VLOOKUP($D53,Actual_CGI_HDD!$A$9:$E$1000,5),0)</f>
        <v>0</v>
      </c>
      <c r="K53" s="113">
        <f>SUMIFS(Staff_CGI_NHDD!P:P,Staff_CGI_NHDD!A:A,A53,Staff_CGI_NHDD!B:B,B53)</f>
        <v>0</v>
      </c>
    </row>
    <row r="54" spans="1:11" x14ac:dyDescent="0.25">
      <c r="A54" s="156">
        <f t="shared" si="0"/>
        <v>8</v>
      </c>
      <c r="B54" s="156">
        <f t="shared" si="1"/>
        <v>20</v>
      </c>
      <c r="C54" s="156">
        <f t="shared" si="2"/>
        <v>2018</v>
      </c>
      <c r="D54" s="114">
        <f t="shared" si="3"/>
        <v>43332</v>
      </c>
      <c r="E54" s="112">
        <f>IFERROR(VLOOKUP(D54,Actual_Kirk_HDD!$A$4:$E$1000,5,FALSE),0)</f>
        <v>0</v>
      </c>
      <c r="F54" s="112">
        <f>SUMIFS(Staff_Kirk_NHDD!P:P,Staff_Kirk_NHDD!A:A,A54,Staff_Kirk_NHDD!B:B,B54)</f>
        <v>0</v>
      </c>
      <c r="H54" s="72"/>
      <c r="J54" s="112">
        <f>IFERROR(VLOOKUP($D54,Actual_CGI_HDD!$A$9:$E$1000,5),0)</f>
        <v>0</v>
      </c>
      <c r="K54" s="113">
        <f>SUMIFS(Staff_CGI_NHDD!P:P,Staff_CGI_NHDD!A:A,A54,Staff_CGI_NHDD!B:B,B54)</f>
        <v>0</v>
      </c>
    </row>
    <row r="55" spans="1:11" x14ac:dyDescent="0.25">
      <c r="A55" s="156">
        <f t="shared" si="0"/>
        <v>8</v>
      </c>
      <c r="B55" s="156">
        <f t="shared" si="1"/>
        <v>21</v>
      </c>
      <c r="C55" s="156">
        <f t="shared" si="2"/>
        <v>2018</v>
      </c>
      <c r="D55" s="114">
        <f t="shared" si="3"/>
        <v>43333</v>
      </c>
      <c r="E55" s="112">
        <f>IFERROR(VLOOKUP(D55,Actual_Kirk_HDD!$A$4:$E$1000,5,FALSE),0)</f>
        <v>0</v>
      </c>
      <c r="F55" s="112">
        <f>SUMIFS(Staff_Kirk_NHDD!P:P,Staff_Kirk_NHDD!A:A,A55,Staff_Kirk_NHDD!B:B,B55)</f>
        <v>0</v>
      </c>
      <c r="H55" s="72"/>
      <c r="J55" s="112">
        <f>IFERROR(VLOOKUP($D55,Actual_CGI_HDD!$A$9:$E$1000,5),0)</f>
        <v>0</v>
      </c>
      <c r="K55" s="113">
        <f>SUMIFS(Staff_CGI_NHDD!P:P,Staff_CGI_NHDD!A:A,A55,Staff_CGI_NHDD!B:B,B55)</f>
        <v>0</v>
      </c>
    </row>
    <row r="56" spans="1:11" x14ac:dyDescent="0.25">
      <c r="A56" s="156">
        <f t="shared" si="0"/>
        <v>8</v>
      </c>
      <c r="B56" s="156">
        <f t="shared" si="1"/>
        <v>22</v>
      </c>
      <c r="C56" s="156">
        <f t="shared" si="2"/>
        <v>2018</v>
      </c>
      <c r="D56" s="114">
        <f t="shared" si="3"/>
        <v>43334</v>
      </c>
      <c r="E56" s="112">
        <f>IFERROR(VLOOKUP(D56,Actual_Kirk_HDD!$A$4:$E$1000,5,FALSE),0)</f>
        <v>0</v>
      </c>
      <c r="F56" s="112">
        <f>SUMIFS(Staff_Kirk_NHDD!P:P,Staff_Kirk_NHDD!A:A,A56,Staff_Kirk_NHDD!B:B,B56)</f>
        <v>0</v>
      </c>
      <c r="H56" s="72"/>
      <c r="J56" s="112">
        <f>IFERROR(VLOOKUP($D56,Actual_CGI_HDD!$A$9:$E$1000,5),0)</f>
        <v>0</v>
      </c>
      <c r="K56" s="113">
        <f>SUMIFS(Staff_CGI_NHDD!P:P,Staff_CGI_NHDD!A:A,A56,Staff_CGI_NHDD!B:B,B56)</f>
        <v>0</v>
      </c>
    </row>
    <row r="57" spans="1:11" x14ac:dyDescent="0.25">
      <c r="A57" s="156">
        <f t="shared" si="0"/>
        <v>8</v>
      </c>
      <c r="B57" s="156">
        <f t="shared" si="1"/>
        <v>23</v>
      </c>
      <c r="C57" s="156">
        <f t="shared" si="2"/>
        <v>2018</v>
      </c>
      <c r="D57" s="114">
        <f t="shared" si="3"/>
        <v>43335</v>
      </c>
      <c r="E57" s="112">
        <f>IFERROR(VLOOKUP(D57,Actual_Kirk_HDD!$A$4:$E$1000,5,FALSE),0)</f>
        <v>0</v>
      </c>
      <c r="F57" s="112">
        <f>SUMIFS(Staff_Kirk_NHDD!P:P,Staff_Kirk_NHDD!A:A,A57,Staff_Kirk_NHDD!B:B,B57)</f>
        <v>0</v>
      </c>
      <c r="H57" s="72"/>
      <c r="J57" s="112">
        <f>IFERROR(VLOOKUP($D57,Actual_CGI_HDD!$A$9:$E$1000,5),0)</f>
        <v>0</v>
      </c>
      <c r="K57" s="113">
        <f>SUMIFS(Staff_CGI_NHDD!P:P,Staff_CGI_NHDD!A:A,A57,Staff_CGI_NHDD!B:B,B57)</f>
        <v>0</v>
      </c>
    </row>
    <row r="58" spans="1:11" x14ac:dyDescent="0.25">
      <c r="A58" s="156">
        <f t="shared" si="0"/>
        <v>8</v>
      </c>
      <c r="B58" s="156">
        <f t="shared" si="1"/>
        <v>24</v>
      </c>
      <c r="C58" s="156">
        <f t="shared" si="2"/>
        <v>2018</v>
      </c>
      <c r="D58" s="114">
        <f t="shared" si="3"/>
        <v>43336</v>
      </c>
      <c r="E58" s="112">
        <f>IFERROR(VLOOKUP(D58,Actual_Kirk_HDD!$A$4:$E$1000,5,FALSE),0)</f>
        <v>0</v>
      </c>
      <c r="F58" s="112">
        <f>SUMIFS(Staff_Kirk_NHDD!P:P,Staff_Kirk_NHDD!A:A,A58,Staff_Kirk_NHDD!B:B,B58)</f>
        <v>0</v>
      </c>
      <c r="H58" s="72"/>
      <c r="J58" s="112">
        <f>IFERROR(VLOOKUP($D58,Actual_CGI_HDD!$A$9:$E$1000,5),0)</f>
        <v>0</v>
      </c>
      <c r="K58" s="113">
        <f>SUMIFS(Staff_CGI_NHDD!P:P,Staff_CGI_NHDD!A:A,A58,Staff_CGI_NHDD!B:B,B58)</f>
        <v>0</v>
      </c>
    </row>
    <row r="59" spans="1:11" x14ac:dyDescent="0.25">
      <c r="A59" s="156">
        <f t="shared" si="0"/>
        <v>8</v>
      </c>
      <c r="B59" s="156">
        <f t="shared" si="1"/>
        <v>25</v>
      </c>
      <c r="C59" s="156">
        <f t="shared" si="2"/>
        <v>2018</v>
      </c>
      <c r="D59" s="114">
        <f t="shared" si="3"/>
        <v>43337</v>
      </c>
      <c r="E59" s="112">
        <f>IFERROR(VLOOKUP(D59,Actual_Kirk_HDD!$A$4:$E$1000,5,FALSE),0)</f>
        <v>0</v>
      </c>
      <c r="F59" s="112">
        <f>SUMIFS(Staff_Kirk_NHDD!P:P,Staff_Kirk_NHDD!A:A,A59,Staff_Kirk_NHDD!B:B,B59)</f>
        <v>4.2473118279569157E-2</v>
      </c>
      <c r="H59" s="72"/>
      <c r="J59" s="112">
        <f>IFERROR(VLOOKUP($D59,Actual_CGI_HDD!$A$9:$E$1000,5),0)</f>
        <v>0</v>
      </c>
      <c r="K59" s="113">
        <f>SUMIFS(Staff_CGI_NHDD!P:P,Staff_CGI_NHDD!A:A,A59,Staff_CGI_NHDD!B:B,B59)</f>
        <v>0</v>
      </c>
    </row>
    <row r="60" spans="1:11" x14ac:dyDescent="0.25">
      <c r="A60" s="156">
        <f t="shared" si="0"/>
        <v>8</v>
      </c>
      <c r="B60" s="156">
        <f t="shared" si="1"/>
        <v>26</v>
      </c>
      <c r="C60" s="156">
        <f t="shared" si="2"/>
        <v>2018</v>
      </c>
      <c r="D60" s="114">
        <f t="shared" si="3"/>
        <v>43338</v>
      </c>
      <c r="E60" s="112">
        <f>IFERROR(VLOOKUP(D60,Actual_Kirk_HDD!$A$4:$E$1000,5,FALSE),0)</f>
        <v>0</v>
      </c>
      <c r="F60" s="112">
        <f>SUMIFS(Staff_Kirk_NHDD!P:P,Staff_Kirk_NHDD!A:A,A60,Staff_Kirk_NHDD!B:B,B60)</f>
        <v>1.5306989247311804</v>
      </c>
      <c r="H60" s="72"/>
      <c r="J60" s="112">
        <f>IFERROR(VLOOKUP($D60,Actual_CGI_HDD!$A$9:$E$1000,5),0)</f>
        <v>0</v>
      </c>
      <c r="K60" s="113">
        <f>SUMIFS(Staff_CGI_NHDD!P:P,Staff_CGI_NHDD!A:A,A60,Staff_CGI_NHDD!B:B,B60)</f>
        <v>0</v>
      </c>
    </row>
    <row r="61" spans="1:11" x14ac:dyDescent="0.25">
      <c r="A61" s="156">
        <f t="shared" si="0"/>
        <v>8</v>
      </c>
      <c r="B61" s="156">
        <f t="shared" si="1"/>
        <v>27</v>
      </c>
      <c r="C61" s="156">
        <f t="shared" si="2"/>
        <v>2018</v>
      </c>
      <c r="D61" s="114">
        <f t="shared" si="3"/>
        <v>43339</v>
      </c>
      <c r="E61" s="112">
        <f>IFERROR(VLOOKUP(D61,Actual_Kirk_HDD!$A$4:$E$1000,5,FALSE),0)</f>
        <v>0</v>
      </c>
      <c r="F61" s="112">
        <f>SUMIFS(Staff_Kirk_NHDD!P:P,Staff_Kirk_NHDD!A:A,A61,Staff_Kirk_NHDD!B:B,B61)</f>
        <v>0</v>
      </c>
      <c r="H61" s="72"/>
      <c r="J61" s="112">
        <f>IFERROR(VLOOKUP($D61,Actual_CGI_HDD!$A$9:$E$1000,5),0)</f>
        <v>0</v>
      </c>
      <c r="K61" s="113">
        <f>SUMIFS(Staff_CGI_NHDD!P:P,Staff_CGI_NHDD!A:A,A61,Staff_CGI_NHDD!B:B,B61)</f>
        <v>0</v>
      </c>
    </row>
    <row r="62" spans="1:11" x14ac:dyDescent="0.25">
      <c r="A62" s="156">
        <f t="shared" si="0"/>
        <v>8</v>
      </c>
      <c r="B62" s="156">
        <f t="shared" si="1"/>
        <v>28</v>
      </c>
      <c r="C62" s="156">
        <f t="shared" si="2"/>
        <v>2018</v>
      </c>
      <c r="D62" s="114">
        <f t="shared" si="3"/>
        <v>43340</v>
      </c>
      <c r="E62" s="112">
        <f>IFERROR(VLOOKUP(D62,Actual_Kirk_HDD!$A$4:$E$1000,5,FALSE),0)</f>
        <v>0</v>
      </c>
      <c r="F62" s="112">
        <f>SUMIFS(Staff_Kirk_NHDD!P:P,Staff_Kirk_NHDD!A:A,A62,Staff_Kirk_NHDD!B:B,B62)</f>
        <v>0</v>
      </c>
      <c r="H62" s="72"/>
      <c r="J62" s="112">
        <f>IFERROR(VLOOKUP($D62,Actual_CGI_HDD!$A$9:$E$1000,5),0)</f>
        <v>0</v>
      </c>
      <c r="K62" s="113">
        <f>SUMIFS(Staff_CGI_NHDD!P:P,Staff_CGI_NHDD!A:A,A62,Staff_CGI_NHDD!B:B,B62)</f>
        <v>0</v>
      </c>
    </row>
    <row r="63" spans="1:11" x14ac:dyDescent="0.25">
      <c r="A63" s="156">
        <f t="shared" si="0"/>
        <v>8</v>
      </c>
      <c r="B63" s="156">
        <f t="shared" si="1"/>
        <v>29</v>
      </c>
      <c r="C63" s="156">
        <f t="shared" si="2"/>
        <v>2018</v>
      </c>
      <c r="D63" s="114">
        <f t="shared" si="3"/>
        <v>43341</v>
      </c>
      <c r="E63" s="112">
        <f>IFERROR(VLOOKUP(D63,Actual_Kirk_HDD!$A$4:$E$1000,5,FALSE),0)</f>
        <v>0</v>
      </c>
      <c r="F63" s="112">
        <f>SUMIFS(Staff_Kirk_NHDD!P:P,Staff_Kirk_NHDD!A:A,A63,Staff_Kirk_NHDD!B:B,B63)</f>
        <v>0</v>
      </c>
      <c r="H63" s="72"/>
      <c r="J63" s="112">
        <f>IFERROR(VLOOKUP($D63,Actual_CGI_HDD!$A$9:$E$1000,5),0)</f>
        <v>0</v>
      </c>
      <c r="K63" s="113">
        <f>SUMIFS(Staff_CGI_NHDD!P:P,Staff_CGI_NHDD!A:A,A63,Staff_CGI_NHDD!B:B,B63)</f>
        <v>0.85489247311827943</v>
      </c>
    </row>
    <row r="64" spans="1:11" x14ac:dyDescent="0.25">
      <c r="A64" s="156">
        <f t="shared" si="0"/>
        <v>8</v>
      </c>
      <c r="B64" s="156">
        <f t="shared" si="1"/>
        <v>30</v>
      </c>
      <c r="C64" s="156">
        <f t="shared" si="2"/>
        <v>2018</v>
      </c>
      <c r="D64" s="114">
        <f t="shared" si="3"/>
        <v>43342</v>
      </c>
      <c r="E64" s="112">
        <f>IFERROR(VLOOKUP(D64,Actual_Kirk_HDD!$A$4:$E$1000,5,FALSE),0)</f>
        <v>0</v>
      </c>
      <c r="F64" s="112">
        <f>SUMIFS(Staff_Kirk_NHDD!P:P,Staff_Kirk_NHDD!A:A,A64,Staff_Kirk_NHDD!B:B,B64)</f>
        <v>0</v>
      </c>
      <c r="H64" s="72"/>
      <c r="J64" s="112">
        <f>IFERROR(VLOOKUP($D64,Actual_CGI_HDD!$A$9:$E$1000,5),0)</f>
        <v>0</v>
      </c>
      <c r="K64" s="113">
        <f>SUMIFS(Staff_CGI_NHDD!P:P,Staff_CGI_NHDD!A:A,A64,Staff_CGI_NHDD!B:B,B64)</f>
        <v>0</v>
      </c>
    </row>
    <row r="65" spans="1:11" x14ac:dyDescent="0.25">
      <c r="A65" s="156">
        <f t="shared" si="0"/>
        <v>8</v>
      </c>
      <c r="B65" s="156">
        <f t="shared" si="1"/>
        <v>31</v>
      </c>
      <c r="C65" s="156">
        <f t="shared" si="2"/>
        <v>2018</v>
      </c>
      <c r="D65" s="114">
        <f t="shared" si="3"/>
        <v>43343</v>
      </c>
      <c r="E65" s="112">
        <f>IFERROR(VLOOKUP(D65,Actual_Kirk_HDD!$A$4:$E$1000,5,FALSE),0)</f>
        <v>0</v>
      </c>
      <c r="F65" s="112">
        <f>SUMIFS(Staff_Kirk_NHDD!P:P,Staff_Kirk_NHDD!A:A,A65,Staff_Kirk_NHDD!B:B,B65)</f>
        <v>4.868709677419349</v>
      </c>
      <c r="H65" s="72"/>
      <c r="J65" s="112">
        <f>IFERROR(VLOOKUP($D65,Actual_CGI_HDD!$A$9:$E$1000,5),0)</f>
        <v>0</v>
      </c>
      <c r="K65" s="113">
        <f>SUMIFS(Staff_CGI_NHDD!P:P,Staff_CGI_NHDD!A:A,A65,Staff_CGI_NHDD!B:B,B65)</f>
        <v>0</v>
      </c>
    </row>
    <row r="66" spans="1:11" x14ac:dyDescent="0.25">
      <c r="A66" s="156">
        <f t="shared" si="0"/>
        <v>9</v>
      </c>
      <c r="B66" s="156">
        <f t="shared" si="1"/>
        <v>1</v>
      </c>
      <c r="C66" s="156">
        <f t="shared" si="2"/>
        <v>2018</v>
      </c>
      <c r="D66" s="114">
        <f t="shared" si="3"/>
        <v>43344</v>
      </c>
      <c r="E66" s="112">
        <f>IFERROR(VLOOKUP(D66,Actual_Kirk_HDD!$A$4:$E$1000,5,FALSE),0)</f>
        <v>0</v>
      </c>
      <c r="F66" s="112">
        <f>SUMIFS(Staff_Kirk_NHDD!P:P,Staff_Kirk_NHDD!A:A,A66,Staff_Kirk_NHDD!B:B,B66)</f>
        <v>0</v>
      </c>
      <c r="H66" s="72"/>
      <c r="J66" s="112">
        <f>IFERROR(VLOOKUP($D66,Actual_CGI_HDD!$A$9:$E$1000,5),0)</f>
        <v>0</v>
      </c>
      <c r="K66" s="113">
        <f>SUMIFS(Staff_CGI_NHDD!P:P,Staff_CGI_NHDD!A:A,A66,Staff_CGI_NHDD!B:B,B66)</f>
        <v>0</v>
      </c>
    </row>
    <row r="67" spans="1:11" x14ac:dyDescent="0.25">
      <c r="A67" s="156">
        <f t="shared" si="0"/>
        <v>9</v>
      </c>
      <c r="B67" s="156">
        <f t="shared" si="1"/>
        <v>2</v>
      </c>
      <c r="C67" s="156">
        <f t="shared" si="2"/>
        <v>2018</v>
      </c>
      <c r="D67" s="114">
        <f t="shared" si="3"/>
        <v>43345</v>
      </c>
      <c r="E67" s="112">
        <f>IFERROR(VLOOKUP(D67,Actual_Kirk_HDD!$A$4:$E$1000,5,FALSE),0)</f>
        <v>0</v>
      </c>
      <c r="F67" s="112">
        <f>SUMIFS(Staff_Kirk_NHDD!P:P,Staff_Kirk_NHDD!A:A,A67,Staff_Kirk_NHDD!B:B,B67)</f>
        <v>0</v>
      </c>
      <c r="H67" s="72"/>
      <c r="J67" s="112">
        <f>IFERROR(VLOOKUP($D67,Actual_CGI_HDD!$A$9:$E$1000,5),0)</f>
        <v>0</v>
      </c>
      <c r="K67" s="113">
        <f>SUMIFS(Staff_CGI_NHDD!P:P,Staff_CGI_NHDD!A:A,A67,Staff_CGI_NHDD!B:B,B67)</f>
        <v>0</v>
      </c>
    </row>
    <row r="68" spans="1:11" x14ac:dyDescent="0.25">
      <c r="A68" s="156">
        <f t="shared" si="0"/>
        <v>9</v>
      </c>
      <c r="B68" s="156">
        <f t="shared" si="1"/>
        <v>3</v>
      </c>
      <c r="C68" s="156">
        <f t="shared" si="2"/>
        <v>2018</v>
      </c>
      <c r="D68" s="114">
        <f t="shared" si="3"/>
        <v>43346</v>
      </c>
      <c r="E68" s="112">
        <f>IFERROR(VLOOKUP(D68,Actual_Kirk_HDD!$A$4:$E$1000,5,FALSE),0)</f>
        <v>0</v>
      </c>
      <c r="F68" s="112">
        <f>SUMIFS(Staff_Kirk_NHDD!P:P,Staff_Kirk_NHDD!A:A,A68,Staff_Kirk_NHDD!B:B,B68)</f>
        <v>0</v>
      </c>
      <c r="H68" s="72"/>
      <c r="J68" s="112">
        <f>IFERROR(VLOOKUP($D68,Actual_CGI_HDD!$A$9:$E$1000,5),0)</f>
        <v>0</v>
      </c>
      <c r="K68" s="113">
        <f>SUMIFS(Staff_CGI_NHDD!P:P,Staff_CGI_NHDD!A:A,A68,Staff_CGI_NHDD!B:B,B68)</f>
        <v>0</v>
      </c>
    </row>
    <row r="69" spans="1:11" x14ac:dyDescent="0.25">
      <c r="A69" s="156">
        <f t="shared" si="0"/>
        <v>9</v>
      </c>
      <c r="B69" s="156">
        <f t="shared" si="1"/>
        <v>4</v>
      </c>
      <c r="C69" s="156">
        <f t="shared" si="2"/>
        <v>2018</v>
      </c>
      <c r="D69" s="114">
        <f t="shared" si="3"/>
        <v>43347</v>
      </c>
      <c r="E69" s="112">
        <f>IFERROR(VLOOKUP(D69,Actual_Kirk_HDD!$A$4:$E$1000,5,FALSE),0)</f>
        <v>0</v>
      </c>
      <c r="F69" s="112">
        <f>SUMIFS(Staff_Kirk_NHDD!P:P,Staff_Kirk_NHDD!A:A,A69,Staff_Kirk_NHDD!B:B,B69)</f>
        <v>0</v>
      </c>
      <c r="H69" s="72"/>
      <c r="J69" s="112">
        <f>IFERROR(VLOOKUP($D69,Actual_CGI_HDD!$A$9:$E$1000,5),0)</f>
        <v>0</v>
      </c>
      <c r="K69" s="113">
        <f>SUMIFS(Staff_CGI_NHDD!P:P,Staff_CGI_NHDD!A:A,A69,Staff_CGI_NHDD!B:B,B69)</f>
        <v>0</v>
      </c>
    </row>
    <row r="70" spans="1:11" x14ac:dyDescent="0.25">
      <c r="A70" s="156">
        <f t="shared" ref="A70:A133" si="4">MONTH(D70)</f>
        <v>9</v>
      </c>
      <c r="B70" s="156">
        <f t="shared" ref="B70:B133" si="5">+DAY(D70)</f>
        <v>5</v>
      </c>
      <c r="C70" s="156">
        <f t="shared" ref="C70:C133" si="6">YEAR(D70)</f>
        <v>2018</v>
      </c>
      <c r="D70" s="114">
        <f t="shared" ref="D70:D133" si="7">D69+1</f>
        <v>43348</v>
      </c>
      <c r="E70" s="112">
        <f>IFERROR(VLOOKUP(D70,Actual_Kirk_HDD!$A$4:$E$1000,5,FALSE),0)</f>
        <v>0</v>
      </c>
      <c r="F70" s="112">
        <f>SUMIFS(Staff_Kirk_NHDD!P:P,Staff_Kirk_NHDD!A:A,A70,Staff_Kirk_NHDD!B:B,B70)</f>
        <v>0</v>
      </c>
      <c r="H70" s="72"/>
      <c r="J70" s="112">
        <f>IFERROR(VLOOKUP($D70,Actual_CGI_HDD!$A$9:$E$1000,5),0)</f>
        <v>0</v>
      </c>
      <c r="K70" s="113">
        <f>SUMIFS(Staff_CGI_NHDD!P:P,Staff_CGI_NHDD!A:A,A70,Staff_CGI_NHDD!B:B,B70)</f>
        <v>0</v>
      </c>
    </row>
    <row r="71" spans="1:11" x14ac:dyDescent="0.25">
      <c r="A71" s="156">
        <f t="shared" si="4"/>
        <v>9</v>
      </c>
      <c r="B71" s="156">
        <f t="shared" si="5"/>
        <v>6</v>
      </c>
      <c r="C71" s="156">
        <f t="shared" si="6"/>
        <v>2018</v>
      </c>
      <c r="D71" s="114">
        <f t="shared" si="7"/>
        <v>43349</v>
      </c>
      <c r="E71" s="112">
        <f>IFERROR(VLOOKUP(D71,Actual_Kirk_HDD!$A$4:$E$1000,5,FALSE),0)</f>
        <v>0</v>
      </c>
      <c r="F71" s="112">
        <f>SUMIFS(Staff_Kirk_NHDD!P:P,Staff_Kirk_NHDD!A:A,A71,Staff_Kirk_NHDD!B:B,B71)</f>
        <v>0</v>
      </c>
      <c r="H71" s="72"/>
      <c r="J71" s="112">
        <f>IFERROR(VLOOKUP($D71,Actual_CGI_HDD!$A$9:$E$1000,5),0)</f>
        <v>0</v>
      </c>
      <c r="K71" s="113">
        <f>SUMIFS(Staff_CGI_NHDD!P:P,Staff_CGI_NHDD!A:A,A71,Staff_CGI_NHDD!B:B,B71)</f>
        <v>0</v>
      </c>
    </row>
    <row r="72" spans="1:11" x14ac:dyDescent="0.25">
      <c r="A72" s="156">
        <f t="shared" si="4"/>
        <v>9</v>
      </c>
      <c r="B72" s="156">
        <f t="shared" si="5"/>
        <v>7</v>
      </c>
      <c r="C72" s="156">
        <f t="shared" si="6"/>
        <v>2018</v>
      </c>
      <c r="D72" s="114">
        <f t="shared" si="7"/>
        <v>43350</v>
      </c>
      <c r="E72" s="112">
        <f>IFERROR(VLOOKUP(D72,Actual_Kirk_HDD!$A$4:$E$1000,5,FALSE),0)</f>
        <v>0</v>
      </c>
      <c r="F72" s="112">
        <f>SUMIFS(Staff_Kirk_NHDD!P:P,Staff_Kirk_NHDD!A:A,A72,Staff_Kirk_NHDD!B:B,B72)</f>
        <v>0.40222222222222398</v>
      </c>
      <c r="H72" s="72"/>
      <c r="J72" s="112">
        <f>IFERROR(VLOOKUP($D72,Actual_CGI_HDD!$A$9:$E$1000,5),0)</f>
        <v>0</v>
      </c>
      <c r="K72" s="113">
        <f>SUMIFS(Staff_CGI_NHDD!P:P,Staff_CGI_NHDD!A:A,A72,Staff_CGI_NHDD!B:B,B72)</f>
        <v>0</v>
      </c>
    </row>
    <row r="73" spans="1:11" x14ac:dyDescent="0.25">
      <c r="A73" s="156">
        <f t="shared" si="4"/>
        <v>9</v>
      </c>
      <c r="B73" s="156">
        <f t="shared" si="5"/>
        <v>8</v>
      </c>
      <c r="C73" s="156">
        <f t="shared" si="6"/>
        <v>2018</v>
      </c>
      <c r="D73" s="114">
        <f t="shared" si="7"/>
        <v>43351</v>
      </c>
      <c r="E73" s="112">
        <f>IFERROR(VLOOKUP(D73,Actual_Kirk_HDD!$A$4:$E$1000,5,FALSE),0)</f>
        <v>3</v>
      </c>
      <c r="F73" s="112">
        <f>SUMIFS(Staff_Kirk_NHDD!P:P,Staff_Kirk_NHDD!A:A,A73,Staff_Kirk_NHDD!B:B,B73)</f>
        <v>2.9318518518518517</v>
      </c>
      <c r="H73" s="72"/>
      <c r="J73" s="112">
        <f>IFERROR(VLOOKUP($D73,Actual_CGI_HDD!$A$9:$E$1000,5),0)</f>
        <v>0</v>
      </c>
      <c r="K73" s="113">
        <f>SUMIFS(Staff_CGI_NHDD!P:P,Staff_CGI_NHDD!A:A,A73,Staff_CGI_NHDD!B:B,B73)</f>
        <v>0</v>
      </c>
    </row>
    <row r="74" spans="1:11" x14ac:dyDescent="0.25">
      <c r="A74" s="156">
        <f t="shared" si="4"/>
        <v>9</v>
      </c>
      <c r="B74" s="156">
        <f t="shared" si="5"/>
        <v>9</v>
      </c>
      <c r="C74" s="156">
        <f t="shared" si="6"/>
        <v>2018</v>
      </c>
      <c r="D74" s="114">
        <f t="shared" si="7"/>
        <v>43352</v>
      </c>
      <c r="E74" s="112">
        <f>IFERROR(VLOOKUP(D74,Actual_Kirk_HDD!$A$4:$E$1000,5,FALSE),0)</f>
        <v>5</v>
      </c>
      <c r="F74" s="112">
        <f>SUMIFS(Staff_Kirk_NHDD!P:P,Staff_Kirk_NHDD!A:A,A74,Staff_Kirk_NHDD!B:B,B74)</f>
        <v>6.1688888888888895</v>
      </c>
      <c r="H74" s="72"/>
      <c r="J74" s="112">
        <f>IFERROR(VLOOKUP($D74,Actual_CGI_HDD!$A$9:$E$1000,5),0)</f>
        <v>0</v>
      </c>
      <c r="K74" s="113">
        <f>SUMIFS(Staff_CGI_NHDD!P:P,Staff_CGI_NHDD!A:A,A74,Staff_CGI_NHDD!B:B,B74)</f>
        <v>6.7099999999999982</v>
      </c>
    </row>
    <row r="75" spans="1:11" x14ac:dyDescent="0.25">
      <c r="A75" s="156">
        <f t="shared" si="4"/>
        <v>9</v>
      </c>
      <c r="B75" s="156">
        <f t="shared" si="5"/>
        <v>10</v>
      </c>
      <c r="C75" s="156">
        <f t="shared" si="6"/>
        <v>2018</v>
      </c>
      <c r="D75" s="114">
        <f t="shared" si="7"/>
        <v>43353</v>
      </c>
      <c r="E75" s="112">
        <f>IFERROR(VLOOKUP(D75,Actual_Kirk_HDD!$A$4:$E$1000,5,FALSE),0)</f>
        <v>4</v>
      </c>
      <c r="F75" s="112">
        <f>SUMIFS(Staff_Kirk_NHDD!P:P,Staff_Kirk_NHDD!A:A,A75,Staff_Kirk_NHDD!B:B,B75)</f>
        <v>5.2650000000000006</v>
      </c>
      <c r="H75" s="72"/>
      <c r="J75" s="112">
        <f>IFERROR(VLOOKUP($D75,Actual_CGI_HDD!$A$9:$E$1000,5),0)</f>
        <v>0</v>
      </c>
      <c r="K75" s="113">
        <f>SUMIFS(Staff_CGI_NHDD!P:P,Staff_CGI_NHDD!A:A,A75,Staff_CGI_NHDD!B:B,B75)</f>
        <v>0.21425925925925829</v>
      </c>
    </row>
    <row r="76" spans="1:11" x14ac:dyDescent="0.25">
      <c r="A76" s="156">
        <f t="shared" si="4"/>
        <v>9</v>
      </c>
      <c r="B76" s="156">
        <f t="shared" si="5"/>
        <v>11</v>
      </c>
      <c r="C76" s="156">
        <f t="shared" si="6"/>
        <v>2018</v>
      </c>
      <c r="D76" s="114">
        <f t="shared" si="7"/>
        <v>43354</v>
      </c>
      <c r="E76" s="112">
        <f>IFERROR(VLOOKUP(D76,Actual_Kirk_HDD!$A$4:$E$1000,5,FALSE),0)</f>
        <v>2</v>
      </c>
      <c r="F76" s="112">
        <f>SUMIFS(Staff_Kirk_NHDD!P:P,Staff_Kirk_NHDD!A:A,A76,Staff_Kirk_NHDD!B:B,B76)</f>
        <v>2.153703703703703</v>
      </c>
      <c r="H76" s="72"/>
      <c r="J76" s="112">
        <f>IFERROR(VLOOKUP($D76,Actual_CGI_HDD!$A$9:$E$1000,5),0)</f>
        <v>0</v>
      </c>
      <c r="K76" s="113">
        <f>SUMIFS(Staff_CGI_NHDD!P:P,Staff_CGI_NHDD!A:A,A76,Staff_CGI_NHDD!B:B,B76)</f>
        <v>0</v>
      </c>
    </row>
    <row r="77" spans="1:11" x14ac:dyDescent="0.25">
      <c r="A77" s="156">
        <f t="shared" si="4"/>
        <v>9</v>
      </c>
      <c r="B77" s="156">
        <f t="shared" si="5"/>
        <v>12</v>
      </c>
      <c r="C77" s="156">
        <f t="shared" si="6"/>
        <v>2018</v>
      </c>
      <c r="D77" s="114">
        <f t="shared" si="7"/>
        <v>43355</v>
      </c>
      <c r="E77" s="112">
        <f>IFERROR(VLOOKUP(D77,Actual_Kirk_HDD!$A$4:$E$1000,5,FALSE),0)</f>
        <v>0</v>
      </c>
      <c r="F77" s="112">
        <f>SUMIFS(Staff_Kirk_NHDD!P:P,Staff_Kirk_NHDD!A:A,A77,Staff_Kirk_NHDD!B:B,B77)</f>
        <v>0</v>
      </c>
      <c r="H77" s="72"/>
      <c r="J77" s="112">
        <f>IFERROR(VLOOKUP($D77,Actual_CGI_HDD!$A$9:$E$1000,5),0)</f>
        <v>0</v>
      </c>
      <c r="K77" s="113">
        <f>SUMIFS(Staff_CGI_NHDD!P:P,Staff_CGI_NHDD!A:A,A77,Staff_CGI_NHDD!B:B,B77)</f>
        <v>0.89222222222222025</v>
      </c>
    </row>
    <row r="78" spans="1:11" x14ac:dyDescent="0.25">
      <c r="A78" s="156">
        <f t="shared" si="4"/>
        <v>9</v>
      </c>
      <c r="B78" s="156">
        <f t="shared" si="5"/>
        <v>13</v>
      </c>
      <c r="C78" s="156">
        <f t="shared" si="6"/>
        <v>2018</v>
      </c>
      <c r="D78" s="114">
        <f t="shared" si="7"/>
        <v>43356</v>
      </c>
      <c r="E78" s="112">
        <f>IFERROR(VLOOKUP(D78,Actual_Kirk_HDD!$A$4:$E$1000,5,FALSE),0)</f>
        <v>0</v>
      </c>
      <c r="F78" s="112">
        <f>SUMIFS(Staff_Kirk_NHDD!P:P,Staff_Kirk_NHDD!A:A,A78,Staff_Kirk_NHDD!B:B,B78)</f>
        <v>0</v>
      </c>
      <c r="H78" s="72"/>
      <c r="J78" s="112">
        <f>IFERROR(VLOOKUP($D78,Actual_CGI_HDD!$A$9:$E$1000,5),0)</f>
        <v>0</v>
      </c>
      <c r="K78" s="113">
        <f>SUMIFS(Staff_CGI_NHDD!P:P,Staff_CGI_NHDD!A:A,A78,Staff_CGI_NHDD!B:B,B78)</f>
        <v>0</v>
      </c>
    </row>
    <row r="79" spans="1:11" x14ac:dyDescent="0.25">
      <c r="A79" s="156">
        <f t="shared" si="4"/>
        <v>9</v>
      </c>
      <c r="B79" s="156">
        <f t="shared" si="5"/>
        <v>14</v>
      </c>
      <c r="C79" s="156">
        <f t="shared" si="6"/>
        <v>2018</v>
      </c>
      <c r="D79" s="114">
        <f t="shared" si="7"/>
        <v>43357</v>
      </c>
      <c r="E79" s="112">
        <f>IFERROR(VLOOKUP(D79,Actual_Kirk_HDD!$A$4:$E$1000,5,FALSE),0)</f>
        <v>0</v>
      </c>
      <c r="F79" s="112">
        <f>SUMIFS(Staff_Kirk_NHDD!P:P,Staff_Kirk_NHDD!A:A,A79,Staff_Kirk_NHDD!B:B,B79)</f>
        <v>0</v>
      </c>
      <c r="H79" s="72"/>
      <c r="J79" s="112">
        <f>IFERROR(VLOOKUP($D79,Actual_CGI_HDD!$A$9:$E$1000,5),0)</f>
        <v>0</v>
      </c>
      <c r="K79" s="113">
        <f>SUMIFS(Staff_CGI_NHDD!P:P,Staff_CGI_NHDD!A:A,A79,Staff_CGI_NHDD!B:B,B79)</f>
        <v>0</v>
      </c>
    </row>
    <row r="80" spans="1:11" x14ac:dyDescent="0.25">
      <c r="A80" s="156">
        <f t="shared" si="4"/>
        <v>9</v>
      </c>
      <c r="B80" s="156">
        <f t="shared" si="5"/>
        <v>15</v>
      </c>
      <c r="C80" s="156">
        <f t="shared" si="6"/>
        <v>2018</v>
      </c>
      <c r="D80" s="114">
        <f t="shared" si="7"/>
        <v>43358</v>
      </c>
      <c r="E80" s="112">
        <f>IFERROR(VLOOKUP(D80,Actual_Kirk_HDD!$A$4:$E$1000,5,FALSE),0)</f>
        <v>0</v>
      </c>
      <c r="F80" s="112">
        <f>SUMIFS(Staff_Kirk_NHDD!P:P,Staff_Kirk_NHDD!A:A,A80,Staff_Kirk_NHDD!B:B,B80)</f>
        <v>0</v>
      </c>
      <c r="H80" s="72"/>
      <c r="J80" s="112">
        <f>IFERROR(VLOOKUP($D80,Actual_CGI_HDD!$A$9:$E$1000,5),0)</f>
        <v>0</v>
      </c>
      <c r="K80" s="113">
        <f>SUMIFS(Staff_CGI_NHDD!P:P,Staff_CGI_NHDD!A:A,A80,Staff_CGI_NHDD!B:B,B80)</f>
        <v>0</v>
      </c>
    </row>
    <row r="81" spans="1:11" x14ac:dyDescent="0.25">
      <c r="A81" s="156">
        <f t="shared" si="4"/>
        <v>9</v>
      </c>
      <c r="B81" s="156">
        <f t="shared" si="5"/>
        <v>16</v>
      </c>
      <c r="C81" s="156">
        <f t="shared" si="6"/>
        <v>2018</v>
      </c>
      <c r="D81" s="114">
        <f t="shared" si="7"/>
        <v>43359</v>
      </c>
      <c r="E81" s="112">
        <f>IFERROR(VLOOKUP(D81,Actual_Kirk_HDD!$A$4:$E$1000,5,FALSE),0)</f>
        <v>0</v>
      </c>
      <c r="F81" s="112">
        <f>SUMIFS(Staff_Kirk_NHDD!P:P,Staff_Kirk_NHDD!A:A,A81,Staff_Kirk_NHDD!B:B,B81)</f>
        <v>0</v>
      </c>
      <c r="H81" s="72"/>
      <c r="J81" s="112">
        <f>IFERROR(VLOOKUP($D81,Actual_CGI_HDD!$A$9:$E$1000,5),0)</f>
        <v>0</v>
      </c>
      <c r="K81" s="113">
        <f>SUMIFS(Staff_CGI_NHDD!P:P,Staff_CGI_NHDD!A:A,A81,Staff_CGI_NHDD!B:B,B81)</f>
        <v>0</v>
      </c>
    </row>
    <row r="82" spans="1:11" x14ac:dyDescent="0.25">
      <c r="A82" s="156">
        <f t="shared" si="4"/>
        <v>9</v>
      </c>
      <c r="B82" s="156">
        <f t="shared" si="5"/>
        <v>17</v>
      </c>
      <c r="C82" s="156">
        <f t="shared" si="6"/>
        <v>2018</v>
      </c>
      <c r="D82" s="114">
        <f t="shared" si="7"/>
        <v>43360</v>
      </c>
      <c r="E82" s="112">
        <f>IFERROR(VLOOKUP(D82,Actual_Kirk_HDD!$A$4:$E$1000,5,FALSE),0)</f>
        <v>0</v>
      </c>
      <c r="F82" s="112">
        <f>SUMIFS(Staff_Kirk_NHDD!P:P,Staff_Kirk_NHDD!A:A,A82,Staff_Kirk_NHDD!B:B,B82)</f>
        <v>0</v>
      </c>
      <c r="H82" s="72"/>
      <c r="J82" s="112">
        <f>IFERROR(VLOOKUP($D82,Actual_CGI_HDD!$A$9:$E$1000,5),0)</f>
        <v>0</v>
      </c>
      <c r="K82" s="113">
        <f>SUMIFS(Staff_CGI_NHDD!P:P,Staff_CGI_NHDD!A:A,A82,Staff_CGI_NHDD!B:B,B82)</f>
        <v>0</v>
      </c>
    </row>
    <row r="83" spans="1:11" x14ac:dyDescent="0.25">
      <c r="A83" s="156">
        <f t="shared" si="4"/>
        <v>9</v>
      </c>
      <c r="B83" s="156">
        <f t="shared" si="5"/>
        <v>18</v>
      </c>
      <c r="C83" s="156">
        <f t="shared" si="6"/>
        <v>2018</v>
      </c>
      <c r="D83" s="114">
        <f t="shared" si="7"/>
        <v>43361</v>
      </c>
      <c r="E83" s="112">
        <f>IFERROR(VLOOKUP(D83,Actual_Kirk_HDD!$A$4:$E$1000,5,FALSE),0)</f>
        <v>0</v>
      </c>
      <c r="F83" s="112">
        <f>SUMIFS(Staff_Kirk_NHDD!P:P,Staff_Kirk_NHDD!A:A,A83,Staff_Kirk_NHDD!B:B,B83)</f>
        <v>0</v>
      </c>
      <c r="H83" s="72"/>
      <c r="J83" s="112">
        <f>IFERROR(VLOOKUP($D83,Actual_CGI_HDD!$A$9:$E$1000,5),0)</f>
        <v>0</v>
      </c>
      <c r="K83" s="113">
        <f>SUMIFS(Staff_CGI_NHDD!P:P,Staff_CGI_NHDD!A:A,A83,Staff_CGI_NHDD!B:B,B83)</f>
        <v>0</v>
      </c>
    </row>
    <row r="84" spans="1:11" x14ac:dyDescent="0.25">
      <c r="A84" s="156">
        <f t="shared" si="4"/>
        <v>9</v>
      </c>
      <c r="B84" s="156">
        <f t="shared" si="5"/>
        <v>19</v>
      </c>
      <c r="C84" s="156">
        <f t="shared" si="6"/>
        <v>2018</v>
      </c>
      <c r="D84" s="114">
        <f t="shared" si="7"/>
        <v>43362</v>
      </c>
      <c r="E84" s="112">
        <f>IFERROR(VLOOKUP(D84,Actual_Kirk_HDD!$A$4:$E$1000,5,FALSE),0)</f>
        <v>0</v>
      </c>
      <c r="F84" s="112">
        <f>SUMIFS(Staff_Kirk_NHDD!P:P,Staff_Kirk_NHDD!A:A,A84,Staff_Kirk_NHDD!B:B,B84)</f>
        <v>0</v>
      </c>
      <c r="H84" s="72"/>
      <c r="J84" s="112">
        <f>IFERROR(VLOOKUP($D84,Actual_CGI_HDD!$A$9:$E$1000,5),0)</f>
        <v>0</v>
      </c>
      <c r="K84" s="113">
        <f>SUMIFS(Staff_CGI_NHDD!P:P,Staff_CGI_NHDD!A:A,A84,Staff_CGI_NHDD!B:B,B84)</f>
        <v>0</v>
      </c>
    </row>
    <row r="85" spans="1:11" x14ac:dyDescent="0.25">
      <c r="A85" s="156">
        <f t="shared" si="4"/>
        <v>9</v>
      </c>
      <c r="B85" s="156">
        <f t="shared" si="5"/>
        <v>20</v>
      </c>
      <c r="C85" s="156">
        <f t="shared" si="6"/>
        <v>2018</v>
      </c>
      <c r="D85" s="114">
        <f t="shared" si="7"/>
        <v>43363</v>
      </c>
      <c r="E85" s="112">
        <f>IFERROR(VLOOKUP(D85,Actual_Kirk_HDD!$A$4:$E$1000,5,FALSE),0)</f>
        <v>0</v>
      </c>
      <c r="F85" s="112">
        <f>SUMIFS(Staff_Kirk_NHDD!P:P,Staff_Kirk_NHDD!A:A,A85,Staff_Kirk_NHDD!B:B,B85)</f>
        <v>0</v>
      </c>
      <c r="H85" s="72"/>
      <c r="J85" s="112">
        <f>IFERROR(VLOOKUP($D85,Actual_CGI_HDD!$A$9:$E$1000,5),0)</f>
        <v>0</v>
      </c>
      <c r="K85" s="113">
        <f>SUMIFS(Staff_CGI_NHDD!P:P,Staff_CGI_NHDD!A:A,A85,Staff_CGI_NHDD!B:B,B85)</f>
        <v>0</v>
      </c>
    </row>
    <row r="86" spans="1:11" x14ac:dyDescent="0.25">
      <c r="A86" s="156">
        <f t="shared" si="4"/>
        <v>9</v>
      </c>
      <c r="B86" s="156">
        <f t="shared" si="5"/>
        <v>21</v>
      </c>
      <c r="C86" s="156">
        <f t="shared" si="6"/>
        <v>2018</v>
      </c>
      <c r="D86" s="114">
        <f t="shared" si="7"/>
        <v>43364</v>
      </c>
      <c r="E86" s="112">
        <f>IFERROR(VLOOKUP(D86,Actual_Kirk_HDD!$A$4:$E$1000,5,FALSE),0)</f>
        <v>0</v>
      </c>
      <c r="F86" s="112">
        <f>SUMIFS(Staff_Kirk_NHDD!P:P,Staff_Kirk_NHDD!A:A,A86,Staff_Kirk_NHDD!B:B,B86)</f>
        <v>0</v>
      </c>
      <c r="H86" s="72"/>
      <c r="J86" s="112">
        <f>IFERROR(VLOOKUP($D86,Actual_CGI_HDD!$A$9:$E$1000,5),0)</f>
        <v>0</v>
      </c>
      <c r="K86" s="113">
        <f>SUMIFS(Staff_CGI_NHDD!P:P,Staff_CGI_NHDD!A:A,A86,Staff_CGI_NHDD!B:B,B86)</f>
        <v>0</v>
      </c>
    </row>
    <row r="87" spans="1:11" x14ac:dyDescent="0.25">
      <c r="A87" s="156">
        <f t="shared" si="4"/>
        <v>9</v>
      </c>
      <c r="B87" s="156">
        <f t="shared" si="5"/>
        <v>22</v>
      </c>
      <c r="C87" s="156">
        <f t="shared" si="6"/>
        <v>2018</v>
      </c>
      <c r="D87" s="114">
        <f t="shared" si="7"/>
        <v>43365</v>
      </c>
      <c r="E87" s="112">
        <f>IFERROR(VLOOKUP(D87,Actual_Kirk_HDD!$A$4:$E$1000,5,FALSE),0)</f>
        <v>9</v>
      </c>
      <c r="F87" s="112">
        <f>SUMIFS(Staff_Kirk_NHDD!P:P,Staff_Kirk_NHDD!A:A,A87,Staff_Kirk_NHDD!B:B,B87)</f>
        <v>9.779814814814813</v>
      </c>
      <c r="H87" s="72"/>
      <c r="J87" s="112">
        <f>IFERROR(VLOOKUP($D87,Actual_CGI_HDD!$A$9:$E$1000,5),0)</f>
        <v>0</v>
      </c>
      <c r="K87" s="113">
        <f>SUMIFS(Staff_CGI_NHDD!P:P,Staff_CGI_NHDD!A:A,A87,Staff_CGI_NHDD!B:B,B87)</f>
        <v>5.1659259259259249</v>
      </c>
    </row>
    <row r="88" spans="1:11" x14ac:dyDescent="0.25">
      <c r="A88" s="156">
        <f t="shared" si="4"/>
        <v>9</v>
      </c>
      <c r="B88" s="156">
        <f t="shared" si="5"/>
        <v>23</v>
      </c>
      <c r="C88" s="156">
        <f t="shared" si="6"/>
        <v>2018</v>
      </c>
      <c r="D88" s="114">
        <f t="shared" si="7"/>
        <v>43366</v>
      </c>
      <c r="E88" s="112">
        <f>IFERROR(VLOOKUP(D88,Actual_Kirk_HDD!$A$4:$E$1000,5,FALSE),0)</f>
        <v>7.5</v>
      </c>
      <c r="F88" s="112">
        <f>SUMIFS(Staff_Kirk_NHDD!P:P,Staff_Kirk_NHDD!A:A,A88,Staff_Kirk_NHDD!B:B,B88)</f>
        <v>8.3977777777777796</v>
      </c>
      <c r="H88" s="72"/>
      <c r="J88" s="112">
        <f>IFERROR(VLOOKUP($D88,Actual_CGI_HDD!$A$9:$E$1000,5),0)</f>
        <v>0</v>
      </c>
      <c r="K88" s="113">
        <f>SUMIFS(Staff_CGI_NHDD!P:P,Staff_CGI_NHDD!A:A,A88,Staff_CGI_NHDD!B:B,B88)</f>
        <v>2.6896296296296298</v>
      </c>
    </row>
    <row r="89" spans="1:11" x14ac:dyDescent="0.25">
      <c r="A89" s="156">
        <f t="shared" si="4"/>
        <v>9</v>
      </c>
      <c r="B89" s="156">
        <f t="shared" si="5"/>
        <v>24</v>
      </c>
      <c r="C89" s="156">
        <f t="shared" si="6"/>
        <v>2018</v>
      </c>
      <c r="D89" s="114">
        <f t="shared" si="7"/>
        <v>43367</v>
      </c>
      <c r="E89" s="112">
        <f>IFERROR(VLOOKUP(D89,Actual_Kirk_HDD!$A$4:$E$1000,5,FALSE),0)</f>
        <v>4</v>
      </c>
      <c r="F89" s="112">
        <f>SUMIFS(Staff_Kirk_NHDD!P:P,Staff_Kirk_NHDD!A:A,A89,Staff_Kirk_NHDD!B:B,B89)</f>
        <v>4.532222222222221</v>
      </c>
      <c r="H89" s="72"/>
      <c r="J89" s="112">
        <f>IFERROR(VLOOKUP($D89,Actual_CGI_HDD!$A$9:$E$1000,5),0)</f>
        <v>0</v>
      </c>
      <c r="K89" s="113">
        <f>SUMIFS(Staff_CGI_NHDD!P:P,Staff_CGI_NHDD!A:A,A89,Staff_CGI_NHDD!B:B,B89)</f>
        <v>0</v>
      </c>
    </row>
    <row r="90" spans="1:11" x14ac:dyDescent="0.25">
      <c r="A90" s="156">
        <f t="shared" si="4"/>
        <v>9</v>
      </c>
      <c r="B90" s="156">
        <f t="shared" si="5"/>
        <v>25</v>
      </c>
      <c r="C90" s="156">
        <f t="shared" si="6"/>
        <v>2018</v>
      </c>
      <c r="D90" s="114">
        <f t="shared" si="7"/>
        <v>43368</v>
      </c>
      <c r="E90" s="112">
        <f>IFERROR(VLOOKUP(D90,Actual_Kirk_HDD!$A$4:$E$1000,5,FALSE),0)</f>
        <v>0</v>
      </c>
      <c r="F90" s="112">
        <f>SUMIFS(Staff_Kirk_NHDD!P:P,Staff_Kirk_NHDD!A:A,A90,Staff_Kirk_NHDD!B:B,B90)</f>
        <v>1.3109259259259254</v>
      </c>
      <c r="H90" s="72"/>
      <c r="J90" s="112">
        <f>IFERROR(VLOOKUP($D90,Actual_CGI_HDD!$A$9:$E$1000,5),0)</f>
        <v>0</v>
      </c>
      <c r="K90" s="113">
        <f>SUMIFS(Staff_CGI_NHDD!P:P,Staff_CGI_NHDD!A:A,A90,Staff_CGI_NHDD!B:B,B90)</f>
        <v>0</v>
      </c>
    </row>
    <row r="91" spans="1:11" x14ac:dyDescent="0.25">
      <c r="A91" s="156">
        <f t="shared" si="4"/>
        <v>9</v>
      </c>
      <c r="B91" s="156">
        <f t="shared" si="5"/>
        <v>26</v>
      </c>
      <c r="C91" s="156">
        <f t="shared" si="6"/>
        <v>2018</v>
      </c>
      <c r="D91" s="114">
        <f t="shared" si="7"/>
        <v>43369</v>
      </c>
      <c r="E91" s="112">
        <f>IFERROR(VLOOKUP(D91,Actual_Kirk_HDD!$A$4:$E$1000,5,FALSE),0)</f>
        <v>4</v>
      </c>
      <c r="F91" s="112">
        <f>SUMIFS(Staff_Kirk_NHDD!P:P,Staff_Kirk_NHDD!A:A,A91,Staff_Kirk_NHDD!B:B,B91)</f>
        <v>3.8581481481481479</v>
      </c>
      <c r="H91" s="72"/>
      <c r="J91" s="112">
        <f>IFERROR(VLOOKUP($D91,Actual_CGI_HDD!$A$9:$E$1000,5),0)</f>
        <v>0</v>
      </c>
      <c r="K91" s="113">
        <f>SUMIFS(Staff_CGI_NHDD!P:P,Staff_CGI_NHDD!A:A,A91,Staff_CGI_NHDD!B:B,B91)</f>
        <v>1.7266666666666675</v>
      </c>
    </row>
    <row r="92" spans="1:11" x14ac:dyDescent="0.25">
      <c r="A92" s="156">
        <f t="shared" si="4"/>
        <v>9</v>
      </c>
      <c r="B92" s="156">
        <f t="shared" si="5"/>
        <v>27</v>
      </c>
      <c r="C92" s="156">
        <f t="shared" si="6"/>
        <v>2018</v>
      </c>
      <c r="D92" s="114">
        <f t="shared" si="7"/>
        <v>43370</v>
      </c>
      <c r="E92" s="112">
        <f>IFERROR(VLOOKUP(D92,Actual_Kirk_HDD!$A$4:$E$1000,5,FALSE),0)</f>
        <v>11</v>
      </c>
      <c r="F92" s="112">
        <f>SUMIFS(Staff_Kirk_NHDD!P:P,Staff_Kirk_NHDD!A:A,A92,Staff_Kirk_NHDD!B:B,B92)</f>
        <v>13.436296296296296</v>
      </c>
      <c r="H92" s="72"/>
      <c r="J92" s="112">
        <f>IFERROR(VLOOKUP($D92,Actual_CGI_HDD!$A$9:$E$1000,5),0)</f>
        <v>6</v>
      </c>
      <c r="K92" s="113">
        <f>SUMIFS(Staff_CGI_NHDD!P:P,Staff_CGI_NHDD!A:A,A92,Staff_CGI_NHDD!B:B,B92)</f>
        <v>12.64222222222222</v>
      </c>
    </row>
    <row r="93" spans="1:11" x14ac:dyDescent="0.25">
      <c r="A93" s="156">
        <f t="shared" si="4"/>
        <v>9</v>
      </c>
      <c r="B93" s="156">
        <f t="shared" si="5"/>
        <v>28</v>
      </c>
      <c r="C93" s="156">
        <f t="shared" si="6"/>
        <v>2018</v>
      </c>
      <c r="D93" s="114">
        <f t="shared" si="7"/>
        <v>43371</v>
      </c>
      <c r="E93" s="112">
        <f>IFERROR(VLOOKUP(D93,Actual_Kirk_HDD!$A$4:$E$1000,5,FALSE),0)</f>
        <v>7.5</v>
      </c>
      <c r="F93" s="112">
        <f>SUMIFS(Staff_Kirk_NHDD!P:P,Staff_Kirk_NHDD!A:A,A93,Staff_Kirk_NHDD!B:B,B93)</f>
        <v>7.2085185185185194</v>
      </c>
      <c r="H93" s="72"/>
      <c r="J93" s="112">
        <f>IFERROR(VLOOKUP($D93,Actual_CGI_HDD!$A$9:$E$1000,5),0)</f>
        <v>3</v>
      </c>
      <c r="K93" s="113">
        <f>SUMIFS(Staff_CGI_NHDD!P:P,Staff_CGI_NHDD!A:A,A93,Staff_CGI_NHDD!B:B,B93)</f>
        <v>8.9072222222222202</v>
      </c>
    </row>
    <row r="94" spans="1:11" x14ac:dyDescent="0.25">
      <c r="A94" s="156">
        <f t="shared" si="4"/>
        <v>9</v>
      </c>
      <c r="B94" s="156">
        <f t="shared" si="5"/>
        <v>29</v>
      </c>
      <c r="C94" s="156">
        <f t="shared" si="6"/>
        <v>2018</v>
      </c>
      <c r="D94" s="114">
        <f t="shared" si="7"/>
        <v>43372</v>
      </c>
      <c r="E94" s="112">
        <f>IFERROR(VLOOKUP(D94,Actual_Kirk_HDD!$A$4:$E$1000,5,FALSE),0)</f>
        <v>13</v>
      </c>
      <c r="F94" s="112">
        <f>SUMIFS(Staff_Kirk_NHDD!P:P,Staff_Kirk_NHDD!A:A,A94,Staff_Kirk_NHDD!B:B,B94)</f>
        <v>17.450925925925926</v>
      </c>
      <c r="H94" s="72"/>
      <c r="J94" s="112">
        <f>IFERROR(VLOOKUP($D94,Actual_CGI_HDD!$A$9:$E$1000,5),0)</f>
        <v>0</v>
      </c>
      <c r="K94" s="113">
        <f>SUMIFS(Staff_CGI_NHDD!P:P,Staff_CGI_NHDD!A:A,A94,Staff_CGI_NHDD!B:B,B94)</f>
        <v>3.5187037037037028</v>
      </c>
    </row>
    <row r="95" spans="1:11" x14ac:dyDescent="0.25">
      <c r="A95" s="156">
        <f t="shared" si="4"/>
        <v>9</v>
      </c>
      <c r="B95" s="156">
        <f t="shared" si="5"/>
        <v>30</v>
      </c>
      <c r="C95" s="156">
        <f t="shared" si="6"/>
        <v>2018</v>
      </c>
      <c r="D95" s="114">
        <f t="shared" si="7"/>
        <v>43373</v>
      </c>
      <c r="E95" s="112">
        <f>IFERROR(VLOOKUP(D95,Actual_Kirk_HDD!$A$4:$E$1000,5,FALSE),0)</f>
        <v>10</v>
      </c>
      <c r="F95" s="112">
        <f>SUMIFS(Staff_Kirk_NHDD!P:P,Staff_Kirk_NHDD!A:A,A95,Staff_Kirk_NHDD!B:B,B95)</f>
        <v>11.309259259259257</v>
      </c>
      <c r="H95" s="72"/>
      <c r="J95" s="112">
        <f>IFERROR(VLOOKUP($D95,Actual_CGI_HDD!$A$9:$E$1000,5),0)</f>
        <v>0</v>
      </c>
      <c r="K95" s="113">
        <f>SUMIFS(Staff_CGI_NHDD!P:P,Staff_CGI_NHDD!A:A,A95,Staff_CGI_NHDD!B:B,B95)</f>
        <v>0</v>
      </c>
    </row>
    <row r="96" spans="1:11" x14ac:dyDescent="0.25">
      <c r="A96" s="156">
        <f t="shared" si="4"/>
        <v>10</v>
      </c>
      <c r="B96" s="156">
        <f t="shared" si="5"/>
        <v>1</v>
      </c>
      <c r="C96" s="156">
        <f t="shared" si="6"/>
        <v>2018</v>
      </c>
      <c r="D96" s="114">
        <f t="shared" si="7"/>
        <v>43374</v>
      </c>
      <c r="E96" s="112">
        <f>IFERROR(VLOOKUP(D96,Actual_Kirk_HDD!$A$4:$E$1000,5,FALSE),0)</f>
        <v>0</v>
      </c>
      <c r="F96" s="112">
        <f>SUMIFS(Staff_Kirk_NHDD!P:P,Staff_Kirk_NHDD!A:A,A96,Staff_Kirk_NHDD!B:B,B96)</f>
        <v>1.7708960573476709</v>
      </c>
      <c r="H96" s="72"/>
      <c r="J96" s="112">
        <f>IFERROR(VLOOKUP($D96,Actual_CGI_HDD!$A$9:$E$1000,5),0)</f>
        <v>0</v>
      </c>
      <c r="K96" s="113">
        <f>SUMIFS(Staff_CGI_NHDD!P:P,Staff_CGI_NHDD!A:A,A96,Staff_CGI_NHDD!B:B,B96)</f>
        <v>1.5839784946236561</v>
      </c>
    </row>
    <row r="97" spans="1:11" x14ac:dyDescent="0.25">
      <c r="A97" s="156">
        <f t="shared" si="4"/>
        <v>10</v>
      </c>
      <c r="B97" s="156">
        <f t="shared" si="5"/>
        <v>2</v>
      </c>
      <c r="C97" s="156">
        <f t="shared" si="6"/>
        <v>2018</v>
      </c>
      <c r="D97" s="114">
        <f t="shared" si="7"/>
        <v>43375</v>
      </c>
      <c r="E97" s="112">
        <f>IFERROR(VLOOKUP(D97,Actual_Kirk_HDD!$A$4:$E$1000,5,FALSE),0)</f>
        <v>0</v>
      </c>
      <c r="F97" s="112">
        <f>SUMIFS(Staff_Kirk_NHDD!P:P,Staff_Kirk_NHDD!A:A,A97,Staff_Kirk_NHDD!B:B,B97)</f>
        <v>0</v>
      </c>
      <c r="H97" s="72"/>
      <c r="J97" s="112">
        <f>IFERROR(VLOOKUP($D97,Actual_CGI_HDD!$A$9:$E$1000,5),0)</f>
        <v>0</v>
      </c>
      <c r="K97" s="113">
        <f>SUMIFS(Staff_CGI_NHDD!P:P,Staff_CGI_NHDD!A:A,A97,Staff_CGI_NHDD!B:B,B97)</f>
        <v>0.67763440860215218</v>
      </c>
    </row>
    <row r="98" spans="1:11" x14ac:dyDescent="0.25">
      <c r="A98" s="156">
        <f t="shared" si="4"/>
        <v>10</v>
      </c>
      <c r="B98" s="156">
        <f t="shared" si="5"/>
        <v>3</v>
      </c>
      <c r="C98" s="156">
        <f t="shared" si="6"/>
        <v>2018</v>
      </c>
      <c r="D98" s="114">
        <f t="shared" si="7"/>
        <v>43376</v>
      </c>
      <c r="E98" s="112">
        <f>IFERROR(VLOOKUP(D98,Actual_Kirk_HDD!$A$4:$E$1000,5,FALSE),0)</f>
        <v>0</v>
      </c>
      <c r="F98" s="112">
        <f>SUMIFS(Staff_Kirk_NHDD!P:P,Staff_Kirk_NHDD!A:A,A98,Staff_Kirk_NHDD!B:B,B98)</f>
        <v>0</v>
      </c>
      <c r="H98" s="72"/>
      <c r="J98" s="112">
        <f>IFERROR(VLOOKUP($D98,Actual_CGI_HDD!$A$9:$E$1000,5),0)</f>
        <v>0</v>
      </c>
      <c r="K98" s="113">
        <f>SUMIFS(Staff_CGI_NHDD!P:P,Staff_CGI_NHDD!A:A,A98,Staff_CGI_NHDD!B:B,B98)</f>
        <v>0</v>
      </c>
    </row>
    <row r="99" spans="1:11" x14ac:dyDescent="0.25">
      <c r="A99" s="156">
        <f t="shared" si="4"/>
        <v>10</v>
      </c>
      <c r="B99" s="156">
        <f t="shared" si="5"/>
        <v>4</v>
      </c>
      <c r="C99" s="156">
        <f t="shared" si="6"/>
        <v>2018</v>
      </c>
      <c r="D99" s="114">
        <f t="shared" si="7"/>
        <v>43377</v>
      </c>
      <c r="E99" s="112">
        <f>IFERROR(VLOOKUP(D99,Actual_Kirk_HDD!$A$4:$E$1000,5,FALSE),0)</f>
        <v>0</v>
      </c>
      <c r="F99" s="112">
        <f>SUMIFS(Staff_Kirk_NHDD!P:P,Staff_Kirk_NHDD!A:A,A99,Staff_Kirk_NHDD!B:B,B99)</f>
        <v>0.6302688172043015</v>
      </c>
      <c r="H99" s="72"/>
      <c r="J99" s="112">
        <f>IFERROR(VLOOKUP($D99,Actual_CGI_HDD!$A$9:$E$1000,5),0)</f>
        <v>0</v>
      </c>
      <c r="K99" s="113">
        <f>SUMIFS(Staff_CGI_NHDD!P:P,Staff_CGI_NHDD!A:A,A99,Staff_CGI_NHDD!B:B,B99)</f>
        <v>3.4946236559136425E-3</v>
      </c>
    </row>
    <row r="100" spans="1:11" x14ac:dyDescent="0.25">
      <c r="A100" s="156">
        <f t="shared" si="4"/>
        <v>10</v>
      </c>
      <c r="B100" s="156">
        <f t="shared" si="5"/>
        <v>5</v>
      </c>
      <c r="C100" s="156">
        <f t="shared" si="6"/>
        <v>2018</v>
      </c>
      <c r="D100" s="114">
        <f t="shared" si="7"/>
        <v>43378</v>
      </c>
      <c r="E100" s="112">
        <f>IFERROR(VLOOKUP(D100,Actual_Kirk_HDD!$A$4:$E$1000,5,FALSE),0)</f>
        <v>13</v>
      </c>
      <c r="F100" s="112">
        <f>SUMIFS(Staff_Kirk_NHDD!P:P,Staff_Kirk_NHDD!A:A,A100,Staff_Kirk_NHDD!B:B,B100)</f>
        <v>9.6870430107526921</v>
      </c>
      <c r="H100" s="72"/>
      <c r="J100" s="112">
        <f>IFERROR(VLOOKUP($D100,Actual_CGI_HDD!$A$9:$E$1000,5),0)</f>
        <v>0</v>
      </c>
      <c r="K100" s="113">
        <f>SUMIFS(Staff_CGI_NHDD!P:P,Staff_CGI_NHDD!A:A,A100,Staff_CGI_NHDD!B:B,B100)</f>
        <v>0</v>
      </c>
    </row>
    <row r="101" spans="1:11" x14ac:dyDescent="0.25">
      <c r="A101" s="156">
        <f t="shared" si="4"/>
        <v>10</v>
      </c>
      <c r="B101" s="156">
        <f t="shared" si="5"/>
        <v>6</v>
      </c>
      <c r="C101" s="156">
        <f t="shared" si="6"/>
        <v>2018</v>
      </c>
      <c r="D101" s="114">
        <f t="shared" si="7"/>
        <v>43379</v>
      </c>
      <c r="E101" s="112">
        <f>IFERROR(VLOOKUP(D101,Actual_Kirk_HDD!$A$4:$E$1000,5,FALSE),0)</f>
        <v>0.5</v>
      </c>
      <c r="F101" s="112">
        <f>SUMIFS(Staff_Kirk_NHDD!P:P,Staff_Kirk_NHDD!A:A,A101,Staff_Kirk_NHDD!B:B,B101)</f>
        <v>2.9795519713261664</v>
      </c>
      <c r="H101" s="72"/>
      <c r="J101" s="112">
        <f>IFERROR(VLOOKUP($D101,Actual_CGI_HDD!$A$9:$E$1000,5),0)</f>
        <v>0</v>
      </c>
      <c r="K101" s="113">
        <f>SUMIFS(Staff_CGI_NHDD!P:P,Staff_CGI_NHDD!A:A,A101,Staff_CGI_NHDD!B:B,B101)</f>
        <v>0</v>
      </c>
    </row>
    <row r="102" spans="1:11" x14ac:dyDescent="0.25">
      <c r="A102" s="156">
        <f t="shared" si="4"/>
        <v>10</v>
      </c>
      <c r="B102" s="156">
        <f t="shared" si="5"/>
        <v>7</v>
      </c>
      <c r="C102" s="156">
        <f t="shared" si="6"/>
        <v>2018</v>
      </c>
      <c r="D102" s="114">
        <f t="shared" si="7"/>
        <v>43380</v>
      </c>
      <c r="E102" s="112">
        <f>IFERROR(VLOOKUP(D102,Actual_Kirk_HDD!$A$4:$E$1000,5,FALSE),0)</f>
        <v>8</v>
      </c>
      <c r="F102" s="112">
        <f>SUMIFS(Staff_Kirk_NHDD!P:P,Staff_Kirk_NHDD!A:A,A102,Staff_Kirk_NHDD!B:B,B102)</f>
        <v>5.0546057347670255</v>
      </c>
      <c r="H102" s="72"/>
      <c r="J102" s="112">
        <f>IFERROR(VLOOKUP($D102,Actual_CGI_HDD!$A$9:$E$1000,5),0)</f>
        <v>0</v>
      </c>
      <c r="K102" s="113">
        <f>SUMIFS(Staff_CGI_NHDD!P:P,Staff_CGI_NHDD!A:A,A102,Staff_CGI_NHDD!B:B,B102)</f>
        <v>0</v>
      </c>
    </row>
    <row r="103" spans="1:11" x14ac:dyDescent="0.25">
      <c r="A103" s="156">
        <f t="shared" si="4"/>
        <v>10</v>
      </c>
      <c r="B103" s="156">
        <f t="shared" si="5"/>
        <v>8</v>
      </c>
      <c r="C103" s="156">
        <f t="shared" si="6"/>
        <v>2018</v>
      </c>
      <c r="D103" s="114">
        <f t="shared" si="7"/>
        <v>43381</v>
      </c>
      <c r="E103" s="112">
        <f>IFERROR(VLOOKUP(D103,Actual_Kirk_HDD!$A$4:$E$1000,5,FALSE),0)</f>
        <v>2.5</v>
      </c>
      <c r="F103" s="112">
        <f>SUMIFS(Staff_Kirk_NHDD!P:P,Staff_Kirk_NHDD!A:A,A103,Staff_Kirk_NHDD!B:B,B103)</f>
        <v>3.9418817204301084</v>
      </c>
      <c r="H103" s="72"/>
      <c r="J103" s="112">
        <f>IFERROR(VLOOKUP($D103,Actual_CGI_HDD!$A$9:$E$1000,5),0)</f>
        <v>0</v>
      </c>
      <c r="K103" s="113">
        <f>SUMIFS(Staff_CGI_NHDD!P:P,Staff_CGI_NHDD!A:A,A103,Staff_CGI_NHDD!B:B,B103)</f>
        <v>0</v>
      </c>
    </row>
    <row r="104" spans="1:11" x14ac:dyDescent="0.25">
      <c r="A104" s="156">
        <f t="shared" si="4"/>
        <v>10</v>
      </c>
      <c r="B104" s="156">
        <f t="shared" si="5"/>
        <v>9</v>
      </c>
      <c r="C104" s="156">
        <f t="shared" si="6"/>
        <v>2018</v>
      </c>
      <c r="D104" s="114">
        <f t="shared" si="7"/>
        <v>43382</v>
      </c>
      <c r="E104" s="112">
        <f>IFERROR(VLOOKUP(D104,Actual_Kirk_HDD!$A$4:$E$1000,5,FALSE),0)</f>
        <v>0</v>
      </c>
      <c r="F104" s="112">
        <f>SUMIFS(Staff_Kirk_NHDD!P:P,Staff_Kirk_NHDD!A:A,A104,Staff_Kirk_NHDD!B:B,B104)</f>
        <v>0</v>
      </c>
      <c r="H104" s="72"/>
      <c r="J104" s="112">
        <f>IFERROR(VLOOKUP($D104,Actual_CGI_HDD!$A$9:$E$1000,5),0)</f>
        <v>0</v>
      </c>
      <c r="K104" s="113">
        <f>SUMIFS(Staff_CGI_NHDD!P:P,Staff_CGI_NHDD!A:A,A104,Staff_CGI_NHDD!B:B,B104)</f>
        <v>0</v>
      </c>
    </row>
    <row r="105" spans="1:11" x14ac:dyDescent="0.25">
      <c r="A105" s="156">
        <f t="shared" si="4"/>
        <v>10</v>
      </c>
      <c r="B105" s="156">
        <f t="shared" si="5"/>
        <v>10</v>
      </c>
      <c r="C105" s="156">
        <f t="shared" si="6"/>
        <v>2018</v>
      </c>
      <c r="D105" s="114">
        <f t="shared" si="7"/>
        <v>43383</v>
      </c>
      <c r="E105" s="112">
        <f>IFERROR(VLOOKUP(D105,Actual_Kirk_HDD!$A$4:$E$1000,5,FALSE),0)</f>
        <v>0</v>
      </c>
      <c r="F105" s="112">
        <f>SUMIFS(Staff_Kirk_NHDD!P:P,Staff_Kirk_NHDD!A:A,A105,Staff_Kirk_NHDD!B:B,B105)</f>
        <v>0</v>
      </c>
      <c r="H105" s="72"/>
      <c r="J105" s="112">
        <f>IFERROR(VLOOKUP($D105,Actual_CGI_HDD!$A$9:$E$1000,5),0)</f>
        <v>0</v>
      </c>
      <c r="K105" s="113">
        <f>SUMIFS(Staff_CGI_NHDD!P:P,Staff_CGI_NHDD!A:A,A105,Staff_CGI_NHDD!B:B,B105)</f>
        <v>2.5030645161290335</v>
      </c>
    </row>
    <row r="106" spans="1:11" x14ac:dyDescent="0.25">
      <c r="A106" s="156">
        <f t="shared" si="4"/>
        <v>10</v>
      </c>
      <c r="B106" s="156">
        <f t="shared" si="5"/>
        <v>11</v>
      </c>
      <c r="C106" s="156">
        <f t="shared" si="6"/>
        <v>2018</v>
      </c>
      <c r="D106" s="114">
        <f t="shared" si="7"/>
        <v>43384</v>
      </c>
      <c r="E106" s="112">
        <f>IFERROR(VLOOKUP(D106,Actual_Kirk_HDD!$A$4:$E$1000,5,FALSE),0)</f>
        <v>13.5</v>
      </c>
      <c r="F106" s="112">
        <f>SUMIFS(Staff_Kirk_NHDD!P:P,Staff_Kirk_NHDD!A:A,A106,Staff_Kirk_NHDD!B:B,B106)</f>
        <v>10.560179211469537</v>
      </c>
      <c r="H106" s="72"/>
      <c r="J106" s="112">
        <f>IFERROR(VLOOKUP($D106,Actual_CGI_HDD!$A$9:$E$1000,5),0)</f>
        <v>11</v>
      </c>
      <c r="K106" s="113">
        <f>SUMIFS(Staff_CGI_NHDD!P:P,Staff_CGI_NHDD!A:A,A106,Staff_CGI_NHDD!B:B,B106)</f>
        <v>8.2881182795698951</v>
      </c>
    </row>
    <row r="107" spans="1:11" x14ac:dyDescent="0.25">
      <c r="A107" s="156">
        <f t="shared" si="4"/>
        <v>10</v>
      </c>
      <c r="B107" s="156">
        <f t="shared" si="5"/>
        <v>12</v>
      </c>
      <c r="C107" s="156">
        <f t="shared" si="6"/>
        <v>2018</v>
      </c>
      <c r="D107" s="114">
        <f t="shared" si="7"/>
        <v>43385</v>
      </c>
      <c r="E107" s="112">
        <f>IFERROR(VLOOKUP(D107,Actual_Kirk_HDD!$A$4:$E$1000,5,FALSE),0)</f>
        <v>20</v>
      </c>
      <c r="F107" s="112">
        <f>SUMIFS(Staff_Kirk_NHDD!P:P,Staff_Kirk_NHDD!A:A,A107,Staff_Kirk_NHDD!B:B,B107)</f>
        <v>18.662240143369175</v>
      </c>
      <c r="H107" s="72"/>
      <c r="J107" s="112">
        <f>IFERROR(VLOOKUP($D107,Actual_CGI_HDD!$A$9:$E$1000,5),0)</f>
        <v>18.5</v>
      </c>
      <c r="K107" s="113">
        <f>SUMIFS(Staff_CGI_NHDD!P:P,Staff_CGI_NHDD!A:A,A107,Staff_CGI_NHDD!B:B,B107)</f>
        <v>19.342903225806456</v>
      </c>
    </row>
    <row r="108" spans="1:11" x14ac:dyDescent="0.25">
      <c r="A108" s="156">
        <f t="shared" si="4"/>
        <v>10</v>
      </c>
      <c r="B108" s="156">
        <f t="shared" si="5"/>
        <v>13</v>
      </c>
      <c r="C108" s="156">
        <f t="shared" si="6"/>
        <v>2018</v>
      </c>
      <c r="D108" s="114">
        <f t="shared" si="7"/>
        <v>43386</v>
      </c>
      <c r="E108" s="112">
        <f>IFERROR(VLOOKUP(D108,Actual_Kirk_HDD!$A$4:$E$1000,5,FALSE),0)</f>
        <v>23.5</v>
      </c>
      <c r="F108" s="112">
        <f>SUMIFS(Staff_Kirk_NHDD!P:P,Staff_Kirk_NHDD!A:A,A108,Staff_Kirk_NHDD!B:B,B108)</f>
        <v>24.451899641577064</v>
      </c>
      <c r="H108" s="72"/>
      <c r="J108" s="112">
        <f>IFERROR(VLOOKUP($D108,Actual_CGI_HDD!$A$9:$E$1000,5),0)</f>
        <v>15.5</v>
      </c>
      <c r="K108" s="113">
        <f>SUMIFS(Staff_CGI_NHDD!P:P,Staff_CGI_NHDD!A:A,A108,Staff_CGI_NHDD!B:B,B108)</f>
        <v>15.162688172043014</v>
      </c>
    </row>
    <row r="109" spans="1:11" x14ac:dyDescent="0.25">
      <c r="A109" s="156">
        <f t="shared" si="4"/>
        <v>10</v>
      </c>
      <c r="B109" s="156">
        <f t="shared" si="5"/>
        <v>14</v>
      </c>
      <c r="C109" s="156">
        <f t="shared" si="6"/>
        <v>2018</v>
      </c>
      <c r="D109" s="114">
        <f t="shared" si="7"/>
        <v>43387</v>
      </c>
      <c r="E109" s="112">
        <f>IFERROR(VLOOKUP(D109,Actual_Kirk_HDD!$A$4:$E$1000,5,FALSE),0)</f>
        <v>18</v>
      </c>
      <c r="F109" s="112">
        <f>SUMIFS(Staff_Kirk_NHDD!P:P,Staff_Kirk_NHDD!A:A,A109,Staff_Kirk_NHDD!B:B,B109)</f>
        <v>15.821451612903227</v>
      </c>
      <c r="H109" s="72"/>
      <c r="J109" s="112">
        <f>IFERROR(VLOOKUP($D109,Actual_CGI_HDD!$A$9:$E$1000,5),0)</f>
        <v>11</v>
      </c>
      <c r="K109" s="113">
        <f>SUMIFS(Staff_CGI_NHDD!P:P,Staff_CGI_NHDD!A:A,A109,Staff_CGI_NHDD!B:B,B109)</f>
        <v>7.7068279569892484</v>
      </c>
    </row>
    <row r="110" spans="1:11" x14ac:dyDescent="0.25">
      <c r="A110" s="156">
        <f t="shared" si="4"/>
        <v>10</v>
      </c>
      <c r="B110" s="156">
        <f t="shared" si="5"/>
        <v>15</v>
      </c>
      <c r="C110" s="156">
        <f t="shared" si="6"/>
        <v>2018</v>
      </c>
      <c r="D110" s="114">
        <f t="shared" si="7"/>
        <v>43388</v>
      </c>
      <c r="E110" s="112">
        <f>IFERROR(VLOOKUP(D110,Actual_Kirk_HDD!$A$4:$E$1000,5,FALSE),0)</f>
        <v>24</v>
      </c>
      <c r="F110" s="112">
        <f>SUMIFS(Staff_Kirk_NHDD!P:P,Staff_Kirk_NHDD!A:A,A110,Staff_Kirk_NHDD!B:B,B110)</f>
        <v>26.103745519713264</v>
      </c>
      <c r="H110" s="72"/>
      <c r="J110" s="112">
        <f>IFERROR(VLOOKUP($D110,Actual_CGI_HDD!$A$9:$E$1000,5),0)</f>
        <v>15.5</v>
      </c>
      <c r="K110" s="113">
        <f>SUMIFS(Staff_CGI_NHDD!P:P,Staff_CGI_NHDD!A:A,A110,Staff_CGI_NHDD!B:B,B110)</f>
        <v>14.038620071684587</v>
      </c>
    </row>
    <row r="111" spans="1:11" x14ac:dyDescent="0.25">
      <c r="A111" s="156">
        <f t="shared" si="4"/>
        <v>10</v>
      </c>
      <c r="B111" s="156">
        <f t="shared" si="5"/>
        <v>16</v>
      </c>
      <c r="C111" s="156">
        <f t="shared" si="6"/>
        <v>2018</v>
      </c>
      <c r="D111" s="114">
        <f t="shared" si="7"/>
        <v>43389</v>
      </c>
      <c r="E111" s="112">
        <f>IFERROR(VLOOKUP(D111,Actual_Kirk_HDD!$A$4:$E$1000,5,FALSE),0)</f>
        <v>27.5</v>
      </c>
      <c r="F111" s="112">
        <f>SUMIFS(Staff_Kirk_NHDD!P:P,Staff_Kirk_NHDD!A:A,A111,Staff_Kirk_NHDD!B:B,B111)</f>
        <v>30.566308243727597</v>
      </c>
      <c r="H111" s="72"/>
      <c r="J111" s="112">
        <f>IFERROR(VLOOKUP($D111,Actual_CGI_HDD!$A$9:$E$1000,5),0)</f>
        <v>21</v>
      </c>
      <c r="K111" s="113">
        <f>SUMIFS(Staff_CGI_NHDD!P:P,Staff_CGI_NHDD!A:A,A111,Staff_CGI_NHDD!B:B,B111)</f>
        <v>20.572921146953398</v>
      </c>
    </row>
    <row r="112" spans="1:11" x14ac:dyDescent="0.25">
      <c r="A112" s="156">
        <f t="shared" si="4"/>
        <v>10</v>
      </c>
      <c r="B112" s="156">
        <f t="shared" si="5"/>
        <v>17</v>
      </c>
      <c r="C112" s="156">
        <f t="shared" si="6"/>
        <v>2018</v>
      </c>
      <c r="D112" s="114">
        <f t="shared" si="7"/>
        <v>43390</v>
      </c>
      <c r="E112" s="112">
        <f>IFERROR(VLOOKUP(D112,Actual_Kirk_HDD!$A$4:$E$1000,5,FALSE),0)</f>
        <v>20</v>
      </c>
      <c r="F112" s="112">
        <f>SUMIFS(Staff_Kirk_NHDD!P:P,Staff_Kirk_NHDD!A:A,A112,Staff_Kirk_NHDD!B:B,B112)</f>
        <v>17.582616487455198</v>
      </c>
      <c r="H112" s="72"/>
      <c r="J112" s="112">
        <f>IFERROR(VLOOKUP($D112,Actual_CGI_HDD!$A$9:$E$1000,5),0)</f>
        <v>14</v>
      </c>
      <c r="K112" s="113">
        <f>SUMIFS(Staff_CGI_NHDD!P:P,Staff_CGI_NHDD!A:A,A112,Staff_CGI_NHDD!B:B,B112)</f>
        <v>12.226075268817205</v>
      </c>
    </row>
    <row r="113" spans="1:11" x14ac:dyDescent="0.25">
      <c r="A113" s="156">
        <f t="shared" si="4"/>
        <v>10</v>
      </c>
      <c r="B113" s="156">
        <f t="shared" si="5"/>
        <v>18</v>
      </c>
      <c r="C113" s="156">
        <f t="shared" si="6"/>
        <v>2018</v>
      </c>
      <c r="D113" s="114">
        <f t="shared" si="7"/>
        <v>43391</v>
      </c>
      <c r="E113" s="112">
        <f>IFERROR(VLOOKUP(D113,Actual_Kirk_HDD!$A$4:$E$1000,5,FALSE),0)</f>
        <v>19.5</v>
      </c>
      <c r="F113" s="112">
        <f>SUMIFS(Staff_Kirk_NHDD!P:P,Staff_Kirk_NHDD!A:A,A113,Staff_Kirk_NHDD!B:B,B113)</f>
        <v>16.682347670250898</v>
      </c>
      <c r="H113" s="72"/>
      <c r="J113" s="112">
        <f>IFERROR(VLOOKUP($D113,Actual_CGI_HDD!$A$9:$E$1000,5),0)</f>
        <v>14.5</v>
      </c>
      <c r="K113" s="113">
        <f>SUMIFS(Staff_CGI_NHDD!P:P,Staff_CGI_NHDD!A:A,A113,Staff_CGI_NHDD!B:B,B113)</f>
        <v>13.030483870967741</v>
      </c>
    </row>
    <row r="114" spans="1:11" x14ac:dyDescent="0.25">
      <c r="A114" s="156">
        <f t="shared" si="4"/>
        <v>10</v>
      </c>
      <c r="B114" s="156">
        <f t="shared" si="5"/>
        <v>19</v>
      </c>
      <c r="C114" s="156">
        <f t="shared" si="6"/>
        <v>2018</v>
      </c>
      <c r="D114" s="114">
        <f t="shared" si="7"/>
        <v>43392</v>
      </c>
      <c r="E114" s="112">
        <f>IFERROR(VLOOKUP(D114,Actual_Kirk_HDD!$A$4:$E$1000,5,FALSE),0)</f>
        <v>16.5</v>
      </c>
      <c r="F114" s="112">
        <f>SUMIFS(Staff_Kirk_NHDD!P:P,Staff_Kirk_NHDD!A:A,A114,Staff_Kirk_NHDD!B:B,B114)</f>
        <v>13.884193548387097</v>
      </c>
      <c r="H114" s="72"/>
      <c r="J114" s="112">
        <f>IFERROR(VLOOKUP($D114,Actual_CGI_HDD!$A$9:$E$1000,5),0)</f>
        <v>17</v>
      </c>
      <c r="K114" s="113">
        <f>SUMIFS(Staff_CGI_NHDD!P:P,Staff_CGI_NHDD!A:A,A114,Staff_CGI_NHDD!B:B,B114)</f>
        <v>18.00413978494624</v>
      </c>
    </row>
    <row r="115" spans="1:11" x14ac:dyDescent="0.25">
      <c r="A115" s="156">
        <f t="shared" si="4"/>
        <v>10</v>
      </c>
      <c r="B115" s="156">
        <f t="shared" si="5"/>
        <v>20</v>
      </c>
      <c r="C115" s="156">
        <f t="shared" si="6"/>
        <v>2018</v>
      </c>
      <c r="D115" s="114">
        <f t="shared" si="7"/>
        <v>43393</v>
      </c>
      <c r="E115" s="112">
        <f>IFERROR(VLOOKUP(D115,Actual_Kirk_HDD!$A$4:$E$1000,5,FALSE),0)</f>
        <v>14</v>
      </c>
      <c r="F115" s="112">
        <f>SUMIFS(Staff_Kirk_NHDD!P:P,Staff_Kirk_NHDD!A:A,A115,Staff_Kirk_NHDD!B:B,B115)</f>
        <v>12.091738351254483</v>
      </c>
      <c r="H115" s="72"/>
      <c r="J115" s="112">
        <f>IFERROR(VLOOKUP($D115,Actual_CGI_HDD!$A$9:$E$1000,5),0)</f>
        <v>10.5</v>
      </c>
      <c r="K115" s="113">
        <f>SUMIFS(Staff_CGI_NHDD!P:P,Staff_CGI_NHDD!A:A,A115,Staff_CGI_NHDD!B:B,B115)</f>
        <v>6.9212365591397855</v>
      </c>
    </row>
    <row r="116" spans="1:11" x14ac:dyDescent="0.25">
      <c r="A116" s="156">
        <f t="shared" si="4"/>
        <v>10</v>
      </c>
      <c r="B116" s="156">
        <f t="shared" si="5"/>
        <v>21</v>
      </c>
      <c r="C116" s="156">
        <f t="shared" si="6"/>
        <v>2018</v>
      </c>
      <c r="D116" s="114">
        <f t="shared" si="7"/>
        <v>43394</v>
      </c>
      <c r="E116" s="112">
        <f>IFERROR(VLOOKUP(D116,Actual_Kirk_HDD!$A$4:$E$1000,5,FALSE),0)</f>
        <v>23</v>
      </c>
      <c r="F116" s="112">
        <f>SUMIFS(Staff_Kirk_NHDD!P:P,Staff_Kirk_NHDD!A:A,A116,Staff_Kirk_NHDD!B:B,B116)</f>
        <v>21.906021505376348</v>
      </c>
      <c r="H116" s="72"/>
      <c r="J116" s="112">
        <f>IFERROR(VLOOKUP($D116,Actual_CGI_HDD!$A$9:$E$1000,5),0)</f>
        <v>24</v>
      </c>
      <c r="K116" s="113">
        <f>SUMIFS(Staff_CGI_NHDD!P:P,Staff_CGI_NHDD!A:A,A116,Staff_CGI_NHDD!B:B,B116)</f>
        <v>24.472096774193549</v>
      </c>
    </row>
    <row r="117" spans="1:11" x14ac:dyDescent="0.25">
      <c r="A117" s="156">
        <f t="shared" si="4"/>
        <v>10</v>
      </c>
      <c r="B117" s="156">
        <f t="shared" si="5"/>
        <v>22</v>
      </c>
      <c r="C117" s="156">
        <f t="shared" si="6"/>
        <v>2018</v>
      </c>
      <c r="D117" s="114">
        <f t="shared" si="7"/>
        <v>43395</v>
      </c>
      <c r="E117" s="112">
        <f>IFERROR(VLOOKUP(D117,Actual_Kirk_HDD!$A$4:$E$1000,5,FALSE),0)</f>
        <v>23.5</v>
      </c>
      <c r="F117" s="112">
        <f>SUMIFS(Staff_Kirk_NHDD!P:P,Staff_Kirk_NHDD!A:A,A117,Staff_Kirk_NHDD!B:B,B117)</f>
        <v>23.15010752688173</v>
      </c>
      <c r="H117" s="72"/>
      <c r="J117" s="112">
        <f>IFERROR(VLOOKUP($D117,Actual_CGI_HDD!$A$9:$E$1000,5),0)</f>
        <v>16.5</v>
      </c>
      <c r="K117" s="113">
        <f>SUMIFS(Staff_CGI_NHDD!P:P,Staff_CGI_NHDD!A:A,A117,Staff_CGI_NHDD!B:B,B117)</f>
        <v>16.957419354838709</v>
      </c>
    </row>
    <row r="118" spans="1:11" x14ac:dyDescent="0.25">
      <c r="A118" s="156">
        <f t="shared" si="4"/>
        <v>10</v>
      </c>
      <c r="B118" s="156">
        <f t="shared" si="5"/>
        <v>23</v>
      </c>
      <c r="C118" s="156">
        <f t="shared" si="6"/>
        <v>2018</v>
      </c>
      <c r="D118" s="114">
        <f t="shared" si="7"/>
        <v>43396</v>
      </c>
      <c r="E118" s="112">
        <f>IFERROR(VLOOKUP(D118,Actual_Kirk_HDD!$A$4:$E$1000,5,FALSE),0)</f>
        <v>11.5</v>
      </c>
      <c r="F118" s="112">
        <f>SUMIFS(Staff_Kirk_NHDD!P:P,Staff_Kirk_NHDD!A:A,A118,Staff_Kirk_NHDD!B:B,B118)</f>
        <v>8.1101612903225835</v>
      </c>
      <c r="H118" s="72"/>
      <c r="J118" s="112">
        <f>IFERROR(VLOOKUP($D118,Actual_CGI_HDD!$A$9:$E$1000,5),0)</f>
        <v>10.5</v>
      </c>
      <c r="K118" s="113">
        <f>SUMIFS(Staff_CGI_NHDD!P:P,Staff_CGI_NHDD!A:A,A118,Staff_CGI_NHDD!B:B,B118)</f>
        <v>5.9418817204301089</v>
      </c>
    </row>
    <row r="119" spans="1:11" x14ac:dyDescent="0.25">
      <c r="A119" s="156">
        <f t="shared" si="4"/>
        <v>10</v>
      </c>
      <c r="B119" s="156">
        <f t="shared" si="5"/>
        <v>24</v>
      </c>
      <c r="C119" s="156">
        <f t="shared" si="6"/>
        <v>2018</v>
      </c>
      <c r="D119" s="114">
        <f t="shared" si="7"/>
        <v>43397</v>
      </c>
      <c r="E119" s="112">
        <f>IFERROR(VLOOKUP(D119,Actual_Kirk_HDD!$A$4:$E$1000,5,FALSE),0)</f>
        <v>21</v>
      </c>
      <c r="F119" s="112">
        <f>SUMIFS(Staff_Kirk_NHDD!P:P,Staff_Kirk_NHDD!A:A,A119,Staff_Kirk_NHDD!B:B,B119)</f>
        <v>20.623530465949823</v>
      </c>
      <c r="H119" s="72"/>
      <c r="J119" s="112">
        <f>IFERROR(VLOOKUP($D119,Actual_CGI_HDD!$A$9:$E$1000,5),0)</f>
        <v>16.5</v>
      </c>
      <c r="K119" s="113">
        <f>SUMIFS(Staff_CGI_NHDD!P:P,Staff_CGI_NHDD!A:A,A119,Staff_CGI_NHDD!B:B,B119)</f>
        <v>16.041182795698926</v>
      </c>
    </row>
    <row r="120" spans="1:11" x14ac:dyDescent="0.25">
      <c r="A120" s="156">
        <f t="shared" si="4"/>
        <v>10</v>
      </c>
      <c r="B120" s="156">
        <f t="shared" si="5"/>
        <v>25</v>
      </c>
      <c r="C120" s="156">
        <f t="shared" si="6"/>
        <v>2018</v>
      </c>
      <c r="D120" s="114">
        <f t="shared" si="7"/>
        <v>43398</v>
      </c>
      <c r="E120" s="112">
        <f>IFERROR(VLOOKUP(D120,Actual_Kirk_HDD!$A$4:$E$1000,5,FALSE),0)</f>
        <v>21</v>
      </c>
      <c r="F120" s="112">
        <f>SUMIFS(Staff_Kirk_NHDD!P:P,Staff_Kirk_NHDD!A:A,A120,Staff_Kirk_NHDD!B:B,B120)</f>
        <v>19.630035842293911</v>
      </c>
      <c r="H120" s="72"/>
      <c r="J120" s="112">
        <f>IFERROR(VLOOKUP($D120,Actual_CGI_HDD!$A$9:$E$1000,5),0)</f>
        <v>13</v>
      </c>
      <c r="K120" s="113">
        <f>SUMIFS(Staff_CGI_NHDD!P:P,Staff_CGI_NHDD!A:A,A120,Staff_CGI_NHDD!B:B,B120)</f>
        <v>10.613333333333337</v>
      </c>
    </row>
    <row r="121" spans="1:11" x14ac:dyDescent="0.25">
      <c r="A121" s="156">
        <f t="shared" si="4"/>
        <v>10</v>
      </c>
      <c r="B121" s="156">
        <f t="shared" si="5"/>
        <v>26</v>
      </c>
      <c r="C121" s="156">
        <f t="shared" si="6"/>
        <v>2018</v>
      </c>
      <c r="D121" s="114">
        <f t="shared" si="7"/>
        <v>43399</v>
      </c>
      <c r="E121" s="112">
        <f>IFERROR(VLOOKUP(D121,Actual_Kirk_HDD!$A$4:$E$1000,5,FALSE),0)</f>
        <v>16.5</v>
      </c>
      <c r="F121" s="112">
        <f>SUMIFS(Staff_Kirk_NHDD!P:P,Staff_Kirk_NHDD!A:A,A121,Staff_Kirk_NHDD!B:B,B121)</f>
        <v>12.987240143369178</v>
      </c>
      <c r="H121" s="72"/>
      <c r="J121" s="112">
        <f>IFERROR(VLOOKUP($D121,Actual_CGI_HDD!$A$9:$E$1000,5),0)</f>
        <v>11.5</v>
      </c>
      <c r="K121" s="113">
        <f>SUMIFS(Staff_CGI_NHDD!P:P,Staff_CGI_NHDD!A:A,A121,Staff_CGI_NHDD!B:B,B121)</f>
        <v>8.8601792114695357</v>
      </c>
    </row>
    <row r="122" spans="1:11" x14ac:dyDescent="0.25">
      <c r="A122" s="156">
        <f t="shared" si="4"/>
        <v>10</v>
      </c>
      <c r="B122" s="156">
        <f t="shared" si="5"/>
        <v>27</v>
      </c>
      <c r="C122" s="156">
        <f t="shared" si="6"/>
        <v>2018</v>
      </c>
      <c r="D122" s="114">
        <f t="shared" si="7"/>
        <v>43400</v>
      </c>
      <c r="E122" s="112">
        <f>IFERROR(VLOOKUP(D122,Actual_Kirk_HDD!$A$4:$E$1000,5,FALSE),0)</f>
        <v>17.5</v>
      </c>
      <c r="F122" s="112">
        <f>SUMIFS(Staff_Kirk_NHDD!P:P,Staff_Kirk_NHDD!A:A,A122,Staff_Kirk_NHDD!B:B,B122)</f>
        <v>14.861003584229392</v>
      </c>
      <c r="H122" s="72"/>
      <c r="J122" s="112">
        <f>IFERROR(VLOOKUP($D122,Actual_CGI_HDD!$A$9:$E$1000,5),0)</f>
        <v>12</v>
      </c>
      <c r="K122" s="113">
        <f>SUMIFS(Staff_CGI_NHDD!P:P,Staff_CGI_NHDD!A:A,A122,Staff_CGI_NHDD!B:B,B122)</f>
        <v>9.7119892473118288</v>
      </c>
    </row>
    <row r="123" spans="1:11" x14ac:dyDescent="0.25">
      <c r="A123" s="156">
        <f t="shared" si="4"/>
        <v>10</v>
      </c>
      <c r="B123" s="156">
        <f t="shared" si="5"/>
        <v>28</v>
      </c>
      <c r="C123" s="156">
        <f t="shared" si="6"/>
        <v>2018</v>
      </c>
      <c r="D123" s="114">
        <f t="shared" si="7"/>
        <v>43401</v>
      </c>
      <c r="E123" s="112">
        <f>IFERROR(VLOOKUP(D123,Actual_Kirk_HDD!$A$4:$E$1000,5,FALSE),0)</f>
        <v>10</v>
      </c>
      <c r="F123" s="112">
        <f>SUMIFS(Staff_Kirk_NHDD!P:P,Staff_Kirk_NHDD!A:A,A123,Staff_Kirk_NHDD!B:B,B123)</f>
        <v>7.2248387096774218</v>
      </c>
      <c r="H123" s="72"/>
      <c r="J123" s="112">
        <f>IFERROR(VLOOKUP($D123,Actual_CGI_HDD!$A$9:$E$1000,5),0)</f>
        <v>10</v>
      </c>
      <c r="K123" s="113">
        <f>SUMIFS(Staff_CGI_NHDD!P:P,Staff_CGI_NHDD!A:A,A123,Staff_CGI_NHDD!B:B,B123)</f>
        <v>5.080322580645162</v>
      </c>
    </row>
    <row r="124" spans="1:11" x14ac:dyDescent="0.25">
      <c r="A124" s="156">
        <f t="shared" si="4"/>
        <v>10</v>
      </c>
      <c r="B124" s="156">
        <f t="shared" si="5"/>
        <v>29</v>
      </c>
      <c r="C124" s="156">
        <f t="shared" si="6"/>
        <v>2018</v>
      </c>
      <c r="D124" s="114">
        <f t="shared" si="7"/>
        <v>43402</v>
      </c>
      <c r="E124" s="112">
        <f>IFERROR(VLOOKUP(D124,Actual_Kirk_HDD!$A$4:$E$1000,5,FALSE),0)</f>
        <v>14</v>
      </c>
      <c r="F124" s="112">
        <f>SUMIFS(Staff_Kirk_NHDD!P:P,Staff_Kirk_NHDD!A:A,A124,Staff_Kirk_NHDD!B:B,B124)</f>
        <v>11.306774193548389</v>
      </c>
      <c r="H124" s="72"/>
      <c r="J124" s="112">
        <f>IFERROR(VLOOKUP($D124,Actual_CGI_HDD!$A$9:$E$1000,5),0)</f>
        <v>14</v>
      </c>
      <c r="K124" s="113">
        <f>SUMIFS(Staff_CGI_NHDD!P:P,Staff_CGI_NHDD!A:A,A124,Staff_CGI_NHDD!B:B,B124)</f>
        <v>11.301021505376344</v>
      </c>
    </row>
    <row r="125" spans="1:11" x14ac:dyDescent="0.25">
      <c r="A125" s="156">
        <f t="shared" si="4"/>
        <v>10</v>
      </c>
      <c r="B125" s="156">
        <f t="shared" si="5"/>
        <v>30</v>
      </c>
      <c r="C125" s="156">
        <f t="shared" si="6"/>
        <v>2018</v>
      </c>
      <c r="D125" s="114">
        <f t="shared" si="7"/>
        <v>43403</v>
      </c>
      <c r="E125" s="112">
        <f>IFERROR(VLOOKUP(D125,Actual_Kirk_HDD!$A$4:$E$1000,5,FALSE),0)</f>
        <v>13</v>
      </c>
      <c r="F125" s="112">
        <f>SUMIFS(Staff_Kirk_NHDD!P:P,Staff_Kirk_NHDD!A:A,A125,Staff_Kirk_NHDD!B:B,B125)</f>
        <v>8.9029928315412192</v>
      </c>
      <c r="H125" s="72"/>
      <c r="J125" s="112">
        <f>IFERROR(VLOOKUP($D125,Actual_CGI_HDD!$A$9:$E$1000,5),0)</f>
        <v>3</v>
      </c>
      <c r="K125" s="113">
        <f>SUMIFS(Staff_CGI_NHDD!P:P,Staff_CGI_NHDD!A:A,A125,Staff_CGI_NHDD!B:B,B125)</f>
        <v>3.4233870967741939</v>
      </c>
    </row>
    <row r="126" spans="1:11" x14ac:dyDescent="0.25">
      <c r="A126" s="156">
        <f t="shared" si="4"/>
        <v>10</v>
      </c>
      <c r="B126" s="156">
        <f t="shared" si="5"/>
        <v>31</v>
      </c>
      <c r="C126" s="156">
        <f t="shared" si="6"/>
        <v>2018</v>
      </c>
      <c r="D126" s="114">
        <f t="shared" si="7"/>
        <v>43404</v>
      </c>
      <c r="E126" s="112">
        <f>IFERROR(VLOOKUP(D126,Actual_Kirk_HDD!$A$4:$E$1000,5,FALSE),0)</f>
        <v>9.5</v>
      </c>
      <c r="F126" s="112">
        <f>SUMIFS(Staff_Kirk_NHDD!P:P,Staff_Kirk_NHDD!A:A,A126,Staff_Kirk_NHDD!B:B,B126)</f>
        <v>6.0353942652329762</v>
      </c>
      <c r="H126" s="72"/>
      <c r="J126" s="112">
        <f>IFERROR(VLOOKUP($D126,Actual_CGI_HDD!$A$9:$E$1000,5),0)</f>
        <v>4.5</v>
      </c>
      <c r="K126" s="113">
        <f>SUMIFS(Staff_CGI_NHDD!P:P,Staff_CGI_NHDD!A:A,A126,Staff_CGI_NHDD!B:B,B126)</f>
        <v>4.3270430107526883</v>
      </c>
    </row>
    <row r="127" spans="1:11" x14ac:dyDescent="0.25">
      <c r="A127" s="156">
        <f t="shared" si="4"/>
        <v>11</v>
      </c>
      <c r="B127" s="156">
        <f t="shared" si="5"/>
        <v>1</v>
      </c>
      <c r="C127" s="156">
        <f t="shared" si="6"/>
        <v>2018</v>
      </c>
      <c r="D127" s="114">
        <f t="shared" si="7"/>
        <v>43405</v>
      </c>
      <c r="E127" s="112">
        <f>IFERROR(VLOOKUP(D127,Actual_Kirk_HDD!$A$4:$E$1000,5,FALSE),0)</f>
        <v>14</v>
      </c>
      <c r="F127" s="112">
        <f>SUMIFS(Staff_Kirk_NHDD!P:P,Staff_Kirk_NHDD!A:A,A127,Staff_Kirk_NHDD!B:B,B127)</f>
        <v>1.7907407407407412</v>
      </c>
      <c r="H127" s="72"/>
      <c r="J127" s="112">
        <f>IFERROR(VLOOKUP($D127,Actual_CGI_HDD!$A$9:$E$1000,5),0)</f>
        <v>18</v>
      </c>
      <c r="K127" s="113">
        <f>SUMIFS(Staff_CGI_NHDD!P:P,Staff_CGI_NHDD!A:A,A127,Staff_CGI_NHDD!B:B,B127)</f>
        <v>13.763333333333332</v>
      </c>
    </row>
    <row r="128" spans="1:11" x14ac:dyDescent="0.25">
      <c r="A128" s="156">
        <f t="shared" si="4"/>
        <v>11</v>
      </c>
      <c r="B128" s="156">
        <f t="shared" si="5"/>
        <v>2</v>
      </c>
      <c r="C128" s="156">
        <f t="shared" si="6"/>
        <v>2018</v>
      </c>
      <c r="D128" s="114">
        <f t="shared" si="7"/>
        <v>43406</v>
      </c>
      <c r="E128" s="112">
        <f>IFERROR(VLOOKUP(D128,Actual_Kirk_HDD!$A$4:$E$1000,5,FALSE),0)</f>
        <v>17</v>
      </c>
      <c r="F128" s="112">
        <f>SUMIFS(Staff_Kirk_NHDD!P:P,Staff_Kirk_NHDD!A:A,A128,Staff_Kirk_NHDD!B:B,B128)</f>
        <v>5.3861111111111137</v>
      </c>
      <c r="H128" s="72"/>
      <c r="J128" s="112">
        <f>IFERROR(VLOOKUP($D128,Actual_CGI_HDD!$A$9:$E$1000,5),0)</f>
        <v>16.5</v>
      </c>
      <c r="K128" s="113">
        <f>SUMIFS(Staff_CGI_NHDD!P:P,Staff_CGI_NHDD!A:A,A128,Staff_CGI_NHDD!B:B,B128)</f>
        <v>11.59888888888889</v>
      </c>
    </row>
    <row r="129" spans="1:11" x14ac:dyDescent="0.25">
      <c r="A129" s="156">
        <f t="shared" si="4"/>
        <v>11</v>
      </c>
      <c r="B129" s="156">
        <f t="shared" si="5"/>
        <v>3</v>
      </c>
      <c r="C129" s="156">
        <f t="shared" si="6"/>
        <v>2018</v>
      </c>
      <c r="D129" s="114">
        <f t="shared" si="7"/>
        <v>43407</v>
      </c>
      <c r="E129" s="112">
        <f>IFERROR(VLOOKUP(D129,Actual_Kirk_HDD!$A$4:$E$1000,5,FALSE),0)</f>
        <v>22</v>
      </c>
      <c r="F129" s="112">
        <f>SUMIFS(Staff_Kirk_NHDD!P:P,Staff_Kirk_NHDD!A:A,A129,Staff_Kirk_NHDD!B:B,B129)</f>
        <v>17.13425925925926</v>
      </c>
      <c r="H129" s="72"/>
      <c r="J129" s="112">
        <f>IFERROR(VLOOKUP($D129,Actual_CGI_HDD!$A$9:$E$1000,5),0)</f>
        <v>18</v>
      </c>
      <c r="K129" s="113">
        <f>SUMIFS(Staff_CGI_NHDD!P:P,Staff_CGI_NHDD!A:A,A129,Staff_CGI_NHDD!B:B,B129)</f>
        <v>12.59611111111111</v>
      </c>
    </row>
    <row r="130" spans="1:11" x14ac:dyDescent="0.25">
      <c r="A130" s="156">
        <f t="shared" si="4"/>
        <v>11</v>
      </c>
      <c r="B130" s="156">
        <f t="shared" si="5"/>
        <v>4</v>
      </c>
      <c r="C130" s="156">
        <f t="shared" si="6"/>
        <v>2018</v>
      </c>
      <c r="D130" s="114">
        <f t="shared" si="7"/>
        <v>43408</v>
      </c>
      <c r="E130" s="112">
        <f>IFERROR(VLOOKUP(D130,Actual_Kirk_HDD!$A$4:$E$1000,5,FALSE),0)</f>
        <v>19.5</v>
      </c>
      <c r="F130" s="112">
        <f>SUMIFS(Staff_Kirk_NHDD!P:P,Staff_Kirk_NHDD!A:A,A130,Staff_Kirk_NHDD!B:B,B130)</f>
        <v>12.532777777777778</v>
      </c>
      <c r="H130" s="72"/>
      <c r="J130" s="112">
        <f>IFERROR(VLOOKUP($D130,Actual_CGI_HDD!$A$9:$E$1000,5),0)</f>
        <v>12</v>
      </c>
      <c r="K130" s="113">
        <f>SUMIFS(Staff_CGI_NHDD!P:P,Staff_CGI_NHDD!A:A,A130,Staff_CGI_NHDD!B:B,B130)</f>
        <v>4.1988888888888871</v>
      </c>
    </row>
    <row r="131" spans="1:11" x14ac:dyDescent="0.25">
      <c r="A131" s="156">
        <f t="shared" si="4"/>
        <v>11</v>
      </c>
      <c r="B131" s="156">
        <f t="shared" si="5"/>
        <v>5</v>
      </c>
      <c r="C131" s="156">
        <f t="shared" si="6"/>
        <v>2018</v>
      </c>
      <c r="D131" s="114">
        <f t="shared" si="7"/>
        <v>43409</v>
      </c>
      <c r="E131" s="112">
        <f>IFERROR(VLOOKUP(D131,Actual_Kirk_HDD!$A$4:$E$1000,5,FALSE),0)</f>
        <v>19.5</v>
      </c>
      <c r="F131" s="112">
        <f>SUMIFS(Staff_Kirk_NHDD!P:P,Staff_Kirk_NHDD!A:A,A131,Staff_Kirk_NHDD!B:B,B131)</f>
        <v>10.467222222222222</v>
      </c>
      <c r="H131" s="72"/>
      <c r="J131" s="112">
        <f>IFERROR(VLOOKUP($D131,Actual_CGI_HDD!$A$9:$E$1000,5),0)</f>
        <v>16</v>
      </c>
      <c r="K131" s="113">
        <f>SUMIFS(Staff_CGI_NHDD!P:P,Staff_CGI_NHDD!A:A,A131,Staff_CGI_NHDD!B:B,B131)</f>
        <v>10.341666666666667</v>
      </c>
    </row>
    <row r="132" spans="1:11" x14ac:dyDescent="0.25">
      <c r="A132" s="156">
        <f t="shared" si="4"/>
        <v>11</v>
      </c>
      <c r="B132" s="156">
        <f t="shared" si="5"/>
        <v>6</v>
      </c>
      <c r="C132" s="156">
        <f t="shared" si="6"/>
        <v>2018</v>
      </c>
      <c r="D132" s="114">
        <f t="shared" si="7"/>
        <v>43410</v>
      </c>
      <c r="E132" s="112">
        <f>IFERROR(VLOOKUP(D132,Actual_Kirk_HDD!$A$4:$E$1000,5,FALSE),0)</f>
        <v>20.5</v>
      </c>
      <c r="F132" s="112">
        <f>SUMIFS(Staff_Kirk_NHDD!P:P,Staff_Kirk_NHDD!A:A,A132,Staff_Kirk_NHDD!B:B,B132)</f>
        <v>15.076851851851849</v>
      </c>
      <c r="H132" s="72"/>
      <c r="J132" s="112">
        <f>IFERROR(VLOOKUP($D132,Actual_CGI_HDD!$A$9:$E$1000,5),0)</f>
        <v>9</v>
      </c>
      <c r="K132" s="113">
        <f>SUMIFS(Staff_CGI_NHDD!P:P,Staff_CGI_NHDD!A:A,A132,Staff_CGI_NHDD!B:B,B132)</f>
        <v>7.6666666666667993E-2</v>
      </c>
    </row>
    <row r="133" spans="1:11" x14ac:dyDescent="0.25">
      <c r="A133" s="156">
        <f t="shared" si="4"/>
        <v>11</v>
      </c>
      <c r="B133" s="156">
        <f t="shared" si="5"/>
        <v>7</v>
      </c>
      <c r="C133" s="156">
        <f t="shared" si="6"/>
        <v>2018</v>
      </c>
      <c r="D133" s="114">
        <f t="shared" si="7"/>
        <v>43411</v>
      </c>
      <c r="E133" s="112">
        <f>IFERROR(VLOOKUP(D133,Actual_Kirk_HDD!$A$4:$E$1000,5,FALSE),0)</f>
        <v>26</v>
      </c>
      <c r="F133" s="112">
        <f>SUMIFS(Staff_Kirk_NHDD!P:P,Staff_Kirk_NHDD!A:A,A133,Staff_Kirk_NHDD!B:B,B133)</f>
        <v>20.594444444444441</v>
      </c>
      <c r="H133" s="72"/>
      <c r="J133" s="112">
        <f>IFERROR(VLOOKUP($D133,Actual_CGI_HDD!$A$9:$E$1000,5),0)</f>
        <v>13</v>
      </c>
      <c r="K133" s="113">
        <f>SUMIFS(Staff_CGI_NHDD!P:P,Staff_CGI_NHDD!A:A,A133,Staff_CGI_NHDD!B:B,B133)</f>
        <v>6.1916666666666655</v>
      </c>
    </row>
    <row r="134" spans="1:11" x14ac:dyDescent="0.25">
      <c r="A134" s="156">
        <f t="shared" ref="A134:A197" si="8">MONTH(D134)</f>
        <v>11</v>
      </c>
      <c r="B134" s="156">
        <f t="shared" ref="B134:B197" si="9">+DAY(D134)</f>
        <v>8</v>
      </c>
      <c r="C134" s="156">
        <f t="shared" ref="C134:C197" si="10">YEAR(D134)</f>
        <v>2018</v>
      </c>
      <c r="D134" s="114">
        <f t="shared" ref="D134:D197" si="11">D133+1</f>
        <v>43412</v>
      </c>
      <c r="E134" s="112">
        <f>IFERROR(VLOOKUP(D134,Actual_Kirk_HDD!$A$4:$E$1000,5,FALSE),0)</f>
        <v>32</v>
      </c>
      <c r="F134" s="112">
        <f>SUMIFS(Staff_Kirk_NHDD!P:P,Staff_Kirk_NHDD!A:A,A134,Staff_Kirk_NHDD!B:B,B134)</f>
        <v>22.064259259259259</v>
      </c>
      <c r="H134" s="72"/>
      <c r="J134" s="112">
        <f>IFERROR(VLOOKUP($D134,Actual_CGI_HDD!$A$9:$E$1000,5),0)</f>
        <v>21.5</v>
      </c>
      <c r="K134" s="113">
        <f>SUMIFS(Staff_CGI_NHDD!P:P,Staff_CGI_NHDD!A:A,A134,Staff_CGI_NHDD!B:B,B134)</f>
        <v>17.236111111111107</v>
      </c>
    </row>
    <row r="135" spans="1:11" x14ac:dyDescent="0.25">
      <c r="A135" s="156">
        <f t="shared" si="8"/>
        <v>11</v>
      </c>
      <c r="B135" s="156">
        <f t="shared" si="9"/>
        <v>9</v>
      </c>
      <c r="C135" s="156">
        <f t="shared" si="10"/>
        <v>2018</v>
      </c>
      <c r="D135" s="114">
        <f t="shared" si="11"/>
        <v>43413</v>
      </c>
      <c r="E135" s="112">
        <f>IFERROR(VLOOKUP(D135,Actual_Kirk_HDD!$A$4:$E$1000,5,FALSE),0)</f>
        <v>37</v>
      </c>
      <c r="F135" s="112">
        <f>SUMIFS(Staff_Kirk_NHDD!P:P,Staff_Kirk_NHDD!A:A,A135,Staff_Kirk_NHDD!B:B,B135)</f>
        <v>27.719629629629626</v>
      </c>
      <c r="H135" s="72"/>
      <c r="J135" s="112">
        <f>IFERROR(VLOOKUP($D135,Actual_CGI_HDD!$A$9:$E$1000,5),0)</f>
        <v>28.5</v>
      </c>
      <c r="K135" s="113">
        <f>SUMIFS(Staff_CGI_NHDD!P:P,Staff_CGI_NHDD!A:A,A135,Staff_CGI_NHDD!B:B,B135)</f>
        <v>23.131666666666671</v>
      </c>
    </row>
    <row r="136" spans="1:11" x14ac:dyDescent="0.25">
      <c r="A136" s="156">
        <f t="shared" si="8"/>
        <v>11</v>
      </c>
      <c r="B136" s="156">
        <f t="shared" si="9"/>
        <v>10</v>
      </c>
      <c r="C136" s="156">
        <f t="shared" si="10"/>
        <v>2018</v>
      </c>
      <c r="D136" s="114">
        <f t="shared" si="11"/>
        <v>43414</v>
      </c>
      <c r="E136" s="112">
        <f>IFERROR(VLOOKUP(D136,Actual_Kirk_HDD!$A$4:$E$1000,5,FALSE),0)</f>
        <v>43.5</v>
      </c>
      <c r="F136" s="112">
        <f>SUMIFS(Staff_Kirk_NHDD!P:P,Staff_Kirk_NHDD!A:A,A136,Staff_Kirk_NHDD!B:B,B136)</f>
        <v>31.984259259259254</v>
      </c>
      <c r="H136" s="72"/>
      <c r="J136" s="112">
        <f>IFERROR(VLOOKUP($D136,Actual_CGI_HDD!$A$9:$E$1000,5),0)</f>
        <v>35.5</v>
      </c>
      <c r="K136" s="113">
        <f>SUMIFS(Staff_CGI_NHDD!P:P,Staff_CGI_NHDD!A:A,A136,Staff_CGI_NHDD!B:B,B136)</f>
        <v>27.060000000000002</v>
      </c>
    </row>
    <row r="137" spans="1:11" x14ac:dyDescent="0.25">
      <c r="A137" s="156">
        <f t="shared" si="8"/>
        <v>11</v>
      </c>
      <c r="B137" s="156">
        <f t="shared" si="9"/>
        <v>11</v>
      </c>
      <c r="C137" s="156">
        <f t="shared" si="10"/>
        <v>2018</v>
      </c>
      <c r="D137" s="114">
        <f t="shared" si="11"/>
        <v>43415</v>
      </c>
      <c r="E137" s="112">
        <f>IFERROR(VLOOKUP(D137,Actual_Kirk_HDD!$A$4:$E$1000,5,FALSE),0)</f>
        <v>45</v>
      </c>
      <c r="F137" s="112">
        <f>SUMIFS(Staff_Kirk_NHDD!P:P,Staff_Kirk_NHDD!A:A,A137,Staff_Kirk_NHDD!B:B,B137)</f>
        <v>36.311296296296284</v>
      </c>
      <c r="H137" s="72"/>
      <c r="J137" s="112">
        <f>IFERROR(VLOOKUP($D137,Actual_CGI_HDD!$A$9:$E$1000,5),0)</f>
        <v>29.5</v>
      </c>
      <c r="K137" s="113">
        <f>SUMIFS(Staff_CGI_NHDD!P:P,Staff_CGI_NHDD!A:A,A137,Staff_CGI_NHDD!B:B,B137)</f>
        <v>24.106666666666673</v>
      </c>
    </row>
    <row r="138" spans="1:11" x14ac:dyDescent="0.25">
      <c r="A138" s="156">
        <f t="shared" si="8"/>
        <v>11</v>
      </c>
      <c r="B138" s="156">
        <f t="shared" si="9"/>
        <v>12</v>
      </c>
      <c r="C138" s="156">
        <f t="shared" si="10"/>
        <v>2018</v>
      </c>
      <c r="D138" s="114">
        <f t="shared" si="11"/>
        <v>43416</v>
      </c>
      <c r="E138" s="112">
        <f>IFERROR(VLOOKUP(D138,Actual_Kirk_HDD!$A$4:$E$1000,5,FALSE),0)</f>
        <v>29.5</v>
      </c>
      <c r="F138" s="112">
        <f>SUMIFS(Staff_Kirk_NHDD!P:P,Staff_Kirk_NHDD!A:A,A138,Staff_Kirk_NHDD!B:B,B138)</f>
        <v>21.27277777777778</v>
      </c>
      <c r="H138" s="72"/>
      <c r="J138" s="112">
        <f>IFERROR(VLOOKUP($D138,Actual_CGI_HDD!$A$9:$E$1000,5),0)</f>
        <v>27</v>
      </c>
      <c r="K138" s="113">
        <f>SUMIFS(Staff_CGI_NHDD!P:P,Staff_CGI_NHDD!A:A,A138,Staff_CGI_NHDD!B:B,B138)</f>
        <v>21.687222222222221</v>
      </c>
    </row>
    <row r="139" spans="1:11" x14ac:dyDescent="0.25">
      <c r="A139" s="156">
        <f t="shared" si="8"/>
        <v>11</v>
      </c>
      <c r="B139" s="156">
        <f t="shared" si="9"/>
        <v>13</v>
      </c>
      <c r="C139" s="156">
        <f t="shared" si="10"/>
        <v>2018</v>
      </c>
      <c r="D139" s="114">
        <f t="shared" si="11"/>
        <v>43417</v>
      </c>
      <c r="E139" s="112">
        <f>IFERROR(VLOOKUP(D139,Actual_Kirk_HDD!$A$4:$E$1000,5,FALSE),0)</f>
        <v>45.5</v>
      </c>
      <c r="F139" s="112">
        <f>SUMIFS(Staff_Kirk_NHDD!P:P,Staff_Kirk_NHDD!A:A,A139,Staff_Kirk_NHDD!B:B,B139)</f>
        <v>38.468148148148153</v>
      </c>
      <c r="H139" s="72"/>
      <c r="J139" s="112">
        <f>IFERROR(VLOOKUP($D139,Actual_CGI_HDD!$A$9:$E$1000,5),0)</f>
        <v>36.5</v>
      </c>
      <c r="K139" s="113">
        <f>SUMIFS(Staff_CGI_NHDD!P:P,Staff_CGI_NHDD!A:A,A139,Staff_CGI_NHDD!B:B,B139)</f>
        <v>31.095000000000006</v>
      </c>
    </row>
    <row r="140" spans="1:11" x14ac:dyDescent="0.25">
      <c r="A140" s="156">
        <f t="shared" si="8"/>
        <v>11</v>
      </c>
      <c r="B140" s="156">
        <f t="shared" si="9"/>
        <v>14</v>
      </c>
      <c r="C140" s="156">
        <f t="shared" si="10"/>
        <v>2018</v>
      </c>
      <c r="D140" s="114">
        <f t="shared" si="11"/>
        <v>43418</v>
      </c>
      <c r="E140" s="112">
        <f>IFERROR(VLOOKUP(D140,Actual_Kirk_HDD!$A$4:$E$1000,5,FALSE),0)</f>
        <v>45</v>
      </c>
      <c r="F140" s="112">
        <f>SUMIFS(Staff_Kirk_NHDD!P:P,Staff_Kirk_NHDD!A:A,A140,Staff_Kirk_NHDD!B:B,B140)</f>
        <v>34.695555555555543</v>
      </c>
      <c r="H140" s="72"/>
      <c r="J140" s="112">
        <f>IFERROR(VLOOKUP($D140,Actual_CGI_HDD!$A$9:$E$1000,5),0)</f>
        <v>36.5</v>
      </c>
      <c r="K140" s="113">
        <f>SUMIFS(Staff_CGI_NHDD!P:P,Staff_CGI_NHDD!A:A,A140,Staff_CGI_NHDD!B:B,B140)</f>
        <v>29.47388888888889</v>
      </c>
    </row>
    <row r="141" spans="1:11" x14ac:dyDescent="0.25">
      <c r="A141" s="156">
        <f t="shared" si="8"/>
        <v>11</v>
      </c>
      <c r="B141" s="156">
        <f t="shared" si="9"/>
        <v>15</v>
      </c>
      <c r="C141" s="156">
        <f t="shared" si="10"/>
        <v>2018</v>
      </c>
      <c r="D141" s="114">
        <f t="shared" si="11"/>
        <v>43419</v>
      </c>
      <c r="E141" s="112">
        <f>IFERROR(VLOOKUP(D141,Actual_Kirk_HDD!$A$4:$E$1000,5,FALSE),0)</f>
        <v>39.5</v>
      </c>
      <c r="F141" s="112">
        <f>SUMIFS(Staff_Kirk_NHDD!P:P,Staff_Kirk_NHDD!A:A,A141,Staff_Kirk_NHDD!B:B,B141)</f>
        <v>30.960740740740736</v>
      </c>
      <c r="H141" s="72"/>
      <c r="J141" s="112">
        <f>IFERROR(VLOOKUP($D141,Actual_CGI_HDD!$A$9:$E$1000,5),0)</f>
        <v>33</v>
      </c>
      <c r="K141" s="113">
        <f>SUMIFS(Staff_CGI_NHDD!P:P,Staff_CGI_NHDD!A:A,A141,Staff_CGI_NHDD!B:B,B141)</f>
        <v>24.927777777777781</v>
      </c>
    </row>
    <row r="142" spans="1:11" x14ac:dyDescent="0.25">
      <c r="A142" s="156">
        <f t="shared" si="8"/>
        <v>11</v>
      </c>
      <c r="B142" s="156">
        <f t="shared" si="9"/>
        <v>16</v>
      </c>
      <c r="C142" s="156">
        <f t="shared" si="10"/>
        <v>2018</v>
      </c>
      <c r="D142" s="114">
        <f t="shared" si="11"/>
        <v>43420</v>
      </c>
      <c r="E142" s="112">
        <f>IFERROR(VLOOKUP(D142,Actual_Kirk_HDD!$A$4:$E$1000,5,FALSE),0)</f>
        <v>35</v>
      </c>
      <c r="F142" s="112">
        <f>SUMIFS(Staff_Kirk_NHDD!P:P,Staff_Kirk_NHDD!A:A,A142,Staff_Kirk_NHDD!B:B,B142)</f>
        <v>25.420370370370367</v>
      </c>
      <c r="H142" s="72"/>
      <c r="J142" s="112">
        <f>IFERROR(VLOOKUP($D142,Actual_CGI_HDD!$A$9:$E$1000,5),0)</f>
        <v>24.5</v>
      </c>
      <c r="K142" s="113">
        <f>SUMIFS(Staff_CGI_NHDD!P:P,Staff_CGI_NHDD!A:A,A142,Staff_CGI_NHDD!B:B,B142)</f>
        <v>19.793333333333333</v>
      </c>
    </row>
    <row r="143" spans="1:11" x14ac:dyDescent="0.25">
      <c r="A143" s="156">
        <f t="shared" si="8"/>
        <v>11</v>
      </c>
      <c r="B143" s="156">
        <f t="shared" si="9"/>
        <v>17</v>
      </c>
      <c r="C143" s="156">
        <f t="shared" si="10"/>
        <v>2018</v>
      </c>
      <c r="D143" s="114">
        <f t="shared" si="11"/>
        <v>43421</v>
      </c>
      <c r="E143" s="112">
        <f>IFERROR(VLOOKUP(D143,Actual_Kirk_HDD!$A$4:$E$1000,5,FALSE),0)</f>
        <v>23.5</v>
      </c>
      <c r="F143" s="112">
        <f>SUMIFS(Staff_Kirk_NHDD!P:P,Staff_Kirk_NHDD!A:A,A143,Staff_Kirk_NHDD!B:B,B143)</f>
        <v>19.576666666666664</v>
      </c>
      <c r="H143" s="72"/>
      <c r="J143" s="112">
        <f>IFERROR(VLOOKUP($D143,Actual_CGI_HDD!$A$9:$E$1000,5),0)</f>
        <v>19</v>
      </c>
      <c r="K143" s="113">
        <f>SUMIFS(Staff_CGI_NHDD!P:P,Staff_CGI_NHDD!A:A,A143,Staff_CGI_NHDD!B:B,B143)</f>
        <v>14.735000000000003</v>
      </c>
    </row>
    <row r="144" spans="1:11" x14ac:dyDescent="0.25">
      <c r="A144" s="156">
        <f t="shared" si="8"/>
        <v>11</v>
      </c>
      <c r="B144" s="156">
        <f t="shared" si="9"/>
        <v>18</v>
      </c>
      <c r="C144" s="156">
        <f t="shared" si="10"/>
        <v>2018</v>
      </c>
      <c r="D144" s="114">
        <f t="shared" si="11"/>
        <v>43422</v>
      </c>
      <c r="E144" s="112">
        <f>IFERROR(VLOOKUP(D144,Actual_Kirk_HDD!$A$4:$E$1000,5,FALSE),0)</f>
        <v>34.5</v>
      </c>
      <c r="F144" s="112">
        <f>SUMIFS(Staff_Kirk_NHDD!P:P,Staff_Kirk_NHDD!A:A,A144,Staff_Kirk_NHDD!B:B,B144)</f>
        <v>24.463518518518519</v>
      </c>
      <c r="H144" s="72"/>
      <c r="J144" s="112">
        <f>IFERROR(VLOOKUP($D144,Actual_CGI_HDD!$A$9:$E$1000,5),0)</f>
        <v>23</v>
      </c>
      <c r="K144" s="113">
        <f>SUMIFS(Staff_CGI_NHDD!P:P,Staff_CGI_NHDD!A:A,A144,Staff_CGI_NHDD!B:B,B144)</f>
        <v>18.811111111111114</v>
      </c>
    </row>
    <row r="145" spans="1:11" x14ac:dyDescent="0.25">
      <c r="A145" s="156">
        <f t="shared" si="8"/>
        <v>11</v>
      </c>
      <c r="B145" s="156">
        <f t="shared" si="9"/>
        <v>19</v>
      </c>
      <c r="C145" s="156">
        <f t="shared" si="10"/>
        <v>2018</v>
      </c>
      <c r="D145" s="114">
        <f t="shared" si="11"/>
        <v>43423</v>
      </c>
      <c r="E145" s="112">
        <f>IFERROR(VLOOKUP(D145,Actual_Kirk_HDD!$A$4:$E$1000,5,FALSE),0)</f>
        <v>37.5</v>
      </c>
      <c r="F145" s="112">
        <f>SUMIFS(Staff_Kirk_NHDD!P:P,Staff_Kirk_NHDD!A:A,A145,Staff_Kirk_NHDD!B:B,B145)</f>
        <v>28.929259259259258</v>
      </c>
      <c r="H145" s="72"/>
      <c r="J145" s="112">
        <f>IFERROR(VLOOKUP($D145,Actual_CGI_HDD!$A$9:$E$1000,5),0)</f>
        <v>28</v>
      </c>
      <c r="K145" s="113">
        <f>SUMIFS(Staff_CGI_NHDD!P:P,Staff_CGI_NHDD!A:A,A145,Staff_CGI_NHDD!B:B,B145)</f>
        <v>22.360555555555553</v>
      </c>
    </row>
    <row r="146" spans="1:11" x14ac:dyDescent="0.25">
      <c r="A146" s="156">
        <f t="shared" si="8"/>
        <v>11</v>
      </c>
      <c r="B146" s="156">
        <f t="shared" si="9"/>
        <v>20</v>
      </c>
      <c r="C146" s="156">
        <f t="shared" si="10"/>
        <v>2018</v>
      </c>
      <c r="D146" s="114">
        <f t="shared" si="11"/>
        <v>43424</v>
      </c>
      <c r="E146" s="112">
        <f>IFERROR(VLOOKUP(D146,Actual_Kirk_HDD!$A$4:$E$1000,5,FALSE),0)</f>
        <v>33</v>
      </c>
      <c r="F146" s="112">
        <f>SUMIFS(Staff_Kirk_NHDD!P:P,Staff_Kirk_NHDD!A:A,A146,Staff_Kirk_NHDD!B:B,B146)</f>
        <v>22.759814814814813</v>
      </c>
      <c r="H146" s="72"/>
      <c r="J146" s="112">
        <f>IFERROR(VLOOKUP($D146,Actual_CGI_HDD!$A$9:$E$1000,5),0)</f>
        <v>34</v>
      </c>
      <c r="K146" s="113">
        <f>SUMIFS(Staff_CGI_NHDD!P:P,Staff_CGI_NHDD!A:A,A146,Staff_CGI_NHDD!B:B,B146)</f>
        <v>26.114444444444437</v>
      </c>
    </row>
    <row r="147" spans="1:11" x14ac:dyDescent="0.25">
      <c r="A147" s="156">
        <f t="shared" si="8"/>
        <v>11</v>
      </c>
      <c r="B147" s="156">
        <f t="shared" si="9"/>
        <v>21</v>
      </c>
      <c r="C147" s="156">
        <f t="shared" si="10"/>
        <v>2018</v>
      </c>
      <c r="D147" s="114">
        <f t="shared" si="11"/>
        <v>43425</v>
      </c>
      <c r="E147" s="112">
        <f>IFERROR(VLOOKUP(D147,Actual_Kirk_HDD!$A$4:$E$1000,5,FALSE),0)</f>
        <v>34</v>
      </c>
      <c r="F147" s="112">
        <f>SUMIFS(Staff_Kirk_NHDD!P:P,Staff_Kirk_NHDD!A:A,A147,Staff_Kirk_NHDD!B:B,B147)</f>
        <v>23.609259259259261</v>
      </c>
      <c r="H147" s="72"/>
      <c r="J147" s="112">
        <f>IFERROR(VLOOKUP($D147,Actual_CGI_HDD!$A$9:$E$1000,5),0)</f>
        <v>25.5</v>
      </c>
      <c r="K147" s="113">
        <f>SUMIFS(Staff_CGI_NHDD!P:P,Staff_CGI_NHDD!A:A,A147,Staff_CGI_NHDD!B:B,B147)</f>
        <v>20.800555555555555</v>
      </c>
    </row>
    <row r="148" spans="1:11" x14ac:dyDescent="0.25">
      <c r="A148" s="156">
        <f t="shared" si="8"/>
        <v>11</v>
      </c>
      <c r="B148" s="156">
        <f t="shared" si="9"/>
        <v>22</v>
      </c>
      <c r="C148" s="156">
        <f t="shared" si="10"/>
        <v>2018</v>
      </c>
      <c r="D148" s="114">
        <f t="shared" si="11"/>
        <v>43426</v>
      </c>
      <c r="E148" s="112">
        <f>IFERROR(VLOOKUP(D148,Actual_Kirk_HDD!$A$4:$E$1000,5,FALSE),0)</f>
        <v>23</v>
      </c>
      <c r="F148" s="112">
        <f>SUMIFS(Staff_Kirk_NHDD!P:P,Staff_Kirk_NHDD!A:A,A148,Staff_Kirk_NHDD!B:B,B148)</f>
        <v>18.077962962962964</v>
      </c>
      <c r="H148" s="72"/>
      <c r="J148" s="112">
        <f>IFERROR(VLOOKUP($D148,Actual_CGI_HDD!$A$9:$E$1000,5),0)</f>
        <v>21</v>
      </c>
      <c r="K148" s="113">
        <f>SUMIFS(Staff_CGI_NHDD!P:P,Staff_CGI_NHDD!A:A,A148,Staff_CGI_NHDD!B:B,B148)</f>
        <v>16.290000000000006</v>
      </c>
    </row>
    <row r="149" spans="1:11" x14ac:dyDescent="0.25">
      <c r="A149" s="156">
        <f t="shared" si="8"/>
        <v>11</v>
      </c>
      <c r="B149" s="156">
        <f t="shared" si="9"/>
        <v>23</v>
      </c>
      <c r="C149" s="156">
        <f t="shared" si="10"/>
        <v>2018</v>
      </c>
      <c r="D149" s="114">
        <f t="shared" si="11"/>
        <v>43427</v>
      </c>
      <c r="E149" s="112">
        <f>IFERROR(VLOOKUP(D149,Actual_Kirk_HDD!$A$4:$E$1000,5,FALSE),0)</f>
        <v>21</v>
      </c>
      <c r="F149" s="112">
        <f>SUMIFS(Staff_Kirk_NHDD!P:P,Staff_Kirk_NHDD!A:A,A149,Staff_Kirk_NHDD!B:B,B149)</f>
        <v>16.063148148148148</v>
      </c>
      <c r="H149" s="72"/>
      <c r="J149" s="112">
        <f>IFERROR(VLOOKUP($D149,Actual_CGI_HDD!$A$9:$E$1000,5),0)</f>
        <v>22</v>
      </c>
      <c r="K149" s="113">
        <f>SUMIFS(Staff_CGI_NHDD!P:P,Staff_CGI_NHDD!A:A,A149,Staff_CGI_NHDD!B:B,B149)</f>
        <v>17.895000000000003</v>
      </c>
    </row>
    <row r="150" spans="1:11" x14ac:dyDescent="0.25">
      <c r="A150" s="156">
        <f t="shared" si="8"/>
        <v>11</v>
      </c>
      <c r="B150" s="156">
        <f t="shared" si="9"/>
        <v>24</v>
      </c>
      <c r="C150" s="156">
        <f t="shared" si="10"/>
        <v>2018</v>
      </c>
      <c r="D150" s="114">
        <f t="shared" si="11"/>
        <v>43428</v>
      </c>
      <c r="E150" s="112">
        <f>IFERROR(VLOOKUP(D150,Actual_Kirk_HDD!$A$4:$E$1000,5,FALSE),0)</f>
        <v>20.5</v>
      </c>
      <c r="F150" s="112">
        <f>SUMIFS(Staff_Kirk_NHDD!P:P,Staff_Kirk_NHDD!A:A,A150,Staff_Kirk_NHDD!B:B,B150)</f>
        <v>13.913333333333332</v>
      </c>
      <c r="H150" s="72"/>
      <c r="J150" s="112">
        <f>IFERROR(VLOOKUP($D150,Actual_CGI_HDD!$A$9:$E$1000,5),0)</f>
        <v>14.5</v>
      </c>
      <c r="K150" s="113">
        <f>SUMIFS(Staff_CGI_NHDD!P:P,Staff_CGI_NHDD!A:A,A150,Staff_CGI_NHDD!B:B,B150)</f>
        <v>7.865555555555555</v>
      </c>
    </row>
    <row r="151" spans="1:11" x14ac:dyDescent="0.25">
      <c r="A151" s="156">
        <f t="shared" si="8"/>
        <v>11</v>
      </c>
      <c r="B151" s="156">
        <f t="shared" si="9"/>
        <v>25</v>
      </c>
      <c r="C151" s="156">
        <f t="shared" si="10"/>
        <v>2018</v>
      </c>
      <c r="D151" s="114">
        <f t="shared" si="11"/>
        <v>43429</v>
      </c>
      <c r="E151" s="112">
        <f>IFERROR(VLOOKUP(D151,Actual_Kirk_HDD!$A$4:$E$1000,5,FALSE),0)</f>
        <v>19</v>
      </c>
      <c r="F151" s="112">
        <f>SUMIFS(Staff_Kirk_NHDD!P:P,Staff_Kirk_NHDD!A:A,A151,Staff_Kirk_NHDD!B:B,B151)</f>
        <v>7.9072222222222202</v>
      </c>
      <c r="H151" s="72"/>
      <c r="J151" s="112">
        <f>IFERROR(VLOOKUP($D151,Actual_CGI_HDD!$A$9:$E$1000,5),0)</f>
        <v>16</v>
      </c>
      <c r="K151" s="113">
        <f>SUMIFS(Staff_CGI_NHDD!P:P,Staff_CGI_NHDD!A:A,A151,Staff_CGI_NHDD!B:B,B151)</f>
        <v>9.0405555555555566</v>
      </c>
    </row>
    <row r="152" spans="1:11" x14ac:dyDescent="0.25">
      <c r="A152" s="156">
        <f t="shared" si="8"/>
        <v>11</v>
      </c>
      <c r="B152" s="156">
        <f t="shared" si="9"/>
        <v>26</v>
      </c>
      <c r="C152" s="156">
        <f t="shared" si="10"/>
        <v>2018</v>
      </c>
      <c r="D152" s="114">
        <f t="shared" si="11"/>
        <v>43430</v>
      </c>
      <c r="E152" s="112">
        <f>IFERROR(VLOOKUP(D152,Actual_Kirk_HDD!$A$4:$E$1000,5,FALSE),0)</f>
        <v>37</v>
      </c>
      <c r="F152" s="112">
        <f>SUMIFS(Staff_Kirk_NHDD!P:P,Staff_Kirk_NHDD!A:A,A152,Staff_Kirk_NHDD!B:B,B152)</f>
        <v>26.551111111111105</v>
      </c>
      <c r="H152" s="72"/>
      <c r="J152" s="112">
        <f>IFERROR(VLOOKUP($D152,Actual_CGI_HDD!$A$9:$E$1000,5),0)</f>
        <v>36.5</v>
      </c>
      <c r="K152" s="113">
        <f>SUMIFS(Staff_CGI_NHDD!P:P,Staff_CGI_NHDD!A:A,A152,Staff_CGI_NHDD!B:B,B152)</f>
        <v>28.121111111111116</v>
      </c>
    </row>
    <row r="153" spans="1:11" x14ac:dyDescent="0.25">
      <c r="A153" s="156">
        <f t="shared" si="8"/>
        <v>11</v>
      </c>
      <c r="B153" s="156">
        <f t="shared" si="9"/>
        <v>27</v>
      </c>
      <c r="C153" s="156">
        <f t="shared" si="10"/>
        <v>2018</v>
      </c>
      <c r="D153" s="114">
        <f t="shared" si="11"/>
        <v>43431</v>
      </c>
      <c r="E153" s="112">
        <f>IFERROR(VLOOKUP(D153,Actual_Kirk_HDD!$A$4:$E$1000,5,FALSE),0)</f>
        <v>49.5</v>
      </c>
      <c r="F153" s="112">
        <f>SUMIFS(Staff_Kirk_NHDD!P:P,Staff_Kirk_NHDD!A:A,A153,Staff_Kirk_NHDD!B:B,B153)</f>
        <v>41.107222222222205</v>
      </c>
      <c r="H153" s="72"/>
      <c r="J153" s="112">
        <f>IFERROR(VLOOKUP($D153,Actual_CGI_HDD!$A$9:$E$1000,5),0)</f>
        <v>38</v>
      </c>
      <c r="K153" s="113">
        <f>SUMIFS(Staff_CGI_NHDD!P:P,Staff_CGI_NHDD!A:A,A153,Staff_CGI_NHDD!B:B,B153)</f>
        <v>37.907777777777788</v>
      </c>
    </row>
    <row r="154" spans="1:11" x14ac:dyDescent="0.25">
      <c r="A154" s="156">
        <f t="shared" si="8"/>
        <v>11</v>
      </c>
      <c r="B154" s="156">
        <f t="shared" si="9"/>
        <v>28</v>
      </c>
      <c r="C154" s="156">
        <f t="shared" si="10"/>
        <v>2018</v>
      </c>
      <c r="D154" s="114">
        <f t="shared" si="11"/>
        <v>43432</v>
      </c>
      <c r="E154" s="112">
        <f>IFERROR(VLOOKUP(D154,Actual_Kirk_HDD!$A$4:$E$1000,5,FALSE),0)</f>
        <v>50</v>
      </c>
      <c r="F154" s="112">
        <f>SUMIFS(Staff_Kirk_NHDD!P:P,Staff_Kirk_NHDD!A:A,A154,Staff_Kirk_NHDD!B:B,B154)</f>
        <v>47.151666666666671</v>
      </c>
      <c r="H154" s="72"/>
      <c r="J154" s="112">
        <f>IFERROR(VLOOKUP($D154,Actual_CGI_HDD!$A$9:$E$1000,5),0)</f>
        <v>37.5</v>
      </c>
      <c r="K154" s="113">
        <f>SUMIFS(Staff_CGI_NHDD!P:P,Staff_CGI_NHDD!A:A,A154,Staff_CGI_NHDD!B:B,B154)</f>
        <v>33.203888888888891</v>
      </c>
    </row>
    <row r="155" spans="1:11" x14ac:dyDescent="0.25">
      <c r="A155" s="156">
        <f t="shared" si="8"/>
        <v>11</v>
      </c>
      <c r="B155" s="156">
        <f t="shared" si="9"/>
        <v>29</v>
      </c>
      <c r="C155" s="156">
        <f t="shared" si="10"/>
        <v>2018</v>
      </c>
      <c r="D155" s="114">
        <f t="shared" si="11"/>
        <v>43433</v>
      </c>
      <c r="E155" s="112">
        <f>IFERROR(VLOOKUP(D155,Actual_Kirk_HDD!$A$4:$E$1000,5,FALSE),0)</f>
        <v>44.5</v>
      </c>
      <c r="F155" s="112">
        <f>SUMIFS(Staff_Kirk_NHDD!P:P,Staff_Kirk_NHDD!A:A,A155,Staff_Kirk_NHDD!B:B,B155)</f>
        <v>33.244814814814809</v>
      </c>
      <c r="H155" s="72"/>
      <c r="J155" s="112">
        <f>IFERROR(VLOOKUP($D155,Actual_CGI_HDD!$A$9:$E$1000,5),0)</f>
        <v>20.5</v>
      </c>
      <c r="K155" s="113">
        <f>SUMIFS(Staff_CGI_NHDD!P:P,Staff_CGI_NHDD!A:A,A155,Staff_CGI_NHDD!B:B,B155)</f>
        <v>15.471666666666669</v>
      </c>
    </row>
    <row r="156" spans="1:11" x14ac:dyDescent="0.25">
      <c r="A156" s="156">
        <f t="shared" si="8"/>
        <v>11</v>
      </c>
      <c r="B156" s="156">
        <f t="shared" si="9"/>
        <v>30</v>
      </c>
      <c r="C156" s="156">
        <f t="shared" si="10"/>
        <v>2018</v>
      </c>
      <c r="D156" s="114">
        <f t="shared" si="11"/>
        <v>43434</v>
      </c>
      <c r="E156" s="112">
        <f>IFERROR(VLOOKUP(D156,Actual_Kirk_HDD!$A$4:$E$1000,5,FALSE),0)</f>
        <v>38.5</v>
      </c>
      <c r="F156" s="112">
        <f>SUMIFS(Staff_Kirk_NHDD!P:P,Staff_Kirk_NHDD!A:A,A156,Staff_Kirk_NHDD!B:B,B156)</f>
        <v>29.911111111111111</v>
      </c>
      <c r="H156" s="72"/>
      <c r="J156" s="112">
        <f>IFERROR(VLOOKUP($D156,Actual_CGI_HDD!$A$9:$E$1000,5),0)</f>
        <v>10.5</v>
      </c>
      <c r="K156" s="113">
        <f>SUMIFS(Staff_CGI_NHDD!P:P,Staff_CGI_NHDD!A:A,A156,Staff_CGI_NHDD!B:B,B156)</f>
        <v>1.9388888888888898</v>
      </c>
    </row>
    <row r="157" spans="1:11" x14ac:dyDescent="0.25">
      <c r="A157" s="156">
        <f t="shared" si="8"/>
        <v>12</v>
      </c>
      <c r="B157" s="156">
        <f t="shared" si="9"/>
        <v>1</v>
      </c>
      <c r="C157" s="156">
        <f t="shared" si="10"/>
        <v>2018</v>
      </c>
      <c r="D157" s="114">
        <f t="shared" si="11"/>
        <v>43435</v>
      </c>
      <c r="E157" s="112">
        <f>IFERROR(VLOOKUP(D157,Actual_Kirk_HDD!$A$4:$E$1000,5,FALSE),0)</f>
        <v>34</v>
      </c>
      <c r="F157" s="112">
        <f>SUMIFS(Staff_Kirk_NHDD!P:P,Staff_Kirk_NHDD!A:A,A157,Staff_Kirk_NHDD!B:B,B157)</f>
        <v>37.370770609319003</v>
      </c>
      <c r="H157" s="72"/>
      <c r="J157" s="112">
        <f>IFERROR(VLOOKUP($D157,Actual_CGI_HDD!$A$9:$E$1000,5),0)</f>
        <v>3</v>
      </c>
      <c r="K157" s="113">
        <f>SUMIFS(Staff_CGI_NHDD!P:P,Staff_CGI_NHDD!A:A,A157,Staff_CGI_NHDD!B:B,B157)</f>
        <v>5.1909139784946223</v>
      </c>
    </row>
    <row r="158" spans="1:11" x14ac:dyDescent="0.25">
      <c r="A158" s="156">
        <f t="shared" si="8"/>
        <v>12</v>
      </c>
      <c r="B158" s="156">
        <f t="shared" si="9"/>
        <v>2</v>
      </c>
      <c r="C158" s="156">
        <f t="shared" si="10"/>
        <v>2018</v>
      </c>
      <c r="D158" s="114">
        <f t="shared" si="11"/>
        <v>43436</v>
      </c>
      <c r="E158" s="112">
        <f>IFERROR(VLOOKUP(D158,Actual_Kirk_HDD!$A$4:$E$1000,5,FALSE),0)</f>
        <v>22.5</v>
      </c>
      <c r="F158" s="112">
        <f>SUMIFS(Staff_Kirk_NHDD!P:P,Staff_Kirk_NHDD!A:A,A158,Staff_Kirk_NHDD!B:B,B158)</f>
        <v>20.715035842293908</v>
      </c>
      <c r="H158" s="72"/>
      <c r="J158" s="112">
        <f>IFERROR(VLOOKUP($D158,Actual_CGI_HDD!$A$9:$E$1000,5),0)</f>
        <v>15.5</v>
      </c>
      <c r="K158" s="113">
        <f>SUMIFS(Staff_CGI_NHDD!P:P,Staff_CGI_NHDD!A:A,A158,Staff_CGI_NHDD!B:B,B158)</f>
        <v>18.973225806451616</v>
      </c>
    </row>
    <row r="159" spans="1:11" x14ac:dyDescent="0.25">
      <c r="A159" s="156">
        <f t="shared" si="8"/>
        <v>12</v>
      </c>
      <c r="B159" s="156">
        <f t="shared" si="9"/>
        <v>3</v>
      </c>
      <c r="C159" s="156">
        <f t="shared" si="10"/>
        <v>2018</v>
      </c>
      <c r="D159" s="114">
        <f t="shared" si="11"/>
        <v>43437</v>
      </c>
      <c r="E159" s="112">
        <f>IFERROR(VLOOKUP(D159,Actual_Kirk_HDD!$A$4:$E$1000,5,FALSE),0)</f>
        <v>31.5</v>
      </c>
      <c r="F159" s="112">
        <f>SUMIFS(Staff_Kirk_NHDD!P:P,Staff_Kirk_NHDD!A:A,A159,Staff_Kirk_NHDD!B:B,B159)</f>
        <v>33.681792114695341</v>
      </c>
      <c r="H159" s="72"/>
      <c r="J159" s="112">
        <f>IFERROR(VLOOKUP($D159,Actual_CGI_HDD!$A$9:$E$1000,5),0)</f>
        <v>25.5</v>
      </c>
      <c r="K159" s="113">
        <f>SUMIFS(Staff_CGI_NHDD!P:P,Staff_CGI_NHDD!A:A,A159,Staff_CGI_NHDD!B:B,B159)</f>
        <v>28.445645161290326</v>
      </c>
    </row>
    <row r="160" spans="1:11" x14ac:dyDescent="0.25">
      <c r="A160" s="156">
        <f t="shared" si="8"/>
        <v>12</v>
      </c>
      <c r="B160" s="156">
        <f t="shared" si="9"/>
        <v>4</v>
      </c>
      <c r="C160" s="156">
        <f t="shared" si="10"/>
        <v>2018</v>
      </c>
      <c r="D160" s="114">
        <f t="shared" si="11"/>
        <v>43438</v>
      </c>
      <c r="E160" s="112">
        <f>IFERROR(VLOOKUP(D160,Actual_Kirk_HDD!$A$4:$E$1000,5,FALSE),0)</f>
        <v>36</v>
      </c>
      <c r="F160" s="112">
        <f>SUMIFS(Staff_Kirk_NHDD!P:P,Staff_Kirk_NHDD!A:A,A160,Staff_Kirk_NHDD!B:B,B160)</f>
        <v>39.343028673835128</v>
      </c>
      <c r="H160" s="72"/>
      <c r="J160" s="112">
        <f>IFERROR(VLOOKUP($D160,Actual_CGI_HDD!$A$9:$E$1000,5),0)</f>
        <v>30</v>
      </c>
      <c r="K160" s="113">
        <f>SUMIFS(Staff_CGI_NHDD!P:P,Staff_CGI_NHDD!A:A,A160,Staff_CGI_NHDD!B:B,B160)</f>
        <v>34.380053763440863</v>
      </c>
    </row>
    <row r="161" spans="1:11" x14ac:dyDescent="0.25">
      <c r="A161" s="156">
        <f t="shared" si="8"/>
        <v>12</v>
      </c>
      <c r="B161" s="156">
        <f t="shared" si="9"/>
        <v>5</v>
      </c>
      <c r="C161" s="156">
        <f t="shared" si="10"/>
        <v>2018</v>
      </c>
      <c r="D161" s="114">
        <f t="shared" si="11"/>
        <v>43439</v>
      </c>
      <c r="E161" s="112">
        <f>IFERROR(VLOOKUP(D161,Actual_Kirk_HDD!$A$4:$E$1000,5,FALSE),0)</f>
        <v>39.5</v>
      </c>
      <c r="F161" s="112">
        <f>SUMIFS(Staff_Kirk_NHDD!P:P,Staff_Kirk_NHDD!A:A,A161,Staff_Kirk_NHDD!B:B,B161)</f>
        <v>43.916648745519709</v>
      </c>
      <c r="H161" s="72"/>
      <c r="J161" s="112">
        <f>IFERROR(VLOOKUP($D161,Actual_CGI_HDD!$A$9:$E$1000,5),0)</f>
        <v>28</v>
      </c>
      <c r="K161" s="113">
        <f>SUMIFS(Staff_CGI_NHDD!P:P,Staff_CGI_NHDD!A:A,A161,Staff_CGI_NHDD!B:B,B161)</f>
        <v>30.495645161290323</v>
      </c>
    </row>
    <row r="162" spans="1:11" x14ac:dyDescent="0.25">
      <c r="A162" s="156">
        <f t="shared" si="8"/>
        <v>12</v>
      </c>
      <c r="B162" s="156">
        <f t="shared" si="9"/>
        <v>6</v>
      </c>
      <c r="C162" s="156">
        <f t="shared" si="10"/>
        <v>2018</v>
      </c>
      <c r="D162" s="114">
        <f t="shared" si="11"/>
        <v>43440</v>
      </c>
      <c r="E162" s="112">
        <f>IFERROR(VLOOKUP(D162,Actual_Kirk_HDD!$A$4:$E$1000,5,FALSE),0)</f>
        <v>32.5</v>
      </c>
      <c r="F162" s="112">
        <f>SUMIFS(Staff_Kirk_NHDD!P:P,Staff_Kirk_NHDD!A:A,A162,Staff_Kirk_NHDD!B:B,B162)</f>
        <v>35.81541218637993</v>
      </c>
      <c r="H162" s="72"/>
      <c r="J162" s="112">
        <f>IFERROR(VLOOKUP($D162,Actual_CGI_HDD!$A$9:$E$1000,5),0)</f>
        <v>30</v>
      </c>
      <c r="K162" s="113">
        <f>SUMIFS(Staff_CGI_NHDD!P:P,Staff_CGI_NHDD!A:A,A162,Staff_CGI_NHDD!B:B,B162)</f>
        <v>33.1758064516129</v>
      </c>
    </row>
    <row r="163" spans="1:11" x14ac:dyDescent="0.25">
      <c r="A163" s="156">
        <f t="shared" si="8"/>
        <v>12</v>
      </c>
      <c r="B163" s="156">
        <f t="shared" si="9"/>
        <v>7</v>
      </c>
      <c r="C163" s="156">
        <f t="shared" si="10"/>
        <v>2018</v>
      </c>
      <c r="D163" s="114">
        <f t="shared" si="11"/>
        <v>43441</v>
      </c>
      <c r="E163" s="112">
        <f>IFERROR(VLOOKUP(D163,Actual_Kirk_HDD!$A$4:$E$1000,5,FALSE),0)</f>
        <v>43.5</v>
      </c>
      <c r="F163" s="112">
        <f>SUMIFS(Staff_Kirk_NHDD!P:P,Staff_Kirk_NHDD!A:A,A163,Staff_Kirk_NHDD!B:B,B163)</f>
        <v>47.620430107526893</v>
      </c>
      <c r="H163" s="72"/>
      <c r="J163" s="112">
        <f>IFERROR(VLOOKUP($D163,Actual_CGI_HDD!$A$9:$E$1000,5),0)</f>
        <v>30.5</v>
      </c>
      <c r="K163" s="113">
        <f>SUMIFS(Staff_CGI_NHDD!P:P,Staff_CGI_NHDD!A:A,A163,Staff_CGI_NHDD!B:B,B163)</f>
        <v>35.625967741935476</v>
      </c>
    </row>
    <row r="164" spans="1:11" x14ac:dyDescent="0.25">
      <c r="A164" s="156">
        <f t="shared" si="8"/>
        <v>12</v>
      </c>
      <c r="B164" s="156">
        <f t="shared" si="9"/>
        <v>8</v>
      </c>
      <c r="C164" s="156">
        <f t="shared" si="10"/>
        <v>2018</v>
      </c>
      <c r="D164" s="114">
        <f t="shared" si="11"/>
        <v>43442</v>
      </c>
      <c r="E164" s="112">
        <f>IFERROR(VLOOKUP(D164,Actual_Kirk_HDD!$A$4:$E$1000,5,FALSE),0)</f>
        <v>45.5</v>
      </c>
      <c r="F164" s="112">
        <f>SUMIFS(Staff_Kirk_NHDD!P:P,Staff_Kirk_NHDD!A:A,A164,Staff_Kirk_NHDD!B:B,B164)</f>
        <v>56.413440860215061</v>
      </c>
      <c r="H164" s="72"/>
      <c r="J164" s="112">
        <f>IFERROR(VLOOKUP($D164,Actual_CGI_HDD!$A$9:$E$1000,5),0)</f>
        <v>35</v>
      </c>
      <c r="K164" s="113">
        <f>SUMIFS(Staff_CGI_NHDD!P:P,Staff_CGI_NHDD!A:A,A164,Staff_CGI_NHDD!B:B,B164)</f>
        <v>54.318172043010755</v>
      </c>
    </row>
    <row r="165" spans="1:11" x14ac:dyDescent="0.25">
      <c r="A165" s="156">
        <f t="shared" si="8"/>
        <v>12</v>
      </c>
      <c r="B165" s="156">
        <f t="shared" si="9"/>
        <v>9</v>
      </c>
      <c r="C165" s="156">
        <f t="shared" si="10"/>
        <v>2018</v>
      </c>
      <c r="D165" s="114">
        <f t="shared" si="11"/>
        <v>43443</v>
      </c>
      <c r="E165" s="112">
        <f>IFERROR(VLOOKUP(D165,Actual_Kirk_HDD!$A$4:$E$1000,5,FALSE),0)</f>
        <v>44.5</v>
      </c>
      <c r="F165" s="112">
        <f>SUMIFS(Staff_Kirk_NHDD!P:P,Staff_Kirk_NHDD!A:A,A165,Staff_Kirk_NHDD!B:B,B165)</f>
        <v>50.106075268817207</v>
      </c>
      <c r="H165" s="72"/>
      <c r="J165" s="112">
        <f>IFERROR(VLOOKUP($D165,Actual_CGI_HDD!$A$9:$E$1000,5),0)</f>
        <v>34.5</v>
      </c>
      <c r="K165" s="113">
        <f>SUMIFS(Staff_CGI_NHDD!P:P,Staff_CGI_NHDD!A:A,A165,Staff_CGI_NHDD!B:B,B165)</f>
        <v>46.390161290322574</v>
      </c>
    </row>
    <row r="166" spans="1:11" x14ac:dyDescent="0.25">
      <c r="A166" s="156">
        <f t="shared" si="8"/>
        <v>12</v>
      </c>
      <c r="B166" s="156">
        <f t="shared" si="9"/>
        <v>10</v>
      </c>
      <c r="C166" s="156">
        <f t="shared" si="10"/>
        <v>2018</v>
      </c>
      <c r="D166" s="114">
        <f t="shared" si="11"/>
        <v>43444</v>
      </c>
      <c r="E166" s="112">
        <f>IFERROR(VLOOKUP(D166,Actual_Kirk_HDD!$A$4:$E$1000,5,FALSE),0)</f>
        <v>42.5</v>
      </c>
      <c r="F166" s="112">
        <f>SUMIFS(Staff_Kirk_NHDD!P:P,Staff_Kirk_NHDD!A:A,A166,Staff_Kirk_NHDD!B:B,B166)</f>
        <v>45.680143369175624</v>
      </c>
      <c r="H166" s="72"/>
      <c r="J166" s="112">
        <f>IFERROR(VLOOKUP($D166,Actual_CGI_HDD!$A$9:$E$1000,5),0)</f>
        <v>34</v>
      </c>
      <c r="K166" s="113">
        <f>SUMIFS(Staff_CGI_NHDD!P:P,Staff_CGI_NHDD!A:A,A166,Staff_CGI_NHDD!B:B,B166)</f>
        <v>42.756236559139779</v>
      </c>
    </row>
    <row r="167" spans="1:11" x14ac:dyDescent="0.25">
      <c r="A167" s="156">
        <f t="shared" si="8"/>
        <v>12</v>
      </c>
      <c r="B167" s="156">
        <f t="shared" si="9"/>
        <v>11</v>
      </c>
      <c r="C167" s="156">
        <f t="shared" si="10"/>
        <v>2018</v>
      </c>
      <c r="D167" s="114">
        <f t="shared" si="11"/>
        <v>43445</v>
      </c>
      <c r="E167" s="112">
        <f>IFERROR(VLOOKUP(D167,Actual_Kirk_HDD!$A$4:$E$1000,5,FALSE),0)</f>
        <v>37.5</v>
      </c>
      <c r="F167" s="112">
        <f>SUMIFS(Staff_Kirk_NHDD!P:P,Staff_Kirk_NHDD!A:A,A167,Staff_Kirk_NHDD!B:B,B167)</f>
        <v>42.349301075268826</v>
      </c>
      <c r="H167" s="72"/>
      <c r="J167" s="112">
        <f>IFERROR(VLOOKUP($D167,Actual_CGI_HDD!$A$9:$E$1000,5),0)</f>
        <v>32.5</v>
      </c>
      <c r="K167" s="113">
        <f>SUMIFS(Staff_CGI_NHDD!P:P,Staff_CGI_NHDD!A:A,A167,Staff_CGI_NHDD!B:B,B167)</f>
        <v>40.556559139784959</v>
      </c>
    </row>
    <row r="168" spans="1:11" x14ac:dyDescent="0.25">
      <c r="A168" s="156">
        <f t="shared" si="8"/>
        <v>12</v>
      </c>
      <c r="B168" s="156">
        <f t="shared" si="9"/>
        <v>12</v>
      </c>
      <c r="C168" s="156">
        <f t="shared" si="10"/>
        <v>2018</v>
      </c>
      <c r="D168" s="114">
        <f t="shared" si="11"/>
        <v>43446</v>
      </c>
      <c r="E168" s="112">
        <f>IFERROR(VLOOKUP(D168,Actual_Kirk_HDD!$A$4:$E$1000,5,FALSE),0)</f>
        <v>26.5</v>
      </c>
      <c r="F168" s="112">
        <f>SUMIFS(Staff_Kirk_NHDD!P:P,Staff_Kirk_NHDD!A:A,A168,Staff_Kirk_NHDD!B:B,B168)</f>
        <v>29.45564516129032</v>
      </c>
      <c r="H168" s="72"/>
      <c r="J168" s="112">
        <f>IFERROR(VLOOKUP($D168,Actual_CGI_HDD!$A$9:$E$1000,5),0)</f>
        <v>17</v>
      </c>
      <c r="K168" s="113">
        <f>SUMIFS(Staff_CGI_NHDD!P:P,Staff_CGI_NHDD!A:A,A168,Staff_CGI_NHDD!B:B,B168)</f>
        <v>20.303870967741936</v>
      </c>
    </row>
    <row r="169" spans="1:11" x14ac:dyDescent="0.25">
      <c r="A169" s="156">
        <f t="shared" si="8"/>
        <v>12</v>
      </c>
      <c r="B169" s="156">
        <f t="shared" si="9"/>
        <v>13</v>
      </c>
      <c r="C169" s="156">
        <f t="shared" si="10"/>
        <v>2018</v>
      </c>
      <c r="D169" s="114">
        <f t="shared" si="11"/>
        <v>43447</v>
      </c>
      <c r="E169" s="112">
        <f>IFERROR(VLOOKUP(D169,Actual_Kirk_HDD!$A$4:$E$1000,5,FALSE),0)</f>
        <v>27.5</v>
      </c>
      <c r="F169" s="112">
        <f>SUMIFS(Staff_Kirk_NHDD!P:P,Staff_Kirk_NHDD!A:A,A169,Staff_Kirk_NHDD!B:B,B169)</f>
        <v>30.176039426523289</v>
      </c>
      <c r="H169" s="72"/>
      <c r="J169" s="112">
        <f>IFERROR(VLOOKUP($D169,Actual_CGI_HDD!$A$9:$E$1000,5),0)</f>
        <v>15.5</v>
      </c>
      <c r="K169" s="113">
        <f>SUMIFS(Staff_CGI_NHDD!P:P,Staff_CGI_NHDD!A:A,A169,Staff_CGI_NHDD!B:B,B169)</f>
        <v>17.264569892473116</v>
      </c>
    </row>
    <row r="170" spans="1:11" x14ac:dyDescent="0.25">
      <c r="A170" s="156">
        <f t="shared" si="8"/>
        <v>12</v>
      </c>
      <c r="B170" s="156">
        <f t="shared" si="9"/>
        <v>14</v>
      </c>
      <c r="C170" s="156">
        <f t="shared" si="10"/>
        <v>2018</v>
      </c>
      <c r="D170" s="114">
        <f t="shared" si="11"/>
        <v>43448</v>
      </c>
      <c r="E170" s="112">
        <f>IFERROR(VLOOKUP(D170,Actual_Kirk_HDD!$A$4:$E$1000,5,FALSE),0)</f>
        <v>29.5</v>
      </c>
      <c r="F170" s="112">
        <f>SUMIFS(Staff_Kirk_NHDD!P:P,Staff_Kirk_NHDD!A:A,A170,Staff_Kirk_NHDD!B:B,B170)</f>
        <v>31.934193548387089</v>
      </c>
      <c r="H170" s="72"/>
      <c r="J170" s="112">
        <f>IFERROR(VLOOKUP($D170,Actual_CGI_HDD!$A$9:$E$1000,5),0)</f>
        <v>15</v>
      </c>
      <c r="K170" s="113">
        <f>SUMIFS(Staff_CGI_NHDD!P:P,Staff_CGI_NHDD!A:A,A170,Staff_CGI_NHDD!B:B,B170)</f>
        <v>15.691720430107525</v>
      </c>
    </row>
    <row r="171" spans="1:11" x14ac:dyDescent="0.25">
      <c r="A171" s="156">
        <f t="shared" si="8"/>
        <v>12</v>
      </c>
      <c r="B171" s="156">
        <f t="shared" si="9"/>
        <v>15</v>
      </c>
      <c r="C171" s="156">
        <f t="shared" si="10"/>
        <v>2018</v>
      </c>
      <c r="D171" s="114">
        <f t="shared" si="11"/>
        <v>43449</v>
      </c>
      <c r="E171" s="112">
        <f>IFERROR(VLOOKUP(D171,Actual_Kirk_HDD!$A$4:$E$1000,5,FALSE),0)</f>
        <v>36</v>
      </c>
      <c r="F171" s="112">
        <f>SUMIFS(Staff_Kirk_NHDD!P:P,Staff_Kirk_NHDD!A:A,A171,Staff_Kirk_NHDD!B:B,B171)</f>
        <v>38.280358422939067</v>
      </c>
      <c r="H171" s="72"/>
      <c r="J171" s="112">
        <f>IFERROR(VLOOKUP($D171,Actual_CGI_HDD!$A$9:$E$1000,5),0)</f>
        <v>20.5</v>
      </c>
      <c r="K171" s="113">
        <f>SUMIFS(Staff_CGI_NHDD!P:P,Staff_CGI_NHDD!A:A,A171,Staff_CGI_NHDD!B:B,B171)</f>
        <v>23.139408602150539</v>
      </c>
    </row>
    <row r="172" spans="1:11" x14ac:dyDescent="0.25">
      <c r="A172" s="156">
        <f t="shared" si="8"/>
        <v>12</v>
      </c>
      <c r="B172" s="156">
        <f t="shared" si="9"/>
        <v>16</v>
      </c>
      <c r="C172" s="156">
        <f t="shared" si="10"/>
        <v>2018</v>
      </c>
      <c r="D172" s="114">
        <f t="shared" si="11"/>
        <v>43450</v>
      </c>
      <c r="E172" s="112">
        <f>IFERROR(VLOOKUP(D172,Actual_Kirk_HDD!$A$4:$E$1000,5,FALSE),0)</f>
        <v>24.5</v>
      </c>
      <c r="F172" s="112">
        <f>SUMIFS(Staff_Kirk_NHDD!P:P,Staff_Kirk_NHDD!A:A,A172,Staff_Kirk_NHDD!B:B,B172)</f>
        <v>23.029551971326168</v>
      </c>
      <c r="H172" s="72"/>
      <c r="J172" s="112">
        <f>IFERROR(VLOOKUP($D172,Actual_CGI_HDD!$A$9:$E$1000,5),0)</f>
        <v>18.5</v>
      </c>
      <c r="K172" s="113">
        <f>SUMIFS(Staff_CGI_NHDD!P:P,Staff_CGI_NHDD!A:A,A172,Staff_CGI_NHDD!B:B,B172)</f>
        <v>21.315913978494624</v>
      </c>
    </row>
    <row r="173" spans="1:11" x14ac:dyDescent="0.25">
      <c r="A173" s="156">
        <f t="shared" si="8"/>
        <v>12</v>
      </c>
      <c r="B173" s="156">
        <f t="shared" si="9"/>
        <v>17</v>
      </c>
      <c r="C173" s="156">
        <f t="shared" si="10"/>
        <v>2018</v>
      </c>
      <c r="D173" s="114">
        <f t="shared" si="11"/>
        <v>43451</v>
      </c>
      <c r="E173" s="112">
        <f>IFERROR(VLOOKUP(D173,Actual_Kirk_HDD!$A$4:$E$1000,5,FALSE),0)</f>
        <v>25</v>
      </c>
      <c r="F173" s="112">
        <f>SUMIFS(Staff_Kirk_NHDD!P:P,Staff_Kirk_NHDD!A:A,A173,Staff_Kirk_NHDD!B:B,B173)</f>
        <v>25.634014336917563</v>
      </c>
      <c r="H173" s="72"/>
      <c r="J173" s="112">
        <f>IFERROR(VLOOKUP($D173,Actual_CGI_HDD!$A$9:$E$1000,5),0)</f>
        <v>22.5</v>
      </c>
      <c r="K173" s="113">
        <f>SUMIFS(Staff_CGI_NHDD!P:P,Staff_CGI_NHDD!A:A,A173,Staff_CGI_NHDD!B:B,B173)</f>
        <v>25.58064516129032</v>
      </c>
    </row>
    <row r="174" spans="1:11" x14ac:dyDescent="0.25">
      <c r="A174" s="156">
        <f t="shared" si="8"/>
        <v>12</v>
      </c>
      <c r="B174" s="156">
        <f t="shared" si="9"/>
        <v>18</v>
      </c>
      <c r="C174" s="156">
        <f t="shared" si="10"/>
        <v>2018</v>
      </c>
      <c r="D174" s="114">
        <f t="shared" si="11"/>
        <v>43452</v>
      </c>
      <c r="E174" s="112">
        <f>IFERROR(VLOOKUP(D174,Actual_Kirk_HDD!$A$4:$E$1000,5,FALSE),0)</f>
        <v>26.5</v>
      </c>
      <c r="F174" s="112">
        <f>SUMIFS(Staff_Kirk_NHDD!P:P,Staff_Kirk_NHDD!A:A,A174,Staff_Kirk_NHDD!B:B,B174)</f>
        <v>28.63349462365591</v>
      </c>
      <c r="H174" s="72"/>
      <c r="J174" s="112">
        <f>IFERROR(VLOOKUP($D174,Actual_CGI_HDD!$A$9:$E$1000,5),0)</f>
        <v>25</v>
      </c>
      <c r="K174" s="113">
        <f>SUMIFS(Staff_CGI_NHDD!P:P,Staff_CGI_NHDD!A:A,A174,Staff_CGI_NHDD!B:B,B174)</f>
        <v>27.700860215053762</v>
      </c>
    </row>
    <row r="175" spans="1:11" x14ac:dyDescent="0.25">
      <c r="A175" s="156">
        <f t="shared" si="8"/>
        <v>12</v>
      </c>
      <c r="B175" s="156">
        <f t="shared" si="9"/>
        <v>19</v>
      </c>
      <c r="C175" s="156">
        <f t="shared" si="10"/>
        <v>2018</v>
      </c>
      <c r="D175" s="114">
        <f t="shared" si="11"/>
        <v>43453</v>
      </c>
      <c r="E175" s="112">
        <f>IFERROR(VLOOKUP(D175,Actual_Kirk_HDD!$A$4:$E$1000,5,FALSE),0)</f>
        <v>20.5</v>
      </c>
      <c r="F175" s="112">
        <f>SUMIFS(Staff_Kirk_NHDD!P:P,Staff_Kirk_NHDD!A:A,A175,Staff_Kirk_NHDD!B:B,B175)</f>
        <v>18.225089605734766</v>
      </c>
      <c r="H175" s="72"/>
      <c r="J175" s="112">
        <f>IFERROR(VLOOKUP($D175,Actual_CGI_HDD!$A$9:$E$1000,5),0)</f>
        <v>22.5</v>
      </c>
      <c r="K175" s="113">
        <f>SUMIFS(Staff_CGI_NHDD!P:P,Staff_CGI_NHDD!A:A,A175,Staff_CGI_NHDD!B:B,B175)</f>
        <v>24.97661290322581</v>
      </c>
    </row>
    <row r="176" spans="1:11" x14ac:dyDescent="0.25">
      <c r="A176" s="156">
        <f t="shared" si="8"/>
        <v>12</v>
      </c>
      <c r="B176" s="156">
        <f t="shared" si="9"/>
        <v>20</v>
      </c>
      <c r="C176" s="156">
        <f t="shared" si="10"/>
        <v>2018</v>
      </c>
      <c r="D176" s="114">
        <f t="shared" si="11"/>
        <v>43454</v>
      </c>
      <c r="E176" s="112">
        <f>IFERROR(VLOOKUP(D176,Actual_Kirk_HDD!$A$4:$E$1000,5,FALSE),0)</f>
        <v>18.5</v>
      </c>
      <c r="F176" s="112">
        <f>SUMIFS(Staff_Kirk_NHDD!P:P,Staff_Kirk_NHDD!A:A,A176,Staff_Kirk_NHDD!B:B,B176)</f>
        <v>12.179946236559145</v>
      </c>
      <c r="H176" s="72"/>
      <c r="J176" s="112">
        <f>IFERROR(VLOOKUP($D176,Actual_CGI_HDD!$A$9:$E$1000,5),0)</f>
        <v>20.5</v>
      </c>
      <c r="K176" s="113">
        <f>SUMIFS(Staff_CGI_NHDD!P:P,Staff_CGI_NHDD!A:A,A176,Staff_CGI_NHDD!B:B,B176)</f>
        <v>22.154838709677417</v>
      </c>
    </row>
    <row r="177" spans="1:11" x14ac:dyDescent="0.25">
      <c r="A177" s="156">
        <f t="shared" si="8"/>
        <v>12</v>
      </c>
      <c r="B177" s="156">
        <f t="shared" si="9"/>
        <v>21</v>
      </c>
      <c r="C177" s="156">
        <f t="shared" si="10"/>
        <v>2018</v>
      </c>
      <c r="D177" s="114">
        <f t="shared" si="11"/>
        <v>43455</v>
      </c>
      <c r="E177" s="112">
        <f>IFERROR(VLOOKUP(D177,Actual_Kirk_HDD!$A$4:$E$1000,5,FALSE),0)</f>
        <v>32</v>
      </c>
      <c r="F177" s="112">
        <f>SUMIFS(Staff_Kirk_NHDD!P:P,Staff_Kirk_NHDD!A:A,A177,Staff_Kirk_NHDD!B:B,B177)</f>
        <v>34.727007168458776</v>
      </c>
      <c r="H177" s="72"/>
      <c r="J177" s="112">
        <f>IFERROR(VLOOKUP($D177,Actual_CGI_HDD!$A$9:$E$1000,5),0)</f>
        <v>31</v>
      </c>
      <c r="K177" s="113">
        <f>SUMIFS(Staff_CGI_NHDD!P:P,Staff_CGI_NHDD!A:A,A177,Staff_CGI_NHDD!B:B,B177)</f>
        <v>36.971075268817202</v>
      </c>
    </row>
    <row r="178" spans="1:11" x14ac:dyDescent="0.25">
      <c r="A178" s="156">
        <f t="shared" si="8"/>
        <v>12</v>
      </c>
      <c r="B178" s="156">
        <f t="shared" si="9"/>
        <v>22</v>
      </c>
      <c r="C178" s="156">
        <f t="shared" si="10"/>
        <v>2018</v>
      </c>
      <c r="D178" s="114">
        <f t="shared" si="11"/>
        <v>43456</v>
      </c>
      <c r="E178" s="112">
        <f>IFERROR(VLOOKUP(D178,Actual_Kirk_HDD!$A$4:$E$1000,5,FALSE),0)</f>
        <v>37</v>
      </c>
      <c r="F178" s="112">
        <f>SUMIFS(Staff_Kirk_NHDD!P:P,Staff_Kirk_NHDD!A:A,A178,Staff_Kirk_NHDD!B:B,B178)</f>
        <v>41.072741935483876</v>
      </c>
      <c r="H178" s="72"/>
      <c r="J178" s="112">
        <f>IFERROR(VLOOKUP($D178,Actual_CGI_HDD!$A$9:$E$1000,5),0)</f>
        <v>27</v>
      </c>
      <c r="K178" s="113">
        <f>SUMIFS(Staff_CGI_NHDD!P:P,Staff_CGI_NHDD!A:A,A178,Staff_CGI_NHDD!B:B,B178)</f>
        <v>29.828709677419347</v>
      </c>
    </row>
    <row r="179" spans="1:11" x14ac:dyDescent="0.25">
      <c r="A179" s="156">
        <f t="shared" si="8"/>
        <v>12</v>
      </c>
      <c r="B179" s="156">
        <f t="shared" si="9"/>
        <v>23</v>
      </c>
      <c r="C179" s="156">
        <f t="shared" si="10"/>
        <v>2018</v>
      </c>
      <c r="D179" s="114">
        <f t="shared" si="11"/>
        <v>43457</v>
      </c>
      <c r="E179" s="112">
        <f>IFERROR(VLOOKUP(D179,Actual_Kirk_HDD!$A$4:$E$1000,5,FALSE),0)</f>
        <v>33.5</v>
      </c>
      <c r="F179" s="112">
        <f>SUMIFS(Staff_Kirk_NHDD!P:P,Staff_Kirk_NHDD!A:A,A179,Staff_Kirk_NHDD!B:B,B179)</f>
        <v>36.52629032258065</v>
      </c>
      <c r="H179" s="72"/>
      <c r="J179" s="112">
        <f>IFERROR(VLOOKUP($D179,Actual_CGI_HDD!$A$9:$E$1000,5),0)</f>
        <v>28.5</v>
      </c>
      <c r="K179" s="113">
        <f>SUMIFS(Staff_CGI_NHDD!P:P,Staff_CGI_NHDD!A:A,A179,Staff_CGI_NHDD!B:B,B179)</f>
        <v>32.162311827956991</v>
      </c>
    </row>
    <row r="180" spans="1:11" x14ac:dyDescent="0.25">
      <c r="A180" s="156">
        <f t="shared" si="8"/>
        <v>12</v>
      </c>
      <c r="B180" s="156">
        <f t="shared" si="9"/>
        <v>24</v>
      </c>
      <c r="C180" s="156">
        <f t="shared" si="10"/>
        <v>2018</v>
      </c>
      <c r="D180" s="114">
        <f t="shared" si="11"/>
        <v>43458</v>
      </c>
      <c r="E180" s="112">
        <f>IFERROR(VLOOKUP(D180,Actual_Kirk_HDD!$A$4:$E$1000,5,FALSE),0)</f>
        <v>30</v>
      </c>
      <c r="F180" s="112">
        <f>SUMIFS(Staff_Kirk_NHDD!P:P,Staff_Kirk_NHDD!A:A,A180,Staff_Kirk_NHDD!B:B,B180)</f>
        <v>32.824336917562725</v>
      </c>
      <c r="H180" s="72"/>
      <c r="J180" s="112">
        <f>IFERROR(VLOOKUP($D180,Actual_CGI_HDD!$A$9:$E$1000,5),0)</f>
        <v>28.5</v>
      </c>
      <c r="K180" s="113">
        <f>SUMIFS(Staff_CGI_NHDD!P:P,Staff_CGI_NHDD!A:A,A180,Staff_CGI_NHDD!B:B,B180)</f>
        <v>31.192688172043017</v>
      </c>
    </row>
    <row r="181" spans="1:11" x14ac:dyDescent="0.25">
      <c r="A181" s="156">
        <f t="shared" si="8"/>
        <v>12</v>
      </c>
      <c r="B181" s="156">
        <f t="shared" si="9"/>
        <v>25</v>
      </c>
      <c r="C181" s="156">
        <f t="shared" si="10"/>
        <v>2018</v>
      </c>
      <c r="D181" s="114">
        <f t="shared" si="11"/>
        <v>43459</v>
      </c>
      <c r="E181" s="112">
        <f>IFERROR(VLOOKUP(D181,Actual_Kirk_HDD!$A$4:$E$1000,5,FALSE),0)</f>
        <v>29</v>
      </c>
      <c r="F181" s="112">
        <f>SUMIFS(Staff_Kirk_NHDD!P:P,Staff_Kirk_NHDD!A:A,A181,Staff_Kirk_NHDD!B:B,B181)</f>
        <v>30.966792114695341</v>
      </c>
      <c r="H181" s="72"/>
      <c r="J181" s="112">
        <f>IFERROR(VLOOKUP($D181,Actual_CGI_HDD!$A$9:$E$1000,5),0)</f>
        <v>21.5</v>
      </c>
      <c r="K181" s="113">
        <f>SUMIFS(Staff_CGI_NHDD!P:P,Staff_CGI_NHDD!A:A,A181,Staff_CGI_NHDD!B:B,B181)</f>
        <v>24.205860215053757</v>
      </c>
    </row>
    <row r="182" spans="1:11" x14ac:dyDescent="0.25">
      <c r="A182" s="156">
        <f t="shared" si="8"/>
        <v>12</v>
      </c>
      <c r="B182" s="156">
        <f t="shared" si="9"/>
        <v>26</v>
      </c>
      <c r="C182" s="156">
        <f t="shared" si="10"/>
        <v>2018</v>
      </c>
      <c r="D182" s="114">
        <f t="shared" si="11"/>
        <v>43460</v>
      </c>
      <c r="E182" s="112">
        <f>IFERROR(VLOOKUP(D182,Actual_Kirk_HDD!$A$4:$E$1000,5,FALSE),0)</f>
        <v>26</v>
      </c>
      <c r="F182" s="112">
        <f>SUMIFS(Staff_Kirk_NHDD!P:P,Staff_Kirk_NHDD!A:A,A182,Staff_Kirk_NHDD!B:B,B182)</f>
        <v>27.616182795698922</v>
      </c>
      <c r="H182" s="72"/>
      <c r="J182" s="112">
        <f>IFERROR(VLOOKUP($D182,Actual_CGI_HDD!$A$9:$E$1000,5),0)</f>
        <v>24</v>
      </c>
      <c r="K182" s="113">
        <f>SUMIFS(Staff_CGI_NHDD!P:P,Staff_CGI_NHDD!A:A,A182,Staff_CGI_NHDD!B:B,B182)</f>
        <v>27.058333333333341</v>
      </c>
    </row>
    <row r="183" spans="1:11" x14ac:dyDescent="0.25">
      <c r="A183" s="156">
        <f t="shared" si="8"/>
        <v>12</v>
      </c>
      <c r="B183" s="156">
        <f t="shared" si="9"/>
        <v>27</v>
      </c>
      <c r="C183" s="156">
        <f t="shared" si="10"/>
        <v>2018</v>
      </c>
      <c r="D183" s="114">
        <f t="shared" si="11"/>
        <v>43461</v>
      </c>
      <c r="E183" s="112">
        <f>IFERROR(VLOOKUP(D183,Actual_Kirk_HDD!$A$4:$E$1000,5,FALSE),0)</f>
        <v>26</v>
      </c>
      <c r="F183" s="112">
        <f>SUMIFS(Staff_Kirk_NHDD!P:P,Staff_Kirk_NHDD!A:A,A183,Staff_Kirk_NHDD!B:B,B183)</f>
        <v>26.567401433691753</v>
      </c>
      <c r="H183" s="72"/>
      <c r="J183" s="112">
        <f>IFERROR(VLOOKUP($D183,Actual_CGI_HDD!$A$9:$E$1000,5),0)</f>
        <v>11.5</v>
      </c>
      <c r="K183" s="113">
        <f>SUMIFS(Staff_CGI_NHDD!P:P,Staff_CGI_NHDD!A:A,A183,Staff_CGI_NHDD!B:B,B183)</f>
        <v>10.834677419354838</v>
      </c>
    </row>
    <row r="184" spans="1:11" x14ac:dyDescent="0.25">
      <c r="A184" s="156">
        <f t="shared" si="8"/>
        <v>12</v>
      </c>
      <c r="B184" s="156">
        <f t="shared" si="9"/>
        <v>28</v>
      </c>
      <c r="C184" s="156">
        <f t="shared" si="10"/>
        <v>2018</v>
      </c>
      <c r="D184" s="114">
        <f t="shared" si="11"/>
        <v>43462</v>
      </c>
      <c r="E184" s="112">
        <f>IFERROR(VLOOKUP(D184,Actual_Kirk_HDD!$A$4:$E$1000,5,FALSE),0)</f>
        <v>25</v>
      </c>
      <c r="F184" s="112">
        <f>SUMIFS(Staff_Kirk_NHDD!P:P,Staff_Kirk_NHDD!A:A,A184,Staff_Kirk_NHDD!B:B,B184)</f>
        <v>24.530483870967746</v>
      </c>
      <c r="H184" s="72"/>
      <c r="J184" s="112">
        <f>IFERROR(VLOOKUP($D184,Actual_CGI_HDD!$A$9:$E$1000,5),0)</f>
        <v>23</v>
      </c>
      <c r="K184" s="113">
        <f>SUMIFS(Staff_CGI_NHDD!P:P,Staff_CGI_NHDD!A:A,A184,Staff_CGI_NHDD!B:B,B184)</f>
        <v>26.306021505376343</v>
      </c>
    </row>
    <row r="185" spans="1:11" x14ac:dyDescent="0.25">
      <c r="A185" s="156">
        <f t="shared" si="8"/>
        <v>12</v>
      </c>
      <c r="B185" s="156">
        <f t="shared" si="9"/>
        <v>29</v>
      </c>
      <c r="C185" s="156">
        <f t="shared" si="10"/>
        <v>2018</v>
      </c>
      <c r="D185" s="114">
        <f t="shared" si="11"/>
        <v>43463</v>
      </c>
      <c r="E185" s="112">
        <f>IFERROR(VLOOKUP(D185,Actual_Kirk_HDD!$A$4:$E$1000,5,FALSE),0)</f>
        <v>45.5</v>
      </c>
      <c r="F185" s="112">
        <f>SUMIFS(Staff_Kirk_NHDD!P:P,Staff_Kirk_NHDD!A:A,A185,Staff_Kirk_NHDD!B:B,B185)</f>
        <v>53.055698924731203</v>
      </c>
      <c r="H185" s="72"/>
      <c r="J185" s="112">
        <f>IFERROR(VLOOKUP($D185,Actual_CGI_HDD!$A$9:$E$1000,5),0)</f>
        <v>32.5</v>
      </c>
      <c r="K185" s="113">
        <f>SUMIFS(Staff_CGI_NHDD!P:P,Staff_CGI_NHDD!A:A,A185,Staff_CGI_NHDD!B:B,B185)</f>
        <v>38.47462365591398</v>
      </c>
    </row>
    <row r="186" spans="1:11" x14ac:dyDescent="0.25">
      <c r="A186" s="156">
        <f t="shared" si="8"/>
        <v>12</v>
      </c>
      <c r="B186" s="156">
        <f t="shared" si="9"/>
        <v>30</v>
      </c>
      <c r="C186" s="156">
        <f t="shared" si="10"/>
        <v>2018</v>
      </c>
      <c r="D186" s="114">
        <f t="shared" si="11"/>
        <v>43464</v>
      </c>
      <c r="E186" s="112">
        <f>IFERROR(VLOOKUP(D186,Actual_Kirk_HDD!$A$4:$E$1000,5,FALSE),0)</f>
        <v>47</v>
      </c>
      <c r="F186" s="112">
        <f>SUMIFS(Staff_Kirk_NHDD!P:P,Staff_Kirk_NHDD!A:A,A186,Staff_Kirk_NHDD!B:B,B186)</f>
        <v>64.141129032258078</v>
      </c>
      <c r="H186" s="72"/>
      <c r="J186" s="112">
        <f>IFERROR(VLOOKUP($D186,Actual_CGI_HDD!$A$9:$E$1000,5),0)</f>
        <v>26</v>
      </c>
      <c r="K186" s="113">
        <f>SUMIFS(Staff_CGI_NHDD!P:P,Staff_CGI_NHDD!A:A,A186,Staff_CGI_NHDD!B:B,B186)</f>
        <v>29.141451612903225</v>
      </c>
    </row>
    <row r="187" spans="1:11" x14ac:dyDescent="0.25">
      <c r="A187" s="156">
        <f t="shared" si="8"/>
        <v>12</v>
      </c>
      <c r="B187" s="156">
        <f t="shared" si="9"/>
        <v>31</v>
      </c>
      <c r="C187" s="156">
        <f t="shared" si="10"/>
        <v>2018</v>
      </c>
      <c r="D187" s="114">
        <f t="shared" si="11"/>
        <v>43465</v>
      </c>
      <c r="E187" s="112">
        <f>IFERROR(VLOOKUP(D187,Actual_Kirk_HDD!$A$4:$E$1000,5,FALSE),0)</f>
        <v>36.5</v>
      </c>
      <c r="F187" s="112">
        <f>SUMIFS(Staff_Kirk_NHDD!P:P,Staff_Kirk_NHDD!A:A,A187,Staff_Kirk_NHDD!B:B,B187)</f>
        <v>40.174856630824387</v>
      </c>
      <c r="H187" s="72"/>
      <c r="J187" s="112">
        <f>IFERROR(VLOOKUP($D187,Actual_CGI_HDD!$A$9:$E$1000,5),0)</f>
        <v>12.5</v>
      </c>
      <c r="K187" s="113">
        <f>SUMIFS(Staff_CGI_NHDD!P:P,Staff_CGI_NHDD!A:A,A187,Staff_CGI_NHDD!B:B,B187)</f>
        <v>14.027419354838708</v>
      </c>
    </row>
    <row r="188" spans="1:11" x14ac:dyDescent="0.25">
      <c r="A188" s="156">
        <f t="shared" si="8"/>
        <v>1</v>
      </c>
      <c r="B188" s="156">
        <f t="shared" si="9"/>
        <v>1</v>
      </c>
      <c r="C188" s="156">
        <f t="shared" si="10"/>
        <v>2019</v>
      </c>
      <c r="D188" s="114">
        <f t="shared" si="11"/>
        <v>43466</v>
      </c>
      <c r="E188" s="112">
        <f>IFERROR(VLOOKUP(D188,Actual_Kirk_HDD!$A$4:$E$1000,5,FALSE),0)</f>
        <v>34</v>
      </c>
      <c r="F188" s="112">
        <f>SUMIFS(Staff_Kirk_NHDD!P:P,Staff_Kirk_NHDD!A:A,A188,Staff_Kirk_NHDD!B:B,B188)</f>
        <v>30.768136200716835</v>
      </c>
      <c r="H188" s="72"/>
      <c r="J188" s="112">
        <f>IFERROR(VLOOKUP($D188,Actual_CGI_HDD!$A$9:$E$1000,5),0)</f>
        <v>23.5</v>
      </c>
      <c r="K188" s="113">
        <f>SUMIFS(Staff_CGI_NHDD!P:P,Staff_CGI_NHDD!A:A,A188,Staff_CGI_NHDD!B:B,B188)</f>
        <v>23.068602150537636</v>
      </c>
    </row>
    <row r="189" spans="1:11" x14ac:dyDescent="0.25">
      <c r="A189" s="156">
        <f t="shared" si="8"/>
        <v>1</v>
      </c>
      <c r="B189" s="156">
        <f t="shared" si="9"/>
        <v>2</v>
      </c>
      <c r="C189" s="156">
        <f t="shared" si="10"/>
        <v>2019</v>
      </c>
      <c r="D189" s="114">
        <f t="shared" si="11"/>
        <v>43467</v>
      </c>
      <c r="E189" s="112">
        <f>IFERROR(VLOOKUP(D189,Actual_Kirk_HDD!$A$4:$E$1000,5,FALSE),0)</f>
        <v>38.5</v>
      </c>
      <c r="F189" s="112">
        <f>SUMIFS(Staff_Kirk_NHDD!P:P,Staff_Kirk_NHDD!A:A,A189,Staff_Kirk_NHDD!B:B,B189)</f>
        <v>36.481272401433678</v>
      </c>
      <c r="H189" s="72"/>
      <c r="J189" s="112">
        <f>IFERROR(VLOOKUP($D189,Actual_CGI_HDD!$A$9:$E$1000,5),0)</f>
        <v>27.5</v>
      </c>
      <c r="K189" s="113">
        <f>SUMIFS(Staff_CGI_NHDD!P:P,Staff_CGI_NHDD!A:A,A189,Staff_CGI_NHDD!B:B,B189)</f>
        <v>29.225000000000005</v>
      </c>
    </row>
    <row r="190" spans="1:11" x14ac:dyDescent="0.25">
      <c r="A190" s="156">
        <f t="shared" si="8"/>
        <v>1</v>
      </c>
      <c r="B190" s="156">
        <f t="shared" si="9"/>
        <v>3</v>
      </c>
      <c r="C190" s="156">
        <f t="shared" si="10"/>
        <v>2019</v>
      </c>
      <c r="D190" s="114">
        <f t="shared" si="11"/>
        <v>43468</v>
      </c>
      <c r="E190" s="112">
        <f>IFERROR(VLOOKUP(D190,Actual_Kirk_HDD!$A$4:$E$1000,5,FALSE),0)</f>
        <v>41.5</v>
      </c>
      <c r="F190" s="112">
        <f>SUMIFS(Staff_Kirk_NHDD!P:P,Staff_Kirk_NHDD!A:A,A190,Staff_Kirk_NHDD!B:B,B190)</f>
        <v>42.183512544802859</v>
      </c>
      <c r="H190" s="72"/>
      <c r="J190" s="112">
        <f>IFERROR(VLOOKUP($D190,Actual_CGI_HDD!$A$9:$E$1000,5),0)</f>
        <v>28.5</v>
      </c>
      <c r="K190" s="113">
        <f>SUMIFS(Staff_CGI_NHDD!P:P,Staff_CGI_NHDD!A:A,A190,Staff_CGI_NHDD!B:B,B190)</f>
        <v>31.395268817204293</v>
      </c>
    </row>
    <row r="191" spans="1:11" x14ac:dyDescent="0.25">
      <c r="A191" s="156">
        <f t="shared" si="8"/>
        <v>1</v>
      </c>
      <c r="B191" s="156">
        <f t="shared" si="9"/>
        <v>4</v>
      </c>
      <c r="C191" s="156">
        <f t="shared" si="10"/>
        <v>2019</v>
      </c>
      <c r="D191" s="114">
        <f t="shared" si="11"/>
        <v>43469</v>
      </c>
      <c r="E191" s="112">
        <f>IFERROR(VLOOKUP(D191,Actual_Kirk_HDD!$A$4:$E$1000,5,FALSE),0)</f>
        <v>31</v>
      </c>
      <c r="F191" s="112">
        <f>SUMIFS(Staff_Kirk_NHDD!P:P,Staff_Kirk_NHDD!A:A,A191,Staff_Kirk_NHDD!B:B,B191)</f>
        <v>28.297043010752681</v>
      </c>
      <c r="H191" s="72"/>
      <c r="J191" s="112">
        <f>IFERROR(VLOOKUP($D191,Actual_CGI_HDD!$A$9:$E$1000,5),0)</f>
        <v>28.5</v>
      </c>
      <c r="K191" s="113">
        <f>SUMIFS(Staff_CGI_NHDD!P:P,Staff_CGI_NHDD!A:A,A191,Staff_CGI_NHDD!B:B,B191)</f>
        <v>30.823225806451614</v>
      </c>
    </row>
    <row r="192" spans="1:11" x14ac:dyDescent="0.25">
      <c r="A192" s="156">
        <f t="shared" si="8"/>
        <v>1</v>
      </c>
      <c r="B192" s="156">
        <f t="shared" si="9"/>
        <v>5</v>
      </c>
      <c r="C192" s="156">
        <f t="shared" si="10"/>
        <v>2019</v>
      </c>
      <c r="D192" s="114">
        <f t="shared" si="11"/>
        <v>43470</v>
      </c>
      <c r="E192" s="112">
        <f>IFERROR(VLOOKUP(D192,Actual_Kirk_HDD!$A$4:$E$1000,5,FALSE),0)</f>
        <v>27.5</v>
      </c>
      <c r="F192" s="112">
        <f>SUMIFS(Staff_Kirk_NHDD!P:P,Staff_Kirk_NHDD!A:A,A192,Staff_Kirk_NHDD!B:B,B192)</f>
        <v>25.43605734767025</v>
      </c>
      <c r="H192" s="72"/>
      <c r="J192" s="112">
        <f>IFERROR(VLOOKUP($D192,Actual_CGI_HDD!$A$9:$E$1000,5),0)</f>
        <v>21</v>
      </c>
      <c r="K192" s="113">
        <f>SUMIFS(Staff_CGI_NHDD!P:P,Staff_CGI_NHDD!A:A,A192,Staff_CGI_NHDD!B:B,B192)</f>
        <v>20.284462365591402</v>
      </c>
    </row>
    <row r="193" spans="1:11" x14ac:dyDescent="0.25">
      <c r="A193" s="156">
        <f t="shared" si="8"/>
        <v>1</v>
      </c>
      <c r="B193" s="156">
        <f t="shared" si="9"/>
        <v>6</v>
      </c>
      <c r="C193" s="156">
        <f t="shared" si="10"/>
        <v>2019</v>
      </c>
      <c r="D193" s="114">
        <f t="shared" si="11"/>
        <v>43471</v>
      </c>
      <c r="E193" s="112">
        <f>IFERROR(VLOOKUP(D193,Actual_Kirk_HDD!$A$4:$E$1000,5,FALSE),0)</f>
        <v>20.5</v>
      </c>
      <c r="F193" s="112">
        <f>SUMIFS(Staff_Kirk_NHDD!P:P,Staff_Kirk_NHDD!A:A,A193,Staff_Kirk_NHDD!B:B,B193)</f>
        <v>21.201881720430098</v>
      </c>
      <c r="H193" s="72"/>
      <c r="J193" s="112">
        <f>IFERROR(VLOOKUP($D193,Actual_CGI_HDD!$A$9:$E$1000,5),0)</f>
        <v>19</v>
      </c>
      <c r="K193" s="113">
        <f>SUMIFS(Staff_CGI_NHDD!P:P,Staff_CGI_NHDD!A:A,A193,Staff_CGI_NHDD!B:B,B193)</f>
        <v>16.200913978494626</v>
      </c>
    </row>
    <row r="194" spans="1:11" x14ac:dyDescent="0.25">
      <c r="A194" s="156">
        <f t="shared" si="8"/>
        <v>1</v>
      </c>
      <c r="B194" s="156">
        <f t="shared" si="9"/>
        <v>7</v>
      </c>
      <c r="C194" s="156">
        <f t="shared" si="10"/>
        <v>2019</v>
      </c>
      <c r="D194" s="114">
        <f t="shared" si="11"/>
        <v>43472</v>
      </c>
      <c r="E194" s="112">
        <f>IFERROR(VLOOKUP(D194,Actual_Kirk_HDD!$A$4:$E$1000,5,FALSE),0)</f>
        <v>21</v>
      </c>
      <c r="F194" s="112">
        <f>SUMIFS(Staff_Kirk_NHDD!P:P,Staff_Kirk_NHDD!A:A,A194,Staff_Kirk_NHDD!B:B,B194)</f>
        <v>23.563172043010745</v>
      </c>
      <c r="H194" s="72"/>
      <c r="J194" s="112">
        <f>IFERROR(VLOOKUP($D194,Actual_CGI_HDD!$A$9:$E$1000,5),0)</f>
        <v>9.5</v>
      </c>
      <c r="K194" s="113">
        <f>SUMIFS(Staff_CGI_NHDD!P:P,Staff_CGI_NHDD!A:A,A194,Staff_CGI_NHDD!B:B,B194)</f>
        <v>5.5470967741935526</v>
      </c>
    </row>
    <row r="195" spans="1:11" x14ac:dyDescent="0.25">
      <c r="A195" s="156">
        <f t="shared" si="8"/>
        <v>1</v>
      </c>
      <c r="B195" s="156">
        <f t="shared" si="9"/>
        <v>8</v>
      </c>
      <c r="C195" s="156">
        <f t="shared" si="10"/>
        <v>2019</v>
      </c>
      <c r="D195" s="114">
        <f t="shared" si="11"/>
        <v>43473</v>
      </c>
      <c r="E195" s="112">
        <f>IFERROR(VLOOKUP(D195,Actual_Kirk_HDD!$A$4:$E$1000,5,FALSE),0)</f>
        <v>15</v>
      </c>
      <c r="F195" s="112">
        <f>SUMIFS(Staff_Kirk_NHDD!P:P,Staff_Kirk_NHDD!A:A,A195,Staff_Kirk_NHDD!B:B,B195)</f>
        <v>15.503064516129026</v>
      </c>
      <c r="H195" s="72"/>
      <c r="J195" s="112">
        <f>IFERROR(VLOOKUP($D195,Actual_CGI_HDD!$A$9:$E$1000,5),0)</f>
        <v>15</v>
      </c>
      <c r="K195" s="113">
        <f>SUMIFS(Staff_CGI_NHDD!P:P,Staff_CGI_NHDD!A:A,A195,Staff_CGI_NHDD!B:B,B195)</f>
        <v>11.688548387096777</v>
      </c>
    </row>
    <row r="196" spans="1:11" x14ac:dyDescent="0.25">
      <c r="A196" s="156">
        <f t="shared" si="8"/>
        <v>1</v>
      </c>
      <c r="B196" s="156">
        <f t="shared" si="9"/>
        <v>9</v>
      </c>
      <c r="C196" s="156">
        <f t="shared" si="10"/>
        <v>2019</v>
      </c>
      <c r="D196" s="114">
        <f t="shared" si="11"/>
        <v>43474</v>
      </c>
      <c r="E196" s="112">
        <f>IFERROR(VLOOKUP(D196,Actual_Kirk_HDD!$A$4:$E$1000,5,FALSE),0)</f>
        <v>29.5</v>
      </c>
      <c r="F196" s="112">
        <f>SUMIFS(Staff_Kirk_NHDD!P:P,Staff_Kirk_NHDD!A:A,A196,Staff_Kirk_NHDD!B:B,B196)</f>
        <v>27.088584229390676</v>
      </c>
      <c r="H196" s="72"/>
      <c r="J196" s="112">
        <f>IFERROR(VLOOKUP($D196,Actual_CGI_HDD!$A$9:$E$1000,5),0)</f>
        <v>27.5</v>
      </c>
      <c r="K196" s="113">
        <f>SUMIFS(Staff_CGI_NHDD!P:P,Staff_CGI_NHDD!A:A,A196,Staff_CGI_NHDD!B:B,B196)</f>
        <v>28.452043010752689</v>
      </c>
    </row>
    <row r="197" spans="1:11" x14ac:dyDescent="0.25">
      <c r="A197" s="156">
        <f t="shared" si="8"/>
        <v>1</v>
      </c>
      <c r="B197" s="156">
        <f t="shared" si="9"/>
        <v>10</v>
      </c>
      <c r="C197" s="156">
        <f t="shared" si="10"/>
        <v>2019</v>
      </c>
      <c r="D197" s="114">
        <f t="shared" si="11"/>
        <v>43475</v>
      </c>
      <c r="E197" s="112">
        <f>IFERROR(VLOOKUP(D197,Actual_Kirk_HDD!$A$4:$E$1000,5,FALSE),0)</f>
        <v>42</v>
      </c>
      <c r="F197" s="112">
        <f>SUMIFS(Staff_Kirk_NHDD!P:P,Staff_Kirk_NHDD!A:A,A197,Staff_Kirk_NHDD!B:B,B197)</f>
        <v>43.232365591397851</v>
      </c>
      <c r="H197" s="72"/>
      <c r="J197" s="112">
        <f>IFERROR(VLOOKUP($D197,Actual_CGI_HDD!$A$9:$E$1000,5),0)</f>
        <v>34</v>
      </c>
      <c r="K197" s="113">
        <f>SUMIFS(Staff_CGI_NHDD!P:P,Staff_CGI_NHDD!A:A,A197,Staff_CGI_NHDD!B:B,B197)</f>
        <v>37.539139784946244</v>
      </c>
    </row>
    <row r="198" spans="1:11" x14ac:dyDescent="0.25">
      <c r="A198" s="156">
        <f t="shared" ref="A198:A261" si="12">MONTH(D198)</f>
        <v>1</v>
      </c>
      <c r="B198" s="156">
        <f t="shared" ref="B198:B261" si="13">+DAY(D198)</f>
        <v>11</v>
      </c>
      <c r="C198" s="156">
        <f t="shared" ref="C198:C261" si="14">YEAR(D198)</f>
        <v>2019</v>
      </c>
      <c r="D198" s="114">
        <f t="shared" ref="D198:D261" si="15">D197+1</f>
        <v>43476</v>
      </c>
      <c r="E198" s="112">
        <f>IFERROR(VLOOKUP(D198,Actual_Kirk_HDD!$A$4:$E$1000,5,FALSE),0)</f>
        <v>39.5</v>
      </c>
      <c r="F198" s="112">
        <f>SUMIFS(Staff_Kirk_NHDD!P:P,Staff_Kirk_NHDD!A:A,A198,Staff_Kirk_NHDD!B:B,B198)</f>
        <v>39.602455197132606</v>
      </c>
      <c r="H198" s="72"/>
      <c r="J198" s="112">
        <f>IFERROR(VLOOKUP($D198,Actual_CGI_HDD!$A$9:$E$1000,5),0)</f>
        <v>35</v>
      </c>
      <c r="K198" s="113">
        <f>SUMIFS(Staff_CGI_NHDD!P:P,Staff_CGI_NHDD!A:A,A198,Staff_CGI_NHDD!B:B,B198)</f>
        <v>38.913440860215054</v>
      </c>
    </row>
    <row r="199" spans="1:11" x14ac:dyDescent="0.25">
      <c r="A199" s="156">
        <f t="shared" si="12"/>
        <v>1</v>
      </c>
      <c r="B199" s="156">
        <f t="shared" si="13"/>
        <v>12</v>
      </c>
      <c r="C199" s="156">
        <f t="shared" si="14"/>
        <v>2019</v>
      </c>
      <c r="D199" s="114">
        <f t="shared" si="15"/>
        <v>43477</v>
      </c>
      <c r="E199" s="112">
        <f>IFERROR(VLOOKUP(D199,Actual_Kirk_HDD!$A$4:$E$1000,5,FALSE),0)</f>
        <v>34.5</v>
      </c>
      <c r="F199" s="112">
        <f>SUMIFS(Staff_Kirk_NHDD!P:P,Staff_Kirk_NHDD!A:A,A199,Staff_Kirk_NHDD!B:B,B199)</f>
        <v>32.111827956989238</v>
      </c>
      <c r="H199" s="72"/>
      <c r="J199" s="112">
        <f>IFERROR(VLOOKUP($D199,Actual_CGI_HDD!$A$9:$E$1000,5),0)</f>
        <v>28</v>
      </c>
      <c r="K199" s="113">
        <f>SUMIFS(Staff_CGI_NHDD!P:P,Staff_CGI_NHDD!A:A,A199,Staff_CGI_NHDD!B:B,B199)</f>
        <v>30.130483870967748</v>
      </c>
    </row>
    <row r="200" spans="1:11" x14ac:dyDescent="0.25">
      <c r="A200" s="156">
        <f t="shared" si="12"/>
        <v>1</v>
      </c>
      <c r="B200" s="156">
        <f t="shared" si="13"/>
        <v>13</v>
      </c>
      <c r="C200" s="156">
        <f t="shared" si="14"/>
        <v>2019</v>
      </c>
      <c r="D200" s="114">
        <f t="shared" si="15"/>
        <v>43478</v>
      </c>
      <c r="E200" s="112">
        <f>IFERROR(VLOOKUP(D200,Actual_Kirk_HDD!$A$4:$E$1000,5,FALSE),0)</f>
        <v>35.5</v>
      </c>
      <c r="F200" s="112">
        <f>SUMIFS(Staff_Kirk_NHDD!P:P,Staff_Kirk_NHDD!A:A,A200,Staff_Kirk_NHDD!B:B,B200)</f>
        <v>33.842401433691748</v>
      </c>
      <c r="H200" s="72"/>
      <c r="J200" s="112">
        <f>IFERROR(VLOOKUP($D200,Actual_CGI_HDD!$A$9:$E$1000,5),0)</f>
        <v>30</v>
      </c>
      <c r="K200" s="113">
        <f>SUMIFS(Staff_CGI_NHDD!P:P,Staff_CGI_NHDD!A:A,A200,Staff_CGI_NHDD!B:B,B200)</f>
        <v>33.682956989247309</v>
      </c>
    </row>
    <row r="201" spans="1:11" x14ac:dyDescent="0.25">
      <c r="A201" s="156">
        <f t="shared" si="12"/>
        <v>1</v>
      </c>
      <c r="B201" s="156">
        <f t="shared" si="13"/>
        <v>14</v>
      </c>
      <c r="C201" s="156">
        <f t="shared" si="14"/>
        <v>2019</v>
      </c>
      <c r="D201" s="114">
        <f t="shared" si="15"/>
        <v>43479</v>
      </c>
      <c r="E201" s="112">
        <f>IFERROR(VLOOKUP(D201,Actual_Kirk_HDD!$A$4:$E$1000,5,FALSE),0)</f>
        <v>40</v>
      </c>
      <c r="F201" s="112">
        <f>SUMIFS(Staff_Kirk_NHDD!P:P,Staff_Kirk_NHDD!A:A,A201,Staff_Kirk_NHDD!B:B,B201)</f>
        <v>40.864462365591393</v>
      </c>
      <c r="H201" s="72"/>
      <c r="J201" s="112">
        <f>IFERROR(VLOOKUP($D201,Actual_CGI_HDD!$A$9:$E$1000,5),0)</f>
        <v>32</v>
      </c>
      <c r="K201" s="113">
        <f>SUMIFS(Staff_CGI_NHDD!P:P,Staff_CGI_NHDD!A:A,A201,Staff_CGI_NHDD!B:B,B201)</f>
        <v>35.329139784946236</v>
      </c>
    </row>
    <row r="202" spans="1:11" x14ac:dyDescent="0.25">
      <c r="A202" s="156">
        <f t="shared" si="12"/>
        <v>1</v>
      </c>
      <c r="B202" s="156">
        <f t="shared" si="13"/>
        <v>15</v>
      </c>
      <c r="C202" s="156">
        <f t="shared" si="14"/>
        <v>2019</v>
      </c>
      <c r="D202" s="114">
        <f t="shared" si="15"/>
        <v>43480</v>
      </c>
      <c r="E202" s="112">
        <f>IFERROR(VLOOKUP(D202,Actual_Kirk_HDD!$A$4:$E$1000,5,FALSE),0)</f>
        <v>39.5</v>
      </c>
      <c r="F202" s="112">
        <f>SUMIFS(Staff_Kirk_NHDD!P:P,Staff_Kirk_NHDD!A:A,A202,Staff_Kirk_NHDD!B:B,B202)</f>
        <v>38.514211469534047</v>
      </c>
      <c r="H202" s="72"/>
      <c r="J202" s="112">
        <f>IFERROR(VLOOKUP($D202,Actual_CGI_HDD!$A$9:$E$1000,5),0)</f>
        <v>29</v>
      </c>
      <c r="K202" s="113">
        <f>SUMIFS(Staff_CGI_NHDD!P:P,Staff_CGI_NHDD!A:A,A202,Staff_CGI_NHDD!B:B,B202)</f>
        <v>32.192580645161293</v>
      </c>
    </row>
    <row r="203" spans="1:11" x14ac:dyDescent="0.25">
      <c r="A203" s="156">
        <f t="shared" si="12"/>
        <v>1</v>
      </c>
      <c r="B203" s="156">
        <f t="shared" si="13"/>
        <v>16</v>
      </c>
      <c r="C203" s="156">
        <f t="shared" si="14"/>
        <v>2019</v>
      </c>
      <c r="D203" s="114">
        <f t="shared" si="15"/>
        <v>43481</v>
      </c>
      <c r="E203" s="112">
        <f>IFERROR(VLOOKUP(D203,Actual_Kirk_HDD!$A$4:$E$1000,5,FALSE),0)</f>
        <v>36</v>
      </c>
      <c r="F203" s="112">
        <f>SUMIFS(Staff_Kirk_NHDD!P:P,Staff_Kirk_NHDD!A:A,A203,Staff_Kirk_NHDD!B:B,B203)</f>
        <v>34.810842293906802</v>
      </c>
      <c r="H203" s="72"/>
      <c r="J203" s="112">
        <f>IFERROR(VLOOKUP($D203,Actual_CGI_HDD!$A$9:$E$1000,5),0)</f>
        <v>27.5</v>
      </c>
      <c r="K203" s="113">
        <f>SUMIFS(Staff_CGI_NHDD!P:P,Staff_CGI_NHDD!A:A,A203,Staff_CGI_NHDD!B:B,B203)</f>
        <v>27.773387096774194</v>
      </c>
    </row>
    <row r="204" spans="1:11" x14ac:dyDescent="0.25">
      <c r="A204" s="156">
        <f t="shared" si="12"/>
        <v>1</v>
      </c>
      <c r="B204" s="156">
        <f t="shared" si="13"/>
        <v>17</v>
      </c>
      <c r="C204" s="156">
        <f t="shared" si="14"/>
        <v>2019</v>
      </c>
      <c r="D204" s="114">
        <f t="shared" si="15"/>
        <v>43482</v>
      </c>
      <c r="E204" s="112">
        <f>IFERROR(VLOOKUP(D204,Actual_Kirk_HDD!$A$4:$E$1000,5,FALSE),0)</f>
        <v>34</v>
      </c>
      <c r="F204" s="112">
        <f>SUMIFS(Staff_Kirk_NHDD!P:P,Staff_Kirk_NHDD!A:A,A204,Staff_Kirk_NHDD!B:B,B204)</f>
        <v>29.395394265232973</v>
      </c>
      <c r="H204" s="72"/>
      <c r="J204" s="112">
        <f>IFERROR(VLOOKUP($D204,Actual_CGI_HDD!$A$9:$E$1000,5),0)</f>
        <v>21</v>
      </c>
      <c r="K204" s="113">
        <f>SUMIFS(Staff_CGI_NHDD!P:P,Staff_CGI_NHDD!A:A,A204,Staff_CGI_NHDD!B:B,B204)</f>
        <v>18.45956989247312</v>
      </c>
    </row>
    <row r="205" spans="1:11" x14ac:dyDescent="0.25">
      <c r="A205" s="156">
        <f t="shared" si="12"/>
        <v>1</v>
      </c>
      <c r="B205" s="156">
        <f t="shared" si="13"/>
        <v>18</v>
      </c>
      <c r="C205" s="156">
        <f t="shared" si="14"/>
        <v>2019</v>
      </c>
      <c r="D205" s="114">
        <f t="shared" si="15"/>
        <v>43483</v>
      </c>
      <c r="E205" s="112">
        <f>IFERROR(VLOOKUP(D205,Actual_Kirk_HDD!$A$4:$E$1000,5,FALSE),0)</f>
        <v>35.5</v>
      </c>
      <c r="F205" s="112">
        <f>SUMIFS(Staff_Kirk_NHDD!P:P,Staff_Kirk_NHDD!A:A,A205,Staff_Kirk_NHDD!B:B,B205)</f>
        <v>32.992311827956982</v>
      </c>
      <c r="H205" s="72"/>
      <c r="J205" s="112">
        <f>IFERROR(VLOOKUP($D205,Actual_CGI_HDD!$A$9:$E$1000,5),0)</f>
        <v>22.5</v>
      </c>
      <c r="K205" s="113">
        <f>SUMIFS(Staff_CGI_NHDD!P:P,Staff_CGI_NHDD!A:A,A205,Staff_CGI_NHDD!B:B,B205)</f>
        <v>21.907741935483877</v>
      </c>
    </row>
    <row r="206" spans="1:11" x14ac:dyDescent="0.25">
      <c r="A206" s="156">
        <f t="shared" si="12"/>
        <v>1</v>
      </c>
      <c r="B206" s="156">
        <f t="shared" si="13"/>
        <v>19</v>
      </c>
      <c r="C206" s="156">
        <f t="shared" si="14"/>
        <v>2019</v>
      </c>
      <c r="D206" s="114">
        <f t="shared" si="15"/>
        <v>43484</v>
      </c>
      <c r="E206" s="112">
        <f>IFERROR(VLOOKUP(D206,Actual_Kirk_HDD!$A$4:$E$1000,5,FALSE),0)</f>
        <v>39</v>
      </c>
      <c r="F206" s="112">
        <f>SUMIFS(Staff_Kirk_NHDD!P:P,Staff_Kirk_NHDD!A:A,A206,Staff_Kirk_NHDD!B:B,B206)</f>
        <v>37.535376344086018</v>
      </c>
      <c r="H206" s="72"/>
      <c r="J206" s="112">
        <f>IFERROR(VLOOKUP($D206,Actual_CGI_HDD!$A$9:$E$1000,5),0)</f>
        <v>27.5</v>
      </c>
      <c r="K206" s="113">
        <f>SUMIFS(Staff_CGI_NHDD!P:P,Staff_CGI_NHDD!A:A,A206,Staff_CGI_NHDD!B:B,B206)</f>
        <v>26.843870967741932</v>
      </c>
    </row>
    <row r="207" spans="1:11" x14ac:dyDescent="0.25">
      <c r="A207" s="156">
        <f t="shared" si="12"/>
        <v>1</v>
      </c>
      <c r="B207" s="156">
        <f t="shared" si="13"/>
        <v>20</v>
      </c>
      <c r="C207" s="156">
        <f t="shared" si="14"/>
        <v>2019</v>
      </c>
      <c r="D207" s="114">
        <f t="shared" si="15"/>
        <v>43485</v>
      </c>
      <c r="E207" s="112">
        <f>IFERROR(VLOOKUP(D207,Actual_Kirk_HDD!$A$4:$E$1000,5,FALSE),0)</f>
        <v>54</v>
      </c>
      <c r="F207" s="112">
        <f>SUMIFS(Staff_Kirk_NHDD!P:P,Staff_Kirk_NHDD!A:A,A207,Staff_Kirk_NHDD!B:B,B207)</f>
        <v>53.204211469534037</v>
      </c>
      <c r="H207" s="72"/>
      <c r="J207" s="112">
        <f>IFERROR(VLOOKUP($D207,Actual_CGI_HDD!$A$9:$E$1000,5),0)</f>
        <v>43.5</v>
      </c>
      <c r="K207" s="113">
        <f>SUMIFS(Staff_CGI_NHDD!P:P,Staff_CGI_NHDD!A:A,A207,Staff_CGI_NHDD!B:B,B207)</f>
        <v>49.522903225806452</v>
      </c>
    </row>
    <row r="208" spans="1:11" x14ac:dyDescent="0.25">
      <c r="A208" s="156">
        <f t="shared" si="12"/>
        <v>1</v>
      </c>
      <c r="B208" s="156">
        <f t="shared" si="13"/>
        <v>21</v>
      </c>
      <c r="C208" s="156">
        <f t="shared" si="14"/>
        <v>2019</v>
      </c>
      <c r="D208" s="114">
        <f t="shared" si="15"/>
        <v>43486</v>
      </c>
      <c r="E208" s="112">
        <f>IFERROR(VLOOKUP(D208,Actual_Kirk_HDD!$A$4:$E$1000,5,FALSE),0)</f>
        <v>58</v>
      </c>
      <c r="F208" s="112">
        <f>SUMIFS(Staff_Kirk_NHDD!P:P,Staff_Kirk_NHDD!A:A,A208,Staff_Kirk_NHDD!B:B,B208)</f>
        <v>57.487974910394264</v>
      </c>
      <c r="H208" s="72"/>
      <c r="J208" s="112">
        <f>IFERROR(VLOOKUP($D208,Actual_CGI_HDD!$A$9:$E$1000,5),0)</f>
        <v>41</v>
      </c>
      <c r="K208" s="113">
        <f>SUMIFS(Staff_CGI_NHDD!P:P,Staff_CGI_NHDD!A:A,A208,Staff_CGI_NHDD!B:B,B208)</f>
        <v>42.089086021505381</v>
      </c>
    </row>
    <row r="209" spans="1:11" x14ac:dyDescent="0.25">
      <c r="A209" s="156">
        <f t="shared" si="12"/>
        <v>1</v>
      </c>
      <c r="B209" s="156">
        <f t="shared" si="13"/>
        <v>22</v>
      </c>
      <c r="C209" s="156">
        <f t="shared" si="14"/>
        <v>2019</v>
      </c>
      <c r="D209" s="114">
        <f t="shared" si="15"/>
        <v>43487</v>
      </c>
      <c r="E209" s="112">
        <f>IFERROR(VLOOKUP(D209,Actual_Kirk_HDD!$A$4:$E$1000,5,FALSE),0)</f>
        <v>48.5</v>
      </c>
      <c r="F209" s="112">
        <f>SUMIFS(Staff_Kirk_NHDD!P:P,Staff_Kirk_NHDD!A:A,A209,Staff_Kirk_NHDD!B:B,B209)</f>
        <v>48.045860215053757</v>
      </c>
      <c r="H209" s="72"/>
      <c r="J209" s="112">
        <f>IFERROR(VLOOKUP($D209,Actual_CGI_HDD!$A$9:$E$1000,5),0)</f>
        <v>27</v>
      </c>
      <c r="K209" s="113">
        <f>SUMIFS(Staff_CGI_NHDD!P:P,Staff_CGI_NHDD!A:A,A209,Staff_CGI_NHDD!B:B,B209)</f>
        <v>25.056505376344091</v>
      </c>
    </row>
    <row r="210" spans="1:11" x14ac:dyDescent="0.25">
      <c r="A210" s="156">
        <f t="shared" si="12"/>
        <v>1</v>
      </c>
      <c r="B210" s="156">
        <f t="shared" si="13"/>
        <v>23</v>
      </c>
      <c r="C210" s="156">
        <f t="shared" si="14"/>
        <v>2019</v>
      </c>
      <c r="D210" s="114">
        <f t="shared" si="15"/>
        <v>43488</v>
      </c>
      <c r="E210" s="112">
        <f>IFERROR(VLOOKUP(D210,Actual_Kirk_HDD!$A$4:$E$1000,5,FALSE),0)</f>
        <v>38.5</v>
      </c>
      <c r="F210" s="112">
        <f>SUMIFS(Staff_Kirk_NHDD!P:P,Staff_Kirk_NHDD!A:A,A210,Staff_Kirk_NHDD!B:B,B210)</f>
        <v>35.555268817204293</v>
      </c>
      <c r="H210" s="72"/>
      <c r="J210" s="112">
        <f>IFERROR(VLOOKUP($D210,Actual_CGI_HDD!$A$9:$E$1000,5),0)</f>
        <v>26</v>
      </c>
      <c r="K210" s="113">
        <f>SUMIFS(Staff_CGI_NHDD!P:P,Staff_CGI_NHDD!A:A,A210,Staff_CGI_NHDD!B:B,B210)</f>
        <v>24.154731182795697</v>
      </c>
    </row>
    <row r="211" spans="1:11" x14ac:dyDescent="0.25">
      <c r="A211" s="156">
        <f t="shared" si="12"/>
        <v>1</v>
      </c>
      <c r="B211" s="156">
        <f t="shared" si="13"/>
        <v>24</v>
      </c>
      <c r="C211" s="156">
        <f t="shared" si="14"/>
        <v>2019</v>
      </c>
      <c r="D211" s="114">
        <f t="shared" si="15"/>
        <v>43489</v>
      </c>
      <c r="E211" s="112">
        <f>IFERROR(VLOOKUP(D211,Actual_Kirk_HDD!$A$4:$E$1000,5,FALSE),0)</f>
        <v>47</v>
      </c>
      <c r="F211" s="112">
        <f>SUMIFS(Staff_Kirk_NHDD!P:P,Staff_Kirk_NHDD!A:A,A211,Staff_Kirk_NHDD!B:B,B211)</f>
        <v>46.415931899641571</v>
      </c>
      <c r="H211" s="72"/>
      <c r="J211" s="112">
        <f>IFERROR(VLOOKUP($D211,Actual_CGI_HDD!$A$9:$E$1000,5),0)</f>
        <v>33</v>
      </c>
      <c r="K211" s="113">
        <f>SUMIFS(Staff_CGI_NHDD!P:P,Staff_CGI_NHDD!A:A,A211,Staff_CGI_NHDD!B:B,B211)</f>
        <v>36.378172043010757</v>
      </c>
    </row>
    <row r="212" spans="1:11" x14ac:dyDescent="0.25">
      <c r="A212" s="156">
        <f t="shared" si="12"/>
        <v>1</v>
      </c>
      <c r="B212" s="156">
        <f t="shared" si="13"/>
        <v>25</v>
      </c>
      <c r="C212" s="156">
        <f t="shared" si="14"/>
        <v>2019</v>
      </c>
      <c r="D212" s="114">
        <f t="shared" si="15"/>
        <v>43490</v>
      </c>
      <c r="E212" s="112">
        <f>IFERROR(VLOOKUP(D212,Actual_Kirk_HDD!$A$4:$E$1000,5,FALSE),0)</f>
        <v>55.5</v>
      </c>
      <c r="F212" s="112">
        <f>SUMIFS(Staff_Kirk_NHDD!P:P,Staff_Kirk_NHDD!A:A,A212,Staff_Kirk_NHDD!B:B,B212)</f>
        <v>55.163817204301068</v>
      </c>
      <c r="H212" s="72"/>
      <c r="J212" s="112">
        <f>IFERROR(VLOOKUP($D212,Actual_CGI_HDD!$A$9:$E$1000,5),0)</f>
        <v>42</v>
      </c>
      <c r="K212" s="113">
        <f>SUMIFS(Staff_CGI_NHDD!P:P,Staff_CGI_NHDD!A:A,A212,Staff_CGI_NHDD!B:B,B212)</f>
        <v>46.065430107526893</v>
      </c>
    </row>
    <row r="213" spans="1:11" x14ac:dyDescent="0.25">
      <c r="A213" s="156">
        <f t="shared" si="12"/>
        <v>1</v>
      </c>
      <c r="B213" s="156">
        <f t="shared" si="13"/>
        <v>26</v>
      </c>
      <c r="C213" s="156">
        <f t="shared" si="14"/>
        <v>2019</v>
      </c>
      <c r="D213" s="114">
        <f t="shared" si="15"/>
        <v>43491</v>
      </c>
      <c r="E213" s="112">
        <f>IFERROR(VLOOKUP(D213,Actual_Kirk_HDD!$A$4:$E$1000,5,FALSE),0)</f>
        <v>54</v>
      </c>
      <c r="F213" s="112">
        <f>SUMIFS(Staff_Kirk_NHDD!P:P,Staff_Kirk_NHDD!A:A,A213,Staff_Kirk_NHDD!B:B,B213)</f>
        <v>51.393243727598566</v>
      </c>
      <c r="H213" s="72"/>
      <c r="J213" s="112">
        <f>IFERROR(VLOOKUP($D213,Actual_CGI_HDD!$A$9:$E$1000,5),0)</f>
        <v>31.5</v>
      </c>
      <c r="K213" s="113">
        <f>SUMIFS(Staff_CGI_NHDD!P:P,Staff_CGI_NHDD!A:A,A213,Staff_CGI_NHDD!B:B,B213)</f>
        <v>34.53623655913978</v>
      </c>
    </row>
    <row r="214" spans="1:11" x14ac:dyDescent="0.25">
      <c r="A214" s="156">
        <f t="shared" si="12"/>
        <v>1</v>
      </c>
      <c r="B214" s="156">
        <f t="shared" si="13"/>
        <v>27</v>
      </c>
      <c r="C214" s="156">
        <f t="shared" si="14"/>
        <v>2019</v>
      </c>
      <c r="D214" s="114">
        <f t="shared" si="15"/>
        <v>43492</v>
      </c>
      <c r="E214" s="112">
        <f>IFERROR(VLOOKUP(D214,Actual_Kirk_HDD!$A$4:$E$1000,5,FALSE),0)</f>
        <v>49</v>
      </c>
      <c r="F214" s="112">
        <f>SUMIFS(Staff_Kirk_NHDD!P:P,Staff_Kirk_NHDD!A:A,A214,Staff_Kirk_NHDD!B:B,B214)</f>
        <v>49.684964157706091</v>
      </c>
      <c r="H214" s="72"/>
      <c r="J214" s="112">
        <f>IFERROR(VLOOKUP($D214,Actual_CGI_HDD!$A$9:$E$1000,5),0)</f>
        <v>27.5</v>
      </c>
      <c r="K214" s="113">
        <f>SUMIFS(Staff_CGI_NHDD!P:P,Staff_CGI_NHDD!A:A,A214,Staff_CGI_NHDD!B:B,B214)</f>
        <v>26.018279569892471</v>
      </c>
    </row>
    <row r="215" spans="1:11" x14ac:dyDescent="0.25">
      <c r="A215" s="156">
        <f t="shared" si="12"/>
        <v>1</v>
      </c>
      <c r="B215" s="156">
        <f t="shared" si="13"/>
        <v>28</v>
      </c>
      <c r="C215" s="156">
        <f t="shared" si="14"/>
        <v>2019</v>
      </c>
      <c r="D215" s="114">
        <f t="shared" si="15"/>
        <v>43493</v>
      </c>
      <c r="E215" s="112">
        <f>IFERROR(VLOOKUP(D215,Actual_Kirk_HDD!$A$4:$E$1000,5,FALSE),0)</f>
        <v>42.5</v>
      </c>
      <c r="F215" s="112">
        <f>SUMIFS(Staff_Kirk_NHDD!P:P,Staff_Kirk_NHDD!A:A,A215,Staff_Kirk_NHDD!B:B,B215)</f>
        <v>44.340537634408598</v>
      </c>
      <c r="H215" s="72"/>
      <c r="J215" s="112">
        <f>IFERROR(VLOOKUP($D215,Actual_CGI_HDD!$A$9:$E$1000,5),0)</f>
        <v>30</v>
      </c>
      <c r="K215" s="113">
        <f>SUMIFS(Staff_CGI_NHDD!P:P,Staff_CGI_NHDD!A:A,A215,Staff_CGI_NHDD!B:B,B215)</f>
        <v>32.989086021505372</v>
      </c>
    </row>
    <row r="216" spans="1:11" x14ac:dyDescent="0.25">
      <c r="A216" s="156">
        <f t="shared" si="12"/>
        <v>1</v>
      </c>
      <c r="B216" s="156">
        <f t="shared" si="13"/>
        <v>29</v>
      </c>
      <c r="C216" s="156">
        <f t="shared" si="14"/>
        <v>2019</v>
      </c>
      <c r="D216" s="114">
        <f t="shared" si="15"/>
        <v>43494</v>
      </c>
      <c r="E216" s="112">
        <f>IFERROR(VLOOKUP(D216,Actual_Kirk_HDD!$A$4:$E$1000,5,FALSE),0)</f>
        <v>44.5</v>
      </c>
      <c r="F216" s="112">
        <f>SUMIFS(Staff_Kirk_NHDD!P:P,Staff_Kirk_NHDD!A:A,A216,Staff_Kirk_NHDD!B:B,B216)</f>
        <v>45.240573476702501</v>
      </c>
      <c r="H216" s="72"/>
      <c r="J216" s="112">
        <f>IFERROR(VLOOKUP($D216,Actual_CGI_HDD!$A$9:$E$1000,5),0)</f>
        <v>41</v>
      </c>
      <c r="K216" s="113">
        <f>SUMIFS(Staff_CGI_NHDD!P:P,Staff_CGI_NHDD!A:A,A216,Staff_CGI_NHDD!B:B,B216)</f>
        <v>40.360698924731182</v>
      </c>
    </row>
    <row r="217" spans="1:11" x14ac:dyDescent="0.25">
      <c r="A217" s="156">
        <f t="shared" si="12"/>
        <v>1</v>
      </c>
      <c r="B217" s="156">
        <f t="shared" si="13"/>
        <v>30</v>
      </c>
      <c r="C217" s="156">
        <f t="shared" si="14"/>
        <v>2019</v>
      </c>
      <c r="D217" s="114">
        <f t="shared" si="15"/>
        <v>43495</v>
      </c>
      <c r="E217" s="112">
        <f>IFERROR(VLOOKUP(D217,Actual_Kirk_HDD!$A$4:$E$1000,5,FALSE),0)</f>
        <v>68</v>
      </c>
      <c r="F217" s="112">
        <f>SUMIFS(Staff_Kirk_NHDD!P:P,Staff_Kirk_NHDD!A:A,A217,Staff_Kirk_NHDD!B:B,B217)</f>
        <v>60.72220430107528</v>
      </c>
      <c r="H217" s="72"/>
      <c r="J217" s="112">
        <f>IFERROR(VLOOKUP($D217,Actual_CGI_HDD!$A$9:$E$1000,5),0)</f>
        <v>48.5</v>
      </c>
      <c r="K217" s="113">
        <f>SUMIFS(Staff_CGI_NHDD!P:P,Staff_CGI_NHDD!A:A,A217,Staff_CGI_NHDD!B:B,B217)</f>
        <v>55.906344086021498</v>
      </c>
    </row>
    <row r="218" spans="1:11" x14ac:dyDescent="0.25">
      <c r="A218" s="156">
        <f t="shared" si="12"/>
        <v>1</v>
      </c>
      <c r="B218" s="156">
        <f t="shared" si="13"/>
        <v>31</v>
      </c>
      <c r="C218" s="156">
        <f t="shared" si="14"/>
        <v>2019</v>
      </c>
      <c r="D218" s="114">
        <f t="shared" si="15"/>
        <v>43496</v>
      </c>
      <c r="E218" s="112">
        <f>IFERROR(VLOOKUP(D218,Actual_Kirk_HDD!$A$4:$E$1000,5,FALSE),0)</f>
        <v>75.5</v>
      </c>
      <c r="F218" s="112">
        <f>SUMIFS(Staff_Kirk_NHDD!P:P,Staff_Kirk_NHDD!A:A,A218,Staff_Kirk_NHDD!B:B,B218)</f>
        <v>65.822706093189979</v>
      </c>
      <c r="H218" s="72"/>
      <c r="J218" s="112">
        <f>IFERROR(VLOOKUP($D218,Actual_CGI_HDD!$A$9:$E$1000,5),0)</f>
        <v>42</v>
      </c>
      <c r="K218" s="113">
        <f>SUMIFS(Staff_CGI_NHDD!P:P,Staff_CGI_NHDD!A:A,A218,Staff_CGI_NHDD!B:B,B218)</f>
        <v>43.95225806451613</v>
      </c>
    </row>
    <row r="219" spans="1:11" x14ac:dyDescent="0.25">
      <c r="A219" s="156">
        <f t="shared" si="12"/>
        <v>2</v>
      </c>
      <c r="B219" s="156">
        <f t="shared" si="13"/>
        <v>1</v>
      </c>
      <c r="C219" s="156">
        <f t="shared" si="14"/>
        <v>2019</v>
      </c>
      <c r="D219" s="114">
        <f t="shared" si="15"/>
        <v>43497</v>
      </c>
      <c r="E219" s="112">
        <f>IFERROR(VLOOKUP(D219,Actual_Kirk_HDD!$A$4:$E$1000,5,FALSE),0)</f>
        <v>63.5</v>
      </c>
      <c r="F219" s="112">
        <f>SUMIFS(Staff_Kirk_NHDD!P:P,Staff_Kirk_NHDD!A:A,A219,Staff_Kirk_NHDD!B:B,B219)</f>
        <v>63.242389162561587</v>
      </c>
      <c r="H219" s="72"/>
      <c r="J219" s="112">
        <f>IFERROR(VLOOKUP($D219,Actual_CGI_HDD!$A$9:$E$1000,5),0)</f>
        <v>23.5</v>
      </c>
      <c r="K219" s="113">
        <f>SUMIFS(Staff_CGI_NHDD!P:P,Staff_CGI_NHDD!A:A,A219,Staff_CGI_NHDD!B:B,B219)</f>
        <v>28.081613300492609</v>
      </c>
    </row>
    <row r="220" spans="1:11" x14ac:dyDescent="0.25">
      <c r="A220" s="156">
        <f t="shared" si="12"/>
        <v>2</v>
      </c>
      <c r="B220" s="156">
        <f t="shared" si="13"/>
        <v>2</v>
      </c>
      <c r="C220" s="156">
        <f t="shared" si="14"/>
        <v>2019</v>
      </c>
      <c r="D220" s="114">
        <f t="shared" si="15"/>
        <v>43498</v>
      </c>
      <c r="E220" s="112">
        <f>IFERROR(VLOOKUP(D220,Actual_Kirk_HDD!$A$4:$E$1000,5,FALSE),0)</f>
        <v>44.5</v>
      </c>
      <c r="F220" s="112">
        <f>SUMIFS(Staff_Kirk_NHDD!P:P,Staff_Kirk_NHDD!A:A,A220,Staff_Kirk_NHDD!B:B,B220)</f>
        <v>37.866009852216749</v>
      </c>
      <c r="H220" s="72"/>
      <c r="J220" s="112">
        <f>IFERROR(VLOOKUP($D220,Actual_CGI_HDD!$A$9:$E$1000,5),0)</f>
        <v>19</v>
      </c>
      <c r="K220" s="113">
        <f>SUMIFS(Staff_CGI_NHDD!P:P,Staff_CGI_NHDD!A:A,A220,Staff_CGI_NHDD!B:B,B220)</f>
        <v>20.936034482758618</v>
      </c>
    </row>
    <row r="221" spans="1:11" x14ac:dyDescent="0.25">
      <c r="A221" s="156">
        <f t="shared" si="12"/>
        <v>2</v>
      </c>
      <c r="B221" s="156">
        <f t="shared" si="13"/>
        <v>3</v>
      </c>
      <c r="C221" s="156">
        <f t="shared" si="14"/>
        <v>2019</v>
      </c>
      <c r="D221" s="114">
        <f t="shared" si="15"/>
        <v>43499</v>
      </c>
      <c r="E221" s="112">
        <f>IFERROR(VLOOKUP(D221,Actual_Kirk_HDD!$A$4:$E$1000,5,FALSE),0)</f>
        <v>22.5</v>
      </c>
      <c r="F221" s="112">
        <f>SUMIFS(Staff_Kirk_NHDD!P:P,Staff_Kirk_NHDD!A:A,A221,Staff_Kirk_NHDD!B:B,B221)</f>
        <v>17.022586206896555</v>
      </c>
      <c r="H221" s="72"/>
      <c r="J221" s="112">
        <f>IFERROR(VLOOKUP($D221,Actual_CGI_HDD!$A$9:$E$1000,5),0)</f>
        <v>15.5</v>
      </c>
      <c r="K221" s="113">
        <f>SUMIFS(Staff_CGI_NHDD!P:P,Staff_CGI_NHDD!A:A,A221,Staff_CGI_NHDD!B:B,B221)</f>
        <v>15.033230706075534</v>
      </c>
    </row>
    <row r="222" spans="1:11" x14ac:dyDescent="0.25">
      <c r="A222" s="156">
        <f t="shared" si="12"/>
        <v>2</v>
      </c>
      <c r="B222" s="156">
        <f t="shared" si="13"/>
        <v>4</v>
      </c>
      <c r="C222" s="156">
        <f t="shared" si="14"/>
        <v>2019</v>
      </c>
      <c r="D222" s="114">
        <f t="shared" si="15"/>
        <v>43500</v>
      </c>
      <c r="E222" s="112">
        <f>IFERROR(VLOOKUP(D222,Actual_Kirk_HDD!$A$4:$E$1000,5,FALSE),0)</f>
        <v>15.5</v>
      </c>
      <c r="F222" s="112">
        <f>SUMIFS(Staff_Kirk_NHDD!P:P,Staff_Kirk_NHDD!A:A,A222,Staff_Kirk_NHDD!B:B,B222)</f>
        <v>11.245615763546798</v>
      </c>
      <c r="H222" s="72"/>
      <c r="J222" s="112">
        <f>IFERROR(VLOOKUP($D222,Actual_CGI_HDD!$A$9:$E$1000,5),0)</f>
        <v>8.5</v>
      </c>
      <c r="K222" s="113">
        <f>SUMIFS(Staff_CGI_NHDD!P:P,Staff_CGI_NHDD!A:A,A222,Staff_CGI_NHDD!B:B,B222)</f>
        <v>6.2272495894909676</v>
      </c>
    </row>
    <row r="223" spans="1:11" x14ac:dyDescent="0.25">
      <c r="A223" s="156">
        <f t="shared" si="12"/>
        <v>2</v>
      </c>
      <c r="B223" s="156">
        <f t="shared" si="13"/>
        <v>5</v>
      </c>
      <c r="C223" s="156">
        <f t="shared" si="14"/>
        <v>2019</v>
      </c>
      <c r="D223" s="114">
        <f t="shared" si="15"/>
        <v>43501</v>
      </c>
      <c r="E223" s="112">
        <f>IFERROR(VLOOKUP(D223,Actual_Kirk_HDD!$A$4:$E$1000,5,FALSE),0)</f>
        <v>30</v>
      </c>
      <c r="F223" s="112">
        <f>SUMIFS(Staff_Kirk_NHDD!P:P,Staff_Kirk_NHDD!A:A,A223,Staff_Kirk_NHDD!B:B,B223)</f>
        <v>19.816995073891629</v>
      </c>
      <c r="H223" s="72"/>
      <c r="J223" s="112">
        <f>IFERROR(VLOOKUP($D223,Actual_CGI_HDD!$A$9:$E$1000,5),0)</f>
        <v>22</v>
      </c>
      <c r="K223" s="113">
        <f>SUMIFS(Staff_CGI_NHDD!P:P,Staff_CGI_NHDD!A:A,A223,Staff_CGI_NHDD!B:B,B223)</f>
        <v>26.524975369458119</v>
      </c>
    </row>
    <row r="224" spans="1:11" x14ac:dyDescent="0.25">
      <c r="A224" s="156">
        <f t="shared" si="12"/>
        <v>2</v>
      </c>
      <c r="B224" s="156">
        <f t="shared" si="13"/>
        <v>6</v>
      </c>
      <c r="C224" s="156">
        <f t="shared" si="14"/>
        <v>2019</v>
      </c>
      <c r="D224" s="114">
        <f t="shared" si="15"/>
        <v>43502</v>
      </c>
      <c r="E224" s="112">
        <f>IFERROR(VLOOKUP(D224,Actual_Kirk_HDD!$A$4:$E$1000,5,FALSE),0)</f>
        <v>45</v>
      </c>
      <c r="F224" s="112">
        <f>SUMIFS(Staff_Kirk_NHDD!P:P,Staff_Kirk_NHDD!A:A,A224,Staff_Kirk_NHDD!B:B,B224)</f>
        <v>40.177586206896557</v>
      </c>
      <c r="H224" s="72"/>
      <c r="J224" s="112">
        <f>IFERROR(VLOOKUP($D224,Actual_CGI_HDD!$A$9:$E$1000,5),0)</f>
        <v>12</v>
      </c>
      <c r="K224" s="113">
        <f>SUMIFS(Staff_CGI_NHDD!P:P,Staff_CGI_NHDD!A:A,A224,Staff_CGI_NHDD!B:B,B224)</f>
        <v>13.371297208538586</v>
      </c>
    </row>
    <row r="225" spans="1:11" x14ac:dyDescent="0.25">
      <c r="A225" s="156">
        <f t="shared" si="12"/>
        <v>2</v>
      </c>
      <c r="B225" s="156">
        <f t="shared" si="13"/>
        <v>7</v>
      </c>
      <c r="C225" s="156">
        <f t="shared" si="14"/>
        <v>2019</v>
      </c>
      <c r="D225" s="114">
        <f t="shared" si="15"/>
        <v>43503</v>
      </c>
      <c r="E225" s="112">
        <f>IFERROR(VLOOKUP(D225,Actual_Kirk_HDD!$A$4:$E$1000,5,FALSE),0)</f>
        <v>39.5</v>
      </c>
      <c r="F225" s="112">
        <f>SUMIFS(Staff_Kirk_NHDD!P:P,Staff_Kirk_NHDD!A:A,A225,Staff_Kirk_NHDD!B:B,B225)</f>
        <v>33.162060755336611</v>
      </c>
      <c r="H225" s="72"/>
      <c r="J225" s="112">
        <f>IFERROR(VLOOKUP($D225,Actual_CGI_HDD!$A$9:$E$1000,5),0)</f>
        <v>20</v>
      </c>
      <c r="K225" s="113">
        <f>SUMIFS(Staff_CGI_NHDD!P:P,Staff_CGI_NHDD!A:A,A225,Staff_CGI_NHDD!B:B,B225)</f>
        <v>21.911502463054187</v>
      </c>
    </row>
    <row r="226" spans="1:11" x14ac:dyDescent="0.25">
      <c r="A226" s="156">
        <f t="shared" si="12"/>
        <v>2</v>
      </c>
      <c r="B226" s="156">
        <f t="shared" si="13"/>
        <v>8</v>
      </c>
      <c r="C226" s="156">
        <f t="shared" si="14"/>
        <v>2019</v>
      </c>
      <c r="D226" s="114">
        <f t="shared" si="15"/>
        <v>43504</v>
      </c>
      <c r="E226" s="112">
        <f>IFERROR(VLOOKUP(D226,Actual_Kirk_HDD!$A$4:$E$1000,5,FALSE),0)</f>
        <v>49</v>
      </c>
      <c r="F226" s="112">
        <f>SUMIFS(Staff_Kirk_NHDD!P:P,Staff_Kirk_NHDD!A:A,A226,Staff_Kirk_NHDD!B:B,B226)</f>
        <v>50.76514778325123</v>
      </c>
      <c r="H226" s="72"/>
      <c r="J226" s="112">
        <f>IFERROR(VLOOKUP($D226,Actual_CGI_HDD!$A$9:$E$1000,5),0)</f>
        <v>41</v>
      </c>
      <c r="K226" s="113">
        <f>SUMIFS(Staff_CGI_NHDD!P:P,Staff_CGI_NHDD!A:A,A226,Staff_CGI_NHDD!B:B,B226)</f>
        <v>52.966867816091948</v>
      </c>
    </row>
    <row r="227" spans="1:11" x14ac:dyDescent="0.25">
      <c r="A227" s="156">
        <f t="shared" si="12"/>
        <v>2</v>
      </c>
      <c r="B227" s="156">
        <f t="shared" si="13"/>
        <v>9</v>
      </c>
      <c r="C227" s="156">
        <f t="shared" si="14"/>
        <v>2019</v>
      </c>
      <c r="D227" s="114">
        <f t="shared" si="15"/>
        <v>43505</v>
      </c>
      <c r="E227" s="112">
        <f>IFERROR(VLOOKUP(D227,Actual_Kirk_HDD!$A$4:$E$1000,5,FALSE),0)</f>
        <v>56.5</v>
      </c>
      <c r="F227" s="112">
        <f>SUMIFS(Staff_Kirk_NHDD!P:P,Staff_Kirk_NHDD!A:A,A227,Staff_Kirk_NHDD!B:B,B227)</f>
        <v>57.00799671592776</v>
      </c>
      <c r="H227" s="72"/>
      <c r="J227" s="112">
        <f>IFERROR(VLOOKUP($D227,Actual_CGI_HDD!$A$9:$E$1000,5),0)</f>
        <v>38</v>
      </c>
      <c r="K227" s="113">
        <f>SUMIFS(Staff_CGI_NHDD!P:P,Staff_CGI_NHDD!A:A,A227,Staff_CGI_NHDD!B:B,B227)</f>
        <v>44.926752873563217</v>
      </c>
    </row>
    <row r="228" spans="1:11" x14ac:dyDescent="0.25">
      <c r="A228" s="156">
        <f t="shared" si="12"/>
        <v>2</v>
      </c>
      <c r="B228" s="156">
        <f t="shared" si="13"/>
        <v>10</v>
      </c>
      <c r="C228" s="156">
        <f t="shared" si="14"/>
        <v>2019</v>
      </c>
      <c r="D228" s="114">
        <f t="shared" si="15"/>
        <v>43506</v>
      </c>
      <c r="E228" s="112">
        <f>IFERROR(VLOOKUP(D228,Actual_Kirk_HDD!$A$4:$E$1000,5,FALSE),0)</f>
        <v>48</v>
      </c>
      <c r="F228" s="112">
        <f>SUMIFS(Staff_Kirk_NHDD!P:P,Staff_Kirk_NHDD!A:A,A228,Staff_Kirk_NHDD!B:B,B228)</f>
        <v>46.878288177339911</v>
      </c>
      <c r="H228" s="72"/>
      <c r="J228" s="112">
        <f>IFERROR(VLOOKUP($D228,Actual_CGI_HDD!$A$9:$E$1000,5),0)</f>
        <v>29</v>
      </c>
      <c r="K228" s="113">
        <f>SUMIFS(Staff_CGI_NHDD!P:P,Staff_CGI_NHDD!A:A,A228,Staff_CGI_NHDD!B:B,B228)</f>
        <v>34.314749589490972</v>
      </c>
    </row>
    <row r="229" spans="1:11" x14ac:dyDescent="0.25">
      <c r="A229" s="156">
        <f t="shared" si="12"/>
        <v>2</v>
      </c>
      <c r="B229" s="156">
        <f t="shared" si="13"/>
        <v>11</v>
      </c>
      <c r="C229" s="156">
        <f t="shared" si="14"/>
        <v>2019</v>
      </c>
      <c r="D229" s="114">
        <f t="shared" si="15"/>
        <v>43507</v>
      </c>
      <c r="E229" s="112">
        <f>IFERROR(VLOOKUP(D229,Actual_Kirk_HDD!$A$4:$E$1000,5,FALSE),0)</f>
        <v>37</v>
      </c>
      <c r="F229" s="112">
        <f>SUMIFS(Staff_Kirk_NHDD!P:P,Staff_Kirk_NHDD!A:A,A229,Staff_Kirk_NHDD!B:B,B229)</f>
        <v>28.929610016420369</v>
      </c>
      <c r="H229" s="72"/>
      <c r="J229" s="112">
        <f>IFERROR(VLOOKUP($D229,Actual_CGI_HDD!$A$9:$E$1000,5),0)</f>
        <v>17</v>
      </c>
      <c r="K229" s="113">
        <f>SUMIFS(Staff_CGI_NHDD!P:P,Staff_CGI_NHDD!A:A,A229,Staff_CGI_NHDD!B:B,B229)</f>
        <v>18.436087848932676</v>
      </c>
    </row>
    <row r="230" spans="1:11" x14ac:dyDescent="0.25">
      <c r="A230" s="156">
        <f t="shared" si="12"/>
        <v>2</v>
      </c>
      <c r="B230" s="156">
        <f t="shared" si="13"/>
        <v>12</v>
      </c>
      <c r="C230" s="156">
        <f t="shared" si="14"/>
        <v>2019</v>
      </c>
      <c r="D230" s="114">
        <f t="shared" si="15"/>
        <v>43508</v>
      </c>
      <c r="E230" s="112">
        <f>IFERROR(VLOOKUP(D230,Actual_Kirk_HDD!$A$4:$E$1000,5,FALSE),0)</f>
        <v>37</v>
      </c>
      <c r="F230" s="112">
        <f>SUMIFS(Staff_Kirk_NHDD!P:P,Staff_Kirk_NHDD!A:A,A230,Staff_Kirk_NHDD!B:B,B230)</f>
        <v>27.744831691297215</v>
      </c>
      <c r="H230" s="72"/>
      <c r="J230" s="112">
        <f>IFERROR(VLOOKUP($D230,Actual_CGI_HDD!$A$9:$E$1000,5),0)</f>
        <v>22.5</v>
      </c>
      <c r="K230" s="113">
        <f>SUMIFS(Staff_CGI_NHDD!P:P,Staff_CGI_NHDD!A:A,A230,Staff_CGI_NHDD!B:B,B230)</f>
        <v>27.222405582922821</v>
      </c>
    </row>
    <row r="231" spans="1:11" x14ac:dyDescent="0.25">
      <c r="A231" s="156">
        <f t="shared" si="12"/>
        <v>2</v>
      </c>
      <c r="B231" s="156">
        <f t="shared" si="13"/>
        <v>13</v>
      </c>
      <c r="C231" s="156">
        <f t="shared" si="14"/>
        <v>2019</v>
      </c>
      <c r="D231" s="114">
        <f t="shared" si="15"/>
        <v>43509</v>
      </c>
      <c r="E231" s="112">
        <f>IFERROR(VLOOKUP(D231,Actual_Kirk_HDD!$A$4:$E$1000,5,FALSE),0)</f>
        <v>44.5</v>
      </c>
      <c r="F231" s="112">
        <f>SUMIFS(Staff_Kirk_NHDD!P:P,Staff_Kirk_NHDD!A:A,A231,Staff_Kirk_NHDD!B:B,B231)</f>
        <v>36.764934318555007</v>
      </c>
      <c r="H231" s="72"/>
      <c r="J231" s="112">
        <f>IFERROR(VLOOKUP($D231,Actual_CGI_HDD!$A$9:$E$1000,5),0)</f>
        <v>25.5</v>
      </c>
      <c r="K231" s="113">
        <f>SUMIFS(Staff_CGI_NHDD!P:P,Staff_CGI_NHDD!A:A,A231,Staff_CGI_NHDD!B:B,B231)</f>
        <v>28.941728243021352</v>
      </c>
    </row>
    <row r="232" spans="1:11" x14ac:dyDescent="0.25">
      <c r="A232" s="156">
        <f t="shared" si="12"/>
        <v>2</v>
      </c>
      <c r="B232" s="156">
        <f t="shared" si="13"/>
        <v>14</v>
      </c>
      <c r="C232" s="156">
        <f t="shared" si="14"/>
        <v>2019</v>
      </c>
      <c r="D232" s="114">
        <f t="shared" si="15"/>
        <v>43510</v>
      </c>
      <c r="E232" s="112">
        <f>IFERROR(VLOOKUP(D232,Actual_Kirk_HDD!$A$4:$E$1000,5,FALSE),0)</f>
        <v>38</v>
      </c>
      <c r="F232" s="112">
        <f>SUMIFS(Staff_Kirk_NHDD!P:P,Staff_Kirk_NHDD!A:A,A232,Staff_Kirk_NHDD!B:B,B232)</f>
        <v>31.237635467980297</v>
      </c>
      <c r="H232" s="72"/>
      <c r="J232" s="112">
        <f>IFERROR(VLOOKUP($D232,Actual_CGI_HDD!$A$9:$E$1000,5),0)</f>
        <v>16.5</v>
      </c>
      <c r="K232" s="113">
        <f>SUMIFS(Staff_CGI_NHDD!P:P,Staff_CGI_NHDD!A:A,A232,Staff_CGI_NHDD!B:B,B232)</f>
        <v>16.720726600985223</v>
      </c>
    </row>
    <row r="233" spans="1:11" x14ac:dyDescent="0.25">
      <c r="A233" s="156">
        <f t="shared" si="12"/>
        <v>2</v>
      </c>
      <c r="B233" s="156">
        <f t="shared" si="13"/>
        <v>15</v>
      </c>
      <c r="C233" s="156">
        <f t="shared" si="14"/>
        <v>2019</v>
      </c>
      <c r="D233" s="114">
        <f t="shared" si="15"/>
        <v>43511</v>
      </c>
      <c r="E233" s="112">
        <f>IFERROR(VLOOKUP(D233,Actual_Kirk_HDD!$A$4:$E$1000,5,FALSE),0)</f>
        <v>35</v>
      </c>
      <c r="F233" s="112">
        <f>SUMIFS(Staff_Kirk_NHDD!P:P,Staff_Kirk_NHDD!A:A,A233,Staff_Kirk_NHDD!B:B,B233)</f>
        <v>24.963612479474556</v>
      </c>
      <c r="H233" s="72"/>
      <c r="J233" s="112">
        <f>IFERROR(VLOOKUP($D233,Actual_CGI_HDD!$A$9:$E$1000,5),0)</f>
        <v>29</v>
      </c>
      <c r="K233" s="113">
        <f>SUMIFS(Staff_CGI_NHDD!P:P,Staff_CGI_NHDD!A:A,A233,Staff_CGI_NHDD!B:B,B233)</f>
        <v>33.104922003284074</v>
      </c>
    </row>
    <row r="234" spans="1:11" x14ac:dyDescent="0.25">
      <c r="A234" s="156">
        <f t="shared" si="12"/>
        <v>2</v>
      </c>
      <c r="B234" s="156">
        <f t="shared" si="13"/>
        <v>16</v>
      </c>
      <c r="C234" s="156">
        <f t="shared" si="14"/>
        <v>2019</v>
      </c>
      <c r="D234" s="114">
        <f t="shared" si="15"/>
        <v>43512</v>
      </c>
      <c r="E234" s="112">
        <f>IFERROR(VLOOKUP(D234,Actual_Kirk_HDD!$A$4:$E$1000,5,FALSE),0)</f>
        <v>53</v>
      </c>
      <c r="F234" s="112">
        <f>SUMIFS(Staff_Kirk_NHDD!P:P,Staff_Kirk_NHDD!A:A,A234,Staff_Kirk_NHDD!B:B,B234)</f>
        <v>53.574663382594416</v>
      </c>
      <c r="H234" s="72"/>
      <c r="J234" s="112">
        <f>IFERROR(VLOOKUP($D234,Actual_CGI_HDD!$A$9:$E$1000,5),0)</f>
        <v>36.5</v>
      </c>
      <c r="K234" s="113">
        <f>SUMIFS(Staff_CGI_NHDD!P:P,Staff_CGI_NHDD!A:A,A234,Staff_CGI_NHDD!B:B,B234)</f>
        <v>41.328608374384231</v>
      </c>
    </row>
    <row r="235" spans="1:11" x14ac:dyDescent="0.25">
      <c r="A235" s="156">
        <f t="shared" si="12"/>
        <v>2</v>
      </c>
      <c r="B235" s="156">
        <f t="shared" si="13"/>
        <v>17</v>
      </c>
      <c r="C235" s="156">
        <f t="shared" si="14"/>
        <v>2019</v>
      </c>
      <c r="D235" s="114">
        <f t="shared" si="15"/>
        <v>43513</v>
      </c>
      <c r="E235" s="112">
        <f>IFERROR(VLOOKUP(D235,Actual_Kirk_HDD!$A$4:$E$1000,5,FALSE),0)</f>
        <v>46</v>
      </c>
      <c r="F235" s="112">
        <f>SUMIFS(Staff_Kirk_NHDD!P:P,Staff_Kirk_NHDD!A:A,A235,Staff_Kirk_NHDD!B:B,B235)</f>
        <v>41.50905172413794</v>
      </c>
      <c r="H235" s="72"/>
      <c r="J235" s="112">
        <f>IFERROR(VLOOKUP($D235,Actual_CGI_HDD!$A$9:$E$1000,5),0)</f>
        <v>28</v>
      </c>
      <c r="K235" s="113">
        <f>SUMIFS(Staff_CGI_NHDD!P:P,Staff_CGI_NHDD!A:A,A235,Staff_CGI_NHDD!B:B,B235)</f>
        <v>31.14612068965517</v>
      </c>
    </row>
    <row r="236" spans="1:11" x14ac:dyDescent="0.25">
      <c r="A236" s="156">
        <f t="shared" si="12"/>
        <v>2</v>
      </c>
      <c r="B236" s="156">
        <f t="shared" si="13"/>
        <v>18</v>
      </c>
      <c r="C236" s="156">
        <f t="shared" si="14"/>
        <v>2019</v>
      </c>
      <c r="D236" s="114">
        <f t="shared" si="15"/>
        <v>43514</v>
      </c>
      <c r="E236" s="112">
        <f>IFERROR(VLOOKUP(D236,Actual_Kirk_HDD!$A$4:$E$1000,5,FALSE),0)</f>
        <v>41</v>
      </c>
      <c r="F236" s="112">
        <f>SUMIFS(Staff_Kirk_NHDD!P:P,Staff_Kirk_NHDD!A:A,A236,Staff_Kirk_NHDD!B:B,B236)</f>
        <v>34.460303776683091</v>
      </c>
      <c r="H236" s="72"/>
      <c r="J236" s="112">
        <f>IFERROR(VLOOKUP($D236,Actual_CGI_HDD!$A$9:$E$1000,5),0)</f>
        <v>34</v>
      </c>
      <c r="K236" s="113">
        <f>SUMIFS(Staff_CGI_NHDD!P:P,Staff_CGI_NHDD!A:A,A236,Staff_CGI_NHDD!B:B,B236)</f>
        <v>39.27231116584565</v>
      </c>
    </row>
    <row r="237" spans="1:11" x14ac:dyDescent="0.25">
      <c r="A237" s="156">
        <f t="shared" si="12"/>
        <v>2</v>
      </c>
      <c r="B237" s="156">
        <f t="shared" si="13"/>
        <v>19</v>
      </c>
      <c r="C237" s="156">
        <f t="shared" si="14"/>
        <v>2019</v>
      </c>
      <c r="D237" s="114">
        <f t="shared" si="15"/>
        <v>43515</v>
      </c>
      <c r="E237" s="112">
        <f>IFERROR(VLOOKUP(D237,Actual_Kirk_HDD!$A$4:$E$1000,5,FALSE),0)</f>
        <v>45</v>
      </c>
      <c r="F237" s="112">
        <f>SUMIFS(Staff_Kirk_NHDD!P:P,Staff_Kirk_NHDD!A:A,A237,Staff_Kirk_NHDD!B:B,B237)</f>
        <v>39.049371921182257</v>
      </c>
      <c r="H237" s="72"/>
      <c r="J237" s="112">
        <f>IFERROR(VLOOKUP($D237,Actual_CGI_HDD!$A$9:$E$1000,5),0)</f>
        <v>29.5</v>
      </c>
      <c r="K237" s="113">
        <f>SUMIFS(Staff_CGI_NHDD!P:P,Staff_CGI_NHDD!A:A,A237,Staff_CGI_NHDD!B:B,B237)</f>
        <v>35.55954844006569</v>
      </c>
    </row>
    <row r="238" spans="1:11" x14ac:dyDescent="0.25">
      <c r="A238" s="156">
        <f t="shared" si="12"/>
        <v>2</v>
      </c>
      <c r="B238" s="156">
        <f t="shared" si="13"/>
        <v>20</v>
      </c>
      <c r="C238" s="156">
        <f t="shared" si="14"/>
        <v>2019</v>
      </c>
      <c r="D238" s="114">
        <f t="shared" si="15"/>
        <v>43516</v>
      </c>
      <c r="E238" s="112">
        <f>IFERROR(VLOOKUP(D238,Actual_Kirk_HDD!$A$4:$E$1000,5,FALSE),0)</f>
        <v>44</v>
      </c>
      <c r="F238" s="112">
        <f>SUMIFS(Staff_Kirk_NHDD!P:P,Staff_Kirk_NHDD!A:A,A238,Staff_Kirk_NHDD!B:B,B238)</f>
        <v>35.623895730706067</v>
      </c>
      <c r="H238" s="72"/>
      <c r="J238" s="112">
        <f>IFERROR(VLOOKUP($D238,Actual_CGI_HDD!$A$9:$E$1000,5),0)</f>
        <v>21.5</v>
      </c>
      <c r="K238" s="113">
        <f>SUMIFS(Staff_CGI_NHDD!P:P,Staff_CGI_NHDD!A:A,A238,Staff_CGI_NHDD!B:B,B238)</f>
        <v>24.909798850574706</v>
      </c>
    </row>
    <row r="239" spans="1:11" x14ac:dyDescent="0.25">
      <c r="A239" s="156">
        <f t="shared" si="12"/>
        <v>2</v>
      </c>
      <c r="B239" s="156">
        <f t="shared" si="13"/>
        <v>21</v>
      </c>
      <c r="C239" s="156">
        <f t="shared" si="14"/>
        <v>2019</v>
      </c>
      <c r="D239" s="114">
        <f t="shared" si="15"/>
        <v>43517</v>
      </c>
      <c r="E239" s="112">
        <f>IFERROR(VLOOKUP(D239,Actual_Kirk_HDD!$A$4:$E$1000,5,FALSE),0)</f>
        <v>37.5</v>
      </c>
      <c r="F239" s="112">
        <f>SUMIFS(Staff_Kirk_NHDD!P:P,Staff_Kirk_NHDD!A:A,A239,Staff_Kirk_NHDD!B:B,B239)</f>
        <v>30.321371100164207</v>
      </c>
      <c r="H239" s="72"/>
      <c r="J239" s="112">
        <f>IFERROR(VLOOKUP($D239,Actual_CGI_HDD!$A$9:$E$1000,5),0)</f>
        <v>27</v>
      </c>
      <c r="K239" s="113">
        <f>SUMIFS(Staff_CGI_NHDD!P:P,Staff_CGI_NHDD!A:A,A239,Staff_CGI_NHDD!B:B,B239)</f>
        <v>30.040365353037767</v>
      </c>
    </row>
    <row r="240" spans="1:11" x14ac:dyDescent="0.25">
      <c r="A240" s="156">
        <f t="shared" si="12"/>
        <v>2</v>
      </c>
      <c r="B240" s="156">
        <f t="shared" si="13"/>
        <v>22</v>
      </c>
      <c r="C240" s="156">
        <f t="shared" si="14"/>
        <v>2019</v>
      </c>
      <c r="D240" s="114">
        <f t="shared" si="15"/>
        <v>43518</v>
      </c>
      <c r="E240" s="112">
        <f>IFERROR(VLOOKUP(D240,Actual_Kirk_HDD!$A$4:$E$1000,5,FALSE),0)</f>
        <v>36</v>
      </c>
      <c r="F240" s="112">
        <f>SUMIFS(Staff_Kirk_NHDD!P:P,Staff_Kirk_NHDD!A:A,A240,Staff_Kirk_NHDD!B:B,B240)</f>
        <v>26.327175697865357</v>
      </c>
      <c r="H240" s="72"/>
      <c r="J240" s="112">
        <f>IFERROR(VLOOKUP($D240,Actual_CGI_HDD!$A$9:$E$1000,5),0)</f>
        <v>22</v>
      </c>
      <c r="K240" s="113">
        <f>SUMIFS(Staff_CGI_NHDD!P:P,Staff_CGI_NHDD!A:A,A240,Staff_CGI_NHDD!B:B,B240)</f>
        <v>25.736999178981936</v>
      </c>
    </row>
    <row r="241" spans="1:11" x14ac:dyDescent="0.25">
      <c r="A241" s="156">
        <f t="shared" si="12"/>
        <v>2</v>
      </c>
      <c r="B241" s="156">
        <f t="shared" si="13"/>
        <v>23</v>
      </c>
      <c r="C241" s="156">
        <f t="shared" si="14"/>
        <v>2019</v>
      </c>
      <c r="D241" s="114">
        <f t="shared" si="15"/>
        <v>43519</v>
      </c>
      <c r="E241" s="112">
        <f>IFERROR(VLOOKUP(D241,Actual_Kirk_HDD!$A$4:$E$1000,5,FALSE),0)</f>
        <v>35</v>
      </c>
      <c r="F241" s="112">
        <f>SUMIFS(Staff_Kirk_NHDD!P:P,Staff_Kirk_NHDD!A:A,A241,Staff_Kirk_NHDD!B:B,B241)</f>
        <v>23.466264367816102</v>
      </c>
      <c r="H241" s="72"/>
      <c r="J241" s="112">
        <f>IFERROR(VLOOKUP($D241,Actual_CGI_HDD!$A$9:$E$1000,5),0)</f>
        <v>11</v>
      </c>
      <c r="K241" s="113">
        <f>SUMIFS(Staff_CGI_NHDD!P:P,Staff_CGI_NHDD!A:A,A241,Staff_CGI_NHDD!B:B,B241)</f>
        <v>11.233452380952381</v>
      </c>
    </row>
    <row r="242" spans="1:11" x14ac:dyDescent="0.25">
      <c r="A242" s="156">
        <f t="shared" si="12"/>
        <v>2</v>
      </c>
      <c r="B242" s="156">
        <f t="shared" si="13"/>
        <v>24</v>
      </c>
      <c r="C242" s="156">
        <f t="shared" si="14"/>
        <v>2019</v>
      </c>
      <c r="D242" s="114">
        <f t="shared" si="15"/>
        <v>43520</v>
      </c>
      <c r="E242" s="112">
        <f>IFERROR(VLOOKUP(D242,Actual_Kirk_HDD!$A$4:$E$1000,5,FALSE),0)</f>
        <v>31.5</v>
      </c>
      <c r="F242" s="112">
        <f>SUMIFS(Staff_Kirk_NHDD!P:P,Staff_Kirk_NHDD!A:A,A242,Staff_Kirk_NHDD!B:B,B242)</f>
        <v>22.007783251231526</v>
      </c>
      <c r="H242" s="72"/>
      <c r="J242" s="112">
        <f>IFERROR(VLOOKUP($D242,Actual_CGI_HDD!$A$9:$E$1000,5),0)</f>
        <v>21</v>
      </c>
      <c r="K242" s="113">
        <f>SUMIFS(Staff_CGI_NHDD!P:P,Staff_CGI_NHDD!A:A,A242,Staff_CGI_NHDD!B:B,B242)</f>
        <v>23.007339901477835</v>
      </c>
    </row>
    <row r="243" spans="1:11" x14ac:dyDescent="0.25">
      <c r="A243" s="156">
        <f t="shared" si="12"/>
        <v>2</v>
      </c>
      <c r="B243" s="156">
        <f t="shared" si="13"/>
        <v>25</v>
      </c>
      <c r="C243" s="156">
        <f t="shared" si="14"/>
        <v>2019</v>
      </c>
      <c r="D243" s="114">
        <f t="shared" si="15"/>
        <v>43521</v>
      </c>
      <c r="E243" s="112">
        <f>IFERROR(VLOOKUP(D243,Actual_Kirk_HDD!$A$4:$E$1000,5,FALSE),0)</f>
        <v>47.5</v>
      </c>
      <c r="F243" s="112">
        <f>SUMIFS(Staff_Kirk_NHDD!P:P,Staff_Kirk_NHDD!A:A,A243,Staff_Kirk_NHDD!B:B,B243)</f>
        <v>44.8792446633826</v>
      </c>
      <c r="H243" s="72"/>
      <c r="J243" s="112">
        <f>IFERROR(VLOOKUP($D243,Actual_CGI_HDD!$A$9:$E$1000,5),0)</f>
        <v>28.5</v>
      </c>
      <c r="K243" s="113">
        <f>SUMIFS(Staff_CGI_NHDD!P:P,Staff_CGI_NHDD!A:A,A243,Staff_CGI_NHDD!B:B,B243)</f>
        <v>32.158132183908045</v>
      </c>
    </row>
    <row r="244" spans="1:11" x14ac:dyDescent="0.25">
      <c r="A244" s="156">
        <f t="shared" si="12"/>
        <v>2</v>
      </c>
      <c r="B244" s="156">
        <f t="shared" si="13"/>
        <v>26</v>
      </c>
      <c r="C244" s="156">
        <f t="shared" si="14"/>
        <v>2019</v>
      </c>
      <c r="D244" s="114">
        <f t="shared" si="15"/>
        <v>43522</v>
      </c>
      <c r="E244" s="112">
        <f>IFERROR(VLOOKUP(D244,Actual_Kirk_HDD!$A$4:$E$1000,5,FALSE),0)</f>
        <v>47</v>
      </c>
      <c r="F244" s="112">
        <f>SUMIFS(Staff_Kirk_NHDD!P:P,Staff_Kirk_NHDD!A:A,A244,Staff_Kirk_NHDD!B:B,B244)</f>
        <v>42.894445812807881</v>
      </c>
      <c r="H244" s="72"/>
      <c r="J244" s="112">
        <f>IFERROR(VLOOKUP($D244,Actual_CGI_HDD!$A$9:$E$1000,5),0)</f>
        <v>21.5</v>
      </c>
      <c r="K244" s="113">
        <f>SUMIFS(Staff_CGI_NHDD!P:P,Staff_CGI_NHDD!A:A,A244,Staff_CGI_NHDD!B:B,B244)</f>
        <v>23.977027914614116</v>
      </c>
    </row>
    <row r="245" spans="1:11" x14ac:dyDescent="0.25">
      <c r="A245" s="156">
        <f t="shared" si="12"/>
        <v>2</v>
      </c>
      <c r="B245" s="156">
        <f t="shared" si="13"/>
        <v>27</v>
      </c>
      <c r="C245" s="156">
        <f t="shared" si="14"/>
        <v>2019</v>
      </c>
      <c r="D245" s="114">
        <f t="shared" si="15"/>
        <v>43523</v>
      </c>
      <c r="E245" s="112">
        <f>IFERROR(VLOOKUP(D245,Actual_Kirk_HDD!$A$4:$E$1000,5,FALSE),0)</f>
        <v>38.5</v>
      </c>
      <c r="F245" s="112">
        <f>SUMIFS(Staff_Kirk_NHDD!P:P,Staff_Kirk_NHDD!A:A,A245,Staff_Kirk_NHDD!B:B,B245)</f>
        <v>32.132516420361256</v>
      </c>
      <c r="H245" s="72"/>
      <c r="J245" s="112">
        <f>IFERROR(VLOOKUP($D245,Actual_CGI_HDD!$A$9:$E$1000,5),0)</f>
        <v>18</v>
      </c>
      <c r="K245" s="113">
        <f>SUMIFS(Staff_CGI_NHDD!P:P,Staff_CGI_NHDD!A:A,A245,Staff_CGI_NHDD!B:B,B245)</f>
        <v>19.748862889983577</v>
      </c>
    </row>
    <row r="246" spans="1:11" x14ac:dyDescent="0.25">
      <c r="A246" s="156">
        <f t="shared" si="12"/>
        <v>2</v>
      </c>
      <c r="B246" s="156">
        <f t="shared" si="13"/>
        <v>28</v>
      </c>
      <c r="C246" s="156">
        <f t="shared" si="14"/>
        <v>2019</v>
      </c>
      <c r="D246" s="114">
        <f t="shared" si="15"/>
        <v>43524</v>
      </c>
      <c r="E246" s="112">
        <f>IFERROR(VLOOKUP(D246,Actual_Kirk_HDD!$A$4:$E$1000,5,FALSE),0)</f>
        <v>49</v>
      </c>
      <c r="F246" s="112">
        <f>SUMIFS(Staff_Kirk_NHDD!P:P,Staff_Kirk_NHDD!A:A,A246,Staff_Kirk_NHDD!B:B,B246)</f>
        <v>48.819934318555013</v>
      </c>
      <c r="H246" s="72"/>
      <c r="J246" s="112">
        <f>IFERROR(VLOOKUP($D246,Actual_CGI_HDD!$A$9:$E$1000,5),0)</f>
        <v>32.5</v>
      </c>
      <c r="K246" s="113">
        <f>SUMIFS(Staff_CGI_NHDD!P:P,Staff_CGI_NHDD!A:A,A246,Staff_CGI_NHDD!B:B,B246)</f>
        <v>37.460541871921187</v>
      </c>
    </row>
    <row r="247" spans="1:11" x14ac:dyDescent="0.25">
      <c r="A247" s="156">
        <f t="shared" si="12"/>
        <v>3</v>
      </c>
      <c r="B247" s="156">
        <f t="shared" si="13"/>
        <v>1</v>
      </c>
      <c r="C247" s="156">
        <f t="shared" si="14"/>
        <v>2019</v>
      </c>
      <c r="D247" s="114">
        <f t="shared" si="15"/>
        <v>43525</v>
      </c>
      <c r="E247" s="112">
        <f>IFERROR(VLOOKUP(D247,Actual_Kirk_HDD!$A$4:$E$1000,5,FALSE),0)</f>
        <v>46.5</v>
      </c>
      <c r="F247" s="112">
        <f>SUMIFS(Staff_Kirk_NHDD!P:P,Staff_Kirk_NHDD!A:A,A247,Staff_Kirk_NHDD!B:B,B247)</f>
        <v>37.790615498702252</v>
      </c>
      <c r="H247" s="72"/>
      <c r="J247" s="112">
        <f>IFERROR(VLOOKUP($D247,Actual_CGI_HDD!$A$9:$E$1000,5),0)</f>
        <v>30.5</v>
      </c>
      <c r="K247" s="113">
        <f>SUMIFS(Staff_CGI_NHDD!P:P,Staff_CGI_NHDD!A:A,A247,Staff_CGI_NHDD!B:B,B247)</f>
        <v>27.370448028673838</v>
      </c>
    </row>
    <row r="248" spans="1:11" x14ac:dyDescent="0.25">
      <c r="A248" s="156">
        <f t="shared" si="12"/>
        <v>3</v>
      </c>
      <c r="B248" s="156">
        <f t="shared" si="13"/>
        <v>2</v>
      </c>
      <c r="C248" s="156">
        <f t="shared" si="14"/>
        <v>2019</v>
      </c>
      <c r="D248" s="114">
        <f t="shared" si="15"/>
        <v>43526</v>
      </c>
      <c r="E248" s="112">
        <f>IFERROR(VLOOKUP(D248,Actual_Kirk_HDD!$A$4:$E$1000,5,FALSE),0)</f>
        <v>38</v>
      </c>
      <c r="F248" s="112">
        <f>SUMIFS(Staff_Kirk_NHDD!P:P,Staff_Kirk_NHDD!A:A,A248,Staff_Kirk_NHDD!B:B,B248)</f>
        <v>32.487580645161287</v>
      </c>
      <c r="H248" s="72"/>
      <c r="J248" s="112">
        <f>IFERROR(VLOOKUP($D248,Actual_CGI_HDD!$A$9:$E$1000,5),0)</f>
        <v>26.5</v>
      </c>
      <c r="K248" s="113">
        <f>SUMIFS(Staff_CGI_NHDD!P:P,Staff_CGI_NHDD!A:A,A248,Staff_CGI_NHDD!B:B,B248)</f>
        <v>26.325860215053766</v>
      </c>
    </row>
    <row r="249" spans="1:11" x14ac:dyDescent="0.25">
      <c r="A249" s="156">
        <f t="shared" si="12"/>
        <v>3</v>
      </c>
      <c r="B249" s="156">
        <f t="shared" si="13"/>
        <v>3</v>
      </c>
      <c r="C249" s="156">
        <f t="shared" si="14"/>
        <v>2019</v>
      </c>
      <c r="D249" s="114">
        <f t="shared" si="15"/>
        <v>43527</v>
      </c>
      <c r="E249" s="112">
        <f>IFERROR(VLOOKUP(D249,Actual_Kirk_HDD!$A$4:$E$1000,5,FALSE),0)</f>
        <v>46</v>
      </c>
      <c r="F249" s="112">
        <f>SUMIFS(Staff_Kirk_NHDD!P:P,Staff_Kirk_NHDD!A:A,A249,Staff_Kirk_NHDD!B:B,B249)</f>
        <v>36.396559139784941</v>
      </c>
      <c r="H249" s="72"/>
      <c r="J249" s="112">
        <f>IFERROR(VLOOKUP($D249,Actual_CGI_HDD!$A$9:$E$1000,5),0)</f>
        <v>38</v>
      </c>
      <c r="K249" s="113">
        <f>SUMIFS(Staff_CGI_NHDD!P:P,Staff_CGI_NHDD!A:A,A249,Staff_CGI_NHDD!B:B,B249)</f>
        <v>29.60698924731183</v>
      </c>
    </row>
    <row r="250" spans="1:11" x14ac:dyDescent="0.25">
      <c r="A250" s="156">
        <f t="shared" si="12"/>
        <v>3</v>
      </c>
      <c r="B250" s="156">
        <f t="shared" si="13"/>
        <v>4</v>
      </c>
      <c r="C250" s="156">
        <f t="shared" si="14"/>
        <v>2019</v>
      </c>
      <c r="D250" s="114">
        <f t="shared" si="15"/>
        <v>43528</v>
      </c>
      <c r="E250" s="112">
        <f>IFERROR(VLOOKUP(D250,Actual_Kirk_HDD!$A$4:$E$1000,5,FALSE),0)</f>
        <v>60.5</v>
      </c>
      <c r="F250" s="112">
        <f>SUMIFS(Staff_Kirk_NHDD!P:P,Staff_Kirk_NHDD!A:A,A250,Staff_Kirk_NHDD!B:B,B250)</f>
        <v>51.628887652947725</v>
      </c>
      <c r="H250" s="72"/>
      <c r="J250" s="112">
        <f>IFERROR(VLOOKUP($D250,Actual_CGI_HDD!$A$9:$E$1000,5),0)</f>
        <v>46</v>
      </c>
      <c r="K250" s="113">
        <f>SUMIFS(Staff_CGI_NHDD!P:P,Staff_CGI_NHDD!A:A,A250,Staff_CGI_NHDD!B:B,B250)</f>
        <v>41.401130886169831</v>
      </c>
    </row>
    <row r="251" spans="1:11" x14ac:dyDescent="0.25">
      <c r="A251" s="156">
        <f t="shared" si="12"/>
        <v>3</v>
      </c>
      <c r="B251" s="156">
        <f t="shared" si="13"/>
        <v>5</v>
      </c>
      <c r="C251" s="156">
        <f t="shared" si="14"/>
        <v>2019</v>
      </c>
      <c r="D251" s="114">
        <f t="shared" si="15"/>
        <v>43529</v>
      </c>
      <c r="E251" s="112">
        <f>IFERROR(VLOOKUP(D251,Actual_Kirk_HDD!$A$4:$E$1000,5,FALSE),0)</f>
        <v>59.5</v>
      </c>
      <c r="F251" s="112">
        <f>SUMIFS(Staff_Kirk_NHDD!P:P,Staff_Kirk_NHDD!A:A,A251,Staff_Kirk_NHDD!B:B,B251)</f>
        <v>43.434677419354827</v>
      </c>
      <c r="H251" s="72"/>
      <c r="J251" s="112">
        <f>IFERROR(VLOOKUP($D251,Actual_CGI_HDD!$A$9:$E$1000,5),0)</f>
        <v>39</v>
      </c>
      <c r="K251" s="113">
        <f>SUMIFS(Staff_CGI_NHDD!P:P,Staff_CGI_NHDD!A:A,A251,Staff_CGI_NHDD!B:B,B251)</f>
        <v>33.800143369175629</v>
      </c>
    </row>
    <row r="252" spans="1:11" x14ac:dyDescent="0.25">
      <c r="A252" s="156">
        <f t="shared" si="12"/>
        <v>3</v>
      </c>
      <c r="B252" s="156">
        <f t="shared" si="13"/>
        <v>6</v>
      </c>
      <c r="C252" s="156">
        <f t="shared" si="14"/>
        <v>2019</v>
      </c>
      <c r="D252" s="114">
        <f t="shared" si="15"/>
        <v>43530</v>
      </c>
      <c r="E252" s="112">
        <f>IFERROR(VLOOKUP(D252,Actual_Kirk_HDD!$A$4:$E$1000,5,FALSE),0)</f>
        <v>51</v>
      </c>
      <c r="F252" s="112">
        <f>SUMIFS(Staff_Kirk_NHDD!P:P,Staff_Kirk_NHDD!A:A,A252,Staff_Kirk_NHDD!B:B,B252)</f>
        <v>40.113602150537631</v>
      </c>
      <c r="H252" s="72"/>
      <c r="J252" s="112">
        <f>IFERROR(VLOOKUP($D252,Actual_CGI_HDD!$A$9:$E$1000,5),0)</f>
        <v>39</v>
      </c>
      <c r="K252" s="113">
        <f>SUMIFS(Staff_CGI_NHDD!P:P,Staff_CGI_NHDD!A:A,A252,Staff_CGI_NHDD!B:B,B252)</f>
        <v>30.896559139784948</v>
      </c>
    </row>
    <row r="253" spans="1:11" x14ac:dyDescent="0.25">
      <c r="A253" s="156">
        <f t="shared" si="12"/>
        <v>3</v>
      </c>
      <c r="B253" s="156">
        <f t="shared" si="13"/>
        <v>7</v>
      </c>
      <c r="C253" s="156">
        <f t="shared" si="14"/>
        <v>2019</v>
      </c>
      <c r="D253" s="114">
        <f t="shared" si="15"/>
        <v>43531</v>
      </c>
      <c r="E253" s="112">
        <f>IFERROR(VLOOKUP(D253,Actual_Kirk_HDD!$A$4:$E$1000,5,FALSE),0)</f>
        <v>42.5</v>
      </c>
      <c r="F253" s="112">
        <f>SUMIFS(Staff_Kirk_NHDD!P:P,Staff_Kirk_NHDD!A:A,A253,Staff_Kirk_NHDD!B:B,B253)</f>
        <v>34.914068100358421</v>
      </c>
      <c r="H253" s="72"/>
      <c r="J253" s="112">
        <f>IFERROR(VLOOKUP($D253,Actual_CGI_HDD!$A$9:$E$1000,5),0)</f>
        <v>31.5</v>
      </c>
      <c r="K253" s="113">
        <f>SUMIFS(Staff_CGI_NHDD!P:P,Staff_CGI_NHDD!A:A,A253,Staff_CGI_NHDD!B:B,B253)</f>
        <v>28.567419354838709</v>
      </c>
    </row>
    <row r="254" spans="1:11" x14ac:dyDescent="0.25">
      <c r="A254" s="156">
        <f t="shared" si="12"/>
        <v>3</v>
      </c>
      <c r="B254" s="156">
        <f t="shared" si="13"/>
        <v>8</v>
      </c>
      <c r="C254" s="156">
        <f t="shared" si="14"/>
        <v>2019</v>
      </c>
      <c r="D254" s="114">
        <f t="shared" si="15"/>
        <v>43532</v>
      </c>
      <c r="E254" s="112">
        <f>IFERROR(VLOOKUP(D254,Actual_Kirk_HDD!$A$4:$E$1000,5,FALSE),0)</f>
        <v>39.5</v>
      </c>
      <c r="F254" s="112">
        <f>SUMIFS(Staff_Kirk_NHDD!P:P,Staff_Kirk_NHDD!A:A,A254,Staff_Kirk_NHDD!B:B,B254)</f>
        <v>33.644802867383511</v>
      </c>
      <c r="H254" s="72"/>
      <c r="J254" s="112">
        <f>IFERROR(VLOOKUP($D254,Actual_CGI_HDD!$A$9:$E$1000,5),0)</f>
        <v>23</v>
      </c>
      <c r="K254" s="113">
        <f>SUMIFS(Staff_CGI_NHDD!P:P,Staff_CGI_NHDD!A:A,A254,Staff_CGI_NHDD!B:B,B254)</f>
        <v>24.305824372759854</v>
      </c>
    </row>
    <row r="255" spans="1:11" x14ac:dyDescent="0.25">
      <c r="A255" s="156">
        <f t="shared" si="12"/>
        <v>3</v>
      </c>
      <c r="B255" s="156">
        <f t="shared" si="13"/>
        <v>9</v>
      </c>
      <c r="C255" s="156">
        <f t="shared" si="14"/>
        <v>2019</v>
      </c>
      <c r="D255" s="114">
        <f t="shared" si="15"/>
        <v>43533</v>
      </c>
      <c r="E255" s="112">
        <f>IFERROR(VLOOKUP(D255,Actual_Kirk_HDD!$A$4:$E$1000,5,FALSE),0)</f>
        <v>33.5</v>
      </c>
      <c r="F255" s="112">
        <f>SUMIFS(Staff_Kirk_NHDD!P:P,Staff_Kirk_NHDD!A:A,A255,Staff_Kirk_NHDD!B:B,B255)</f>
        <v>31.421935483870971</v>
      </c>
      <c r="H255" s="72"/>
      <c r="J255" s="112">
        <f>IFERROR(VLOOKUP($D255,Actual_CGI_HDD!$A$9:$E$1000,5),0)</f>
        <v>10</v>
      </c>
      <c r="K255" s="113">
        <f>SUMIFS(Staff_CGI_NHDD!P:P,Staff_CGI_NHDD!A:A,A255,Staff_CGI_NHDD!B:B,B255)</f>
        <v>7.7698028673835138</v>
      </c>
    </row>
    <row r="256" spans="1:11" x14ac:dyDescent="0.25">
      <c r="A256" s="156">
        <f t="shared" si="12"/>
        <v>3</v>
      </c>
      <c r="B256" s="156">
        <f t="shared" si="13"/>
        <v>10</v>
      </c>
      <c r="C256" s="156">
        <f t="shared" si="14"/>
        <v>2019</v>
      </c>
      <c r="D256" s="114">
        <f t="shared" si="15"/>
        <v>43534</v>
      </c>
      <c r="E256" s="112">
        <f>IFERROR(VLOOKUP(D256,Actual_Kirk_HDD!$A$4:$E$1000,5,FALSE),0)</f>
        <v>28.5</v>
      </c>
      <c r="F256" s="112">
        <f>SUMIFS(Staff_Kirk_NHDD!P:P,Staff_Kirk_NHDD!A:A,A256,Staff_Kirk_NHDD!B:B,B256)</f>
        <v>25.620566679026073</v>
      </c>
      <c r="H256" s="72"/>
      <c r="J256" s="112">
        <f>IFERROR(VLOOKUP($D256,Actual_CGI_HDD!$A$9:$E$1000,5),0)</f>
        <v>19</v>
      </c>
      <c r="K256" s="113">
        <f>SUMIFS(Staff_CGI_NHDD!P:P,Staff_CGI_NHDD!A:A,A256,Staff_CGI_NHDD!B:B,B256)</f>
        <v>14.351129032258065</v>
      </c>
    </row>
    <row r="257" spans="1:11" x14ac:dyDescent="0.25">
      <c r="A257" s="156">
        <f t="shared" si="12"/>
        <v>3</v>
      </c>
      <c r="B257" s="156">
        <f t="shared" si="13"/>
        <v>11</v>
      </c>
      <c r="C257" s="156">
        <f t="shared" si="14"/>
        <v>2019</v>
      </c>
      <c r="D257" s="114">
        <f t="shared" si="15"/>
        <v>43535</v>
      </c>
      <c r="E257" s="112">
        <f>IFERROR(VLOOKUP(D257,Actual_Kirk_HDD!$A$4:$E$1000,5,FALSE),0)</f>
        <v>31</v>
      </c>
      <c r="F257" s="112">
        <f>SUMIFS(Staff_Kirk_NHDD!P:P,Staff_Kirk_NHDD!A:A,A257,Staff_Kirk_NHDD!B:B,B257)</f>
        <v>29.412365591397851</v>
      </c>
      <c r="H257" s="72"/>
      <c r="J257" s="112">
        <f>IFERROR(VLOOKUP($D257,Actual_CGI_HDD!$A$9:$E$1000,5),0)</f>
        <v>19.5</v>
      </c>
      <c r="K257" s="113">
        <f>SUMIFS(Staff_CGI_NHDD!P:P,Staff_CGI_NHDD!A:A,A257,Staff_CGI_NHDD!B:B,B257)</f>
        <v>16.37120071684588</v>
      </c>
    </row>
    <row r="258" spans="1:11" x14ac:dyDescent="0.25">
      <c r="A258" s="156">
        <f t="shared" si="12"/>
        <v>3</v>
      </c>
      <c r="B258" s="156">
        <f t="shared" si="13"/>
        <v>12</v>
      </c>
      <c r="C258" s="156">
        <f t="shared" si="14"/>
        <v>2019</v>
      </c>
      <c r="D258" s="114">
        <f t="shared" si="15"/>
        <v>43536</v>
      </c>
      <c r="E258" s="112">
        <f>IFERROR(VLOOKUP(D258,Actual_Kirk_HDD!$A$4:$E$1000,5,FALSE),0)</f>
        <v>29.5</v>
      </c>
      <c r="F258" s="112">
        <f>SUMIFS(Staff_Kirk_NHDD!P:P,Staff_Kirk_NHDD!A:A,A258,Staff_Kirk_NHDD!B:B,B258)</f>
        <v>27.318673835125448</v>
      </c>
      <c r="H258" s="72"/>
      <c r="J258" s="112">
        <f>IFERROR(VLOOKUP($D258,Actual_CGI_HDD!$A$9:$E$1000,5),0)</f>
        <v>20</v>
      </c>
      <c r="K258" s="113">
        <f>SUMIFS(Staff_CGI_NHDD!P:P,Staff_CGI_NHDD!A:A,A258,Staff_CGI_NHDD!B:B,B258)</f>
        <v>18.982741935483869</v>
      </c>
    </row>
    <row r="259" spans="1:11" x14ac:dyDescent="0.25">
      <c r="A259" s="156">
        <f t="shared" si="12"/>
        <v>3</v>
      </c>
      <c r="B259" s="156">
        <f t="shared" si="13"/>
        <v>13</v>
      </c>
      <c r="C259" s="156">
        <f t="shared" si="14"/>
        <v>2019</v>
      </c>
      <c r="D259" s="114">
        <f t="shared" si="15"/>
        <v>43537</v>
      </c>
      <c r="E259" s="112">
        <f>IFERROR(VLOOKUP(D259,Actual_Kirk_HDD!$A$4:$E$1000,5,FALSE),0)</f>
        <v>23</v>
      </c>
      <c r="F259" s="112">
        <f>SUMIFS(Staff_Kirk_NHDD!P:P,Staff_Kirk_NHDD!A:A,A259,Staff_Kirk_NHDD!B:B,B259)</f>
        <v>21.718351254480282</v>
      </c>
      <c r="H259" s="72"/>
      <c r="J259" s="112">
        <f>IFERROR(VLOOKUP($D259,Actual_CGI_HDD!$A$9:$E$1000,5),0)</f>
        <v>5.5</v>
      </c>
      <c r="K259" s="113">
        <f>SUMIFS(Staff_CGI_NHDD!P:P,Staff_CGI_NHDD!A:A,A259,Staff_CGI_NHDD!B:B,B259)</f>
        <v>0</v>
      </c>
    </row>
    <row r="260" spans="1:11" x14ac:dyDescent="0.25">
      <c r="A260" s="156">
        <f t="shared" si="12"/>
        <v>3</v>
      </c>
      <c r="B260" s="156">
        <f t="shared" si="13"/>
        <v>14</v>
      </c>
      <c r="C260" s="156">
        <f t="shared" si="14"/>
        <v>2019</v>
      </c>
      <c r="D260" s="114">
        <f t="shared" si="15"/>
        <v>43538</v>
      </c>
      <c r="E260" s="112">
        <f>IFERROR(VLOOKUP(D260,Actual_Kirk_HDD!$A$4:$E$1000,5,FALSE),0)</f>
        <v>11</v>
      </c>
      <c r="F260" s="112">
        <f>SUMIFS(Staff_Kirk_NHDD!P:P,Staff_Kirk_NHDD!A:A,A260,Staff_Kirk_NHDD!B:B,B260)</f>
        <v>3.2097311827956996</v>
      </c>
      <c r="H260" s="72"/>
      <c r="J260" s="112">
        <f>IFERROR(VLOOKUP($D260,Actual_CGI_HDD!$A$9:$E$1000,5),0)</f>
        <v>7</v>
      </c>
      <c r="K260" s="113">
        <f>SUMIFS(Staff_CGI_NHDD!P:P,Staff_CGI_NHDD!A:A,A260,Staff_CGI_NHDD!B:B,B260)</f>
        <v>4.7187275985663089</v>
      </c>
    </row>
    <row r="261" spans="1:11" x14ac:dyDescent="0.25">
      <c r="A261" s="156">
        <f t="shared" si="12"/>
        <v>3</v>
      </c>
      <c r="B261" s="156">
        <f t="shared" si="13"/>
        <v>15</v>
      </c>
      <c r="C261" s="156">
        <f t="shared" si="14"/>
        <v>2019</v>
      </c>
      <c r="D261" s="114">
        <f t="shared" si="15"/>
        <v>43539</v>
      </c>
      <c r="E261" s="112">
        <f>IFERROR(VLOOKUP(D261,Actual_Kirk_HDD!$A$4:$E$1000,5,FALSE),0)</f>
        <v>20.5</v>
      </c>
      <c r="F261" s="112">
        <f>SUMIFS(Staff_Kirk_NHDD!P:P,Staff_Kirk_NHDD!A:A,A261,Staff_Kirk_NHDD!B:B,B261)</f>
        <v>16.436630824372756</v>
      </c>
      <c r="H261" s="72"/>
      <c r="J261" s="112">
        <f>IFERROR(VLOOKUP($D261,Actual_CGI_HDD!$A$9:$E$1000,5),0)</f>
        <v>20</v>
      </c>
      <c r="K261" s="113">
        <f>SUMIFS(Staff_CGI_NHDD!P:P,Staff_CGI_NHDD!A:A,A261,Staff_CGI_NHDD!B:B,B261)</f>
        <v>18.082078853046603</v>
      </c>
    </row>
    <row r="262" spans="1:11" x14ac:dyDescent="0.25">
      <c r="A262" s="156">
        <f t="shared" ref="A262:A325" si="16">MONTH(D262)</f>
        <v>3</v>
      </c>
      <c r="B262" s="156">
        <f t="shared" ref="B262:B325" si="17">+DAY(D262)</f>
        <v>16</v>
      </c>
      <c r="C262" s="156">
        <f t="shared" ref="C262:C325" si="18">YEAR(D262)</f>
        <v>2019</v>
      </c>
      <c r="D262" s="114">
        <f t="shared" ref="D262:D325" si="19">D261+1</f>
        <v>43540</v>
      </c>
      <c r="E262" s="112">
        <f>IFERROR(VLOOKUP(D262,Actual_Kirk_HDD!$A$4:$E$1000,5,FALSE),0)</f>
        <v>30</v>
      </c>
      <c r="F262" s="112">
        <f>SUMIFS(Staff_Kirk_NHDD!P:P,Staff_Kirk_NHDD!A:A,A262,Staff_Kirk_NHDD!B:B,B262)</f>
        <v>28.303655913978496</v>
      </c>
      <c r="H262" s="72"/>
      <c r="J262" s="112">
        <f>IFERROR(VLOOKUP($D262,Actual_CGI_HDD!$A$9:$E$1000,5),0)</f>
        <v>22.5</v>
      </c>
      <c r="K262" s="113">
        <f>SUMIFS(Staff_CGI_NHDD!P:P,Staff_CGI_NHDD!A:A,A262,Staff_CGI_NHDD!B:B,B262)</f>
        <v>23.507903225806452</v>
      </c>
    </row>
    <row r="263" spans="1:11" x14ac:dyDescent="0.25">
      <c r="A263" s="156">
        <f t="shared" si="16"/>
        <v>3</v>
      </c>
      <c r="B263" s="156">
        <f t="shared" si="17"/>
        <v>17</v>
      </c>
      <c r="C263" s="156">
        <f t="shared" si="18"/>
        <v>2019</v>
      </c>
      <c r="D263" s="114">
        <f t="shared" si="19"/>
        <v>43541</v>
      </c>
      <c r="E263" s="112">
        <f>IFERROR(VLOOKUP(D263,Actual_Kirk_HDD!$A$4:$E$1000,5,FALSE),0)</f>
        <v>27.5</v>
      </c>
      <c r="F263" s="112">
        <f>SUMIFS(Staff_Kirk_NHDD!P:P,Staff_Kirk_NHDD!A:A,A263,Staff_Kirk_NHDD!B:B,B263)</f>
        <v>23.623835125448029</v>
      </c>
      <c r="H263" s="72"/>
      <c r="J263" s="112">
        <f>IFERROR(VLOOKUP($D263,Actual_CGI_HDD!$A$9:$E$1000,5),0)</f>
        <v>19</v>
      </c>
      <c r="K263" s="113">
        <f>SUMIFS(Staff_CGI_NHDD!P:P,Staff_CGI_NHDD!A:A,A263,Staff_CGI_NHDD!B:B,B263)</f>
        <v>13.205000000000007</v>
      </c>
    </row>
    <row r="264" spans="1:11" x14ac:dyDescent="0.25">
      <c r="A264" s="156">
        <f t="shared" si="16"/>
        <v>3</v>
      </c>
      <c r="B264" s="156">
        <f t="shared" si="17"/>
        <v>18</v>
      </c>
      <c r="C264" s="156">
        <f t="shared" si="18"/>
        <v>2019</v>
      </c>
      <c r="D264" s="114">
        <f t="shared" si="19"/>
        <v>43542</v>
      </c>
      <c r="E264" s="112">
        <f>IFERROR(VLOOKUP(D264,Actual_Kirk_HDD!$A$4:$E$1000,5,FALSE),0)</f>
        <v>29</v>
      </c>
      <c r="F264" s="112">
        <f>SUMIFS(Staff_Kirk_NHDD!P:P,Staff_Kirk_NHDD!A:A,A264,Staff_Kirk_NHDD!B:B,B264)</f>
        <v>26.526612903225807</v>
      </c>
      <c r="H264" s="72"/>
      <c r="J264" s="112">
        <f>IFERROR(VLOOKUP($D264,Actual_CGI_HDD!$A$9:$E$1000,5),0)</f>
        <v>21</v>
      </c>
      <c r="K264" s="113">
        <f>SUMIFS(Staff_CGI_NHDD!P:P,Staff_CGI_NHDD!A:A,A264,Staff_CGI_NHDD!B:B,B264)</f>
        <v>22.556973180076632</v>
      </c>
    </row>
    <row r="265" spans="1:11" x14ac:dyDescent="0.25">
      <c r="A265" s="156">
        <f t="shared" si="16"/>
        <v>3</v>
      </c>
      <c r="B265" s="156">
        <f t="shared" si="17"/>
        <v>19</v>
      </c>
      <c r="C265" s="156">
        <f t="shared" si="18"/>
        <v>2019</v>
      </c>
      <c r="D265" s="114">
        <f t="shared" si="19"/>
        <v>43543</v>
      </c>
      <c r="E265" s="112">
        <f>IFERROR(VLOOKUP(D265,Actual_Kirk_HDD!$A$4:$E$1000,5,FALSE),0)</f>
        <v>28.5</v>
      </c>
      <c r="F265" s="112">
        <f>SUMIFS(Staff_Kirk_NHDD!P:P,Staff_Kirk_NHDD!A:A,A265,Staff_Kirk_NHDD!B:B,B265)</f>
        <v>24.763602150537633</v>
      </c>
      <c r="H265" s="72"/>
      <c r="J265" s="112">
        <f>IFERROR(VLOOKUP($D265,Actual_CGI_HDD!$A$9:$E$1000,5),0)</f>
        <v>20.5</v>
      </c>
      <c r="K265" s="113">
        <f>SUMIFS(Staff_CGI_NHDD!P:P,Staff_CGI_NHDD!A:A,A265,Staff_CGI_NHDD!B:B,B265)</f>
        <v>21.720806451612898</v>
      </c>
    </row>
    <row r="266" spans="1:11" x14ac:dyDescent="0.25">
      <c r="A266" s="156">
        <f t="shared" si="16"/>
        <v>3</v>
      </c>
      <c r="B266" s="156">
        <f t="shared" si="17"/>
        <v>20</v>
      </c>
      <c r="C266" s="156">
        <f t="shared" si="18"/>
        <v>2019</v>
      </c>
      <c r="D266" s="114">
        <f t="shared" si="19"/>
        <v>43544</v>
      </c>
      <c r="E266" s="112">
        <f>IFERROR(VLOOKUP(D266,Actual_Kirk_HDD!$A$4:$E$1000,5,FALSE),0)</f>
        <v>25.5</v>
      </c>
      <c r="F266" s="112">
        <f>SUMIFS(Staff_Kirk_NHDD!P:P,Staff_Kirk_NHDD!A:A,A266,Staff_Kirk_NHDD!B:B,B266)</f>
        <v>22.574892473118279</v>
      </c>
      <c r="H266" s="72"/>
      <c r="J266" s="112">
        <f>IFERROR(VLOOKUP($D266,Actual_CGI_HDD!$A$9:$E$1000,5),0)</f>
        <v>20.5</v>
      </c>
      <c r="K266" s="113">
        <f>SUMIFS(Staff_CGI_NHDD!P:P,Staff_CGI_NHDD!A:A,A266,Staff_CGI_NHDD!B:B,B266)</f>
        <v>20.836182795698921</v>
      </c>
    </row>
    <row r="267" spans="1:11" x14ac:dyDescent="0.25">
      <c r="A267" s="156">
        <f t="shared" si="16"/>
        <v>3</v>
      </c>
      <c r="B267" s="156">
        <f t="shared" si="17"/>
        <v>21</v>
      </c>
      <c r="C267" s="156">
        <f t="shared" si="18"/>
        <v>2019</v>
      </c>
      <c r="D267" s="114">
        <f t="shared" si="19"/>
        <v>43545</v>
      </c>
      <c r="E267" s="112">
        <f>IFERROR(VLOOKUP(D267,Actual_Kirk_HDD!$A$4:$E$1000,5,FALSE),0)</f>
        <v>20.5</v>
      </c>
      <c r="F267" s="112">
        <f>SUMIFS(Staff_Kirk_NHDD!P:P,Staff_Kirk_NHDD!A:A,A267,Staff_Kirk_NHDD!B:B,B267)</f>
        <v>15.104068100358422</v>
      </c>
      <c r="H267" s="72"/>
      <c r="J267" s="112">
        <f>IFERROR(VLOOKUP($D267,Actual_CGI_HDD!$A$9:$E$1000,5),0)</f>
        <v>20</v>
      </c>
      <c r="K267" s="113">
        <f>SUMIFS(Staff_CGI_NHDD!P:P,Staff_CGI_NHDD!A:A,A267,Staff_CGI_NHDD!B:B,B267)</f>
        <v>17.242634408602154</v>
      </c>
    </row>
    <row r="268" spans="1:11" x14ac:dyDescent="0.25">
      <c r="A268" s="156">
        <f t="shared" si="16"/>
        <v>3</v>
      </c>
      <c r="B268" s="156">
        <f t="shared" si="17"/>
        <v>22</v>
      </c>
      <c r="C268" s="156">
        <f t="shared" si="18"/>
        <v>2019</v>
      </c>
      <c r="D268" s="114">
        <f t="shared" si="19"/>
        <v>43546</v>
      </c>
      <c r="E268" s="112">
        <f>IFERROR(VLOOKUP(D268,Actual_Kirk_HDD!$A$4:$E$1000,5,FALSE),0)</f>
        <v>21</v>
      </c>
      <c r="F268" s="112">
        <f>SUMIFS(Staff_Kirk_NHDD!P:P,Staff_Kirk_NHDD!A:A,A268,Staff_Kirk_NHDD!B:B,B268)</f>
        <v>17.770818193054012</v>
      </c>
      <c r="H268" s="72"/>
      <c r="J268" s="112">
        <f>IFERROR(VLOOKUP($D268,Actual_CGI_HDD!$A$9:$E$1000,5),0)</f>
        <v>15.5</v>
      </c>
      <c r="K268" s="113">
        <f>SUMIFS(Staff_CGI_NHDD!P:P,Staff_CGI_NHDD!A:A,A268,Staff_CGI_NHDD!B:B,B268)</f>
        <v>10.115527128908662</v>
      </c>
    </row>
    <row r="269" spans="1:11" x14ac:dyDescent="0.25">
      <c r="A269" s="156">
        <f t="shared" si="16"/>
        <v>3</v>
      </c>
      <c r="B269" s="156">
        <f t="shared" si="17"/>
        <v>23</v>
      </c>
      <c r="C269" s="156">
        <f t="shared" si="18"/>
        <v>2019</v>
      </c>
      <c r="D269" s="114">
        <f t="shared" si="19"/>
        <v>43547</v>
      </c>
      <c r="E269" s="112">
        <f>IFERROR(VLOOKUP(D269,Actual_Kirk_HDD!$A$4:$E$1000,5,FALSE),0)</f>
        <v>19</v>
      </c>
      <c r="F269" s="112">
        <f>SUMIFS(Staff_Kirk_NHDD!P:P,Staff_Kirk_NHDD!A:A,A269,Staff_Kirk_NHDD!B:B,B269)</f>
        <v>11.253028673835129</v>
      </c>
      <c r="H269" s="72"/>
      <c r="J269" s="112">
        <f>IFERROR(VLOOKUP($D269,Actual_CGI_HDD!$A$9:$E$1000,5),0)</f>
        <v>16.5</v>
      </c>
      <c r="K269" s="113">
        <f>SUMIFS(Staff_CGI_NHDD!P:P,Staff_CGI_NHDD!A:A,A269,Staff_CGI_NHDD!B:B,B269)</f>
        <v>12.111397849462369</v>
      </c>
    </row>
    <row r="270" spans="1:11" x14ac:dyDescent="0.25">
      <c r="A270" s="156">
        <f t="shared" si="16"/>
        <v>3</v>
      </c>
      <c r="B270" s="156">
        <f t="shared" si="17"/>
        <v>24</v>
      </c>
      <c r="C270" s="156">
        <f t="shared" si="18"/>
        <v>2019</v>
      </c>
      <c r="D270" s="114">
        <f t="shared" si="19"/>
        <v>43548</v>
      </c>
      <c r="E270" s="112">
        <f>IFERROR(VLOOKUP(D270,Actual_Kirk_HDD!$A$4:$E$1000,5,FALSE),0)</f>
        <v>20.5</v>
      </c>
      <c r="F270" s="112">
        <f>SUMIFS(Staff_Kirk_NHDD!P:P,Staff_Kirk_NHDD!A:A,A270,Staff_Kirk_NHDD!B:B,B270)</f>
        <v>13.46325608701026</v>
      </c>
      <c r="H270" s="72"/>
      <c r="J270" s="112">
        <f>IFERROR(VLOOKUP($D270,Actual_CGI_HDD!$A$9:$E$1000,5),0)</f>
        <v>6.5</v>
      </c>
      <c r="K270" s="113">
        <f>SUMIFS(Staff_CGI_NHDD!P:P,Staff_CGI_NHDD!A:A,A270,Staff_CGI_NHDD!B:B,B270)</f>
        <v>2.4675268817204299</v>
      </c>
    </row>
    <row r="271" spans="1:11" x14ac:dyDescent="0.25">
      <c r="A271" s="156">
        <f t="shared" si="16"/>
        <v>3</v>
      </c>
      <c r="B271" s="156">
        <f t="shared" si="17"/>
        <v>25</v>
      </c>
      <c r="C271" s="156">
        <f t="shared" si="18"/>
        <v>2019</v>
      </c>
      <c r="D271" s="114">
        <f t="shared" si="19"/>
        <v>43549</v>
      </c>
      <c r="E271" s="112">
        <f>IFERROR(VLOOKUP(D271,Actual_Kirk_HDD!$A$4:$E$1000,5,FALSE),0)</f>
        <v>17.5</v>
      </c>
      <c r="F271" s="112">
        <f>SUMIFS(Staff_Kirk_NHDD!P:P,Staff_Kirk_NHDD!A:A,A271,Staff_Kirk_NHDD!B:B,B271)</f>
        <v>9.0216308243727621</v>
      </c>
      <c r="H271" s="72"/>
      <c r="J271" s="112">
        <f>IFERROR(VLOOKUP($D271,Actual_CGI_HDD!$A$9:$E$1000,5),0)</f>
        <v>16</v>
      </c>
      <c r="K271" s="113">
        <f>SUMIFS(Staff_CGI_NHDD!P:P,Staff_CGI_NHDD!A:A,A271,Staff_CGI_NHDD!B:B,B271)</f>
        <v>11.183333951303922</v>
      </c>
    </row>
    <row r="272" spans="1:11" x14ac:dyDescent="0.25">
      <c r="A272" s="156">
        <f t="shared" si="16"/>
        <v>3</v>
      </c>
      <c r="B272" s="156">
        <f t="shared" si="17"/>
        <v>26</v>
      </c>
      <c r="C272" s="156">
        <f t="shared" si="18"/>
        <v>2019</v>
      </c>
      <c r="D272" s="114">
        <f t="shared" si="19"/>
        <v>43550</v>
      </c>
      <c r="E272" s="112">
        <f>IFERROR(VLOOKUP(D272,Actual_Kirk_HDD!$A$4:$E$1000,5,FALSE),0)</f>
        <v>21.5</v>
      </c>
      <c r="F272" s="112">
        <f>SUMIFS(Staff_Kirk_NHDD!P:P,Staff_Kirk_NHDD!A:A,A272,Staff_Kirk_NHDD!B:B,B272)</f>
        <v>20.845430107526884</v>
      </c>
      <c r="H272" s="72"/>
      <c r="J272" s="112">
        <f>IFERROR(VLOOKUP($D272,Actual_CGI_HDD!$A$9:$E$1000,5),0)</f>
        <v>20.5</v>
      </c>
      <c r="K272" s="113">
        <f>SUMIFS(Staff_CGI_NHDD!P:P,Staff_CGI_NHDD!A:A,A272,Staff_CGI_NHDD!B:B,B272)</f>
        <v>20.01358917315536</v>
      </c>
    </row>
    <row r="273" spans="1:11" x14ac:dyDescent="0.25">
      <c r="A273" s="156">
        <f t="shared" si="16"/>
        <v>3</v>
      </c>
      <c r="B273" s="156">
        <f t="shared" si="17"/>
        <v>27</v>
      </c>
      <c r="C273" s="156">
        <f t="shared" si="18"/>
        <v>2019</v>
      </c>
      <c r="D273" s="114">
        <f t="shared" si="19"/>
        <v>43551</v>
      </c>
      <c r="E273" s="112">
        <f>IFERROR(VLOOKUP(D273,Actual_Kirk_HDD!$A$4:$E$1000,5,FALSE),0)</f>
        <v>21.5</v>
      </c>
      <c r="F273" s="112">
        <f>SUMIFS(Staff_Kirk_NHDD!P:P,Staff_Kirk_NHDD!A:A,A273,Staff_Kirk_NHDD!B:B,B273)</f>
        <v>19.96516129032258</v>
      </c>
      <c r="H273" s="72"/>
      <c r="J273" s="112">
        <f>IFERROR(VLOOKUP($D273,Actual_CGI_HDD!$A$9:$E$1000,5),0)</f>
        <v>19.5</v>
      </c>
      <c r="K273" s="113">
        <f>SUMIFS(Staff_CGI_NHDD!P:P,Staff_CGI_NHDD!A:A,A273,Staff_CGI_NHDD!B:B,B273)</f>
        <v>15.437119021134597</v>
      </c>
    </row>
    <row r="274" spans="1:11" x14ac:dyDescent="0.25">
      <c r="A274" s="156">
        <f t="shared" si="16"/>
        <v>3</v>
      </c>
      <c r="B274" s="156">
        <f t="shared" si="17"/>
        <v>28</v>
      </c>
      <c r="C274" s="156">
        <f t="shared" si="18"/>
        <v>2019</v>
      </c>
      <c r="D274" s="114">
        <f t="shared" si="19"/>
        <v>43552</v>
      </c>
      <c r="E274" s="112">
        <f>IFERROR(VLOOKUP(D274,Actual_Kirk_HDD!$A$4:$E$1000,5,FALSE),0)</f>
        <v>12.5</v>
      </c>
      <c r="F274" s="112">
        <f>SUMIFS(Staff_Kirk_NHDD!P:P,Staff_Kirk_NHDD!A:A,A274,Staff_Kirk_NHDD!B:B,B274)</f>
        <v>6.3462544802867393</v>
      </c>
      <c r="H274" s="72"/>
      <c r="J274" s="112">
        <f>IFERROR(VLOOKUP($D274,Actual_CGI_HDD!$A$9:$E$1000,5),0)</f>
        <v>7.5</v>
      </c>
      <c r="K274" s="113">
        <f>SUMIFS(Staff_CGI_NHDD!P:P,Staff_CGI_NHDD!A:A,A274,Staff_CGI_NHDD!B:B,B274)</f>
        <v>6.4222043010752667</v>
      </c>
    </row>
    <row r="275" spans="1:11" x14ac:dyDescent="0.25">
      <c r="A275" s="156">
        <f t="shared" si="16"/>
        <v>3</v>
      </c>
      <c r="B275" s="156">
        <f t="shared" si="17"/>
        <v>29</v>
      </c>
      <c r="C275" s="156">
        <f t="shared" si="18"/>
        <v>2019</v>
      </c>
      <c r="D275" s="114">
        <f t="shared" si="19"/>
        <v>43553</v>
      </c>
      <c r="E275" s="112">
        <f>IFERROR(VLOOKUP(D275,Actual_Kirk_HDD!$A$4:$E$1000,5,FALSE),0)</f>
        <v>9</v>
      </c>
      <c r="F275" s="112">
        <f>SUMIFS(Staff_Kirk_NHDD!P:P,Staff_Kirk_NHDD!A:A,A275,Staff_Kirk_NHDD!B:B,B275)</f>
        <v>0.40121863799283164</v>
      </c>
      <c r="H275" s="72"/>
      <c r="J275" s="112">
        <f>IFERROR(VLOOKUP($D275,Actual_CGI_HDD!$A$9:$E$1000,5),0)</f>
        <v>6.5</v>
      </c>
      <c r="K275" s="113">
        <f>SUMIFS(Staff_CGI_NHDD!P:P,Staff_CGI_NHDD!A:A,A275,Staff_CGI_NHDD!B:B,B275)</f>
        <v>0.24408602150537581</v>
      </c>
    </row>
    <row r="276" spans="1:11" x14ac:dyDescent="0.25">
      <c r="A276" s="156">
        <f t="shared" si="16"/>
        <v>3</v>
      </c>
      <c r="B276" s="156">
        <f t="shared" si="17"/>
        <v>30</v>
      </c>
      <c r="C276" s="156">
        <f t="shared" si="18"/>
        <v>2019</v>
      </c>
      <c r="D276" s="114">
        <f t="shared" si="19"/>
        <v>43554</v>
      </c>
      <c r="E276" s="112">
        <f>IFERROR(VLOOKUP(D276,Actual_Kirk_HDD!$A$4:$E$1000,5,FALSE),0)</f>
        <v>21.5</v>
      </c>
      <c r="F276" s="112">
        <f>SUMIFS(Staff_Kirk_NHDD!P:P,Staff_Kirk_NHDD!A:A,A276,Staff_Kirk_NHDD!B:B,B276)</f>
        <v>18.934336917562728</v>
      </c>
      <c r="H276" s="72"/>
      <c r="J276" s="112">
        <f>IFERROR(VLOOKUP($D276,Actual_CGI_HDD!$A$9:$E$1000,5),0)</f>
        <v>15</v>
      </c>
      <c r="K276" s="113">
        <f>SUMIFS(Staff_CGI_NHDD!P:P,Staff_CGI_NHDD!A:A,A276,Staff_CGI_NHDD!B:B,B276)</f>
        <v>9.2110215053763422</v>
      </c>
    </row>
    <row r="277" spans="1:11" x14ac:dyDescent="0.25">
      <c r="A277" s="156">
        <f t="shared" si="16"/>
        <v>3</v>
      </c>
      <c r="B277" s="156">
        <f t="shared" si="17"/>
        <v>31</v>
      </c>
      <c r="C277" s="156">
        <f t="shared" si="18"/>
        <v>2019</v>
      </c>
      <c r="D277" s="114">
        <f t="shared" si="19"/>
        <v>43555</v>
      </c>
      <c r="E277" s="112">
        <f>IFERROR(VLOOKUP(D277,Actual_Kirk_HDD!$A$4:$E$1000,5,FALSE),0)</f>
        <v>31.5</v>
      </c>
      <c r="F277" s="112">
        <f>SUMIFS(Staff_Kirk_NHDD!P:P,Staff_Kirk_NHDD!A:A,A277,Staff_Kirk_NHDD!B:B,B277)</f>
        <v>30.452204301075266</v>
      </c>
      <c r="H277" s="72"/>
      <c r="J277" s="112">
        <f>IFERROR(VLOOKUP($D277,Actual_CGI_HDD!$A$9:$E$1000,5),0)</f>
        <v>24.5</v>
      </c>
      <c r="K277" s="113">
        <f>SUMIFS(Staff_CGI_NHDD!P:P,Staff_CGI_NHDD!A:A,A277,Staff_CGI_NHDD!B:B,B277)</f>
        <v>25.256075268817206</v>
      </c>
    </row>
    <row r="278" spans="1:11" x14ac:dyDescent="0.25">
      <c r="A278" s="156">
        <f t="shared" si="16"/>
        <v>4</v>
      </c>
      <c r="B278" s="156">
        <f t="shared" si="17"/>
        <v>1</v>
      </c>
      <c r="C278" s="156">
        <f t="shared" si="18"/>
        <v>2019</v>
      </c>
      <c r="D278" s="114">
        <f t="shared" si="19"/>
        <v>43556</v>
      </c>
      <c r="E278" s="112">
        <f>IFERROR(VLOOKUP(D278,Actual_Kirk_HDD!$A$4:$E$1000,5,FALSE),0)</f>
        <v>31</v>
      </c>
      <c r="F278" s="112">
        <f>SUMIFS(Staff_Kirk_NHDD!P:P,Staff_Kirk_NHDD!A:A,A278,Staff_Kirk_NHDD!B:B,B278)</f>
        <v>33.206111111111106</v>
      </c>
      <c r="H278" s="72"/>
      <c r="J278" s="112">
        <f>IFERROR(VLOOKUP($D278,Actual_CGI_HDD!$A$9:$E$1000,5),0)</f>
        <v>24</v>
      </c>
      <c r="K278" s="113">
        <f>SUMIFS(Staff_CGI_NHDD!P:P,Staff_CGI_NHDD!A:A,A278,Staff_CGI_NHDD!B:B,B278)</f>
        <v>26.646851851851856</v>
      </c>
    </row>
    <row r="279" spans="1:11" x14ac:dyDescent="0.25">
      <c r="A279" s="156">
        <f t="shared" si="16"/>
        <v>4</v>
      </c>
      <c r="B279" s="156">
        <f t="shared" si="17"/>
        <v>2</v>
      </c>
      <c r="C279" s="156">
        <f t="shared" si="18"/>
        <v>2019</v>
      </c>
      <c r="D279" s="114">
        <f t="shared" si="19"/>
        <v>43557</v>
      </c>
      <c r="E279" s="112">
        <f>IFERROR(VLOOKUP(D279,Actual_Kirk_HDD!$A$4:$E$1000,5,FALSE),0)</f>
        <v>21.5</v>
      </c>
      <c r="F279" s="112">
        <f>SUMIFS(Staff_Kirk_NHDD!P:P,Staff_Kirk_NHDD!A:A,A279,Staff_Kirk_NHDD!B:B,B279)</f>
        <v>24.935830346475502</v>
      </c>
      <c r="H279" s="72"/>
      <c r="J279" s="112">
        <f>IFERROR(VLOOKUP($D279,Actual_CGI_HDD!$A$9:$E$1000,5),0)</f>
        <v>18</v>
      </c>
      <c r="K279" s="113">
        <f>SUMIFS(Staff_CGI_NHDD!P:P,Staff_CGI_NHDD!A:A,A279,Staff_CGI_NHDD!B:B,B279)</f>
        <v>19.918189964157701</v>
      </c>
    </row>
    <row r="280" spans="1:11" x14ac:dyDescent="0.25">
      <c r="A280" s="156">
        <f t="shared" si="16"/>
        <v>4</v>
      </c>
      <c r="B280" s="156">
        <f t="shared" si="17"/>
        <v>3</v>
      </c>
      <c r="C280" s="156">
        <f t="shared" si="18"/>
        <v>2019</v>
      </c>
      <c r="D280" s="114">
        <f t="shared" si="19"/>
        <v>43558</v>
      </c>
      <c r="E280" s="112">
        <f>IFERROR(VLOOKUP(D280,Actual_Kirk_HDD!$A$4:$E$1000,5,FALSE),0)</f>
        <v>21</v>
      </c>
      <c r="F280" s="112">
        <f>SUMIFS(Staff_Kirk_NHDD!P:P,Staff_Kirk_NHDD!A:A,A280,Staff_Kirk_NHDD!B:B,B280)</f>
        <v>22.445579450418155</v>
      </c>
      <c r="H280" s="72"/>
      <c r="J280" s="112">
        <f>IFERROR(VLOOKUP($D280,Actual_CGI_HDD!$A$9:$E$1000,5),0)</f>
        <v>9.5</v>
      </c>
      <c r="K280" s="113">
        <f>SUMIFS(Staff_CGI_NHDD!P:P,Staff_CGI_NHDD!A:A,A280,Staff_CGI_NHDD!B:B,B280)</f>
        <v>11.266666666666667</v>
      </c>
    </row>
    <row r="281" spans="1:11" x14ac:dyDescent="0.25">
      <c r="A281" s="156">
        <f t="shared" si="16"/>
        <v>4</v>
      </c>
      <c r="B281" s="156">
        <f t="shared" si="17"/>
        <v>4</v>
      </c>
      <c r="C281" s="156">
        <f t="shared" si="18"/>
        <v>2019</v>
      </c>
      <c r="D281" s="114">
        <f t="shared" si="19"/>
        <v>43559</v>
      </c>
      <c r="E281" s="112">
        <f>IFERROR(VLOOKUP(D281,Actual_Kirk_HDD!$A$4:$E$1000,5,FALSE),0)</f>
        <v>20</v>
      </c>
      <c r="F281" s="112">
        <f>SUMIFS(Staff_Kirk_NHDD!P:P,Staff_Kirk_NHDD!A:A,A281,Staff_Kirk_NHDD!B:B,B281)</f>
        <v>20.053518518518512</v>
      </c>
      <c r="H281" s="72"/>
      <c r="J281" s="112">
        <f>IFERROR(VLOOKUP($D281,Actual_CGI_HDD!$A$9:$E$1000,5),0)</f>
        <v>12.5</v>
      </c>
      <c r="K281" s="113">
        <f>SUMIFS(Staff_CGI_NHDD!P:P,Staff_CGI_NHDD!A:A,A281,Staff_CGI_NHDD!B:B,B281)</f>
        <v>15.649988052568695</v>
      </c>
    </row>
    <row r="282" spans="1:11" x14ac:dyDescent="0.25">
      <c r="A282" s="156">
        <f t="shared" si="16"/>
        <v>4</v>
      </c>
      <c r="B282" s="156">
        <f t="shared" si="17"/>
        <v>5</v>
      </c>
      <c r="C282" s="156">
        <f t="shared" si="18"/>
        <v>2019</v>
      </c>
      <c r="D282" s="114">
        <f t="shared" si="19"/>
        <v>43560</v>
      </c>
      <c r="E282" s="112">
        <f>IFERROR(VLOOKUP(D282,Actual_Kirk_HDD!$A$4:$E$1000,5,FALSE),0)</f>
        <v>18</v>
      </c>
      <c r="F282" s="112">
        <f>SUMIFS(Staff_Kirk_NHDD!P:P,Staff_Kirk_NHDD!A:A,A282,Staff_Kirk_NHDD!B:B,B282)</f>
        <v>19.188333333333329</v>
      </c>
      <c r="H282" s="72"/>
      <c r="J282" s="112">
        <f>IFERROR(VLOOKUP($D282,Actual_CGI_HDD!$A$9:$E$1000,5),0)</f>
        <v>7.5</v>
      </c>
      <c r="K282" s="113">
        <f>SUMIFS(Staff_CGI_NHDD!P:P,Staff_CGI_NHDD!A:A,A282,Staff_CGI_NHDD!B:B,B282)</f>
        <v>8.7870370370370381</v>
      </c>
    </row>
    <row r="283" spans="1:11" x14ac:dyDescent="0.25">
      <c r="A283" s="156">
        <f t="shared" si="16"/>
        <v>4</v>
      </c>
      <c r="B283" s="156">
        <f t="shared" si="17"/>
        <v>6</v>
      </c>
      <c r="C283" s="156">
        <f t="shared" si="18"/>
        <v>2019</v>
      </c>
      <c r="D283" s="114">
        <f t="shared" si="19"/>
        <v>43561</v>
      </c>
      <c r="E283" s="112">
        <f>IFERROR(VLOOKUP(D283,Actual_Kirk_HDD!$A$4:$E$1000,5,FALSE),0)</f>
        <v>11</v>
      </c>
      <c r="F283" s="112">
        <f>SUMIFS(Staff_Kirk_NHDD!P:P,Staff_Kirk_NHDD!A:A,A283,Staff_Kirk_NHDD!B:B,B283)</f>
        <v>12.333333333333334</v>
      </c>
      <c r="H283" s="72"/>
      <c r="J283" s="112">
        <f>IFERROR(VLOOKUP($D283,Actual_CGI_HDD!$A$9:$E$1000,5),0)</f>
        <v>6</v>
      </c>
      <c r="K283" s="113">
        <f>SUMIFS(Staff_CGI_NHDD!P:P,Staff_CGI_NHDD!A:A,A283,Staff_CGI_NHDD!B:B,B283)</f>
        <v>7.9440740740740754</v>
      </c>
    </row>
    <row r="284" spans="1:11" x14ac:dyDescent="0.25">
      <c r="A284" s="156">
        <f t="shared" si="16"/>
        <v>4</v>
      </c>
      <c r="B284" s="156">
        <f t="shared" si="17"/>
        <v>7</v>
      </c>
      <c r="C284" s="156">
        <f t="shared" si="18"/>
        <v>2019</v>
      </c>
      <c r="D284" s="114">
        <f t="shared" si="19"/>
        <v>43562</v>
      </c>
      <c r="E284" s="112">
        <f>IFERROR(VLOOKUP(D284,Actual_Kirk_HDD!$A$4:$E$1000,5,FALSE),0)</f>
        <v>6.5</v>
      </c>
      <c r="F284" s="112">
        <f>SUMIFS(Staff_Kirk_NHDD!P:P,Staff_Kirk_NHDD!A:A,A284,Staff_Kirk_NHDD!B:B,B284)</f>
        <v>7.5681481481481452</v>
      </c>
      <c r="H284" s="72"/>
      <c r="J284" s="112">
        <f>IFERROR(VLOOKUP($D284,Actual_CGI_HDD!$A$9:$E$1000,5),0)</f>
        <v>0</v>
      </c>
      <c r="K284" s="113">
        <f>SUMIFS(Staff_CGI_NHDD!P:P,Staff_CGI_NHDD!A:A,A284,Staff_CGI_NHDD!B:B,B284)</f>
        <v>1.7433333333333338</v>
      </c>
    </row>
    <row r="285" spans="1:11" x14ac:dyDescent="0.25">
      <c r="A285" s="156">
        <f t="shared" si="16"/>
        <v>4</v>
      </c>
      <c r="B285" s="156">
        <f t="shared" si="17"/>
        <v>8</v>
      </c>
      <c r="C285" s="156">
        <f t="shared" si="18"/>
        <v>2019</v>
      </c>
      <c r="D285" s="114">
        <f t="shared" si="19"/>
        <v>43563</v>
      </c>
      <c r="E285" s="112">
        <f>IFERROR(VLOOKUP(D285,Actual_Kirk_HDD!$A$4:$E$1000,5,FALSE),0)</f>
        <v>4.5</v>
      </c>
      <c r="F285" s="112">
        <f>SUMIFS(Staff_Kirk_NHDD!P:P,Staff_Kirk_NHDD!A:A,A285,Staff_Kirk_NHDD!B:B,B285)</f>
        <v>2.7270370370370371</v>
      </c>
      <c r="H285" s="72"/>
      <c r="J285" s="112">
        <f>IFERROR(VLOOKUP($D285,Actual_CGI_HDD!$A$9:$E$1000,5),0)</f>
        <v>0</v>
      </c>
      <c r="K285" s="113">
        <f>SUMIFS(Staff_CGI_NHDD!P:P,Staff_CGI_NHDD!A:A,A285,Staff_CGI_NHDD!B:B,B285)</f>
        <v>0</v>
      </c>
    </row>
    <row r="286" spans="1:11" x14ac:dyDescent="0.25">
      <c r="A286" s="156">
        <f t="shared" si="16"/>
        <v>4</v>
      </c>
      <c r="B286" s="156">
        <f t="shared" si="17"/>
        <v>9</v>
      </c>
      <c r="C286" s="156">
        <f t="shared" si="18"/>
        <v>2019</v>
      </c>
      <c r="D286" s="114">
        <f t="shared" si="19"/>
        <v>43564</v>
      </c>
      <c r="E286" s="112">
        <f>IFERROR(VLOOKUP(D286,Actual_Kirk_HDD!$A$4:$E$1000,5,FALSE),0)</f>
        <v>4.5</v>
      </c>
      <c r="F286" s="112">
        <f>SUMIFS(Staff_Kirk_NHDD!P:P,Staff_Kirk_NHDD!A:A,A286,Staff_Kirk_NHDD!B:B,B286)</f>
        <v>1.0690740740740743</v>
      </c>
      <c r="H286" s="72"/>
      <c r="J286" s="112">
        <f>IFERROR(VLOOKUP($D286,Actual_CGI_HDD!$A$9:$E$1000,5),0)</f>
        <v>1.5</v>
      </c>
      <c r="K286" s="113">
        <f>SUMIFS(Staff_CGI_NHDD!P:P,Staff_CGI_NHDD!A:A,A286,Staff_CGI_NHDD!B:B,B286)</f>
        <v>4.481851851851852</v>
      </c>
    </row>
    <row r="287" spans="1:11" x14ac:dyDescent="0.25">
      <c r="A287" s="156">
        <f t="shared" si="16"/>
        <v>4</v>
      </c>
      <c r="B287" s="156">
        <f t="shared" si="17"/>
        <v>10</v>
      </c>
      <c r="C287" s="156">
        <f t="shared" si="18"/>
        <v>2019</v>
      </c>
      <c r="D287" s="114">
        <f t="shared" si="19"/>
        <v>43565</v>
      </c>
      <c r="E287" s="112">
        <f>IFERROR(VLOOKUP(D287,Actual_Kirk_HDD!$A$4:$E$1000,5,FALSE),0)</f>
        <v>6.5</v>
      </c>
      <c r="F287" s="112">
        <f>SUMIFS(Staff_Kirk_NHDD!P:P,Staff_Kirk_NHDD!A:A,A287,Staff_Kirk_NHDD!B:B,B287)</f>
        <v>6.3938888888888892</v>
      </c>
      <c r="H287" s="72"/>
      <c r="J287" s="112">
        <f>IFERROR(VLOOKUP($D287,Actual_CGI_HDD!$A$9:$E$1000,5),0)</f>
        <v>0</v>
      </c>
      <c r="K287" s="113">
        <f>SUMIFS(Staff_CGI_NHDD!P:P,Staff_CGI_NHDD!A:A,A287,Staff_CGI_NHDD!B:B,B287)</f>
        <v>0</v>
      </c>
    </row>
    <row r="288" spans="1:11" x14ac:dyDescent="0.25">
      <c r="A288" s="156">
        <f t="shared" si="16"/>
        <v>4</v>
      </c>
      <c r="B288" s="156">
        <f t="shared" si="17"/>
        <v>11</v>
      </c>
      <c r="C288" s="156">
        <f t="shared" si="18"/>
        <v>2019</v>
      </c>
      <c r="D288" s="114">
        <f t="shared" si="19"/>
        <v>43566</v>
      </c>
      <c r="E288" s="112">
        <f>IFERROR(VLOOKUP(D288,Actual_Kirk_HDD!$A$4:$E$1000,5,FALSE),0)</f>
        <v>8.5</v>
      </c>
      <c r="F288" s="112">
        <f>SUMIFS(Staff_Kirk_NHDD!P:P,Staff_Kirk_NHDD!A:A,A288,Staff_Kirk_NHDD!B:B,B288)</f>
        <v>8.7196296296296278</v>
      </c>
      <c r="H288" s="72"/>
      <c r="J288" s="112">
        <f>IFERROR(VLOOKUP($D288,Actual_CGI_HDD!$A$9:$E$1000,5),0)</f>
        <v>0</v>
      </c>
      <c r="K288" s="113">
        <f>SUMIFS(Staff_CGI_NHDD!P:P,Staff_CGI_NHDD!A:A,A288,Staff_CGI_NHDD!B:B,B288)</f>
        <v>0</v>
      </c>
    </row>
    <row r="289" spans="1:11" x14ac:dyDescent="0.25">
      <c r="A289" s="156">
        <f t="shared" si="16"/>
        <v>4</v>
      </c>
      <c r="B289" s="156">
        <f t="shared" si="17"/>
        <v>12</v>
      </c>
      <c r="C289" s="156">
        <f t="shared" si="18"/>
        <v>2019</v>
      </c>
      <c r="D289" s="114">
        <f t="shared" si="19"/>
        <v>43567</v>
      </c>
      <c r="E289" s="112">
        <f>IFERROR(VLOOKUP(D289,Actual_Kirk_HDD!$A$4:$E$1000,5,FALSE),0)</f>
        <v>17</v>
      </c>
      <c r="F289" s="112">
        <f>SUMIFS(Staff_Kirk_NHDD!P:P,Staff_Kirk_NHDD!A:A,A289,Staff_Kirk_NHDD!B:B,B289)</f>
        <v>17.985507765830349</v>
      </c>
      <c r="H289" s="72"/>
      <c r="J289" s="112">
        <f>IFERROR(VLOOKUP($D289,Actual_CGI_HDD!$A$9:$E$1000,5),0)</f>
        <v>10.5</v>
      </c>
      <c r="K289" s="113">
        <f>SUMIFS(Staff_CGI_NHDD!P:P,Staff_CGI_NHDD!A:A,A289,Staff_CGI_NHDD!B:B,B289)</f>
        <v>12.792407407407405</v>
      </c>
    </row>
    <row r="290" spans="1:11" x14ac:dyDescent="0.25">
      <c r="A290" s="156">
        <f t="shared" si="16"/>
        <v>4</v>
      </c>
      <c r="B290" s="156">
        <f t="shared" si="17"/>
        <v>13</v>
      </c>
      <c r="C290" s="156">
        <f t="shared" si="18"/>
        <v>2019</v>
      </c>
      <c r="D290" s="114">
        <f t="shared" si="19"/>
        <v>43568</v>
      </c>
      <c r="E290" s="112">
        <f>IFERROR(VLOOKUP(D290,Actual_Kirk_HDD!$A$4:$E$1000,5,FALSE),0)</f>
        <v>24</v>
      </c>
      <c r="F290" s="112">
        <f>SUMIFS(Staff_Kirk_NHDD!P:P,Staff_Kirk_NHDD!A:A,A290,Staff_Kirk_NHDD!B:B,B290)</f>
        <v>29.198333333333334</v>
      </c>
      <c r="H290" s="72"/>
      <c r="J290" s="112">
        <f>IFERROR(VLOOKUP($D290,Actual_CGI_HDD!$A$9:$E$1000,5),0)</f>
        <v>12.5</v>
      </c>
      <c r="K290" s="113">
        <f>SUMIFS(Staff_CGI_NHDD!P:P,Staff_CGI_NHDD!A:A,A290,Staff_CGI_NHDD!B:B,B290)</f>
        <v>14.646451612903228</v>
      </c>
    </row>
    <row r="291" spans="1:11" x14ac:dyDescent="0.25">
      <c r="A291" s="156">
        <f t="shared" si="16"/>
        <v>4</v>
      </c>
      <c r="B291" s="156">
        <f t="shared" si="17"/>
        <v>14</v>
      </c>
      <c r="C291" s="156">
        <f t="shared" si="18"/>
        <v>2019</v>
      </c>
      <c r="D291" s="114">
        <f t="shared" si="19"/>
        <v>43569</v>
      </c>
      <c r="E291" s="112">
        <f>IFERROR(VLOOKUP(D291,Actual_Kirk_HDD!$A$4:$E$1000,5,FALSE),0)</f>
        <v>21.5</v>
      </c>
      <c r="F291" s="112">
        <f>SUMIFS(Staff_Kirk_NHDD!P:P,Staff_Kirk_NHDD!A:A,A291,Staff_Kirk_NHDD!B:B,B291)</f>
        <v>23.522592592592591</v>
      </c>
      <c r="H291" s="72"/>
      <c r="J291" s="112">
        <f>IFERROR(VLOOKUP($D291,Actual_CGI_HDD!$A$9:$E$1000,5),0)</f>
        <v>23</v>
      </c>
      <c r="K291" s="113">
        <f>SUMIFS(Staff_CGI_NHDD!P:P,Staff_CGI_NHDD!A:A,A291,Staff_CGI_NHDD!B:B,B291)</f>
        <v>22.497759856630822</v>
      </c>
    </row>
    <row r="292" spans="1:11" x14ac:dyDescent="0.25">
      <c r="A292" s="156">
        <f t="shared" si="16"/>
        <v>4</v>
      </c>
      <c r="B292" s="156">
        <f t="shared" si="17"/>
        <v>15</v>
      </c>
      <c r="C292" s="156">
        <f t="shared" si="18"/>
        <v>2019</v>
      </c>
      <c r="D292" s="114">
        <f t="shared" si="19"/>
        <v>43570</v>
      </c>
      <c r="E292" s="112">
        <f>IFERROR(VLOOKUP(D292,Actual_Kirk_HDD!$A$4:$E$1000,5,FALSE),0)</f>
        <v>24</v>
      </c>
      <c r="F292" s="112">
        <f>SUMIFS(Staff_Kirk_NHDD!P:P,Staff_Kirk_NHDD!A:A,A292,Staff_Kirk_NHDD!B:B,B292)</f>
        <v>26.74902031063322</v>
      </c>
      <c r="H292" s="72"/>
      <c r="J292" s="112">
        <f>IFERROR(VLOOKUP($D292,Actual_CGI_HDD!$A$9:$E$1000,5),0)</f>
        <v>16</v>
      </c>
      <c r="K292" s="113">
        <f>SUMIFS(Staff_CGI_NHDD!P:P,Staff_CGI_NHDD!A:A,A292,Staff_CGI_NHDD!B:B,B292)</f>
        <v>17.009629629629629</v>
      </c>
    </row>
    <row r="293" spans="1:11" x14ac:dyDescent="0.25">
      <c r="A293" s="156">
        <f t="shared" si="16"/>
        <v>4</v>
      </c>
      <c r="B293" s="156">
        <f t="shared" si="17"/>
        <v>16</v>
      </c>
      <c r="C293" s="156">
        <f t="shared" si="18"/>
        <v>2019</v>
      </c>
      <c r="D293" s="114">
        <f t="shared" si="19"/>
        <v>43571</v>
      </c>
      <c r="E293" s="112">
        <f>IFERROR(VLOOKUP(D293,Actual_Kirk_HDD!$A$4:$E$1000,5,FALSE),0)</f>
        <v>11</v>
      </c>
      <c r="F293" s="112">
        <f>SUMIFS(Staff_Kirk_NHDD!P:P,Staff_Kirk_NHDD!A:A,A293,Staff_Kirk_NHDD!B:B,B293)</f>
        <v>11.424444444444445</v>
      </c>
      <c r="H293" s="72"/>
      <c r="J293" s="112">
        <f>IFERROR(VLOOKUP($D293,Actual_CGI_HDD!$A$9:$E$1000,5),0)</f>
        <v>4</v>
      </c>
      <c r="K293" s="113">
        <f>SUMIFS(Staff_CGI_NHDD!P:P,Staff_CGI_NHDD!A:A,A293,Staff_CGI_NHDD!B:B,B293)</f>
        <v>6.4081481481481477</v>
      </c>
    </row>
    <row r="294" spans="1:11" x14ac:dyDescent="0.25">
      <c r="A294" s="156">
        <f t="shared" si="16"/>
        <v>4</v>
      </c>
      <c r="B294" s="156">
        <f t="shared" si="17"/>
        <v>17</v>
      </c>
      <c r="C294" s="156">
        <f t="shared" si="18"/>
        <v>2019</v>
      </c>
      <c r="D294" s="114">
        <f t="shared" si="19"/>
        <v>43572</v>
      </c>
      <c r="E294" s="112">
        <f>IFERROR(VLOOKUP(D294,Actual_Kirk_HDD!$A$4:$E$1000,5,FALSE),0)</f>
        <v>0</v>
      </c>
      <c r="F294" s="112">
        <f>SUMIFS(Staff_Kirk_NHDD!P:P,Staff_Kirk_NHDD!A:A,A294,Staff_Kirk_NHDD!B:B,B294)</f>
        <v>0</v>
      </c>
      <c r="H294" s="72"/>
      <c r="J294" s="112">
        <f>IFERROR(VLOOKUP($D294,Actual_CGI_HDD!$A$9:$E$1000,5),0)</f>
        <v>0</v>
      </c>
      <c r="K294" s="113">
        <f>SUMIFS(Staff_CGI_NHDD!P:P,Staff_CGI_NHDD!A:A,A294,Staff_CGI_NHDD!B:B,B294)</f>
        <v>0.7683333333333332</v>
      </c>
    </row>
    <row r="295" spans="1:11" x14ac:dyDescent="0.25">
      <c r="A295" s="156">
        <f t="shared" si="16"/>
        <v>4</v>
      </c>
      <c r="B295" s="156">
        <f t="shared" si="17"/>
        <v>18</v>
      </c>
      <c r="C295" s="156">
        <f t="shared" si="18"/>
        <v>2019</v>
      </c>
      <c r="D295" s="114">
        <f t="shared" si="19"/>
        <v>43573</v>
      </c>
      <c r="E295" s="112">
        <f>IFERROR(VLOOKUP(D295,Actual_Kirk_HDD!$A$4:$E$1000,5,FALSE),0)</f>
        <v>5.5</v>
      </c>
      <c r="F295" s="112">
        <f>SUMIFS(Staff_Kirk_NHDD!P:P,Staff_Kirk_NHDD!A:A,A295,Staff_Kirk_NHDD!B:B,B295)</f>
        <v>5.4016666666666673</v>
      </c>
      <c r="H295" s="72"/>
      <c r="J295" s="112">
        <f>IFERROR(VLOOKUP($D295,Actual_CGI_HDD!$A$9:$E$1000,5),0)</f>
        <v>8</v>
      </c>
      <c r="K295" s="113">
        <f>SUMIFS(Staff_CGI_NHDD!P:P,Staff_CGI_NHDD!A:A,A295,Staff_CGI_NHDD!B:B,B295)</f>
        <v>10.488703703703704</v>
      </c>
    </row>
    <row r="296" spans="1:11" x14ac:dyDescent="0.25">
      <c r="A296" s="156">
        <f t="shared" si="16"/>
        <v>4</v>
      </c>
      <c r="B296" s="156">
        <f t="shared" si="17"/>
        <v>19</v>
      </c>
      <c r="C296" s="156">
        <f t="shared" si="18"/>
        <v>2019</v>
      </c>
      <c r="D296" s="114">
        <f t="shared" si="19"/>
        <v>43574</v>
      </c>
      <c r="E296" s="112">
        <f>IFERROR(VLOOKUP(D296,Actual_Kirk_HDD!$A$4:$E$1000,5,FALSE),0)</f>
        <v>16</v>
      </c>
      <c r="F296" s="112">
        <f>SUMIFS(Staff_Kirk_NHDD!P:P,Staff_Kirk_NHDD!A:A,A296,Staff_Kirk_NHDD!B:B,B296)</f>
        <v>17.138888888888893</v>
      </c>
      <c r="H296" s="72"/>
      <c r="J296" s="112">
        <f>IFERROR(VLOOKUP($D296,Actual_CGI_HDD!$A$9:$E$1000,5),0)</f>
        <v>16.5</v>
      </c>
      <c r="K296" s="113">
        <f>SUMIFS(Staff_CGI_NHDD!P:P,Staff_CGI_NHDD!A:A,A296,Staff_CGI_NHDD!B:B,B296)</f>
        <v>18.40574074074074</v>
      </c>
    </row>
    <row r="297" spans="1:11" x14ac:dyDescent="0.25">
      <c r="A297" s="156">
        <f t="shared" si="16"/>
        <v>4</v>
      </c>
      <c r="B297" s="156">
        <f t="shared" si="17"/>
        <v>20</v>
      </c>
      <c r="C297" s="156">
        <f t="shared" si="18"/>
        <v>2019</v>
      </c>
      <c r="D297" s="114">
        <f t="shared" si="19"/>
        <v>43575</v>
      </c>
      <c r="E297" s="112">
        <f>IFERROR(VLOOKUP(D297,Actual_Kirk_HDD!$A$4:$E$1000,5,FALSE),0)</f>
        <v>15.5</v>
      </c>
      <c r="F297" s="112">
        <f>SUMIFS(Staff_Kirk_NHDD!P:P,Staff_Kirk_NHDD!A:A,A297,Staff_Kirk_NHDD!B:B,B297)</f>
        <v>16.281535244922338</v>
      </c>
      <c r="H297" s="72"/>
      <c r="J297" s="112">
        <f>IFERROR(VLOOKUP($D297,Actual_CGI_HDD!$A$9:$E$1000,5),0)</f>
        <v>10</v>
      </c>
      <c r="K297" s="113">
        <f>SUMIFS(Staff_CGI_NHDD!P:P,Staff_CGI_NHDD!A:A,A297,Staff_CGI_NHDD!B:B,B297)</f>
        <v>11.972777777777781</v>
      </c>
    </row>
    <row r="298" spans="1:11" x14ac:dyDescent="0.25">
      <c r="A298" s="156">
        <f t="shared" si="16"/>
        <v>4</v>
      </c>
      <c r="B298" s="156">
        <f t="shared" si="17"/>
        <v>21</v>
      </c>
      <c r="C298" s="156">
        <f t="shared" si="18"/>
        <v>2019</v>
      </c>
      <c r="D298" s="114">
        <f t="shared" si="19"/>
        <v>43576</v>
      </c>
      <c r="E298" s="112">
        <f>IFERROR(VLOOKUP(D298,Actual_Kirk_HDD!$A$4:$E$1000,5,FALSE),0)</f>
        <v>13</v>
      </c>
      <c r="F298" s="112">
        <f>SUMIFS(Staff_Kirk_NHDD!P:P,Staff_Kirk_NHDD!A:A,A298,Staff_Kirk_NHDD!B:B,B298)</f>
        <v>14.683518518518516</v>
      </c>
      <c r="H298" s="72"/>
      <c r="J298" s="112">
        <f>IFERROR(VLOOKUP($D298,Actual_CGI_HDD!$A$9:$E$1000,5),0)</f>
        <v>8</v>
      </c>
      <c r="K298" s="113">
        <f>SUMIFS(Staff_CGI_NHDD!P:P,Staff_CGI_NHDD!A:A,A298,Staff_CGI_NHDD!B:B,B298)</f>
        <v>9.6959259259259252</v>
      </c>
    </row>
    <row r="299" spans="1:11" x14ac:dyDescent="0.25">
      <c r="A299" s="156">
        <f t="shared" si="16"/>
        <v>4</v>
      </c>
      <c r="B299" s="156">
        <f t="shared" si="17"/>
        <v>22</v>
      </c>
      <c r="C299" s="156">
        <f t="shared" si="18"/>
        <v>2019</v>
      </c>
      <c r="D299" s="114">
        <f t="shared" si="19"/>
        <v>43577</v>
      </c>
      <c r="E299" s="112">
        <f>IFERROR(VLOOKUP(D299,Actual_Kirk_HDD!$A$4:$E$1000,5,FALSE),0)</f>
        <v>0</v>
      </c>
      <c r="F299" s="112">
        <f>SUMIFS(Staff_Kirk_NHDD!P:P,Staff_Kirk_NHDD!A:A,A299,Staff_Kirk_NHDD!B:B,B299)</f>
        <v>0</v>
      </c>
      <c r="H299" s="72"/>
      <c r="J299" s="112">
        <f>IFERROR(VLOOKUP($D299,Actual_CGI_HDD!$A$9:$E$1000,5),0)</f>
        <v>0.5</v>
      </c>
      <c r="K299" s="113">
        <f>SUMIFS(Staff_CGI_NHDD!P:P,Staff_CGI_NHDD!A:A,A299,Staff_CGI_NHDD!B:B,B299)</f>
        <v>2.8177777777777777</v>
      </c>
    </row>
    <row r="300" spans="1:11" x14ac:dyDescent="0.25">
      <c r="A300" s="156">
        <f t="shared" si="16"/>
        <v>4</v>
      </c>
      <c r="B300" s="156">
        <f t="shared" si="17"/>
        <v>23</v>
      </c>
      <c r="C300" s="156">
        <f t="shared" si="18"/>
        <v>2019</v>
      </c>
      <c r="D300" s="114">
        <f t="shared" si="19"/>
        <v>43578</v>
      </c>
      <c r="E300" s="112">
        <f>IFERROR(VLOOKUP(D300,Actual_Kirk_HDD!$A$4:$E$1000,5,FALSE),0)</f>
        <v>2.5</v>
      </c>
      <c r="F300" s="112">
        <f>SUMIFS(Staff_Kirk_NHDD!P:P,Staff_Kirk_NHDD!A:A,A300,Staff_Kirk_NHDD!B:B,B300)</f>
        <v>9.4444444444443821E-3</v>
      </c>
      <c r="H300" s="72"/>
      <c r="J300" s="112">
        <f>IFERROR(VLOOKUP($D300,Actual_CGI_HDD!$A$9:$E$1000,5),0)</f>
        <v>0</v>
      </c>
      <c r="K300" s="113">
        <f>SUMIFS(Staff_CGI_NHDD!P:P,Staff_CGI_NHDD!A:A,A300,Staff_CGI_NHDD!B:B,B300)</f>
        <v>0</v>
      </c>
    </row>
    <row r="301" spans="1:11" x14ac:dyDescent="0.25">
      <c r="A301" s="156">
        <f t="shared" si="16"/>
        <v>4</v>
      </c>
      <c r="B301" s="156">
        <f t="shared" si="17"/>
        <v>24</v>
      </c>
      <c r="C301" s="156">
        <f t="shared" si="18"/>
        <v>2019</v>
      </c>
      <c r="D301" s="114">
        <f t="shared" si="19"/>
        <v>43579</v>
      </c>
      <c r="E301" s="112">
        <f>IFERROR(VLOOKUP(D301,Actual_Kirk_HDD!$A$4:$E$1000,5,FALSE),0)</f>
        <v>13.5</v>
      </c>
      <c r="F301" s="112">
        <f>SUMIFS(Staff_Kirk_NHDD!P:P,Staff_Kirk_NHDD!A:A,A301,Staff_Kirk_NHDD!B:B,B301)</f>
        <v>15.445925925925923</v>
      </c>
      <c r="H301" s="72"/>
      <c r="J301" s="112">
        <f>IFERROR(VLOOKUP($D301,Actual_CGI_HDD!$A$9:$E$1000,5),0)</f>
        <v>0</v>
      </c>
      <c r="K301" s="113">
        <f>SUMIFS(Staff_CGI_NHDD!P:P,Staff_CGI_NHDD!A:A,A301,Staff_CGI_NHDD!B:B,B301)</f>
        <v>0</v>
      </c>
    </row>
    <row r="302" spans="1:11" x14ac:dyDescent="0.25">
      <c r="A302" s="156">
        <f t="shared" si="16"/>
        <v>4</v>
      </c>
      <c r="B302" s="156">
        <f t="shared" si="17"/>
        <v>25</v>
      </c>
      <c r="C302" s="156">
        <f t="shared" si="18"/>
        <v>2019</v>
      </c>
      <c r="D302" s="114">
        <f t="shared" si="19"/>
        <v>43580</v>
      </c>
      <c r="E302" s="112">
        <f>IFERROR(VLOOKUP(D302,Actual_Kirk_HDD!$A$4:$E$1000,5,FALSE),0)</f>
        <v>10</v>
      </c>
      <c r="F302" s="112">
        <f>SUMIFS(Staff_Kirk_NHDD!P:P,Staff_Kirk_NHDD!A:A,A302,Staff_Kirk_NHDD!B:B,B302)</f>
        <v>10.569814814814814</v>
      </c>
      <c r="H302" s="72"/>
      <c r="J302" s="112">
        <f>IFERROR(VLOOKUP($D302,Actual_CGI_HDD!$A$9:$E$1000,5),0)</f>
        <v>1.5</v>
      </c>
      <c r="K302" s="113">
        <f>SUMIFS(Staff_CGI_NHDD!P:P,Staff_CGI_NHDD!A:A,A302,Staff_CGI_NHDD!B:B,B302)</f>
        <v>3.5664277180406212</v>
      </c>
    </row>
    <row r="303" spans="1:11" x14ac:dyDescent="0.25">
      <c r="A303" s="156">
        <f t="shared" si="16"/>
        <v>4</v>
      </c>
      <c r="B303" s="156">
        <f t="shared" si="17"/>
        <v>26</v>
      </c>
      <c r="C303" s="156">
        <f t="shared" si="18"/>
        <v>2019</v>
      </c>
      <c r="D303" s="114">
        <f t="shared" si="19"/>
        <v>43581</v>
      </c>
      <c r="E303" s="112">
        <f>IFERROR(VLOOKUP(D303,Actual_Kirk_HDD!$A$4:$E$1000,5,FALSE),0)</f>
        <v>5</v>
      </c>
      <c r="F303" s="112">
        <f>SUMIFS(Staff_Kirk_NHDD!P:P,Staff_Kirk_NHDD!A:A,A303,Staff_Kirk_NHDD!B:B,B303)</f>
        <v>4.2124074074074072</v>
      </c>
      <c r="H303" s="72"/>
      <c r="J303" s="112">
        <f>IFERROR(VLOOKUP($D303,Actual_CGI_HDD!$A$9:$E$1000,5),0)</f>
        <v>6</v>
      </c>
      <c r="K303" s="113">
        <f>SUMIFS(Staff_CGI_NHDD!P:P,Staff_CGI_NHDD!A:A,A303,Staff_CGI_NHDD!B:B,B303)</f>
        <v>7.1994444444444445</v>
      </c>
    </row>
    <row r="304" spans="1:11" x14ac:dyDescent="0.25">
      <c r="A304" s="156">
        <f t="shared" si="16"/>
        <v>4</v>
      </c>
      <c r="B304" s="156">
        <f t="shared" si="17"/>
        <v>27</v>
      </c>
      <c r="C304" s="156">
        <f t="shared" si="18"/>
        <v>2019</v>
      </c>
      <c r="D304" s="114">
        <f t="shared" si="19"/>
        <v>43582</v>
      </c>
      <c r="E304" s="112">
        <f>IFERROR(VLOOKUP(D304,Actual_Kirk_HDD!$A$4:$E$1000,5,FALSE),0)</f>
        <v>9.5</v>
      </c>
      <c r="F304" s="112">
        <f>SUMIFS(Staff_Kirk_NHDD!P:P,Staff_Kirk_NHDD!A:A,A304,Staff_Kirk_NHDD!B:B,B304)</f>
        <v>9.6188888888888879</v>
      </c>
      <c r="H304" s="72"/>
      <c r="J304" s="112">
        <f>IFERROR(VLOOKUP($D304,Actual_CGI_HDD!$A$9:$E$1000,5),0)</f>
        <v>3.5</v>
      </c>
      <c r="K304" s="113">
        <f>SUMIFS(Staff_CGI_NHDD!P:P,Staff_CGI_NHDD!A:A,A304,Staff_CGI_NHDD!B:B,B304)</f>
        <v>5.4911111111111106</v>
      </c>
    </row>
    <row r="305" spans="1:11" x14ac:dyDescent="0.25">
      <c r="A305" s="156">
        <f t="shared" si="16"/>
        <v>4</v>
      </c>
      <c r="B305" s="156">
        <f t="shared" si="17"/>
        <v>28</v>
      </c>
      <c r="C305" s="156">
        <f t="shared" si="18"/>
        <v>2019</v>
      </c>
      <c r="D305" s="114">
        <f t="shared" si="19"/>
        <v>43583</v>
      </c>
      <c r="E305" s="112">
        <f>IFERROR(VLOOKUP(D305,Actual_Kirk_HDD!$A$4:$E$1000,5,FALSE),0)</f>
        <v>13</v>
      </c>
      <c r="F305" s="112">
        <f>SUMIFS(Staff_Kirk_NHDD!P:P,Staff_Kirk_NHDD!A:A,A305,Staff_Kirk_NHDD!B:B,B305)</f>
        <v>13.768148148148148</v>
      </c>
      <c r="H305" s="72"/>
      <c r="J305" s="112">
        <f>IFERROR(VLOOKUP($D305,Actual_CGI_HDD!$A$9:$E$1000,5),0)</f>
        <v>11.5</v>
      </c>
      <c r="K305" s="113">
        <f>SUMIFS(Staff_CGI_NHDD!P:P,Staff_CGI_NHDD!A:A,A305,Staff_CGI_NHDD!B:B,B305)</f>
        <v>13.76740740740741</v>
      </c>
    </row>
    <row r="306" spans="1:11" x14ac:dyDescent="0.25">
      <c r="A306" s="156">
        <f t="shared" si="16"/>
        <v>4</v>
      </c>
      <c r="B306" s="156">
        <f t="shared" si="17"/>
        <v>29</v>
      </c>
      <c r="C306" s="156">
        <f t="shared" si="18"/>
        <v>2019</v>
      </c>
      <c r="D306" s="114">
        <f t="shared" si="19"/>
        <v>43584</v>
      </c>
      <c r="E306" s="112">
        <f>IFERROR(VLOOKUP(D306,Actual_Kirk_HDD!$A$4:$E$1000,5,FALSE),0)</f>
        <v>21</v>
      </c>
      <c r="F306" s="112">
        <f>SUMIFS(Staff_Kirk_NHDD!P:P,Staff_Kirk_NHDD!A:A,A306,Staff_Kirk_NHDD!B:B,B306)</f>
        <v>21.317777777777781</v>
      </c>
      <c r="H306" s="72"/>
      <c r="J306" s="112">
        <f>IFERROR(VLOOKUP($D306,Actual_CGI_HDD!$A$9:$E$1000,5),0)</f>
        <v>0</v>
      </c>
      <c r="K306" s="113">
        <f>SUMIFS(Staff_CGI_NHDD!P:P,Staff_CGI_NHDD!A:A,A306,Staff_CGI_NHDD!B:B,B306)</f>
        <v>8.1666666666666762E-2</v>
      </c>
    </row>
    <row r="307" spans="1:11" x14ac:dyDescent="0.25">
      <c r="A307" s="156">
        <f t="shared" si="16"/>
        <v>4</v>
      </c>
      <c r="B307" s="156">
        <f t="shared" si="17"/>
        <v>30</v>
      </c>
      <c r="C307" s="156">
        <f t="shared" si="18"/>
        <v>2019</v>
      </c>
      <c r="D307" s="114">
        <f t="shared" si="19"/>
        <v>43585</v>
      </c>
      <c r="E307" s="112">
        <f>IFERROR(VLOOKUP(D307,Actual_Kirk_HDD!$A$4:$E$1000,5,FALSE),0)</f>
        <v>13</v>
      </c>
      <c r="F307" s="112">
        <f>SUMIFS(Staff_Kirk_NHDD!P:P,Staff_Kirk_NHDD!A:A,A307,Staff_Kirk_NHDD!B:B,B307)</f>
        <v>13.166111111111112</v>
      </c>
      <c r="H307" s="72"/>
      <c r="J307" s="112">
        <f>IFERROR(VLOOKUP($D307,Actual_CGI_HDD!$A$9:$E$1000,5),0)</f>
        <v>0</v>
      </c>
      <c r="K307" s="113">
        <f>SUMIFS(Staff_CGI_NHDD!P:P,Staff_CGI_NHDD!A:A,A307,Staff_CGI_NHDD!B:B,B307)</f>
        <v>0</v>
      </c>
    </row>
    <row r="308" spans="1:11" x14ac:dyDescent="0.25">
      <c r="A308" s="156">
        <f t="shared" si="16"/>
        <v>5</v>
      </c>
      <c r="B308" s="156">
        <f t="shared" si="17"/>
        <v>1</v>
      </c>
      <c r="C308" s="156">
        <f t="shared" si="18"/>
        <v>2019</v>
      </c>
      <c r="D308" s="114">
        <f t="shared" si="19"/>
        <v>43586</v>
      </c>
      <c r="E308" s="112">
        <f>IFERROR(VLOOKUP(D308,Actual_Kirk_HDD!$A$4:$E$1000,5,FALSE),0)</f>
        <v>13.5</v>
      </c>
      <c r="F308" s="112">
        <f>SUMIFS(Staff_Kirk_NHDD!P:P,Staff_Kirk_NHDD!A:A,A308,Staff_Kirk_NHDD!B:B,B308)</f>
        <v>9.1459677419354843</v>
      </c>
      <c r="H308" s="72"/>
      <c r="J308" s="112">
        <f>IFERROR(VLOOKUP($D308,Actual_CGI_HDD!$A$9:$E$1000,5),0)</f>
        <v>0</v>
      </c>
      <c r="K308" s="113">
        <f>SUMIFS(Staff_CGI_NHDD!P:P,Staff_CGI_NHDD!A:A,A308,Staff_CGI_NHDD!B:B,B308)</f>
        <v>0</v>
      </c>
    </row>
    <row r="309" spans="1:11" x14ac:dyDescent="0.25">
      <c r="A309" s="156">
        <f t="shared" si="16"/>
        <v>5</v>
      </c>
      <c r="B309" s="156">
        <f t="shared" si="17"/>
        <v>2</v>
      </c>
      <c r="C309" s="156">
        <f t="shared" si="18"/>
        <v>2019</v>
      </c>
      <c r="D309" s="114">
        <f t="shared" si="19"/>
        <v>43587</v>
      </c>
      <c r="E309" s="112">
        <f>IFERROR(VLOOKUP(D309,Actual_Kirk_HDD!$A$4:$E$1000,5,FALSE),0)</f>
        <v>9</v>
      </c>
      <c r="F309" s="112">
        <f>SUMIFS(Staff_Kirk_NHDD!P:P,Staff_Kirk_NHDD!A:A,A309,Staff_Kirk_NHDD!B:B,B309)</f>
        <v>5.264462365591398</v>
      </c>
      <c r="H309" s="72"/>
      <c r="J309" s="112">
        <f>IFERROR(VLOOKUP($D309,Actual_CGI_HDD!$A$9:$E$1000,5),0)</f>
        <v>0</v>
      </c>
      <c r="K309" s="113">
        <f>SUMIFS(Staff_CGI_NHDD!P:P,Staff_CGI_NHDD!A:A,A309,Staff_CGI_NHDD!B:B,B309)</f>
        <v>1.3013978494623686</v>
      </c>
    </row>
    <row r="310" spans="1:11" x14ac:dyDescent="0.25">
      <c r="A310" s="156">
        <f t="shared" si="16"/>
        <v>5</v>
      </c>
      <c r="B310" s="156">
        <f t="shared" si="17"/>
        <v>3</v>
      </c>
      <c r="C310" s="156">
        <f t="shared" si="18"/>
        <v>2019</v>
      </c>
      <c r="D310" s="114">
        <f t="shared" si="19"/>
        <v>43588</v>
      </c>
      <c r="E310" s="112">
        <f>IFERROR(VLOOKUP(D310,Actual_Kirk_HDD!$A$4:$E$1000,5,FALSE),0)</f>
        <v>11.5</v>
      </c>
      <c r="F310" s="112">
        <f>SUMIFS(Staff_Kirk_NHDD!P:P,Staff_Kirk_NHDD!A:A,A310,Staff_Kirk_NHDD!B:B,B310)</f>
        <v>6.7132795698924737</v>
      </c>
      <c r="H310" s="72"/>
      <c r="J310" s="112">
        <f>IFERROR(VLOOKUP($D310,Actual_CGI_HDD!$A$9:$E$1000,5),0)</f>
        <v>0</v>
      </c>
      <c r="K310" s="113">
        <f>SUMIFS(Staff_CGI_NHDD!P:P,Staff_CGI_NHDD!A:A,A310,Staff_CGI_NHDD!B:B,B310)</f>
        <v>2.9194623655913978</v>
      </c>
    </row>
    <row r="311" spans="1:11" x14ac:dyDescent="0.25">
      <c r="A311" s="156">
        <f t="shared" si="16"/>
        <v>5</v>
      </c>
      <c r="B311" s="156">
        <f t="shared" si="17"/>
        <v>4</v>
      </c>
      <c r="C311" s="156">
        <f t="shared" si="18"/>
        <v>2019</v>
      </c>
      <c r="D311" s="114">
        <f t="shared" si="19"/>
        <v>43589</v>
      </c>
      <c r="E311" s="112">
        <f>IFERROR(VLOOKUP(D311,Actual_Kirk_HDD!$A$4:$E$1000,5,FALSE),0)</f>
        <v>17.5</v>
      </c>
      <c r="F311" s="112">
        <f>SUMIFS(Staff_Kirk_NHDD!P:P,Staff_Kirk_NHDD!A:A,A311,Staff_Kirk_NHDD!B:B,B311)</f>
        <v>13.707939068100355</v>
      </c>
      <c r="H311" s="72"/>
      <c r="J311" s="112">
        <f>IFERROR(VLOOKUP($D311,Actual_CGI_HDD!$A$9:$E$1000,5),0)</f>
        <v>6.5</v>
      </c>
      <c r="K311" s="113">
        <f>SUMIFS(Staff_CGI_NHDD!P:P,Staff_CGI_NHDD!A:A,A311,Staff_CGI_NHDD!B:B,B311)</f>
        <v>5.4779928315412167</v>
      </c>
    </row>
    <row r="312" spans="1:11" x14ac:dyDescent="0.25">
      <c r="A312" s="156">
        <f t="shared" si="16"/>
        <v>5</v>
      </c>
      <c r="B312" s="156">
        <f t="shared" si="17"/>
        <v>5</v>
      </c>
      <c r="C312" s="156">
        <f t="shared" si="18"/>
        <v>2019</v>
      </c>
      <c r="D312" s="114">
        <f t="shared" si="19"/>
        <v>43590</v>
      </c>
      <c r="E312" s="112">
        <f>IFERROR(VLOOKUP(D312,Actual_Kirk_HDD!$A$4:$E$1000,5,FALSE),0)</f>
        <v>11</v>
      </c>
      <c r="F312" s="112">
        <f>SUMIFS(Staff_Kirk_NHDD!P:P,Staff_Kirk_NHDD!A:A,A312,Staff_Kirk_NHDD!B:B,B312)</f>
        <v>6.065878136200717</v>
      </c>
      <c r="H312" s="72"/>
      <c r="J312" s="112">
        <f>IFERROR(VLOOKUP($D312,Actual_CGI_HDD!$A$9:$E$1000,5),0)</f>
        <v>2.5</v>
      </c>
      <c r="K312" s="113">
        <f>SUMIFS(Staff_CGI_NHDD!P:P,Staff_CGI_NHDD!A:A,A312,Staff_CGI_NHDD!B:B,B312)</f>
        <v>3.766200716845876</v>
      </c>
    </row>
    <row r="313" spans="1:11" x14ac:dyDescent="0.25">
      <c r="A313" s="156">
        <f t="shared" si="16"/>
        <v>5</v>
      </c>
      <c r="B313" s="156">
        <f t="shared" si="17"/>
        <v>6</v>
      </c>
      <c r="C313" s="156">
        <f t="shared" si="18"/>
        <v>2019</v>
      </c>
      <c r="D313" s="114">
        <f t="shared" si="19"/>
        <v>43591</v>
      </c>
      <c r="E313" s="112">
        <f>IFERROR(VLOOKUP(D313,Actual_Kirk_HDD!$A$4:$E$1000,5,FALSE),0)</f>
        <v>4</v>
      </c>
      <c r="F313" s="112">
        <f>SUMIFS(Staff_Kirk_NHDD!P:P,Staff_Kirk_NHDD!A:A,A313,Staff_Kirk_NHDD!B:B,B313)</f>
        <v>2.4845698924731172</v>
      </c>
      <c r="H313" s="72"/>
      <c r="J313" s="112">
        <f>IFERROR(VLOOKUP($D313,Actual_CGI_HDD!$A$9:$E$1000,5),0)</f>
        <v>3.5</v>
      </c>
      <c r="K313" s="113">
        <f>SUMIFS(Staff_CGI_NHDD!P:P,Staff_CGI_NHDD!A:A,A313,Staff_CGI_NHDD!B:B,B313)</f>
        <v>4.4746415770609307</v>
      </c>
    </row>
    <row r="314" spans="1:11" x14ac:dyDescent="0.25">
      <c r="A314" s="156">
        <f t="shared" si="16"/>
        <v>5</v>
      </c>
      <c r="B314" s="156">
        <f t="shared" si="17"/>
        <v>7</v>
      </c>
      <c r="C314" s="156">
        <f t="shared" si="18"/>
        <v>2019</v>
      </c>
      <c r="D314" s="114">
        <f t="shared" si="19"/>
        <v>43592</v>
      </c>
      <c r="E314" s="112">
        <f>IFERROR(VLOOKUP(D314,Actual_Kirk_HDD!$A$4:$E$1000,5,FALSE),0)</f>
        <v>0</v>
      </c>
      <c r="F314" s="112">
        <f>SUMIFS(Staff_Kirk_NHDD!P:P,Staff_Kirk_NHDD!A:A,A314,Staff_Kirk_NHDD!B:B,B314)</f>
        <v>0</v>
      </c>
      <c r="H314" s="72"/>
      <c r="J314" s="112">
        <f>IFERROR(VLOOKUP($D314,Actual_CGI_HDD!$A$9:$E$1000,5),0)</f>
        <v>0</v>
      </c>
      <c r="K314" s="113">
        <f>SUMIFS(Staff_CGI_NHDD!P:P,Staff_CGI_NHDD!A:A,A314,Staff_CGI_NHDD!B:B,B314)</f>
        <v>0</v>
      </c>
    </row>
    <row r="315" spans="1:11" x14ac:dyDescent="0.25">
      <c r="A315" s="156">
        <f t="shared" si="16"/>
        <v>5</v>
      </c>
      <c r="B315" s="156">
        <f t="shared" si="17"/>
        <v>8</v>
      </c>
      <c r="C315" s="156">
        <f t="shared" si="18"/>
        <v>2019</v>
      </c>
      <c r="D315" s="114">
        <f t="shared" si="19"/>
        <v>43593</v>
      </c>
      <c r="E315" s="112">
        <f>IFERROR(VLOOKUP(D315,Actual_Kirk_HDD!$A$4:$E$1000,5,FALSE),0)</f>
        <v>13</v>
      </c>
      <c r="F315" s="112">
        <f>SUMIFS(Staff_Kirk_NHDD!P:P,Staff_Kirk_NHDD!A:A,A315,Staff_Kirk_NHDD!B:B,B315)</f>
        <v>7.4299999999999979</v>
      </c>
      <c r="H315" s="72"/>
      <c r="J315" s="112">
        <f>IFERROR(VLOOKUP($D315,Actual_CGI_HDD!$A$9:$E$1000,5),0)</f>
        <v>0</v>
      </c>
      <c r="K315" s="113">
        <f>SUMIFS(Staff_CGI_NHDD!P:P,Staff_CGI_NHDD!A:A,A315,Staff_CGI_NHDD!B:B,B315)</f>
        <v>0</v>
      </c>
    </row>
    <row r="316" spans="1:11" x14ac:dyDescent="0.25">
      <c r="A316" s="156">
        <f t="shared" si="16"/>
        <v>5</v>
      </c>
      <c r="B316" s="156">
        <f t="shared" si="17"/>
        <v>9</v>
      </c>
      <c r="C316" s="156">
        <f t="shared" si="18"/>
        <v>2019</v>
      </c>
      <c r="D316" s="114">
        <f t="shared" si="19"/>
        <v>43594</v>
      </c>
      <c r="E316" s="112">
        <f>IFERROR(VLOOKUP(D316,Actual_Kirk_HDD!$A$4:$E$1000,5,FALSE),0)</f>
        <v>7</v>
      </c>
      <c r="F316" s="112">
        <f>SUMIFS(Staff_Kirk_NHDD!P:P,Staff_Kirk_NHDD!A:A,A316,Staff_Kirk_NHDD!B:B,B316)</f>
        <v>3.908870967741934</v>
      </c>
      <c r="H316" s="72"/>
      <c r="J316" s="112">
        <f>IFERROR(VLOOKUP($D316,Actual_CGI_HDD!$A$9:$E$1000,5),0)</f>
        <v>0</v>
      </c>
      <c r="K316" s="113">
        <f>SUMIFS(Staff_CGI_NHDD!P:P,Staff_CGI_NHDD!A:A,A316,Staff_CGI_NHDD!B:B,B316)</f>
        <v>2.1307347670250896</v>
      </c>
    </row>
    <row r="317" spans="1:11" x14ac:dyDescent="0.25">
      <c r="A317" s="156">
        <f t="shared" si="16"/>
        <v>5</v>
      </c>
      <c r="B317" s="156">
        <f t="shared" si="17"/>
        <v>10</v>
      </c>
      <c r="C317" s="156">
        <f t="shared" si="18"/>
        <v>2019</v>
      </c>
      <c r="D317" s="114">
        <f t="shared" si="19"/>
        <v>43595</v>
      </c>
      <c r="E317" s="112">
        <f>IFERROR(VLOOKUP(D317,Actual_Kirk_HDD!$A$4:$E$1000,5,FALSE),0)</f>
        <v>21</v>
      </c>
      <c r="F317" s="112">
        <f>SUMIFS(Staff_Kirk_NHDD!P:P,Staff_Kirk_NHDD!A:A,A317,Staff_Kirk_NHDD!B:B,B317)</f>
        <v>21.201254480286739</v>
      </c>
      <c r="H317" s="72"/>
      <c r="J317" s="112">
        <f>IFERROR(VLOOKUP($D317,Actual_CGI_HDD!$A$9:$E$1000,5),0)</f>
        <v>7.5</v>
      </c>
      <c r="K317" s="113">
        <f>SUMIFS(Staff_CGI_NHDD!P:P,Staff_CGI_NHDD!A:A,A317,Staff_CGI_NHDD!B:B,B317)</f>
        <v>7.5496236559139733</v>
      </c>
    </row>
    <row r="318" spans="1:11" x14ac:dyDescent="0.25">
      <c r="A318" s="156">
        <f t="shared" si="16"/>
        <v>5</v>
      </c>
      <c r="B318" s="156">
        <f t="shared" si="17"/>
        <v>11</v>
      </c>
      <c r="C318" s="156">
        <f t="shared" si="18"/>
        <v>2019</v>
      </c>
      <c r="D318" s="114">
        <f t="shared" si="19"/>
        <v>43596</v>
      </c>
      <c r="E318" s="112">
        <f>IFERROR(VLOOKUP(D318,Actual_Kirk_HDD!$A$4:$E$1000,5,FALSE),0)</f>
        <v>16</v>
      </c>
      <c r="F318" s="112">
        <f>SUMIFS(Staff_Kirk_NHDD!P:P,Staff_Kirk_NHDD!A:A,A318,Staff_Kirk_NHDD!B:B,B318)</f>
        <v>11.01689964157706</v>
      </c>
      <c r="H318" s="72"/>
      <c r="J318" s="112">
        <f>IFERROR(VLOOKUP($D318,Actual_CGI_HDD!$A$9:$E$1000,5),0)</f>
        <v>11.5</v>
      </c>
      <c r="K318" s="113">
        <f>SUMIFS(Staff_CGI_NHDD!P:P,Staff_CGI_NHDD!A:A,A318,Staff_CGI_NHDD!B:B,B318)</f>
        <v>14.215089605734764</v>
      </c>
    </row>
    <row r="319" spans="1:11" x14ac:dyDescent="0.25">
      <c r="A319" s="156">
        <f t="shared" si="16"/>
        <v>5</v>
      </c>
      <c r="B319" s="156">
        <f t="shared" si="17"/>
        <v>12</v>
      </c>
      <c r="C319" s="156">
        <f t="shared" si="18"/>
        <v>2019</v>
      </c>
      <c r="D319" s="114">
        <f t="shared" si="19"/>
        <v>43597</v>
      </c>
      <c r="E319" s="112">
        <f>IFERROR(VLOOKUP(D319,Actual_Kirk_HDD!$A$4:$E$1000,5,FALSE),0)</f>
        <v>18</v>
      </c>
      <c r="F319" s="112">
        <f>SUMIFS(Staff_Kirk_NHDD!P:P,Staff_Kirk_NHDD!A:A,A319,Staff_Kirk_NHDD!B:B,B319)</f>
        <v>15.368243727598569</v>
      </c>
      <c r="H319" s="72"/>
      <c r="J319" s="112">
        <f>IFERROR(VLOOKUP($D319,Actual_CGI_HDD!$A$9:$E$1000,5),0)</f>
        <v>8</v>
      </c>
      <c r="K319" s="113">
        <f>SUMIFS(Staff_CGI_NHDD!P:P,Staff_CGI_NHDD!A:A,A319,Staff_CGI_NHDD!B:B,B319)</f>
        <v>9.0182616487455132</v>
      </c>
    </row>
    <row r="320" spans="1:11" x14ac:dyDescent="0.25">
      <c r="A320" s="156">
        <f t="shared" si="16"/>
        <v>5</v>
      </c>
      <c r="B320" s="156">
        <f t="shared" si="17"/>
        <v>13</v>
      </c>
      <c r="C320" s="156">
        <f t="shared" si="18"/>
        <v>2019</v>
      </c>
      <c r="D320" s="114">
        <f t="shared" si="19"/>
        <v>43598</v>
      </c>
      <c r="E320" s="112">
        <f>IFERROR(VLOOKUP(D320,Actual_Kirk_HDD!$A$4:$E$1000,5,FALSE),0)</f>
        <v>20.5</v>
      </c>
      <c r="F320" s="112">
        <f>SUMIFS(Staff_Kirk_NHDD!P:P,Staff_Kirk_NHDD!A:A,A320,Staff_Kirk_NHDD!B:B,B320)</f>
        <v>17.361827956989249</v>
      </c>
      <c r="H320" s="72"/>
      <c r="J320" s="112">
        <f>IFERROR(VLOOKUP($D320,Actual_CGI_HDD!$A$9:$E$1000,5),0)</f>
        <v>9</v>
      </c>
      <c r="K320" s="113">
        <f>SUMIFS(Staff_CGI_NHDD!P:P,Staff_CGI_NHDD!A:A,A320,Staff_CGI_NHDD!B:B,B320)</f>
        <v>10.856379928315413</v>
      </c>
    </row>
    <row r="321" spans="1:11" x14ac:dyDescent="0.25">
      <c r="A321" s="156">
        <f t="shared" si="16"/>
        <v>5</v>
      </c>
      <c r="B321" s="156">
        <f t="shared" si="17"/>
        <v>14</v>
      </c>
      <c r="C321" s="156">
        <f t="shared" si="18"/>
        <v>2019</v>
      </c>
      <c r="D321" s="114">
        <f t="shared" si="19"/>
        <v>43599</v>
      </c>
      <c r="E321" s="112">
        <f>IFERROR(VLOOKUP(D321,Actual_Kirk_HDD!$A$4:$E$1000,5,FALSE),0)</f>
        <v>13.5</v>
      </c>
      <c r="F321" s="112">
        <f>SUMIFS(Staff_Kirk_NHDD!P:P,Staff_Kirk_NHDD!A:A,A321,Staff_Kirk_NHDD!B:B,B321)</f>
        <v>8.2015412186379937</v>
      </c>
      <c r="H321" s="72"/>
      <c r="J321" s="112">
        <f>IFERROR(VLOOKUP($D321,Actual_CGI_HDD!$A$9:$E$1000,5),0)</f>
        <v>7</v>
      </c>
      <c r="K321" s="113">
        <f>SUMIFS(Staff_CGI_NHDD!P:P,Staff_CGI_NHDD!A:A,A321,Staff_CGI_NHDD!B:B,B321)</f>
        <v>6.5186379928315397</v>
      </c>
    </row>
    <row r="322" spans="1:11" x14ac:dyDescent="0.25">
      <c r="A322" s="156">
        <f t="shared" si="16"/>
        <v>5</v>
      </c>
      <c r="B322" s="156">
        <f t="shared" si="17"/>
        <v>15</v>
      </c>
      <c r="C322" s="156">
        <f t="shared" si="18"/>
        <v>2019</v>
      </c>
      <c r="D322" s="114">
        <f t="shared" si="19"/>
        <v>43600</v>
      </c>
      <c r="E322" s="112">
        <f>IFERROR(VLOOKUP(D322,Actual_Kirk_HDD!$A$4:$E$1000,5,FALSE),0)</f>
        <v>4.5</v>
      </c>
      <c r="F322" s="112">
        <f>SUMIFS(Staff_Kirk_NHDD!P:P,Staff_Kirk_NHDD!A:A,A322,Staff_Kirk_NHDD!B:B,B322)</f>
        <v>3.1718279569892456</v>
      </c>
      <c r="H322" s="72"/>
      <c r="J322" s="112">
        <f>IFERROR(VLOOKUP($D322,Actual_CGI_HDD!$A$9:$E$1000,5),0)</f>
        <v>0</v>
      </c>
      <c r="K322" s="113">
        <f>SUMIFS(Staff_CGI_NHDD!P:P,Staff_CGI_NHDD!A:A,A322,Staff_CGI_NHDD!B:B,B322)</f>
        <v>0.57851254480286607</v>
      </c>
    </row>
    <row r="323" spans="1:11" x14ac:dyDescent="0.25">
      <c r="A323" s="156">
        <f t="shared" si="16"/>
        <v>5</v>
      </c>
      <c r="B323" s="156">
        <f t="shared" si="17"/>
        <v>16</v>
      </c>
      <c r="C323" s="156">
        <f t="shared" si="18"/>
        <v>2019</v>
      </c>
      <c r="D323" s="114">
        <f t="shared" si="19"/>
        <v>43601</v>
      </c>
      <c r="E323" s="112">
        <f>IFERROR(VLOOKUP(D323,Actual_Kirk_HDD!$A$4:$E$1000,5,FALSE),0)</f>
        <v>1.5</v>
      </c>
      <c r="F323" s="112">
        <f>SUMIFS(Staff_Kirk_NHDD!P:P,Staff_Kirk_NHDD!A:A,A323,Staff_Kirk_NHDD!B:B,B323)</f>
        <v>0.92596774193548137</v>
      </c>
      <c r="H323" s="72"/>
      <c r="J323" s="112">
        <f>IFERROR(VLOOKUP($D323,Actual_CGI_HDD!$A$9:$E$1000,5),0)</f>
        <v>0</v>
      </c>
      <c r="K323" s="113">
        <f>SUMIFS(Staff_CGI_NHDD!P:P,Staff_CGI_NHDD!A:A,A323,Staff_CGI_NHDD!B:B,B323)</f>
        <v>0</v>
      </c>
    </row>
    <row r="324" spans="1:11" x14ac:dyDescent="0.25">
      <c r="A324" s="156">
        <f t="shared" si="16"/>
        <v>5</v>
      </c>
      <c r="B324" s="156">
        <f t="shared" si="17"/>
        <v>17</v>
      </c>
      <c r="C324" s="156">
        <f t="shared" si="18"/>
        <v>2019</v>
      </c>
      <c r="D324" s="114">
        <f t="shared" si="19"/>
        <v>43602</v>
      </c>
      <c r="E324" s="112">
        <f>IFERROR(VLOOKUP(D324,Actual_Kirk_HDD!$A$4:$E$1000,5,FALSE),0)</f>
        <v>0</v>
      </c>
      <c r="F324" s="112">
        <f>SUMIFS(Staff_Kirk_NHDD!P:P,Staff_Kirk_NHDD!A:A,A324,Staff_Kirk_NHDD!B:B,B324)</f>
        <v>0</v>
      </c>
      <c r="H324" s="72"/>
      <c r="J324" s="112">
        <f>IFERROR(VLOOKUP($D324,Actual_CGI_HDD!$A$9:$E$1000,5),0)</f>
        <v>0</v>
      </c>
      <c r="K324" s="113">
        <f>SUMIFS(Staff_CGI_NHDD!P:P,Staff_CGI_NHDD!A:A,A324,Staff_CGI_NHDD!B:B,B324)</f>
        <v>0</v>
      </c>
    </row>
    <row r="325" spans="1:11" x14ac:dyDescent="0.25">
      <c r="A325" s="156">
        <f t="shared" si="16"/>
        <v>5</v>
      </c>
      <c r="B325" s="156">
        <f t="shared" si="17"/>
        <v>18</v>
      </c>
      <c r="C325" s="156">
        <f t="shared" si="18"/>
        <v>2019</v>
      </c>
      <c r="D325" s="114">
        <f t="shared" si="19"/>
        <v>43603</v>
      </c>
      <c r="E325" s="112">
        <f>IFERROR(VLOOKUP(D325,Actual_Kirk_HDD!$A$4:$E$1000,5,FALSE),0)</f>
        <v>0</v>
      </c>
      <c r="F325" s="112">
        <f>SUMIFS(Staff_Kirk_NHDD!P:P,Staff_Kirk_NHDD!A:A,A325,Staff_Kirk_NHDD!B:B,B325)</f>
        <v>0</v>
      </c>
      <c r="H325" s="72"/>
      <c r="J325" s="112">
        <f>IFERROR(VLOOKUP($D325,Actual_CGI_HDD!$A$9:$E$1000,5),0)</f>
        <v>0</v>
      </c>
      <c r="K325" s="113">
        <f>SUMIFS(Staff_CGI_NHDD!P:P,Staff_CGI_NHDD!A:A,A325,Staff_CGI_NHDD!B:B,B325)</f>
        <v>0</v>
      </c>
    </row>
    <row r="326" spans="1:11" x14ac:dyDescent="0.25">
      <c r="A326" s="156">
        <f t="shared" ref="A326:A389" si="20">MONTH(D326)</f>
        <v>5</v>
      </c>
      <c r="B326" s="156">
        <f t="shared" ref="B326:B389" si="21">+DAY(D326)</f>
        <v>19</v>
      </c>
      <c r="C326" s="156">
        <f t="shared" ref="C326:C389" si="22">YEAR(D326)</f>
        <v>2019</v>
      </c>
      <c r="D326" s="114">
        <f t="shared" ref="D326:D389" si="23">D325+1</f>
        <v>43604</v>
      </c>
      <c r="E326" s="112">
        <f>IFERROR(VLOOKUP(D326,Actual_Kirk_HDD!$A$4:$E$1000,5,FALSE),0)</f>
        <v>0</v>
      </c>
      <c r="F326" s="112">
        <f>SUMIFS(Staff_Kirk_NHDD!P:P,Staff_Kirk_NHDD!A:A,A326,Staff_Kirk_NHDD!B:B,B326)</f>
        <v>0</v>
      </c>
      <c r="H326" s="72"/>
      <c r="J326" s="112">
        <f>IFERROR(VLOOKUP($D326,Actual_CGI_HDD!$A$9:$E$1000,5),0)</f>
        <v>0</v>
      </c>
      <c r="K326" s="113">
        <f>SUMIFS(Staff_CGI_NHDD!P:P,Staff_CGI_NHDD!A:A,A326,Staff_CGI_NHDD!B:B,B326)</f>
        <v>0</v>
      </c>
    </row>
    <row r="327" spans="1:11" x14ac:dyDescent="0.25">
      <c r="A327" s="156">
        <f t="shared" si="20"/>
        <v>5</v>
      </c>
      <c r="B327" s="156">
        <f t="shared" si="21"/>
        <v>20</v>
      </c>
      <c r="C327" s="156">
        <f t="shared" si="22"/>
        <v>2019</v>
      </c>
      <c r="D327" s="114">
        <f t="shared" si="23"/>
        <v>43605</v>
      </c>
      <c r="E327" s="112">
        <f>IFERROR(VLOOKUP(D327,Actual_Kirk_HDD!$A$4:$E$1000,5,FALSE),0)</f>
        <v>8.5</v>
      </c>
      <c r="F327" s="112">
        <f>SUMIFS(Staff_Kirk_NHDD!P:P,Staff_Kirk_NHDD!A:A,A327,Staff_Kirk_NHDD!B:B,B327)</f>
        <v>4.6554838709677409</v>
      </c>
      <c r="H327" s="72"/>
      <c r="J327" s="112">
        <f>IFERROR(VLOOKUP($D327,Actual_CGI_HDD!$A$9:$E$1000,5),0)</f>
        <v>0</v>
      </c>
      <c r="K327" s="113">
        <f>SUMIFS(Staff_CGI_NHDD!P:P,Staff_CGI_NHDD!A:A,A327,Staff_CGI_NHDD!B:B,B327)</f>
        <v>3.2867383512544278E-2</v>
      </c>
    </row>
    <row r="328" spans="1:11" x14ac:dyDescent="0.25">
      <c r="A328" s="156">
        <f t="shared" si="20"/>
        <v>5</v>
      </c>
      <c r="B328" s="156">
        <f t="shared" si="21"/>
        <v>21</v>
      </c>
      <c r="C328" s="156">
        <f t="shared" si="22"/>
        <v>2019</v>
      </c>
      <c r="D328" s="114">
        <f t="shared" si="23"/>
        <v>43606</v>
      </c>
      <c r="E328" s="112">
        <f>IFERROR(VLOOKUP(D328,Actual_Kirk_HDD!$A$4:$E$1000,5,FALSE),0)</f>
        <v>16.5</v>
      </c>
      <c r="F328" s="112">
        <f>SUMIFS(Staff_Kirk_NHDD!P:P,Staff_Kirk_NHDD!A:A,A328,Staff_Kirk_NHDD!B:B,B328)</f>
        <v>12.2791935483871</v>
      </c>
      <c r="H328" s="72"/>
      <c r="J328" s="112">
        <f>IFERROR(VLOOKUP($D328,Actual_CGI_HDD!$A$9:$E$1000,5),0)</f>
        <v>0</v>
      </c>
      <c r="K328" s="113">
        <f>SUMIFS(Staff_CGI_NHDD!P:P,Staff_CGI_NHDD!A:A,A328,Staff_CGI_NHDD!B:B,B328)</f>
        <v>0</v>
      </c>
    </row>
    <row r="329" spans="1:11" x14ac:dyDescent="0.25">
      <c r="A329" s="156">
        <f t="shared" si="20"/>
        <v>5</v>
      </c>
      <c r="B329" s="156">
        <f t="shared" si="21"/>
        <v>22</v>
      </c>
      <c r="C329" s="156">
        <f t="shared" si="22"/>
        <v>2019</v>
      </c>
      <c r="D329" s="114">
        <f t="shared" si="23"/>
        <v>43607</v>
      </c>
      <c r="E329" s="112">
        <f>IFERROR(VLOOKUP(D329,Actual_Kirk_HDD!$A$4:$E$1000,5,FALSE),0)</f>
        <v>14</v>
      </c>
      <c r="F329" s="112">
        <f>SUMIFS(Staff_Kirk_NHDD!P:P,Staff_Kirk_NHDD!A:A,A329,Staff_Kirk_NHDD!B:B,B329)</f>
        <v>10.027741935483872</v>
      </c>
      <c r="H329" s="72"/>
      <c r="J329" s="112">
        <f>IFERROR(VLOOKUP($D329,Actual_CGI_HDD!$A$9:$E$1000,5),0)</f>
        <v>0</v>
      </c>
      <c r="K329" s="113">
        <f>SUMIFS(Staff_CGI_NHDD!P:P,Staff_CGI_NHDD!A:A,A329,Staff_CGI_NHDD!B:B,B329)</f>
        <v>0</v>
      </c>
    </row>
    <row r="330" spans="1:11" x14ac:dyDescent="0.25">
      <c r="A330" s="156">
        <f t="shared" si="20"/>
        <v>5</v>
      </c>
      <c r="B330" s="156">
        <f t="shared" si="21"/>
        <v>23</v>
      </c>
      <c r="C330" s="156">
        <f t="shared" si="22"/>
        <v>2019</v>
      </c>
      <c r="D330" s="114">
        <f t="shared" si="23"/>
        <v>43608</v>
      </c>
      <c r="E330" s="112">
        <f>IFERROR(VLOOKUP(D330,Actual_Kirk_HDD!$A$4:$E$1000,5,FALSE),0)</f>
        <v>1.5</v>
      </c>
      <c r="F330" s="112">
        <f>SUMIFS(Staff_Kirk_NHDD!P:P,Staff_Kirk_NHDD!A:A,A330,Staff_Kirk_NHDD!B:B,B330)</f>
        <v>8.833333333333257E-2</v>
      </c>
      <c r="H330" s="72"/>
      <c r="J330" s="112">
        <f>IFERROR(VLOOKUP($D330,Actual_CGI_HDD!$A$9:$E$1000,5),0)</f>
        <v>0</v>
      </c>
      <c r="K330" s="113">
        <f>SUMIFS(Staff_CGI_NHDD!P:P,Staff_CGI_NHDD!A:A,A330,Staff_CGI_NHDD!B:B,B330)</f>
        <v>0</v>
      </c>
    </row>
    <row r="331" spans="1:11" x14ac:dyDescent="0.25">
      <c r="A331" s="156">
        <f t="shared" si="20"/>
        <v>5</v>
      </c>
      <c r="B331" s="156">
        <f t="shared" si="21"/>
        <v>24</v>
      </c>
      <c r="C331" s="156">
        <f t="shared" si="22"/>
        <v>2019</v>
      </c>
      <c r="D331" s="114">
        <f t="shared" si="23"/>
        <v>43609</v>
      </c>
      <c r="E331" s="112">
        <f>IFERROR(VLOOKUP(D331,Actual_Kirk_HDD!$A$4:$E$1000,5,FALSE),0)</f>
        <v>1</v>
      </c>
      <c r="F331" s="112">
        <f>SUMIFS(Staff_Kirk_NHDD!P:P,Staff_Kirk_NHDD!A:A,A331,Staff_Kirk_NHDD!B:B,B331)</f>
        <v>0</v>
      </c>
      <c r="H331" s="72"/>
      <c r="J331" s="112">
        <f>IFERROR(VLOOKUP($D331,Actual_CGI_HDD!$A$9:$E$1000,5),0)</f>
        <v>0</v>
      </c>
      <c r="K331" s="113">
        <f>SUMIFS(Staff_CGI_NHDD!P:P,Staff_CGI_NHDD!A:A,A331,Staff_CGI_NHDD!B:B,B331)</f>
        <v>0</v>
      </c>
    </row>
    <row r="332" spans="1:11" x14ac:dyDescent="0.25">
      <c r="A332" s="156">
        <f t="shared" si="20"/>
        <v>5</v>
      </c>
      <c r="B332" s="156">
        <f t="shared" si="21"/>
        <v>25</v>
      </c>
      <c r="C332" s="156">
        <f t="shared" si="22"/>
        <v>2019</v>
      </c>
      <c r="D332" s="114">
        <f t="shared" si="23"/>
        <v>43610</v>
      </c>
      <c r="E332" s="112">
        <f>IFERROR(VLOOKUP(D332,Actual_Kirk_HDD!$A$4:$E$1000,5,FALSE),0)</f>
        <v>0</v>
      </c>
      <c r="F332" s="112">
        <f>SUMIFS(Staff_Kirk_NHDD!P:P,Staff_Kirk_NHDD!A:A,A332,Staff_Kirk_NHDD!B:B,B332)</f>
        <v>0</v>
      </c>
      <c r="H332" s="72"/>
      <c r="J332" s="112">
        <f>IFERROR(VLOOKUP($D332,Actual_CGI_HDD!$A$9:$E$1000,5),0)</f>
        <v>0</v>
      </c>
      <c r="K332" s="113">
        <f>SUMIFS(Staff_CGI_NHDD!P:P,Staff_CGI_NHDD!A:A,A332,Staff_CGI_NHDD!B:B,B332)</f>
        <v>0</v>
      </c>
    </row>
    <row r="333" spans="1:11" x14ac:dyDescent="0.25">
      <c r="A333" s="156">
        <f t="shared" si="20"/>
        <v>5</v>
      </c>
      <c r="B333" s="156">
        <f t="shared" si="21"/>
        <v>26</v>
      </c>
      <c r="C333" s="156">
        <f t="shared" si="22"/>
        <v>2019</v>
      </c>
      <c r="D333" s="114">
        <f t="shared" si="23"/>
        <v>43611</v>
      </c>
      <c r="E333" s="112">
        <f>IFERROR(VLOOKUP(D333,Actual_Kirk_HDD!$A$4:$E$1000,5,FALSE),0)</f>
        <v>0</v>
      </c>
      <c r="F333" s="112">
        <f>SUMIFS(Staff_Kirk_NHDD!P:P,Staff_Kirk_NHDD!A:A,A333,Staff_Kirk_NHDD!B:B,B333)</f>
        <v>0</v>
      </c>
      <c r="H333" s="72"/>
      <c r="J333" s="112">
        <f>IFERROR(VLOOKUP($D333,Actual_CGI_HDD!$A$9:$E$1000,5),0)</f>
        <v>0</v>
      </c>
      <c r="K333" s="113">
        <f>SUMIFS(Staff_CGI_NHDD!P:P,Staff_CGI_NHDD!A:A,A333,Staff_CGI_NHDD!B:B,B333)</f>
        <v>0</v>
      </c>
    </row>
    <row r="334" spans="1:11" x14ac:dyDescent="0.25">
      <c r="A334" s="156">
        <f t="shared" si="20"/>
        <v>5</v>
      </c>
      <c r="B334" s="156">
        <f t="shared" si="21"/>
        <v>27</v>
      </c>
      <c r="C334" s="156">
        <f t="shared" si="22"/>
        <v>2019</v>
      </c>
      <c r="D334" s="114">
        <f t="shared" si="23"/>
        <v>43612</v>
      </c>
      <c r="E334" s="112">
        <f>IFERROR(VLOOKUP(D334,Actual_Kirk_HDD!$A$4:$E$1000,5,FALSE),0)</f>
        <v>0</v>
      </c>
      <c r="F334" s="112">
        <f>SUMIFS(Staff_Kirk_NHDD!P:P,Staff_Kirk_NHDD!A:A,A334,Staff_Kirk_NHDD!B:B,B334)</f>
        <v>0</v>
      </c>
      <c r="H334" s="72"/>
      <c r="J334" s="112">
        <f>IFERROR(VLOOKUP($D334,Actual_CGI_HDD!$A$9:$E$1000,5),0)</f>
        <v>0</v>
      </c>
      <c r="K334" s="113">
        <f>SUMIFS(Staff_CGI_NHDD!P:P,Staff_CGI_NHDD!A:A,A334,Staff_CGI_NHDD!B:B,B334)</f>
        <v>0</v>
      </c>
    </row>
    <row r="335" spans="1:11" x14ac:dyDescent="0.25">
      <c r="A335" s="156">
        <f t="shared" si="20"/>
        <v>5</v>
      </c>
      <c r="B335" s="156">
        <f t="shared" si="21"/>
        <v>28</v>
      </c>
      <c r="C335" s="156">
        <f t="shared" si="22"/>
        <v>2019</v>
      </c>
      <c r="D335" s="114">
        <f t="shared" si="23"/>
        <v>43613</v>
      </c>
      <c r="E335" s="112">
        <f>IFERROR(VLOOKUP(D335,Actual_Kirk_HDD!$A$4:$E$1000,5,FALSE),0)</f>
        <v>0</v>
      </c>
      <c r="F335" s="112">
        <f>SUMIFS(Staff_Kirk_NHDD!P:P,Staff_Kirk_NHDD!A:A,A335,Staff_Kirk_NHDD!B:B,B335)</f>
        <v>0</v>
      </c>
      <c r="H335" s="72"/>
      <c r="J335" s="112">
        <f>IFERROR(VLOOKUP($D335,Actual_CGI_HDD!$A$9:$E$1000,5),0)</f>
        <v>0</v>
      </c>
      <c r="K335" s="113">
        <f>SUMIFS(Staff_CGI_NHDD!P:P,Staff_CGI_NHDD!A:A,A335,Staff_CGI_NHDD!B:B,B335)</f>
        <v>0</v>
      </c>
    </row>
    <row r="336" spans="1:11" x14ac:dyDescent="0.25">
      <c r="A336" s="156">
        <f t="shared" si="20"/>
        <v>5</v>
      </c>
      <c r="B336" s="156">
        <f t="shared" si="21"/>
        <v>29</v>
      </c>
      <c r="C336" s="156">
        <f t="shared" si="22"/>
        <v>2019</v>
      </c>
      <c r="D336" s="114">
        <f t="shared" si="23"/>
        <v>43614</v>
      </c>
      <c r="E336" s="112">
        <f>IFERROR(VLOOKUP(D336,Actual_Kirk_HDD!$A$4:$E$1000,5,FALSE),0)</f>
        <v>0</v>
      </c>
      <c r="F336" s="112">
        <f>SUMIFS(Staff_Kirk_NHDD!P:P,Staff_Kirk_NHDD!A:A,A336,Staff_Kirk_NHDD!B:B,B336)</f>
        <v>0</v>
      </c>
      <c r="H336" s="72"/>
      <c r="J336" s="112">
        <f>IFERROR(VLOOKUP($D336,Actual_CGI_HDD!$A$9:$E$1000,5),0)</f>
        <v>0</v>
      </c>
      <c r="K336" s="113">
        <f>SUMIFS(Staff_CGI_NHDD!P:P,Staff_CGI_NHDD!A:A,A336,Staff_CGI_NHDD!B:B,B336)</f>
        <v>0</v>
      </c>
    </row>
    <row r="337" spans="1:11" x14ac:dyDescent="0.25">
      <c r="A337" s="156">
        <f t="shared" si="20"/>
        <v>5</v>
      </c>
      <c r="B337" s="156">
        <f t="shared" si="21"/>
        <v>30</v>
      </c>
      <c r="C337" s="156">
        <f t="shared" si="22"/>
        <v>2019</v>
      </c>
      <c r="D337" s="114">
        <f t="shared" si="23"/>
        <v>43615</v>
      </c>
      <c r="E337" s="112">
        <f>IFERROR(VLOOKUP(D337,Actual_Kirk_HDD!$A$4:$E$1000,5,FALSE),0)</f>
        <v>0</v>
      </c>
      <c r="F337" s="112">
        <f>SUMIFS(Staff_Kirk_NHDD!P:P,Staff_Kirk_NHDD!A:A,A337,Staff_Kirk_NHDD!B:B,B337)</f>
        <v>0</v>
      </c>
      <c r="H337" s="72"/>
      <c r="J337" s="112">
        <f>IFERROR(VLOOKUP($D337,Actual_CGI_HDD!$A$9:$E$1000,5),0)</f>
        <v>0</v>
      </c>
      <c r="K337" s="113">
        <f>SUMIFS(Staff_CGI_NHDD!P:P,Staff_CGI_NHDD!A:A,A337,Staff_CGI_NHDD!B:B,B337)</f>
        <v>0</v>
      </c>
    </row>
    <row r="338" spans="1:11" x14ac:dyDescent="0.25">
      <c r="A338" s="156">
        <f t="shared" si="20"/>
        <v>5</v>
      </c>
      <c r="B338" s="156">
        <f t="shared" si="21"/>
        <v>31</v>
      </c>
      <c r="C338" s="156">
        <f t="shared" si="22"/>
        <v>2019</v>
      </c>
      <c r="D338" s="114">
        <f t="shared" si="23"/>
        <v>43616</v>
      </c>
      <c r="E338" s="112">
        <f>IFERROR(VLOOKUP(D338,Actual_Kirk_HDD!$A$4:$E$1000,5,FALSE),0)</f>
        <v>2.5</v>
      </c>
      <c r="F338" s="112">
        <f>SUMIFS(Staff_Kirk_NHDD!P:P,Staff_Kirk_NHDD!A:A,A338,Staff_Kirk_NHDD!B:B,B338)</f>
        <v>1.7857347670250883</v>
      </c>
      <c r="H338" s="72"/>
      <c r="J338" s="112">
        <f>IFERROR(VLOOKUP($D338,Actual_CGI_HDD!$A$9:$E$1000,5),0)</f>
        <v>0</v>
      </c>
      <c r="K338" s="113">
        <f>SUMIFS(Staff_CGI_NHDD!P:P,Staff_CGI_NHDD!A:A,A338,Staff_CGI_NHDD!B:B,B338)</f>
        <v>0</v>
      </c>
    </row>
    <row r="339" spans="1:11" x14ac:dyDescent="0.25">
      <c r="A339" s="156">
        <f t="shared" si="20"/>
        <v>6</v>
      </c>
      <c r="B339" s="156">
        <f t="shared" si="21"/>
        <v>1</v>
      </c>
      <c r="C339" s="156">
        <f t="shared" si="22"/>
        <v>2019</v>
      </c>
      <c r="D339" s="114">
        <f t="shared" si="23"/>
        <v>43617</v>
      </c>
      <c r="E339" s="112">
        <f>IFERROR(VLOOKUP(D339,Actual_Kirk_HDD!$A$4:$E$1000,5,FALSE),0)</f>
        <v>0</v>
      </c>
      <c r="F339" s="112">
        <f>SUMIFS(Staff_Kirk_NHDD!P:P,Staff_Kirk_NHDD!A:A,A339,Staff_Kirk_NHDD!B:B,B339)</f>
        <v>0</v>
      </c>
      <c r="H339" s="72"/>
      <c r="J339" s="112">
        <f>IFERROR(VLOOKUP($D339,Actual_CGI_HDD!$A$9:$E$1000,5),0)</f>
        <v>0</v>
      </c>
      <c r="K339" s="113">
        <f>SUMIFS(Staff_CGI_NHDD!P:P,Staff_CGI_NHDD!A:A,A339,Staff_CGI_NHDD!B:B,B339)</f>
        <v>0</v>
      </c>
    </row>
    <row r="340" spans="1:11" x14ac:dyDescent="0.25">
      <c r="A340" s="156">
        <f t="shared" si="20"/>
        <v>6</v>
      </c>
      <c r="B340" s="156">
        <f t="shared" si="21"/>
        <v>2</v>
      </c>
      <c r="C340" s="156">
        <f t="shared" si="22"/>
        <v>2019</v>
      </c>
      <c r="D340" s="114">
        <f t="shared" si="23"/>
        <v>43618</v>
      </c>
      <c r="E340" s="112">
        <f>IFERROR(VLOOKUP(D340,Actual_Kirk_HDD!$A$4:$E$1000,5,FALSE),0)</f>
        <v>0</v>
      </c>
      <c r="F340" s="112">
        <f>SUMIFS(Staff_Kirk_NHDD!P:P,Staff_Kirk_NHDD!A:A,A340,Staff_Kirk_NHDD!B:B,B340)</f>
        <v>0</v>
      </c>
      <c r="H340" s="72"/>
      <c r="J340" s="112">
        <f>IFERROR(VLOOKUP($D340,Actual_CGI_HDD!$A$9:$E$1000,5),0)</f>
        <v>0</v>
      </c>
      <c r="K340" s="113">
        <f>SUMIFS(Staff_CGI_NHDD!P:P,Staff_CGI_NHDD!A:A,A340,Staff_CGI_NHDD!B:B,B340)</f>
        <v>0</v>
      </c>
    </row>
    <row r="341" spans="1:11" x14ac:dyDescent="0.25">
      <c r="A341" s="156">
        <f t="shared" si="20"/>
        <v>6</v>
      </c>
      <c r="B341" s="156">
        <f t="shared" si="21"/>
        <v>3</v>
      </c>
      <c r="C341" s="156">
        <f t="shared" si="22"/>
        <v>2019</v>
      </c>
      <c r="D341" s="114">
        <f t="shared" si="23"/>
        <v>43619</v>
      </c>
      <c r="E341" s="112">
        <f>IFERROR(VLOOKUP(D341,Actual_Kirk_HDD!$A$4:$E$1000,5,FALSE),0)</f>
        <v>0</v>
      </c>
      <c r="F341" s="112">
        <f>SUMIFS(Staff_Kirk_NHDD!P:P,Staff_Kirk_NHDD!A:A,A341,Staff_Kirk_NHDD!B:B,B341)</f>
        <v>0.56722222222222174</v>
      </c>
      <c r="H341" s="72"/>
      <c r="J341" s="112">
        <f>IFERROR(VLOOKUP($D341,Actual_CGI_HDD!$A$9:$E$1000,5),0)</f>
        <v>0</v>
      </c>
      <c r="K341" s="113">
        <f>SUMIFS(Staff_CGI_NHDD!P:P,Staff_CGI_NHDD!A:A,A341,Staff_CGI_NHDD!B:B,B341)</f>
        <v>0</v>
      </c>
    </row>
    <row r="342" spans="1:11" x14ac:dyDescent="0.25">
      <c r="A342" s="156">
        <f t="shared" si="20"/>
        <v>6</v>
      </c>
      <c r="B342" s="156">
        <f t="shared" si="21"/>
        <v>4</v>
      </c>
      <c r="C342" s="156">
        <f t="shared" si="22"/>
        <v>2019</v>
      </c>
      <c r="D342" s="114">
        <f t="shared" si="23"/>
        <v>43620</v>
      </c>
      <c r="E342" s="112">
        <f>IFERROR(VLOOKUP(D342,Actual_Kirk_HDD!$A$4:$E$1000,5,FALSE),0)</f>
        <v>0</v>
      </c>
      <c r="F342" s="112">
        <f>SUMIFS(Staff_Kirk_NHDD!P:P,Staff_Kirk_NHDD!A:A,A342,Staff_Kirk_NHDD!B:B,B342)</f>
        <v>0</v>
      </c>
      <c r="H342" s="72"/>
      <c r="J342" s="112">
        <f>IFERROR(VLOOKUP($D342,Actual_CGI_HDD!$A$9:$E$1000,5),0)</f>
        <v>0</v>
      </c>
      <c r="K342" s="113">
        <f>SUMIFS(Staff_CGI_NHDD!P:P,Staff_CGI_NHDD!A:A,A342,Staff_CGI_NHDD!B:B,B342)</f>
        <v>0</v>
      </c>
    </row>
    <row r="343" spans="1:11" x14ac:dyDescent="0.25">
      <c r="A343" s="156">
        <f t="shared" si="20"/>
        <v>6</v>
      </c>
      <c r="B343" s="156">
        <f t="shared" si="21"/>
        <v>5</v>
      </c>
      <c r="C343" s="156">
        <f t="shared" si="22"/>
        <v>2019</v>
      </c>
      <c r="D343" s="114">
        <f t="shared" si="23"/>
        <v>43621</v>
      </c>
      <c r="E343" s="112">
        <f>IFERROR(VLOOKUP(D343,Actual_Kirk_HDD!$A$4:$E$1000,5,FALSE),0)</f>
        <v>0</v>
      </c>
      <c r="F343" s="112">
        <f>SUMIFS(Staff_Kirk_NHDD!P:P,Staff_Kirk_NHDD!A:A,A343,Staff_Kirk_NHDD!B:B,B343)</f>
        <v>0</v>
      </c>
      <c r="H343" s="72"/>
      <c r="J343" s="112">
        <f>IFERROR(VLOOKUP($D343,Actual_CGI_HDD!$A$9:$E$1000,5),0)</f>
        <v>0</v>
      </c>
      <c r="K343" s="113">
        <f>SUMIFS(Staff_CGI_NHDD!P:P,Staff_CGI_NHDD!A:A,A343,Staff_CGI_NHDD!B:B,B343)</f>
        <v>0</v>
      </c>
    </row>
    <row r="344" spans="1:11" x14ac:dyDescent="0.25">
      <c r="A344" s="156">
        <f t="shared" si="20"/>
        <v>6</v>
      </c>
      <c r="B344" s="156">
        <f t="shared" si="21"/>
        <v>6</v>
      </c>
      <c r="C344" s="156">
        <f t="shared" si="22"/>
        <v>2019</v>
      </c>
      <c r="D344" s="114">
        <f t="shared" si="23"/>
        <v>43622</v>
      </c>
      <c r="E344" s="112">
        <f>IFERROR(VLOOKUP(D344,Actual_Kirk_HDD!$A$4:$E$1000,5,FALSE),0)</f>
        <v>0</v>
      </c>
      <c r="F344" s="112">
        <f>SUMIFS(Staff_Kirk_NHDD!P:P,Staff_Kirk_NHDD!A:A,A344,Staff_Kirk_NHDD!B:B,B344)</f>
        <v>0</v>
      </c>
      <c r="H344" s="72"/>
      <c r="J344" s="112">
        <f>IFERROR(VLOOKUP($D344,Actual_CGI_HDD!$A$9:$E$1000,5),0)</f>
        <v>0</v>
      </c>
      <c r="K344" s="113">
        <f>SUMIFS(Staff_CGI_NHDD!P:P,Staff_CGI_NHDD!A:A,A344,Staff_CGI_NHDD!B:B,B344)</f>
        <v>0</v>
      </c>
    </row>
    <row r="345" spans="1:11" x14ac:dyDescent="0.25">
      <c r="A345" s="156">
        <f t="shared" si="20"/>
        <v>6</v>
      </c>
      <c r="B345" s="156">
        <f t="shared" si="21"/>
        <v>7</v>
      </c>
      <c r="C345" s="156">
        <f t="shared" si="22"/>
        <v>2019</v>
      </c>
      <c r="D345" s="114">
        <f t="shared" si="23"/>
        <v>43623</v>
      </c>
      <c r="E345" s="112">
        <f>IFERROR(VLOOKUP(D345,Actual_Kirk_HDD!$A$4:$E$1000,5,FALSE),0)</f>
        <v>0</v>
      </c>
      <c r="F345" s="112">
        <f>SUMIFS(Staff_Kirk_NHDD!P:P,Staff_Kirk_NHDD!A:A,A345,Staff_Kirk_NHDD!B:B,B345)</f>
        <v>0</v>
      </c>
      <c r="H345" s="72"/>
      <c r="J345" s="112">
        <f>IFERROR(VLOOKUP($D345,Actual_CGI_HDD!$A$9:$E$1000,5),0)</f>
        <v>0</v>
      </c>
      <c r="K345" s="113">
        <f>SUMIFS(Staff_CGI_NHDD!P:P,Staff_CGI_NHDD!A:A,A345,Staff_CGI_NHDD!B:B,B345)</f>
        <v>0</v>
      </c>
    </row>
    <row r="346" spans="1:11" x14ac:dyDescent="0.25">
      <c r="A346" s="156">
        <f t="shared" si="20"/>
        <v>6</v>
      </c>
      <c r="B346" s="156">
        <f t="shared" si="21"/>
        <v>8</v>
      </c>
      <c r="C346" s="156">
        <f t="shared" si="22"/>
        <v>2019</v>
      </c>
      <c r="D346" s="114">
        <f t="shared" si="23"/>
        <v>43624</v>
      </c>
      <c r="E346" s="112">
        <f>IFERROR(VLOOKUP(D346,Actual_Kirk_HDD!$A$4:$E$1000,5,FALSE),0)</f>
        <v>0</v>
      </c>
      <c r="F346" s="112">
        <f>SUMIFS(Staff_Kirk_NHDD!P:P,Staff_Kirk_NHDD!A:A,A346,Staff_Kirk_NHDD!B:B,B346)</f>
        <v>0</v>
      </c>
      <c r="H346" s="72"/>
      <c r="J346" s="112">
        <f>IFERROR(VLOOKUP($D346,Actual_CGI_HDD!$A$9:$E$1000,5),0)</f>
        <v>0</v>
      </c>
      <c r="K346" s="113">
        <f>SUMIFS(Staff_CGI_NHDD!P:P,Staff_CGI_NHDD!A:A,A346,Staff_CGI_NHDD!B:B,B346)</f>
        <v>0</v>
      </c>
    </row>
    <row r="347" spans="1:11" x14ac:dyDescent="0.25">
      <c r="A347" s="156">
        <f t="shared" si="20"/>
        <v>6</v>
      </c>
      <c r="B347" s="156">
        <f t="shared" si="21"/>
        <v>9</v>
      </c>
      <c r="C347" s="156">
        <f t="shared" si="22"/>
        <v>2019</v>
      </c>
      <c r="D347" s="114">
        <f t="shared" si="23"/>
        <v>43625</v>
      </c>
      <c r="E347" s="112">
        <f>IFERROR(VLOOKUP(D347,Actual_Kirk_HDD!$A$4:$E$1000,5,FALSE),0)</f>
        <v>0</v>
      </c>
      <c r="F347" s="112">
        <f>SUMIFS(Staff_Kirk_NHDD!P:P,Staff_Kirk_NHDD!A:A,A347,Staff_Kirk_NHDD!B:B,B347)</f>
        <v>0</v>
      </c>
      <c r="H347" s="72"/>
      <c r="J347" s="112">
        <f>IFERROR(VLOOKUP($D347,Actual_CGI_HDD!$A$9:$E$1000,5),0)</f>
        <v>0</v>
      </c>
      <c r="K347" s="113">
        <f>SUMIFS(Staff_CGI_NHDD!P:P,Staff_CGI_NHDD!A:A,A347,Staff_CGI_NHDD!B:B,B347)</f>
        <v>0</v>
      </c>
    </row>
    <row r="348" spans="1:11" x14ac:dyDescent="0.25">
      <c r="A348" s="156">
        <f t="shared" si="20"/>
        <v>6</v>
      </c>
      <c r="B348" s="156">
        <f t="shared" si="21"/>
        <v>10</v>
      </c>
      <c r="C348" s="156">
        <f t="shared" si="22"/>
        <v>2019</v>
      </c>
      <c r="D348" s="114">
        <f t="shared" si="23"/>
        <v>43626</v>
      </c>
      <c r="E348" s="112">
        <f>IFERROR(VLOOKUP(D348,Actual_Kirk_HDD!$A$4:$E$1000,5,FALSE),0)</f>
        <v>0</v>
      </c>
      <c r="F348" s="112">
        <f>SUMIFS(Staff_Kirk_NHDD!P:P,Staff_Kirk_NHDD!A:A,A348,Staff_Kirk_NHDD!B:B,B348)</f>
        <v>0</v>
      </c>
      <c r="H348" s="72"/>
      <c r="J348" s="112">
        <f>IFERROR(VLOOKUP($D348,Actual_CGI_HDD!$A$9:$E$1000,5),0)</f>
        <v>0</v>
      </c>
      <c r="K348" s="113">
        <f>SUMIFS(Staff_CGI_NHDD!P:P,Staff_CGI_NHDD!A:A,A348,Staff_CGI_NHDD!B:B,B348)</f>
        <v>0</v>
      </c>
    </row>
    <row r="349" spans="1:11" x14ac:dyDescent="0.25">
      <c r="A349" s="156">
        <f t="shared" si="20"/>
        <v>6</v>
      </c>
      <c r="B349" s="156">
        <f t="shared" si="21"/>
        <v>11</v>
      </c>
      <c r="C349" s="156">
        <f t="shared" si="22"/>
        <v>2019</v>
      </c>
      <c r="D349" s="114">
        <f t="shared" si="23"/>
        <v>43627</v>
      </c>
      <c r="E349" s="112">
        <f>IFERROR(VLOOKUP(D349,Actual_Kirk_HDD!$A$4:$E$1000,5,FALSE),0)</f>
        <v>0</v>
      </c>
      <c r="F349" s="112">
        <f>SUMIFS(Staff_Kirk_NHDD!P:P,Staff_Kirk_NHDD!A:A,A349,Staff_Kirk_NHDD!B:B,B349)</f>
        <v>0</v>
      </c>
      <c r="H349" s="72"/>
      <c r="J349" s="112">
        <f>IFERROR(VLOOKUP($D349,Actual_CGI_HDD!$A$9:$E$1000,5),0)</f>
        <v>0</v>
      </c>
      <c r="K349" s="113">
        <f>SUMIFS(Staff_CGI_NHDD!P:P,Staff_CGI_NHDD!A:A,A349,Staff_CGI_NHDD!B:B,B349)</f>
        <v>0</v>
      </c>
    </row>
    <row r="350" spans="1:11" x14ac:dyDescent="0.25">
      <c r="A350" s="156">
        <f t="shared" si="20"/>
        <v>6</v>
      </c>
      <c r="B350" s="156">
        <f t="shared" si="21"/>
        <v>12</v>
      </c>
      <c r="C350" s="156">
        <f t="shared" si="22"/>
        <v>2019</v>
      </c>
      <c r="D350" s="114">
        <f t="shared" si="23"/>
        <v>43628</v>
      </c>
      <c r="E350" s="112">
        <f>IFERROR(VLOOKUP(D350,Actual_Kirk_HDD!$A$4:$E$1000,5,FALSE),0)</f>
        <v>0</v>
      </c>
      <c r="F350" s="112">
        <f>SUMIFS(Staff_Kirk_NHDD!P:P,Staff_Kirk_NHDD!A:A,A350,Staff_Kirk_NHDD!B:B,B350)</f>
        <v>0</v>
      </c>
      <c r="H350" s="72"/>
      <c r="J350" s="112">
        <f>IFERROR(VLOOKUP($D350,Actual_CGI_HDD!$A$9:$E$1000,5),0)</f>
        <v>0</v>
      </c>
      <c r="K350" s="113">
        <f>SUMIFS(Staff_CGI_NHDD!P:P,Staff_CGI_NHDD!A:A,A350,Staff_CGI_NHDD!B:B,B350)</f>
        <v>0.10010752688172081</v>
      </c>
    </row>
    <row r="351" spans="1:11" x14ac:dyDescent="0.25">
      <c r="A351" s="156">
        <f t="shared" si="20"/>
        <v>6</v>
      </c>
      <c r="B351" s="156">
        <f t="shared" si="21"/>
        <v>13</v>
      </c>
      <c r="C351" s="156">
        <f t="shared" si="22"/>
        <v>2019</v>
      </c>
      <c r="D351" s="114">
        <f t="shared" si="23"/>
        <v>43629</v>
      </c>
      <c r="E351" s="112">
        <f>IFERROR(VLOOKUP(D351,Actual_Kirk_HDD!$A$4:$E$1000,5,FALSE),0)</f>
        <v>5</v>
      </c>
      <c r="F351" s="112">
        <f>SUMIFS(Staff_Kirk_NHDD!P:P,Staff_Kirk_NHDD!A:A,A351,Staff_Kirk_NHDD!B:B,B351)</f>
        <v>8.9318637992831516</v>
      </c>
      <c r="H351" s="72"/>
      <c r="J351" s="112">
        <f>IFERROR(VLOOKUP($D351,Actual_CGI_HDD!$A$9:$E$1000,5),0)</f>
        <v>0.5</v>
      </c>
      <c r="K351" s="113">
        <f>SUMIFS(Staff_CGI_NHDD!P:P,Staff_CGI_NHDD!A:A,A351,Staff_CGI_NHDD!B:B,B351)</f>
        <v>3.4888888888888894</v>
      </c>
    </row>
    <row r="352" spans="1:11" x14ac:dyDescent="0.25">
      <c r="A352" s="156">
        <f t="shared" si="20"/>
        <v>6</v>
      </c>
      <c r="B352" s="156">
        <f t="shared" si="21"/>
        <v>14</v>
      </c>
      <c r="C352" s="156">
        <f t="shared" si="22"/>
        <v>2019</v>
      </c>
      <c r="D352" s="114">
        <f t="shared" si="23"/>
        <v>43630</v>
      </c>
      <c r="E352" s="112">
        <f>IFERROR(VLOOKUP(D352,Actual_Kirk_HDD!$A$4:$E$1000,5,FALSE),0)</f>
        <v>3</v>
      </c>
      <c r="F352" s="112">
        <f>SUMIFS(Staff_Kirk_NHDD!P:P,Staff_Kirk_NHDD!A:A,A352,Staff_Kirk_NHDD!B:B,B352)</f>
        <v>4.877347670250896</v>
      </c>
      <c r="H352" s="72"/>
      <c r="J352" s="112">
        <f>IFERROR(VLOOKUP($D352,Actual_CGI_HDD!$A$9:$E$1000,5),0)</f>
        <v>0</v>
      </c>
      <c r="K352" s="113">
        <f>SUMIFS(Staff_CGI_NHDD!P:P,Staff_CGI_NHDD!A:A,A352,Staff_CGI_NHDD!B:B,B352)</f>
        <v>0</v>
      </c>
    </row>
    <row r="353" spans="1:11" x14ac:dyDescent="0.25">
      <c r="A353" s="156">
        <f t="shared" si="20"/>
        <v>6</v>
      </c>
      <c r="B353" s="156">
        <f t="shared" si="21"/>
        <v>15</v>
      </c>
      <c r="C353" s="156">
        <f t="shared" si="22"/>
        <v>2019</v>
      </c>
      <c r="D353" s="114">
        <f t="shared" si="23"/>
        <v>43631</v>
      </c>
      <c r="E353" s="112">
        <f>IFERROR(VLOOKUP(D353,Actual_Kirk_HDD!$A$4:$E$1000,5,FALSE),0)</f>
        <v>0</v>
      </c>
      <c r="F353" s="112">
        <f>SUMIFS(Staff_Kirk_NHDD!P:P,Staff_Kirk_NHDD!A:A,A353,Staff_Kirk_NHDD!B:B,B353)</f>
        <v>1.612222222222222</v>
      </c>
      <c r="H353" s="72"/>
      <c r="J353" s="112">
        <f>IFERROR(VLOOKUP($D353,Actual_CGI_HDD!$A$9:$E$1000,5),0)</f>
        <v>0</v>
      </c>
      <c r="K353" s="113">
        <f>SUMIFS(Staff_CGI_NHDD!P:P,Staff_CGI_NHDD!A:A,A353,Staff_CGI_NHDD!B:B,B353)</f>
        <v>0</v>
      </c>
    </row>
    <row r="354" spans="1:11" x14ac:dyDescent="0.25">
      <c r="A354" s="156">
        <f t="shared" si="20"/>
        <v>6</v>
      </c>
      <c r="B354" s="156">
        <f t="shared" si="21"/>
        <v>16</v>
      </c>
      <c r="C354" s="156">
        <f t="shared" si="22"/>
        <v>2019</v>
      </c>
      <c r="D354" s="114">
        <f t="shared" si="23"/>
        <v>43632</v>
      </c>
      <c r="E354" s="112">
        <f>IFERROR(VLOOKUP(D354,Actual_Kirk_HDD!$A$4:$E$1000,5,FALSE),0)</f>
        <v>0</v>
      </c>
      <c r="F354" s="112">
        <f>SUMIFS(Staff_Kirk_NHDD!P:P,Staff_Kirk_NHDD!A:A,A354,Staff_Kirk_NHDD!B:B,B354)</f>
        <v>0</v>
      </c>
      <c r="H354" s="72"/>
      <c r="J354" s="112">
        <f>IFERROR(VLOOKUP($D354,Actual_CGI_HDD!$A$9:$E$1000,5),0)</f>
        <v>0</v>
      </c>
      <c r="K354" s="113">
        <f>SUMIFS(Staff_CGI_NHDD!P:P,Staff_CGI_NHDD!A:A,A354,Staff_CGI_NHDD!B:B,B354)</f>
        <v>0</v>
      </c>
    </row>
    <row r="355" spans="1:11" x14ac:dyDescent="0.25">
      <c r="A355" s="156">
        <f t="shared" si="20"/>
        <v>6</v>
      </c>
      <c r="B355" s="156">
        <f t="shared" si="21"/>
        <v>17</v>
      </c>
      <c r="C355" s="156">
        <f t="shared" si="22"/>
        <v>2019</v>
      </c>
      <c r="D355" s="114">
        <f t="shared" si="23"/>
        <v>43633</v>
      </c>
      <c r="E355" s="112">
        <f>IFERROR(VLOOKUP(D355,Actual_Kirk_HDD!$A$4:$E$1000,5,FALSE),0)</f>
        <v>0</v>
      </c>
      <c r="F355" s="112">
        <f>SUMIFS(Staff_Kirk_NHDD!P:P,Staff_Kirk_NHDD!A:A,A355,Staff_Kirk_NHDD!B:B,B355)</f>
        <v>0</v>
      </c>
      <c r="H355" s="72"/>
      <c r="J355" s="112">
        <f>IFERROR(VLOOKUP($D355,Actual_CGI_HDD!$A$9:$E$1000,5),0)</f>
        <v>0</v>
      </c>
      <c r="K355" s="113">
        <f>SUMIFS(Staff_CGI_NHDD!P:P,Staff_CGI_NHDD!A:A,A355,Staff_CGI_NHDD!B:B,B355)</f>
        <v>0</v>
      </c>
    </row>
    <row r="356" spans="1:11" x14ac:dyDescent="0.25">
      <c r="A356" s="156">
        <f t="shared" si="20"/>
        <v>6</v>
      </c>
      <c r="B356" s="156">
        <f t="shared" si="21"/>
        <v>18</v>
      </c>
      <c r="C356" s="156">
        <f t="shared" si="22"/>
        <v>2019</v>
      </c>
      <c r="D356" s="114">
        <f t="shared" si="23"/>
        <v>43634</v>
      </c>
      <c r="E356" s="112">
        <f>IFERROR(VLOOKUP(D356,Actual_Kirk_HDD!$A$4:$E$1000,5,FALSE),0)</f>
        <v>0</v>
      </c>
      <c r="F356" s="112">
        <f>SUMIFS(Staff_Kirk_NHDD!P:P,Staff_Kirk_NHDD!A:A,A356,Staff_Kirk_NHDD!B:B,B356)</f>
        <v>0</v>
      </c>
      <c r="H356" s="72"/>
      <c r="J356" s="112">
        <f>IFERROR(VLOOKUP($D356,Actual_CGI_HDD!$A$9:$E$1000,5),0)</f>
        <v>0</v>
      </c>
      <c r="K356" s="113">
        <f>SUMIFS(Staff_CGI_NHDD!P:P,Staff_CGI_NHDD!A:A,A356,Staff_CGI_NHDD!B:B,B356)</f>
        <v>0</v>
      </c>
    </row>
    <row r="357" spans="1:11" x14ac:dyDescent="0.25">
      <c r="A357" s="156">
        <f t="shared" si="20"/>
        <v>6</v>
      </c>
      <c r="B357" s="156">
        <f t="shared" si="21"/>
        <v>19</v>
      </c>
      <c r="C357" s="156">
        <f t="shared" si="22"/>
        <v>2019</v>
      </c>
      <c r="D357" s="114">
        <f t="shared" si="23"/>
        <v>43635</v>
      </c>
      <c r="E357" s="112">
        <f>IFERROR(VLOOKUP(D357,Actual_Kirk_HDD!$A$4:$E$1000,5,FALSE),0)</f>
        <v>0</v>
      </c>
      <c r="F357" s="112">
        <f>SUMIFS(Staff_Kirk_NHDD!P:P,Staff_Kirk_NHDD!A:A,A357,Staff_Kirk_NHDD!B:B,B357)</f>
        <v>0</v>
      </c>
      <c r="H357" s="72"/>
      <c r="J357" s="112">
        <f>IFERROR(VLOOKUP($D357,Actual_CGI_HDD!$A$9:$E$1000,5),0)</f>
        <v>0</v>
      </c>
      <c r="K357" s="113">
        <f>SUMIFS(Staff_CGI_NHDD!P:P,Staff_CGI_NHDD!A:A,A357,Staff_CGI_NHDD!B:B,B357)</f>
        <v>0</v>
      </c>
    </row>
    <row r="358" spans="1:11" x14ac:dyDescent="0.25">
      <c r="A358" s="156">
        <f t="shared" si="20"/>
        <v>6</v>
      </c>
      <c r="B358" s="156">
        <f t="shared" si="21"/>
        <v>20</v>
      </c>
      <c r="C358" s="156">
        <f t="shared" si="22"/>
        <v>2019</v>
      </c>
      <c r="D358" s="114">
        <f t="shared" si="23"/>
        <v>43636</v>
      </c>
      <c r="E358" s="112">
        <f>IFERROR(VLOOKUP(D358,Actual_Kirk_HDD!$A$4:$E$1000,5,FALSE),0)</f>
        <v>1</v>
      </c>
      <c r="F358" s="112">
        <f>SUMIFS(Staff_Kirk_NHDD!P:P,Staff_Kirk_NHDD!A:A,A358,Staff_Kirk_NHDD!B:B,B358)</f>
        <v>2.8872222222222224</v>
      </c>
      <c r="H358" s="72"/>
      <c r="J358" s="112">
        <f>IFERROR(VLOOKUP($D358,Actual_CGI_HDD!$A$9:$E$1000,5),0)</f>
        <v>0</v>
      </c>
      <c r="K358" s="113">
        <f>SUMIFS(Staff_CGI_NHDD!P:P,Staff_CGI_NHDD!A:A,A358,Staff_CGI_NHDD!B:B,B358)</f>
        <v>0</v>
      </c>
    </row>
    <row r="359" spans="1:11" x14ac:dyDescent="0.25">
      <c r="A359" s="156">
        <f t="shared" si="20"/>
        <v>6</v>
      </c>
      <c r="B359" s="156">
        <f t="shared" si="21"/>
        <v>21</v>
      </c>
      <c r="C359" s="156">
        <f t="shared" si="22"/>
        <v>2019</v>
      </c>
      <c r="D359" s="114">
        <f t="shared" si="23"/>
        <v>43637</v>
      </c>
      <c r="E359" s="112">
        <f>IFERROR(VLOOKUP(D359,Actual_Kirk_HDD!$A$4:$E$1000,5,FALSE),0)</f>
        <v>0</v>
      </c>
      <c r="F359" s="112">
        <f>SUMIFS(Staff_Kirk_NHDD!P:P,Staff_Kirk_NHDD!A:A,A359,Staff_Kirk_NHDD!B:B,B359)</f>
        <v>0</v>
      </c>
      <c r="H359" s="72"/>
      <c r="J359" s="112">
        <f>IFERROR(VLOOKUP($D359,Actual_CGI_HDD!$A$9:$E$1000,5),0)</f>
        <v>0</v>
      </c>
      <c r="K359" s="113">
        <f>SUMIFS(Staff_CGI_NHDD!P:P,Staff_CGI_NHDD!A:A,A359,Staff_CGI_NHDD!B:B,B359)</f>
        <v>0</v>
      </c>
    </row>
    <row r="360" spans="1:11" x14ac:dyDescent="0.25">
      <c r="A360" s="156">
        <f t="shared" si="20"/>
        <v>6</v>
      </c>
      <c r="B360" s="156">
        <f t="shared" si="21"/>
        <v>22</v>
      </c>
      <c r="C360" s="156">
        <f t="shared" si="22"/>
        <v>2019</v>
      </c>
      <c r="D360" s="114">
        <f t="shared" si="23"/>
        <v>43638</v>
      </c>
      <c r="E360" s="112">
        <f>IFERROR(VLOOKUP(D360,Actual_Kirk_HDD!$A$4:$E$1000,5,FALSE),0)</f>
        <v>0</v>
      </c>
      <c r="F360" s="112">
        <f>SUMIFS(Staff_Kirk_NHDD!P:P,Staff_Kirk_NHDD!A:A,A360,Staff_Kirk_NHDD!B:B,B360)</f>
        <v>0</v>
      </c>
      <c r="H360" s="72"/>
      <c r="J360" s="112">
        <f>IFERROR(VLOOKUP($D360,Actual_CGI_HDD!$A$9:$E$1000,5),0)</f>
        <v>0</v>
      </c>
      <c r="K360" s="113">
        <f>SUMIFS(Staff_CGI_NHDD!P:P,Staff_CGI_NHDD!A:A,A360,Staff_CGI_NHDD!B:B,B360)</f>
        <v>0</v>
      </c>
    </row>
    <row r="361" spans="1:11" x14ac:dyDescent="0.25">
      <c r="A361" s="156">
        <f t="shared" si="20"/>
        <v>6</v>
      </c>
      <c r="B361" s="156">
        <f t="shared" si="21"/>
        <v>23</v>
      </c>
      <c r="C361" s="156">
        <f t="shared" si="22"/>
        <v>2019</v>
      </c>
      <c r="D361" s="114">
        <f t="shared" si="23"/>
        <v>43639</v>
      </c>
      <c r="E361" s="112">
        <f>IFERROR(VLOOKUP(D361,Actual_Kirk_HDD!$A$4:$E$1000,5,FALSE),0)</f>
        <v>0</v>
      </c>
      <c r="F361" s="112">
        <f>SUMIFS(Staff_Kirk_NHDD!P:P,Staff_Kirk_NHDD!A:A,A361,Staff_Kirk_NHDD!B:B,B361)</f>
        <v>0</v>
      </c>
      <c r="H361" s="72"/>
      <c r="J361" s="112">
        <f>IFERROR(VLOOKUP($D361,Actual_CGI_HDD!$A$9:$E$1000,5),0)</f>
        <v>0</v>
      </c>
      <c r="K361" s="113">
        <f>SUMIFS(Staff_CGI_NHDD!P:P,Staff_CGI_NHDD!A:A,A361,Staff_CGI_NHDD!B:B,B361)</f>
        <v>0</v>
      </c>
    </row>
    <row r="362" spans="1:11" x14ac:dyDescent="0.25">
      <c r="A362" s="156">
        <f t="shared" si="20"/>
        <v>6</v>
      </c>
      <c r="B362" s="156">
        <f t="shared" si="21"/>
        <v>24</v>
      </c>
      <c r="C362" s="156">
        <f t="shared" si="22"/>
        <v>2019</v>
      </c>
      <c r="D362" s="114">
        <f t="shared" si="23"/>
        <v>43640</v>
      </c>
      <c r="E362" s="112">
        <f>IFERROR(VLOOKUP(D362,Actual_Kirk_HDD!$A$4:$E$1000,5,FALSE),0)</f>
        <v>0</v>
      </c>
      <c r="F362" s="112">
        <f>SUMIFS(Staff_Kirk_NHDD!P:P,Staff_Kirk_NHDD!A:A,A362,Staff_Kirk_NHDD!B:B,B362)</f>
        <v>0</v>
      </c>
      <c r="H362" s="72"/>
      <c r="J362" s="112">
        <f>IFERROR(VLOOKUP($D362,Actual_CGI_HDD!$A$9:$E$1000,5),0)</f>
        <v>0</v>
      </c>
      <c r="K362" s="113">
        <f>SUMIFS(Staff_CGI_NHDD!P:P,Staff_CGI_NHDD!A:A,A362,Staff_CGI_NHDD!B:B,B362)</f>
        <v>0</v>
      </c>
    </row>
    <row r="363" spans="1:11" x14ac:dyDescent="0.25">
      <c r="A363" s="156">
        <f t="shared" si="20"/>
        <v>6</v>
      </c>
      <c r="B363" s="156">
        <f t="shared" si="21"/>
        <v>25</v>
      </c>
      <c r="C363" s="156">
        <f t="shared" si="22"/>
        <v>2019</v>
      </c>
      <c r="D363" s="114">
        <f t="shared" si="23"/>
        <v>43641</v>
      </c>
      <c r="E363" s="112">
        <f>IFERROR(VLOOKUP(D363,Actual_Kirk_HDD!$A$4:$E$1000,5,FALSE),0)</f>
        <v>0</v>
      </c>
      <c r="F363" s="112">
        <f>SUMIFS(Staff_Kirk_NHDD!P:P,Staff_Kirk_NHDD!A:A,A363,Staff_Kirk_NHDD!B:B,B363)</f>
        <v>0</v>
      </c>
      <c r="H363" s="72"/>
      <c r="J363" s="112">
        <f>IFERROR(VLOOKUP($D363,Actual_CGI_HDD!$A$9:$E$1000,5),0)</f>
        <v>0</v>
      </c>
      <c r="K363" s="113">
        <f>SUMIFS(Staff_CGI_NHDD!P:P,Staff_CGI_NHDD!A:A,A363,Staff_CGI_NHDD!B:B,B363)</f>
        <v>0</v>
      </c>
    </row>
    <row r="364" spans="1:11" x14ac:dyDescent="0.25">
      <c r="A364" s="156">
        <f t="shared" si="20"/>
        <v>6</v>
      </c>
      <c r="B364" s="156">
        <f t="shared" si="21"/>
        <v>26</v>
      </c>
      <c r="C364" s="156">
        <f t="shared" si="22"/>
        <v>2019</v>
      </c>
      <c r="D364" s="114">
        <f t="shared" si="23"/>
        <v>43642</v>
      </c>
      <c r="E364" s="112">
        <f>IFERROR(VLOOKUP(D364,Actual_Kirk_HDD!$A$4:$E$1000,5,FALSE),0)</f>
        <v>0</v>
      </c>
      <c r="F364" s="112">
        <f>SUMIFS(Staff_Kirk_NHDD!P:P,Staff_Kirk_NHDD!A:A,A364,Staff_Kirk_NHDD!B:B,B364)</f>
        <v>0</v>
      </c>
      <c r="H364" s="72"/>
      <c r="J364" s="112">
        <f>IFERROR(VLOOKUP($D364,Actual_CGI_HDD!$A$9:$E$1000,5),0)</f>
        <v>0</v>
      </c>
      <c r="K364" s="113">
        <f>SUMIFS(Staff_CGI_NHDD!P:P,Staff_CGI_NHDD!A:A,A364,Staff_CGI_NHDD!B:B,B364)</f>
        <v>0</v>
      </c>
    </row>
    <row r="365" spans="1:11" x14ac:dyDescent="0.25">
      <c r="A365" s="156">
        <f t="shared" si="20"/>
        <v>6</v>
      </c>
      <c r="B365" s="156">
        <f t="shared" si="21"/>
        <v>27</v>
      </c>
      <c r="C365" s="156">
        <f t="shared" si="22"/>
        <v>2019</v>
      </c>
      <c r="D365" s="114">
        <f t="shared" si="23"/>
        <v>43643</v>
      </c>
      <c r="E365" s="112">
        <f>IFERROR(VLOOKUP(D365,Actual_Kirk_HDD!$A$4:$E$1000,5,FALSE),0)</f>
        <v>0</v>
      </c>
      <c r="F365" s="112">
        <f>SUMIFS(Staff_Kirk_NHDD!P:P,Staff_Kirk_NHDD!A:A,A365,Staff_Kirk_NHDD!B:B,B365)</f>
        <v>0</v>
      </c>
      <c r="H365" s="72"/>
      <c r="J365" s="112">
        <f>IFERROR(VLOOKUP($D365,Actual_CGI_HDD!$A$9:$E$1000,5),0)</f>
        <v>0</v>
      </c>
      <c r="K365" s="113">
        <f>SUMIFS(Staff_CGI_NHDD!P:P,Staff_CGI_NHDD!A:A,A365,Staff_CGI_NHDD!B:B,B365)</f>
        <v>0</v>
      </c>
    </row>
    <row r="366" spans="1:11" x14ac:dyDescent="0.25">
      <c r="A366" s="156">
        <f t="shared" si="20"/>
        <v>6</v>
      </c>
      <c r="B366" s="156">
        <f t="shared" si="21"/>
        <v>28</v>
      </c>
      <c r="C366" s="156">
        <f t="shared" si="22"/>
        <v>2019</v>
      </c>
      <c r="D366" s="114">
        <f t="shared" si="23"/>
        <v>43644</v>
      </c>
      <c r="E366" s="112">
        <f>IFERROR(VLOOKUP(D366,Actual_Kirk_HDD!$A$4:$E$1000,5,FALSE),0)</f>
        <v>0</v>
      </c>
      <c r="F366" s="112">
        <f>SUMIFS(Staff_Kirk_NHDD!P:P,Staff_Kirk_NHDD!A:A,A366,Staff_Kirk_NHDD!B:B,B366)</f>
        <v>0</v>
      </c>
      <c r="H366" s="72"/>
      <c r="J366" s="112">
        <f>IFERROR(VLOOKUP($D366,Actual_CGI_HDD!$A$9:$E$1000,5),0)</f>
        <v>0</v>
      </c>
      <c r="K366" s="113">
        <f>SUMIFS(Staff_CGI_NHDD!P:P,Staff_CGI_NHDD!A:A,A366,Staff_CGI_NHDD!B:B,B366)</f>
        <v>0</v>
      </c>
    </row>
    <row r="367" spans="1:11" x14ac:dyDescent="0.25">
      <c r="A367" s="156">
        <f t="shared" si="20"/>
        <v>6</v>
      </c>
      <c r="B367" s="156">
        <f t="shared" si="21"/>
        <v>29</v>
      </c>
      <c r="C367" s="156">
        <f t="shared" si="22"/>
        <v>2019</v>
      </c>
      <c r="D367" s="114">
        <f t="shared" si="23"/>
        <v>43645</v>
      </c>
      <c r="E367" s="112">
        <f>IFERROR(VLOOKUP(D367,Actual_Kirk_HDD!$A$4:$E$1000,5,FALSE),0)</f>
        <v>0</v>
      </c>
      <c r="F367" s="112">
        <f>SUMIFS(Staff_Kirk_NHDD!P:P,Staff_Kirk_NHDD!A:A,A367,Staff_Kirk_NHDD!B:B,B367)</f>
        <v>0</v>
      </c>
      <c r="H367" s="72"/>
      <c r="J367" s="112">
        <f>IFERROR(VLOOKUP($D367,Actual_CGI_HDD!$A$9:$E$1000,5),0)</f>
        <v>0</v>
      </c>
      <c r="K367" s="113">
        <f>SUMIFS(Staff_CGI_NHDD!P:P,Staff_CGI_NHDD!A:A,A367,Staff_CGI_NHDD!B:B,B367)</f>
        <v>0</v>
      </c>
    </row>
    <row r="368" spans="1:11" x14ac:dyDescent="0.25">
      <c r="A368" s="156">
        <f t="shared" si="20"/>
        <v>6</v>
      </c>
      <c r="B368" s="156">
        <f t="shared" si="21"/>
        <v>30</v>
      </c>
      <c r="C368" s="156">
        <f t="shared" si="22"/>
        <v>2019</v>
      </c>
      <c r="D368" s="114">
        <f t="shared" si="23"/>
        <v>43646</v>
      </c>
      <c r="E368" s="112">
        <f>IFERROR(VLOOKUP(D368,Actual_Kirk_HDD!$A$4:$E$1000,5,FALSE),0)</f>
        <v>0</v>
      </c>
      <c r="F368" s="112">
        <f>SUMIFS(Staff_Kirk_NHDD!P:P,Staff_Kirk_NHDD!A:A,A368,Staff_Kirk_NHDD!B:B,B368)</f>
        <v>0</v>
      </c>
      <c r="H368" s="72"/>
      <c r="J368" s="112">
        <f>IFERROR(VLOOKUP($D368,Actual_CGI_HDD!$A$9:$E$1000,5),0)</f>
        <v>0</v>
      </c>
      <c r="K368" s="113">
        <f>SUMIFS(Staff_CGI_NHDD!P:P,Staff_CGI_NHDD!A:A,A368,Staff_CGI_NHDD!B:B,B368)</f>
        <v>0</v>
      </c>
    </row>
    <row r="369" spans="1:11" x14ac:dyDescent="0.25">
      <c r="A369" s="156">
        <f t="shared" si="20"/>
        <v>7</v>
      </c>
      <c r="B369" s="156">
        <f t="shared" si="21"/>
        <v>1</v>
      </c>
      <c r="C369" s="156">
        <f t="shared" si="22"/>
        <v>2019</v>
      </c>
      <c r="D369" s="114">
        <f t="shared" si="23"/>
        <v>43647</v>
      </c>
      <c r="E369" s="112">
        <f>IFERROR(VLOOKUP(D369,Actual_Kirk_HDD!$A$4:$E$1000,5,FALSE),0)</f>
        <v>0</v>
      </c>
      <c r="F369" s="112">
        <f>SUMIFS(Staff_Kirk_NHDD!P:P,Staff_Kirk_NHDD!A:A,A369,Staff_Kirk_NHDD!B:B,B369)</f>
        <v>0</v>
      </c>
      <c r="H369" s="72"/>
      <c r="J369" s="112">
        <f>IFERROR(VLOOKUP($D369,Actual_CGI_HDD!$A$9:$E$1000,5),0)</f>
        <v>0</v>
      </c>
      <c r="K369" s="113">
        <f>SUMIFS(Staff_CGI_NHDD!P:P,Staff_CGI_NHDD!A:A,A369,Staff_CGI_NHDD!B:B,B369)</f>
        <v>0</v>
      </c>
    </row>
    <row r="370" spans="1:11" x14ac:dyDescent="0.25">
      <c r="A370" s="156">
        <f t="shared" si="20"/>
        <v>7</v>
      </c>
      <c r="B370" s="156">
        <f t="shared" si="21"/>
        <v>2</v>
      </c>
      <c r="C370" s="156">
        <f t="shared" si="22"/>
        <v>2019</v>
      </c>
      <c r="D370" s="114">
        <f t="shared" si="23"/>
        <v>43648</v>
      </c>
      <c r="E370" s="112">
        <f>IFERROR(VLOOKUP(D370,Actual_Kirk_HDD!$A$4:$E$1000,5,FALSE),0)</f>
        <v>0</v>
      </c>
      <c r="F370" s="112">
        <f>SUMIFS(Staff_Kirk_NHDD!P:P,Staff_Kirk_NHDD!A:A,A370,Staff_Kirk_NHDD!B:B,B370)</f>
        <v>0</v>
      </c>
      <c r="H370" s="72"/>
      <c r="J370" s="112">
        <f>IFERROR(VLOOKUP($D370,Actual_CGI_HDD!$A$9:$E$1000,5),0)</f>
        <v>0</v>
      </c>
      <c r="K370" s="113">
        <f>SUMIFS(Staff_CGI_NHDD!P:P,Staff_CGI_NHDD!A:A,A370,Staff_CGI_NHDD!B:B,B370)</f>
        <v>0</v>
      </c>
    </row>
    <row r="371" spans="1:11" x14ac:dyDescent="0.25">
      <c r="A371" s="156">
        <f t="shared" si="20"/>
        <v>7</v>
      </c>
      <c r="B371" s="156">
        <f t="shared" si="21"/>
        <v>3</v>
      </c>
      <c r="C371" s="156">
        <f t="shared" si="22"/>
        <v>2019</v>
      </c>
      <c r="D371" s="114">
        <f t="shared" si="23"/>
        <v>43649</v>
      </c>
      <c r="E371" s="112">
        <f>IFERROR(VLOOKUP(D371,Actual_Kirk_HDD!$A$4:$E$1000,5,FALSE),0)</f>
        <v>0</v>
      </c>
      <c r="F371" s="112">
        <f>SUMIFS(Staff_Kirk_NHDD!P:P,Staff_Kirk_NHDD!A:A,A371,Staff_Kirk_NHDD!B:B,B371)</f>
        <v>0</v>
      </c>
      <c r="H371" s="72"/>
      <c r="J371" s="112">
        <f>IFERROR(VLOOKUP($D371,Actual_CGI_HDD!$A$9:$E$1000,5),0)</f>
        <v>0</v>
      </c>
      <c r="K371" s="113">
        <f>SUMIFS(Staff_CGI_NHDD!P:P,Staff_CGI_NHDD!A:A,A371,Staff_CGI_NHDD!B:B,B371)</f>
        <v>0</v>
      </c>
    </row>
    <row r="372" spans="1:11" x14ac:dyDescent="0.25">
      <c r="A372" s="156">
        <f t="shared" si="20"/>
        <v>7</v>
      </c>
      <c r="B372" s="156">
        <f t="shared" si="21"/>
        <v>4</v>
      </c>
      <c r="C372" s="156">
        <f t="shared" si="22"/>
        <v>2019</v>
      </c>
      <c r="D372" s="114">
        <f t="shared" si="23"/>
        <v>43650</v>
      </c>
      <c r="E372" s="112">
        <f>IFERROR(VLOOKUP(D372,Actual_Kirk_HDD!$A$4:$E$1000,5,FALSE),0)</f>
        <v>0</v>
      </c>
      <c r="F372" s="112">
        <f>SUMIFS(Staff_Kirk_NHDD!P:P,Staff_Kirk_NHDD!A:A,A372,Staff_Kirk_NHDD!B:B,B372)</f>
        <v>0</v>
      </c>
      <c r="H372" s="72"/>
      <c r="J372" s="112">
        <f>IFERROR(VLOOKUP($D372,Actual_CGI_HDD!$A$9:$E$1000,5),0)</f>
        <v>0</v>
      </c>
      <c r="K372" s="113">
        <f>SUMIFS(Staff_CGI_NHDD!P:P,Staff_CGI_NHDD!A:A,A372,Staff_CGI_NHDD!B:B,B372)</f>
        <v>0</v>
      </c>
    </row>
    <row r="373" spans="1:11" x14ac:dyDescent="0.25">
      <c r="A373" s="156">
        <f t="shared" si="20"/>
        <v>7</v>
      </c>
      <c r="B373" s="156">
        <f t="shared" si="21"/>
        <v>5</v>
      </c>
      <c r="C373" s="156">
        <f t="shared" si="22"/>
        <v>2019</v>
      </c>
      <c r="D373" s="114">
        <f t="shared" si="23"/>
        <v>43651</v>
      </c>
      <c r="E373" s="112">
        <f>IFERROR(VLOOKUP(D373,Actual_Kirk_HDD!$A$4:$E$1000,5,FALSE),0)</f>
        <v>0</v>
      </c>
      <c r="F373" s="112">
        <f>SUMIFS(Staff_Kirk_NHDD!P:P,Staff_Kirk_NHDD!A:A,A373,Staff_Kirk_NHDD!B:B,B373)</f>
        <v>0</v>
      </c>
      <c r="H373" s="72"/>
      <c r="J373" s="112">
        <f>IFERROR(VLOOKUP($D373,Actual_CGI_HDD!$A$9:$E$1000,5),0)</f>
        <v>0</v>
      </c>
      <c r="K373" s="113">
        <f>SUMIFS(Staff_CGI_NHDD!P:P,Staff_CGI_NHDD!A:A,A373,Staff_CGI_NHDD!B:B,B373)</f>
        <v>0</v>
      </c>
    </row>
    <row r="374" spans="1:11" x14ac:dyDescent="0.25">
      <c r="A374" s="156">
        <f t="shared" si="20"/>
        <v>7</v>
      </c>
      <c r="B374" s="156">
        <f t="shared" si="21"/>
        <v>6</v>
      </c>
      <c r="C374" s="156">
        <f t="shared" si="22"/>
        <v>2019</v>
      </c>
      <c r="D374" s="114">
        <f t="shared" si="23"/>
        <v>43652</v>
      </c>
      <c r="E374" s="112">
        <f>IFERROR(VLOOKUP(D374,Actual_Kirk_HDD!$A$4:$E$1000,5,FALSE),0)</f>
        <v>0</v>
      </c>
      <c r="F374" s="112">
        <f>SUMIFS(Staff_Kirk_NHDD!P:P,Staff_Kirk_NHDD!A:A,A374,Staff_Kirk_NHDD!B:B,B374)</f>
        <v>0</v>
      </c>
      <c r="H374" s="72"/>
      <c r="J374" s="112">
        <f>IFERROR(VLOOKUP($D374,Actual_CGI_HDD!$A$9:$E$1000,5),0)</f>
        <v>0</v>
      </c>
      <c r="K374" s="113">
        <f>SUMIFS(Staff_CGI_NHDD!P:P,Staff_CGI_NHDD!A:A,A374,Staff_CGI_NHDD!B:B,B374)</f>
        <v>0</v>
      </c>
    </row>
    <row r="375" spans="1:11" x14ac:dyDescent="0.25">
      <c r="A375" s="156">
        <f t="shared" si="20"/>
        <v>7</v>
      </c>
      <c r="B375" s="156">
        <f t="shared" si="21"/>
        <v>7</v>
      </c>
      <c r="C375" s="156">
        <f t="shared" si="22"/>
        <v>2019</v>
      </c>
      <c r="D375" s="114">
        <f t="shared" si="23"/>
        <v>43653</v>
      </c>
      <c r="E375" s="112">
        <f>IFERROR(VLOOKUP(D375,Actual_Kirk_HDD!$A$4:$E$1000,5,FALSE),0)</f>
        <v>0</v>
      </c>
      <c r="F375" s="112">
        <f>SUMIFS(Staff_Kirk_NHDD!P:P,Staff_Kirk_NHDD!A:A,A375,Staff_Kirk_NHDD!B:B,B375)</f>
        <v>0</v>
      </c>
      <c r="H375" s="72"/>
      <c r="J375" s="112">
        <f>IFERROR(VLOOKUP($D375,Actual_CGI_HDD!$A$9:$E$1000,5),0)</f>
        <v>0</v>
      </c>
      <c r="K375" s="113">
        <f>SUMIFS(Staff_CGI_NHDD!P:P,Staff_CGI_NHDD!A:A,A375,Staff_CGI_NHDD!B:B,B375)</f>
        <v>0</v>
      </c>
    </row>
    <row r="376" spans="1:11" x14ac:dyDescent="0.25">
      <c r="A376" s="156">
        <f t="shared" si="20"/>
        <v>7</v>
      </c>
      <c r="B376" s="156">
        <f t="shared" si="21"/>
        <v>8</v>
      </c>
      <c r="C376" s="156">
        <f t="shared" si="22"/>
        <v>2019</v>
      </c>
      <c r="D376" s="114">
        <f t="shared" si="23"/>
        <v>43654</v>
      </c>
      <c r="E376" s="112">
        <f>IFERROR(VLOOKUP(D376,Actual_Kirk_HDD!$A$4:$E$1000,5,FALSE),0)</f>
        <v>0</v>
      </c>
      <c r="F376" s="112">
        <f>SUMIFS(Staff_Kirk_NHDD!P:P,Staff_Kirk_NHDD!A:A,A376,Staff_Kirk_NHDD!B:B,B376)</f>
        <v>0</v>
      </c>
      <c r="H376" s="72"/>
      <c r="J376" s="112">
        <f>IFERROR(VLOOKUP($D376,Actual_CGI_HDD!$A$9:$E$1000,5),0)</f>
        <v>0</v>
      </c>
      <c r="K376" s="113">
        <f>SUMIFS(Staff_CGI_NHDD!P:P,Staff_CGI_NHDD!A:A,A376,Staff_CGI_NHDD!B:B,B376)</f>
        <v>0</v>
      </c>
    </row>
    <row r="377" spans="1:11" x14ac:dyDescent="0.25">
      <c r="A377" s="156">
        <f t="shared" si="20"/>
        <v>7</v>
      </c>
      <c r="B377" s="156">
        <f t="shared" si="21"/>
        <v>9</v>
      </c>
      <c r="C377" s="156">
        <f t="shared" si="22"/>
        <v>2019</v>
      </c>
      <c r="D377" s="114">
        <f t="shared" si="23"/>
        <v>43655</v>
      </c>
      <c r="E377" s="112">
        <f>IFERROR(VLOOKUP(D377,Actual_Kirk_HDD!$A$4:$E$1000,5,FALSE),0)</f>
        <v>0</v>
      </c>
      <c r="F377" s="112">
        <f>SUMIFS(Staff_Kirk_NHDD!P:P,Staff_Kirk_NHDD!A:A,A377,Staff_Kirk_NHDD!B:B,B377)</f>
        <v>0</v>
      </c>
      <c r="H377" s="72"/>
      <c r="J377" s="112">
        <f>IFERROR(VLOOKUP($D377,Actual_CGI_HDD!$A$9:$E$1000,5),0)</f>
        <v>0</v>
      </c>
      <c r="K377" s="113">
        <f>SUMIFS(Staff_CGI_NHDD!P:P,Staff_CGI_NHDD!A:A,A377,Staff_CGI_NHDD!B:B,B377)</f>
        <v>0</v>
      </c>
    </row>
    <row r="378" spans="1:11" x14ac:dyDescent="0.25">
      <c r="A378" s="156">
        <f t="shared" si="20"/>
        <v>7</v>
      </c>
      <c r="B378" s="156">
        <f t="shared" si="21"/>
        <v>10</v>
      </c>
      <c r="C378" s="156">
        <f t="shared" si="22"/>
        <v>2019</v>
      </c>
      <c r="D378" s="114">
        <f t="shared" si="23"/>
        <v>43656</v>
      </c>
      <c r="E378" s="112">
        <f>IFERROR(VLOOKUP(D378,Actual_Kirk_HDD!$A$4:$E$1000,5,FALSE),0)</f>
        <v>0</v>
      </c>
      <c r="F378" s="112">
        <f>SUMIFS(Staff_Kirk_NHDD!P:P,Staff_Kirk_NHDD!A:A,A378,Staff_Kirk_NHDD!B:B,B378)</f>
        <v>0</v>
      </c>
      <c r="H378" s="72"/>
      <c r="J378" s="112">
        <f>IFERROR(VLOOKUP($D378,Actual_CGI_HDD!$A$9:$E$1000,5),0)</f>
        <v>0</v>
      </c>
      <c r="K378" s="113">
        <f>SUMIFS(Staff_CGI_NHDD!P:P,Staff_CGI_NHDD!A:A,A378,Staff_CGI_NHDD!B:B,B378)</f>
        <v>0</v>
      </c>
    </row>
    <row r="379" spans="1:11" x14ac:dyDescent="0.25">
      <c r="A379" s="156">
        <f t="shared" si="20"/>
        <v>7</v>
      </c>
      <c r="B379" s="156">
        <f t="shared" si="21"/>
        <v>11</v>
      </c>
      <c r="C379" s="156">
        <f t="shared" si="22"/>
        <v>2019</v>
      </c>
      <c r="D379" s="114">
        <f t="shared" si="23"/>
        <v>43657</v>
      </c>
      <c r="E379" s="112">
        <f>IFERROR(VLOOKUP(D379,Actual_Kirk_HDD!$A$4:$E$1000,5,FALSE),0)</f>
        <v>0</v>
      </c>
      <c r="F379" s="112">
        <f>SUMIFS(Staff_Kirk_NHDD!P:P,Staff_Kirk_NHDD!A:A,A379,Staff_Kirk_NHDD!B:B,B379)</f>
        <v>0</v>
      </c>
      <c r="H379" s="72"/>
      <c r="J379" s="112">
        <f>IFERROR(VLOOKUP($D379,Actual_CGI_HDD!$A$9:$E$1000,5),0)</f>
        <v>0</v>
      </c>
      <c r="K379" s="113">
        <f>SUMIFS(Staff_CGI_NHDD!P:P,Staff_CGI_NHDD!A:A,A379,Staff_CGI_NHDD!B:B,B379)</f>
        <v>0</v>
      </c>
    </row>
    <row r="380" spans="1:11" x14ac:dyDescent="0.25">
      <c r="A380" s="156">
        <f t="shared" si="20"/>
        <v>7</v>
      </c>
      <c r="B380" s="156">
        <f t="shared" si="21"/>
        <v>12</v>
      </c>
      <c r="C380" s="156">
        <f t="shared" si="22"/>
        <v>2019</v>
      </c>
      <c r="D380" s="114">
        <f t="shared" si="23"/>
        <v>43658</v>
      </c>
      <c r="E380" s="112">
        <f>IFERROR(VLOOKUP(D380,Actual_Kirk_HDD!$A$4:$E$1000,5,FALSE),0)</f>
        <v>0</v>
      </c>
      <c r="F380" s="112">
        <f>SUMIFS(Staff_Kirk_NHDD!P:P,Staff_Kirk_NHDD!A:A,A380,Staff_Kirk_NHDD!B:B,B380)</f>
        <v>0</v>
      </c>
      <c r="H380" s="72"/>
      <c r="J380" s="112">
        <f>IFERROR(VLOOKUP($D380,Actual_CGI_HDD!$A$9:$E$1000,5),0)</f>
        <v>0</v>
      </c>
      <c r="K380" s="113">
        <f>SUMIFS(Staff_CGI_NHDD!P:P,Staff_CGI_NHDD!A:A,A380,Staff_CGI_NHDD!B:B,B380)</f>
        <v>0</v>
      </c>
    </row>
    <row r="381" spans="1:11" x14ac:dyDescent="0.25">
      <c r="A381" s="156">
        <f t="shared" si="20"/>
        <v>7</v>
      </c>
      <c r="B381" s="156">
        <f t="shared" si="21"/>
        <v>13</v>
      </c>
      <c r="C381" s="156">
        <f t="shared" si="22"/>
        <v>2019</v>
      </c>
      <c r="D381" s="114">
        <f t="shared" si="23"/>
        <v>43659</v>
      </c>
      <c r="E381" s="112">
        <f>IFERROR(VLOOKUP(D381,Actual_Kirk_HDD!$A$4:$E$1000,5,FALSE),0)</f>
        <v>0</v>
      </c>
      <c r="F381" s="112">
        <f>SUMIFS(Staff_Kirk_NHDD!P:P,Staff_Kirk_NHDD!A:A,A381,Staff_Kirk_NHDD!B:B,B381)</f>
        <v>0</v>
      </c>
      <c r="H381" s="72"/>
      <c r="J381" s="112">
        <f>IFERROR(VLOOKUP($D381,Actual_CGI_HDD!$A$9:$E$1000,5),0)</f>
        <v>0</v>
      </c>
      <c r="K381" s="113">
        <f>SUMIFS(Staff_CGI_NHDD!P:P,Staff_CGI_NHDD!A:A,A381,Staff_CGI_NHDD!B:B,B381)</f>
        <v>0</v>
      </c>
    </row>
    <row r="382" spans="1:11" x14ac:dyDescent="0.25">
      <c r="A382" s="156">
        <f t="shared" si="20"/>
        <v>7</v>
      </c>
      <c r="B382" s="156">
        <f t="shared" si="21"/>
        <v>14</v>
      </c>
      <c r="C382" s="156">
        <f t="shared" si="22"/>
        <v>2019</v>
      </c>
      <c r="D382" s="114">
        <f t="shared" si="23"/>
        <v>43660</v>
      </c>
      <c r="E382" s="112">
        <f>IFERROR(VLOOKUP(D382,Actual_Kirk_HDD!$A$4:$E$1000,5,FALSE),0)</f>
        <v>0</v>
      </c>
      <c r="F382" s="112">
        <f>SUMIFS(Staff_Kirk_NHDD!P:P,Staff_Kirk_NHDD!A:A,A382,Staff_Kirk_NHDD!B:B,B382)</f>
        <v>0</v>
      </c>
      <c r="H382" s="72"/>
      <c r="J382" s="112">
        <f>IFERROR(VLOOKUP($D382,Actual_CGI_HDD!$A$9:$E$1000,5),0)</f>
        <v>0</v>
      </c>
      <c r="K382" s="113">
        <f>SUMIFS(Staff_CGI_NHDD!P:P,Staff_CGI_NHDD!A:A,A382,Staff_CGI_NHDD!B:B,B382)</f>
        <v>0</v>
      </c>
    </row>
    <row r="383" spans="1:11" x14ac:dyDescent="0.25">
      <c r="A383" s="156">
        <f t="shared" si="20"/>
        <v>7</v>
      </c>
      <c r="B383" s="156">
        <f t="shared" si="21"/>
        <v>15</v>
      </c>
      <c r="C383" s="156">
        <f t="shared" si="22"/>
        <v>2019</v>
      </c>
      <c r="D383" s="114">
        <f t="shared" si="23"/>
        <v>43661</v>
      </c>
      <c r="E383" s="112">
        <f>IFERROR(VLOOKUP(D383,Actual_Kirk_HDD!$A$4:$E$1000,5,FALSE),0)</f>
        <v>0</v>
      </c>
      <c r="F383" s="112">
        <f>SUMIFS(Staff_Kirk_NHDD!P:P,Staff_Kirk_NHDD!A:A,A383,Staff_Kirk_NHDD!B:B,B383)</f>
        <v>0</v>
      </c>
      <c r="H383" s="72"/>
      <c r="J383" s="112">
        <f>IFERROR(VLOOKUP($D383,Actual_CGI_HDD!$A$9:$E$1000,5),0)</f>
        <v>0</v>
      </c>
      <c r="K383" s="113">
        <f>SUMIFS(Staff_CGI_NHDD!P:P,Staff_CGI_NHDD!A:A,A383,Staff_CGI_NHDD!B:B,B383)</f>
        <v>0</v>
      </c>
    </row>
    <row r="384" spans="1:11" x14ac:dyDescent="0.25">
      <c r="A384" s="156">
        <f t="shared" si="20"/>
        <v>7</v>
      </c>
      <c r="B384" s="156">
        <f t="shared" si="21"/>
        <v>16</v>
      </c>
      <c r="C384" s="156">
        <f t="shared" si="22"/>
        <v>2019</v>
      </c>
      <c r="D384" s="114">
        <f t="shared" si="23"/>
        <v>43662</v>
      </c>
      <c r="E384" s="112">
        <f>IFERROR(VLOOKUP(D384,Actual_Kirk_HDD!$A$4:$E$1000,5,FALSE),0)</f>
        <v>0</v>
      </c>
      <c r="F384" s="112">
        <f>SUMIFS(Staff_Kirk_NHDD!P:P,Staff_Kirk_NHDD!A:A,A384,Staff_Kirk_NHDD!B:B,B384)</f>
        <v>0</v>
      </c>
      <c r="H384" s="72"/>
      <c r="J384" s="112">
        <f>IFERROR(VLOOKUP($D384,Actual_CGI_HDD!$A$9:$E$1000,5),0)</f>
        <v>0</v>
      </c>
      <c r="K384" s="113">
        <f>SUMIFS(Staff_CGI_NHDD!P:P,Staff_CGI_NHDD!A:A,A384,Staff_CGI_NHDD!B:B,B384)</f>
        <v>0</v>
      </c>
    </row>
    <row r="385" spans="1:11" x14ac:dyDescent="0.25">
      <c r="A385" s="156">
        <f t="shared" si="20"/>
        <v>7</v>
      </c>
      <c r="B385" s="156">
        <f t="shared" si="21"/>
        <v>17</v>
      </c>
      <c r="C385" s="156">
        <f t="shared" si="22"/>
        <v>2019</v>
      </c>
      <c r="D385" s="114">
        <f t="shared" si="23"/>
        <v>43663</v>
      </c>
      <c r="E385" s="112">
        <f>IFERROR(VLOOKUP(D385,Actual_Kirk_HDD!$A$4:$E$1000,5,FALSE),0)</f>
        <v>0</v>
      </c>
      <c r="F385" s="112">
        <f>SUMIFS(Staff_Kirk_NHDD!P:P,Staff_Kirk_NHDD!A:A,A385,Staff_Kirk_NHDD!B:B,B385)</f>
        <v>0</v>
      </c>
      <c r="H385" s="72"/>
      <c r="J385" s="112">
        <f>IFERROR(VLOOKUP($D385,Actual_CGI_HDD!$A$9:$E$1000,5),0)</f>
        <v>0</v>
      </c>
      <c r="K385" s="113">
        <f>SUMIFS(Staff_CGI_NHDD!P:P,Staff_CGI_NHDD!A:A,A385,Staff_CGI_NHDD!B:B,B385)</f>
        <v>0</v>
      </c>
    </row>
    <row r="386" spans="1:11" x14ac:dyDescent="0.25">
      <c r="A386" s="156">
        <f t="shared" si="20"/>
        <v>7</v>
      </c>
      <c r="B386" s="156">
        <f t="shared" si="21"/>
        <v>18</v>
      </c>
      <c r="C386" s="156">
        <f t="shared" si="22"/>
        <v>2019</v>
      </c>
      <c r="D386" s="114">
        <f t="shared" si="23"/>
        <v>43664</v>
      </c>
      <c r="E386" s="112">
        <f>IFERROR(VLOOKUP(D386,Actual_Kirk_HDD!$A$4:$E$1000,5,FALSE),0)</f>
        <v>0</v>
      </c>
      <c r="F386" s="112">
        <f>SUMIFS(Staff_Kirk_NHDD!P:P,Staff_Kirk_NHDD!A:A,A386,Staff_Kirk_NHDD!B:B,B386)</f>
        <v>0</v>
      </c>
      <c r="H386" s="72"/>
      <c r="J386" s="112">
        <f>IFERROR(VLOOKUP($D386,Actual_CGI_HDD!$A$9:$E$1000,5),0)</f>
        <v>0</v>
      </c>
      <c r="K386" s="113">
        <f>SUMIFS(Staff_CGI_NHDD!P:P,Staff_CGI_NHDD!A:A,A386,Staff_CGI_NHDD!B:B,B386)</f>
        <v>0</v>
      </c>
    </row>
    <row r="387" spans="1:11" x14ac:dyDescent="0.25">
      <c r="A387" s="156">
        <f t="shared" si="20"/>
        <v>7</v>
      </c>
      <c r="B387" s="156">
        <f t="shared" si="21"/>
        <v>19</v>
      </c>
      <c r="C387" s="156">
        <f t="shared" si="22"/>
        <v>2019</v>
      </c>
      <c r="D387" s="114">
        <f t="shared" si="23"/>
        <v>43665</v>
      </c>
      <c r="E387" s="112">
        <f>IFERROR(VLOOKUP(D387,Actual_Kirk_HDD!$A$4:$E$1000,5,FALSE),0)</f>
        <v>0</v>
      </c>
      <c r="F387" s="112">
        <f>SUMIFS(Staff_Kirk_NHDD!P:P,Staff_Kirk_NHDD!A:A,A387,Staff_Kirk_NHDD!B:B,B387)</f>
        <v>0</v>
      </c>
      <c r="H387" s="72"/>
      <c r="J387" s="112">
        <f>IFERROR(VLOOKUP($D387,Actual_CGI_HDD!$A$9:$E$1000,5),0)</f>
        <v>0</v>
      </c>
      <c r="K387" s="113">
        <f>SUMIFS(Staff_CGI_NHDD!P:P,Staff_CGI_NHDD!A:A,A387,Staff_CGI_NHDD!B:B,B387)</f>
        <v>0</v>
      </c>
    </row>
    <row r="388" spans="1:11" x14ac:dyDescent="0.25">
      <c r="A388" s="156">
        <f t="shared" si="20"/>
        <v>7</v>
      </c>
      <c r="B388" s="156">
        <f t="shared" si="21"/>
        <v>20</v>
      </c>
      <c r="C388" s="156">
        <f t="shared" si="22"/>
        <v>2019</v>
      </c>
      <c r="D388" s="114">
        <f t="shared" si="23"/>
        <v>43666</v>
      </c>
      <c r="E388" s="112">
        <f>IFERROR(VLOOKUP(D388,Actual_Kirk_HDD!$A$4:$E$1000,5,FALSE),0)</f>
        <v>0</v>
      </c>
      <c r="F388" s="112">
        <f>SUMIFS(Staff_Kirk_NHDD!P:P,Staff_Kirk_NHDD!A:A,A388,Staff_Kirk_NHDD!B:B,B388)</f>
        <v>0</v>
      </c>
      <c r="H388" s="72"/>
      <c r="J388" s="112">
        <f>IFERROR(VLOOKUP($D388,Actual_CGI_HDD!$A$9:$E$1000,5),0)</f>
        <v>0</v>
      </c>
      <c r="K388" s="113">
        <f>SUMIFS(Staff_CGI_NHDD!P:P,Staff_CGI_NHDD!A:A,A388,Staff_CGI_NHDD!B:B,B388)</f>
        <v>0</v>
      </c>
    </row>
    <row r="389" spans="1:11" x14ac:dyDescent="0.25">
      <c r="A389" s="156">
        <f t="shared" si="20"/>
        <v>7</v>
      </c>
      <c r="B389" s="156">
        <f t="shared" si="21"/>
        <v>21</v>
      </c>
      <c r="C389" s="156">
        <f t="shared" si="22"/>
        <v>2019</v>
      </c>
      <c r="D389" s="114">
        <f t="shared" si="23"/>
        <v>43667</v>
      </c>
      <c r="E389" s="112">
        <f>IFERROR(VLOOKUP(D389,Actual_Kirk_HDD!$A$4:$E$1000,5,FALSE),0)</f>
        <v>0</v>
      </c>
      <c r="F389" s="112">
        <f>SUMIFS(Staff_Kirk_NHDD!P:P,Staff_Kirk_NHDD!A:A,A389,Staff_Kirk_NHDD!B:B,B389)</f>
        <v>0</v>
      </c>
      <c r="H389" s="72"/>
      <c r="J389" s="112">
        <f>IFERROR(VLOOKUP($D389,Actual_CGI_HDD!$A$9:$E$1000,5),0)</f>
        <v>0</v>
      </c>
      <c r="K389" s="113">
        <f>SUMIFS(Staff_CGI_NHDD!P:P,Staff_CGI_NHDD!A:A,A389,Staff_CGI_NHDD!B:B,B389)</f>
        <v>0</v>
      </c>
    </row>
    <row r="390" spans="1:11" x14ac:dyDescent="0.25">
      <c r="A390" s="156">
        <f t="shared" ref="A390:A453" si="24">MONTH(D390)</f>
        <v>7</v>
      </c>
      <c r="B390" s="156">
        <f t="shared" ref="B390:B453" si="25">+DAY(D390)</f>
        <v>22</v>
      </c>
      <c r="C390" s="156">
        <f t="shared" ref="C390:C453" si="26">YEAR(D390)</f>
        <v>2019</v>
      </c>
      <c r="D390" s="114">
        <f t="shared" ref="D390:D453" si="27">D389+1</f>
        <v>43668</v>
      </c>
      <c r="E390" s="112">
        <f>IFERROR(VLOOKUP(D390,Actual_Kirk_HDD!$A$4:$E$1000,5,FALSE),0)</f>
        <v>0</v>
      </c>
      <c r="F390" s="112">
        <f>SUMIFS(Staff_Kirk_NHDD!P:P,Staff_Kirk_NHDD!A:A,A390,Staff_Kirk_NHDD!B:B,B390)</f>
        <v>0</v>
      </c>
      <c r="H390" s="72"/>
      <c r="J390" s="112">
        <f>IFERROR(VLOOKUP($D390,Actual_CGI_HDD!$A$9:$E$1000,5),0)</f>
        <v>0</v>
      </c>
      <c r="K390" s="113">
        <f>SUMIFS(Staff_CGI_NHDD!P:P,Staff_CGI_NHDD!A:A,A390,Staff_CGI_NHDD!B:B,B390)</f>
        <v>0</v>
      </c>
    </row>
    <row r="391" spans="1:11" x14ac:dyDescent="0.25">
      <c r="A391" s="156">
        <f t="shared" si="24"/>
        <v>7</v>
      </c>
      <c r="B391" s="156">
        <f t="shared" si="25"/>
        <v>23</v>
      </c>
      <c r="C391" s="156">
        <f t="shared" si="26"/>
        <v>2019</v>
      </c>
      <c r="D391" s="114">
        <f t="shared" si="27"/>
        <v>43669</v>
      </c>
      <c r="E391" s="112">
        <f>IFERROR(VLOOKUP(D391,Actual_Kirk_HDD!$A$4:$E$1000,5,FALSE),0)</f>
        <v>0</v>
      </c>
      <c r="F391" s="112">
        <f>SUMIFS(Staff_Kirk_NHDD!P:P,Staff_Kirk_NHDD!A:A,A391,Staff_Kirk_NHDD!B:B,B391)</f>
        <v>1.9386200716845867</v>
      </c>
      <c r="H391" s="72"/>
      <c r="J391" s="112">
        <f>IFERROR(VLOOKUP($D391,Actual_CGI_HDD!$A$9:$E$1000,5),0)</f>
        <v>0</v>
      </c>
      <c r="K391" s="113">
        <f>SUMIFS(Staff_CGI_NHDD!P:P,Staff_CGI_NHDD!A:A,A391,Staff_CGI_NHDD!B:B,B391)</f>
        <v>9.3333333333333712E-2</v>
      </c>
    </row>
    <row r="392" spans="1:11" x14ac:dyDescent="0.25">
      <c r="A392" s="156">
        <f t="shared" si="24"/>
        <v>7</v>
      </c>
      <c r="B392" s="156">
        <f t="shared" si="25"/>
        <v>24</v>
      </c>
      <c r="C392" s="156">
        <f t="shared" si="26"/>
        <v>2019</v>
      </c>
      <c r="D392" s="114">
        <f t="shared" si="27"/>
        <v>43670</v>
      </c>
      <c r="E392" s="112">
        <f>IFERROR(VLOOKUP(D392,Actual_Kirk_HDD!$A$4:$E$1000,5,FALSE),0)</f>
        <v>0</v>
      </c>
      <c r="F392" s="112">
        <f>SUMIFS(Staff_Kirk_NHDD!P:P,Staff_Kirk_NHDD!A:A,A392,Staff_Kirk_NHDD!B:B,B392)</f>
        <v>0</v>
      </c>
      <c r="H392" s="72"/>
      <c r="J392" s="112">
        <f>IFERROR(VLOOKUP($D392,Actual_CGI_HDD!$A$9:$E$1000,5),0)</f>
        <v>0</v>
      </c>
      <c r="K392" s="113">
        <f>SUMIFS(Staff_CGI_NHDD!P:P,Staff_CGI_NHDD!A:A,A392,Staff_CGI_NHDD!B:B,B392)</f>
        <v>0</v>
      </c>
    </row>
    <row r="393" spans="1:11" x14ac:dyDescent="0.25">
      <c r="A393" s="156">
        <f t="shared" si="24"/>
        <v>7</v>
      </c>
      <c r="B393" s="156">
        <f t="shared" si="25"/>
        <v>25</v>
      </c>
      <c r="C393" s="156">
        <f t="shared" si="26"/>
        <v>2019</v>
      </c>
      <c r="D393" s="114">
        <f t="shared" si="27"/>
        <v>43671</v>
      </c>
      <c r="E393" s="112">
        <f>IFERROR(VLOOKUP(D393,Actual_Kirk_HDD!$A$4:$E$1000,5,FALSE),0)</f>
        <v>0</v>
      </c>
      <c r="F393" s="112">
        <f>SUMIFS(Staff_Kirk_NHDD!P:P,Staff_Kirk_NHDD!A:A,A393,Staff_Kirk_NHDD!B:B,B393)</f>
        <v>0</v>
      </c>
      <c r="H393" s="72"/>
      <c r="J393" s="112">
        <f>IFERROR(VLOOKUP($D393,Actual_CGI_HDD!$A$9:$E$1000,5),0)</f>
        <v>0</v>
      </c>
      <c r="K393" s="113">
        <f>SUMIFS(Staff_CGI_NHDD!P:P,Staff_CGI_NHDD!A:A,A393,Staff_CGI_NHDD!B:B,B393)</f>
        <v>0</v>
      </c>
    </row>
    <row r="394" spans="1:11" x14ac:dyDescent="0.25">
      <c r="A394" s="156">
        <f t="shared" si="24"/>
        <v>7</v>
      </c>
      <c r="B394" s="156">
        <f t="shared" si="25"/>
        <v>26</v>
      </c>
      <c r="C394" s="156">
        <f t="shared" si="26"/>
        <v>2019</v>
      </c>
      <c r="D394" s="114">
        <f t="shared" si="27"/>
        <v>43672</v>
      </c>
      <c r="E394" s="112">
        <f>IFERROR(VLOOKUP(D394,Actual_Kirk_HDD!$A$4:$E$1000,5,FALSE),0)</f>
        <v>0</v>
      </c>
      <c r="F394" s="112">
        <f>SUMIFS(Staff_Kirk_NHDD!P:P,Staff_Kirk_NHDD!A:A,A394,Staff_Kirk_NHDD!B:B,B394)</f>
        <v>0</v>
      </c>
      <c r="H394" s="72"/>
      <c r="J394" s="112">
        <f>IFERROR(VLOOKUP($D394,Actual_CGI_HDD!$A$9:$E$1000,5),0)</f>
        <v>0</v>
      </c>
      <c r="K394" s="113">
        <f>SUMIFS(Staff_CGI_NHDD!P:P,Staff_CGI_NHDD!A:A,A394,Staff_CGI_NHDD!B:B,B394)</f>
        <v>0</v>
      </c>
    </row>
    <row r="395" spans="1:11" x14ac:dyDescent="0.25">
      <c r="A395" s="156">
        <f t="shared" si="24"/>
        <v>7</v>
      </c>
      <c r="B395" s="156">
        <f t="shared" si="25"/>
        <v>27</v>
      </c>
      <c r="C395" s="156">
        <f t="shared" si="26"/>
        <v>2019</v>
      </c>
      <c r="D395" s="114">
        <f t="shared" si="27"/>
        <v>43673</v>
      </c>
      <c r="E395" s="112">
        <f>IFERROR(VLOOKUP(D395,Actual_Kirk_HDD!$A$4:$E$1000,5,FALSE),0)</f>
        <v>0</v>
      </c>
      <c r="F395" s="112">
        <f>SUMIFS(Staff_Kirk_NHDD!P:P,Staff_Kirk_NHDD!A:A,A395,Staff_Kirk_NHDD!B:B,B395)</f>
        <v>0</v>
      </c>
      <c r="H395" s="72"/>
      <c r="J395" s="112">
        <f>IFERROR(VLOOKUP($D395,Actual_CGI_HDD!$A$9:$E$1000,5),0)</f>
        <v>0</v>
      </c>
      <c r="K395" s="113">
        <f>SUMIFS(Staff_CGI_NHDD!P:P,Staff_CGI_NHDD!A:A,A395,Staff_CGI_NHDD!B:B,B395)</f>
        <v>0</v>
      </c>
    </row>
    <row r="396" spans="1:11" x14ac:dyDescent="0.25">
      <c r="A396" s="156">
        <f t="shared" si="24"/>
        <v>7</v>
      </c>
      <c r="B396" s="156">
        <f t="shared" si="25"/>
        <v>28</v>
      </c>
      <c r="C396" s="156">
        <f t="shared" si="26"/>
        <v>2019</v>
      </c>
      <c r="D396" s="114">
        <f t="shared" si="27"/>
        <v>43674</v>
      </c>
      <c r="E396" s="112">
        <f>IFERROR(VLOOKUP(D396,Actual_Kirk_HDD!$A$4:$E$1000,5,FALSE),0)</f>
        <v>0</v>
      </c>
      <c r="F396" s="112">
        <f>SUMIFS(Staff_Kirk_NHDD!P:P,Staff_Kirk_NHDD!A:A,A396,Staff_Kirk_NHDD!B:B,B396)</f>
        <v>0</v>
      </c>
      <c r="H396" s="72"/>
      <c r="J396" s="112">
        <f>IFERROR(VLOOKUP($D396,Actual_CGI_HDD!$A$9:$E$1000,5),0)</f>
        <v>0</v>
      </c>
      <c r="K396" s="113">
        <f>SUMIFS(Staff_CGI_NHDD!P:P,Staff_CGI_NHDD!A:A,A396,Staff_CGI_NHDD!B:B,B396)</f>
        <v>0</v>
      </c>
    </row>
    <row r="397" spans="1:11" x14ac:dyDescent="0.25">
      <c r="A397" s="156">
        <f t="shared" si="24"/>
        <v>7</v>
      </c>
      <c r="B397" s="156">
        <f t="shared" si="25"/>
        <v>29</v>
      </c>
      <c r="C397" s="156">
        <f t="shared" si="26"/>
        <v>2019</v>
      </c>
      <c r="D397" s="114">
        <f t="shared" si="27"/>
        <v>43675</v>
      </c>
      <c r="E397" s="112">
        <f>IFERROR(VLOOKUP(D397,Actual_Kirk_HDD!$A$4:$E$1000,5,FALSE),0)</f>
        <v>0</v>
      </c>
      <c r="F397" s="112">
        <f>SUMIFS(Staff_Kirk_NHDD!P:P,Staff_Kirk_NHDD!A:A,A397,Staff_Kirk_NHDD!B:B,B397)</f>
        <v>0</v>
      </c>
      <c r="H397" s="72"/>
      <c r="J397" s="112">
        <f>IFERROR(VLOOKUP($D397,Actual_CGI_HDD!$A$9:$E$1000,5),0)</f>
        <v>0</v>
      </c>
      <c r="K397" s="113">
        <f>SUMIFS(Staff_CGI_NHDD!P:P,Staff_CGI_NHDD!A:A,A397,Staff_CGI_NHDD!B:B,B397)</f>
        <v>0</v>
      </c>
    </row>
    <row r="398" spans="1:11" x14ac:dyDescent="0.25">
      <c r="A398" s="156">
        <f t="shared" si="24"/>
        <v>7</v>
      </c>
      <c r="B398" s="156">
        <f t="shared" si="25"/>
        <v>30</v>
      </c>
      <c r="C398" s="156">
        <f t="shared" si="26"/>
        <v>2019</v>
      </c>
      <c r="D398" s="114">
        <f t="shared" si="27"/>
        <v>43676</v>
      </c>
      <c r="E398" s="112">
        <f>IFERROR(VLOOKUP(D398,Actual_Kirk_HDD!$A$4:$E$1000,5,FALSE),0)</f>
        <v>0</v>
      </c>
      <c r="F398" s="112">
        <f>SUMIFS(Staff_Kirk_NHDD!P:P,Staff_Kirk_NHDD!A:A,A398,Staff_Kirk_NHDD!B:B,B398)</f>
        <v>0</v>
      </c>
      <c r="H398" s="72"/>
      <c r="J398" s="112">
        <f>IFERROR(VLOOKUP($D398,Actual_CGI_HDD!$A$9:$E$1000,5),0)</f>
        <v>0</v>
      </c>
      <c r="K398" s="113">
        <f>SUMIFS(Staff_CGI_NHDD!P:P,Staff_CGI_NHDD!A:A,A398,Staff_CGI_NHDD!B:B,B398)</f>
        <v>0</v>
      </c>
    </row>
    <row r="399" spans="1:11" x14ac:dyDescent="0.25">
      <c r="A399" s="156">
        <f t="shared" si="24"/>
        <v>7</v>
      </c>
      <c r="B399" s="156">
        <f t="shared" si="25"/>
        <v>31</v>
      </c>
      <c r="C399" s="156">
        <f t="shared" si="26"/>
        <v>2019</v>
      </c>
      <c r="D399" s="114">
        <f t="shared" si="27"/>
        <v>43677</v>
      </c>
      <c r="E399" s="112">
        <f>IFERROR(VLOOKUP(D399,Actual_Kirk_HDD!$A$4:$E$1000,5,FALSE),0)</f>
        <v>0</v>
      </c>
      <c r="F399" s="112">
        <f>SUMIFS(Staff_Kirk_NHDD!P:P,Staff_Kirk_NHDD!A:A,A399,Staff_Kirk_NHDD!B:B,B399)</f>
        <v>0</v>
      </c>
      <c r="H399" s="72"/>
      <c r="J399" s="112">
        <f>IFERROR(VLOOKUP($D399,Actual_CGI_HDD!$A$9:$E$1000,5),0)</f>
        <v>0</v>
      </c>
      <c r="K399" s="113">
        <f>SUMIFS(Staff_CGI_NHDD!P:P,Staff_CGI_NHDD!A:A,A399,Staff_CGI_NHDD!B:B,B399)</f>
        <v>0</v>
      </c>
    </row>
    <row r="400" spans="1:11" x14ac:dyDescent="0.25">
      <c r="A400" s="156">
        <f t="shared" si="24"/>
        <v>8</v>
      </c>
      <c r="B400" s="156">
        <f t="shared" si="25"/>
        <v>1</v>
      </c>
      <c r="C400" s="156">
        <f t="shared" si="26"/>
        <v>2019</v>
      </c>
      <c r="D400" s="114">
        <f t="shared" si="27"/>
        <v>43678</v>
      </c>
      <c r="E400" s="112">
        <f>IFERROR(VLOOKUP(D400,Actual_Kirk_HDD!$A$4:$E$1000,5,FALSE),0)</f>
        <v>0</v>
      </c>
      <c r="F400" s="112">
        <f>SUMIFS(Staff_Kirk_NHDD!P:P,Staff_Kirk_NHDD!A:A,A400,Staff_Kirk_NHDD!B:B,B400)</f>
        <v>0</v>
      </c>
      <c r="H400" s="72"/>
      <c r="J400" s="112">
        <f>IFERROR(VLOOKUP($D400,Actual_CGI_HDD!$A$9:$E$1000,5),0)</f>
        <v>0</v>
      </c>
      <c r="K400" s="113">
        <f>SUMIFS(Staff_CGI_NHDD!P:P,Staff_CGI_NHDD!A:A,A400,Staff_CGI_NHDD!B:B,B400)</f>
        <v>0</v>
      </c>
    </row>
    <row r="401" spans="1:11" x14ac:dyDescent="0.25">
      <c r="A401" s="156">
        <f t="shared" si="24"/>
        <v>8</v>
      </c>
      <c r="B401" s="156">
        <f t="shared" si="25"/>
        <v>2</v>
      </c>
      <c r="C401" s="156">
        <f t="shared" si="26"/>
        <v>2019</v>
      </c>
      <c r="D401" s="114">
        <f t="shared" si="27"/>
        <v>43679</v>
      </c>
      <c r="E401" s="112">
        <f>IFERROR(VLOOKUP(D401,Actual_Kirk_HDD!$A$4:$E$1000,5,FALSE),0)</f>
        <v>0</v>
      </c>
      <c r="F401" s="112">
        <f>SUMIFS(Staff_Kirk_NHDD!P:P,Staff_Kirk_NHDD!A:A,A401,Staff_Kirk_NHDD!B:B,B401)</f>
        <v>0</v>
      </c>
      <c r="H401" s="72"/>
      <c r="J401" s="112">
        <f>IFERROR(VLOOKUP($D401,Actual_CGI_HDD!$A$9:$E$1000,5),0)</f>
        <v>0</v>
      </c>
      <c r="K401" s="113">
        <f>SUMIFS(Staff_CGI_NHDD!P:P,Staff_CGI_NHDD!A:A,A401,Staff_CGI_NHDD!B:B,B401)</f>
        <v>0</v>
      </c>
    </row>
    <row r="402" spans="1:11" x14ac:dyDescent="0.25">
      <c r="A402" s="156">
        <f t="shared" si="24"/>
        <v>8</v>
      </c>
      <c r="B402" s="156">
        <f t="shared" si="25"/>
        <v>3</v>
      </c>
      <c r="C402" s="156">
        <f t="shared" si="26"/>
        <v>2019</v>
      </c>
      <c r="D402" s="114">
        <f t="shared" si="27"/>
        <v>43680</v>
      </c>
      <c r="E402" s="112">
        <f>IFERROR(VLOOKUP(D402,Actual_Kirk_HDD!$A$4:$E$1000,5,FALSE),0)</f>
        <v>0</v>
      </c>
      <c r="F402" s="112">
        <f>SUMIFS(Staff_Kirk_NHDD!P:P,Staff_Kirk_NHDD!A:A,A402,Staff_Kirk_NHDD!B:B,B402)</f>
        <v>0</v>
      </c>
      <c r="H402" s="72"/>
      <c r="J402" s="112">
        <f>IFERROR(VLOOKUP($D402,Actual_CGI_HDD!$A$9:$E$1000,5),0)</f>
        <v>0</v>
      </c>
      <c r="K402" s="113">
        <f>SUMIFS(Staff_CGI_NHDD!P:P,Staff_CGI_NHDD!A:A,A402,Staff_CGI_NHDD!B:B,B402)</f>
        <v>0</v>
      </c>
    </row>
    <row r="403" spans="1:11" x14ac:dyDescent="0.25">
      <c r="A403" s="156">
        <f t="shared" si="24"/>
        <v>8</v>
      </c>
      <c r="B403" s="156">
        <f t="shared" si="25"/>
        <v>4</v>
      </c>
      <c r="C403" s="156">
        <f t="shared" si="26"/>
        <v>2019</v>
      </c>
      <c r="D403" s="114">
        <f t="shared" si="27"/>
        <v>43681</v>
      </c>
      <c r="E403" s="112">
        <f>IFERROR(VLOOKUP(D403,Actual_Kirk_HDD!$A$4:$E$1000,5,FALSE),0)</f>
        <v>0</v>
      </c>
      <c r="F403" s="112">
        <f>SUMIFS(Staff_Kirk_NHDD!P:P,Staff_Kirk_NHDD!A:A,A403,Staff_Kirk_NHDD!B:B,B403)</f>
        <v>0</v>
      </c>
      <c r="H403" s="72"/>
      <c r="J403" s="112">
        <f>IFERROR(VLOOKUP($D403,Actual_CGI_HDD!$A$9:$E$1000,5),0)</f>
        <v>0</v>
      </c>
      <c r="K403" s="113">
        <f>SUMIFS(Staff_CGI_NHDD!P:P,Staff_CGI_NHDD!A:A,A403,Staff_CGI_NHDD!B:B,B403)</f>
        <v>0</v>
      </c>
    </row>
    <row r="404" spans="1:11" x14ac:dyDescent="0.25">
      <c r="A404" s="156">
        <f t="shared" si="24"/>
        <v>8</v>
      </c>
      <c r="B404" s="156">
        <f t="shared" si="25"/>
        <v>5</v>
      </c>
      <c r="C404" s="156">
        <f t="shared" si="26"/>
        <v>2019</v>
      </c>
      <c r="D404" s="114">
        <f t="shared" si="27"/>
        <v>43682</v>
      </c>
      <c r="E404" s="112">
        <f>IFERROR(VLOOKUP(D404,Actual_Kirk_HDD!$A$4:$E$1000,5,FALSE),0)</f>
        <v>0</v>
      </c>
      <c r="F404" s="112">
        <f>SUMIFS(Staff_Kirk_NHDD!P:P,Staff_Kirk_NHDD!A:A,A404,Staff_Kirk_NHDD!B:B,B404)</f>
        <v>0</v>
      </c>
      <c r="H404" s="72"/>
      <c r="J404" s="112">
        <f>IFERROR(VLOOKUP($D404,Actual_CGI_HDD!$A$9:$E$1000,5),0)</f>
        <v>0</v>
      </c>
      <c r="K404" s="113">
        <f>SUMIFS(Staff_CGI_NHDD!P:P,Staff_CGI_NHDD!A:A,A404,Staff_CGI_NHDD!B:B,B404)</f>
        <v>0</v>
      </c>
    </row>
    <row r="405" spans="1:11" x14ac:dyDescent="0.25">
      <c r="A405" s="156">
        <f t="shared" si="24"/>
        <v>8</v>
      </c>
      <c r="B405" s="156">
        <f t="shared" si="25"/>
        <v>6</v>
      </c>
      <c r="C405" s="156">
        <f t="shared" si="26"/>
        <v>2019</v>
      </c>
      <c r="D405" s="114">
        <f t="shared" si="27"/>
        <v>43683</v>
      </c>
      <c r="E405" s="112">
        <f>IFERROR(VLOOKUP(D405,Actual_Kirk_HDD!$A$4:$E$1000,5,FALSE),0)</f>
        <v>0</v>
      </c>
      <c r="F405" s="112">
        <f>SUMIFS(Staff_Kirk_NHDD!P:P,Staff_Kirk_NHDD!A:A,A405,Staff_Kirk_NHDD!B:B,B405)</f>
        <v>0</v>
      </c>
      <c r="H405" s="72"/>
      <c r="J405" s="112">
        <f>IFERROR(VLOOKUP($D405,Actual_CGI_HDD!$A$9:$E$1000,5),0)</f>
        <v>0</v>
      </c>
      <c r="K405" s="113">
        <f>SUMIFS(Staff_CGI_NHDD!P:P,Staff_CGI_NHDD!A:A,A405,Staff_CGI_NHDD!B:B,B405)</f>
        <v>0</v>
      </c>
    </row>
    <row r="406" spans="1:11" x14ac:dyDescent="0.25">
      <c r="A406" s="156">
        <f t="shared" si="24"/>
        <v>8</v>
      </c>
      <c r="B406" s="156">
        <f t="shared" si="25"/>
        <v>7</v>
      </c>
      <c r="C406" s="156">
        <f t="shared" si="26"/>
        <v>2019</v>
      </c>
      <c r="D406" s="114">
        <f t="shared" si="27"/>
        <v>43684</v>
      </c>
      <c r="E406" s="112">
        <f>IFERROR(VLOOKUP(D406,Actual_Kirk_HDD!$A$4:$E$1000,5,FALSE),0)</f>
        <v>0</v>
      </c>
      <c r="F406" s="112">
        <f>SUMIFS(Staff_Kirk_NHDD!P:P,Staff_Kirk_NHDD!A:A,A406,Staff_Kirk_NHDD!B:B,B406)</f>
        <v>0</v>
      </c>
      <c r="H406" s="72"/>
      <c r="J406" s="112">
        <f>IFERROR(VLOOKUP($D406,Actual_CGI_HDD!$A$9:$E$1000,5),0)</f>
        <v>0</v>
      </c>
      <c r="K406" s="113">
        <f>SUMIFS(Staff_CGI_NHDD!P:P,Staff_CGI_NHDD!A:A,A406,Staff_CGI_NHDD!B:B,B406)</f>
        <v>0</v>
      </c>
    </row>
    <row r="407" spans="1:11" x14ac:dyDescent="0.25">
      <c r="A407" s="156">
        <f t="shared" si="24"/>
        <v>8</v>
      </c>
      <c r="B407" s="156">
        <f t="shared" si="25"/>
        <v>8</v>
      </c>
      <c r="C407" s="156">
        <f t="shared" si="26"/>
        <v>2019</v>
      </c>
      <c r="D407" s="114">
        <f t="shared" si="27"/>
        <v>43685</v>
      </c>
      <c r="E407" s="112">
        <f>IFERROR(VLOOKUP(D407,Actual_Kirk_HDD!$A$4:$E$1000,5,FALSE),0)</f>
        <v>0</v>
      </c>
      <c r="F407" s="112">
        <f>SUMIFS(Staff_Kirk_NHDD!P:P,Staff_Kirk_NHDD!A:A,A407,Staff_Kirk_NHDD!B:B,B407)</f>
        <v>0</v>
      </c>
      <c r="H407" s="72"/>
      <c r="J407" s="112">
        <f>IFERROR(VLOOKUP($D407,Actual_CGI_HDD!$A$9:$E$1000,5),0)</f>
        <v>0</v>
      </c>
      <c r="K407" s="113">
        <f>SUMIFS(Staff_CGI_NHDD!P:P,Staff_CGI_NHDD!A:A,A407,Staff_CGI_NHDD!B:B,B407)</f>
        <v>0</v>
      </c>
    </row>
    <row r="408" spans="1:11" x14ac:dyDescent="0.25">
      <c r="A408" s="156">
        <f t="shared" si="24"/>
        <v>8</v>
      </c>
      <c r="B408" s="156">
        <f t="shared" si="25"/>
        <v>9</v>
      </c>
      <c r="C408" s="156">
        <f t="shared" si="26"/>
        <v>2019</v>
      </c>
      <c r="D408" s="114">
        <f t="shared" si="27"/>
        <v>43686</v>
      </c>
      <c r="E408" s="112">
        <f>IFERROR(VLOOKUP(D408,Actual_Kirk_HDD!$A$4:$E$1000,5,FALSE),0)</f>
        <v>0</v>
      </c>
      <c r="F408" s="112">
        <f>SUMIFS(Staff_Kirk_NHDD!P:P,Staff_Kirk_NHDD!A:A,A408,Staff_Kirk_NHDD!B:B,B408)</f>
        <v>0</v>
      </c>
      <c r="H408" s="72"/>
      <c r="J408" s="112">
        <f>IFERROR(VLOOKUP($D408,Actual_CGI_HDD!$A$9:$E$1000,5),0)</f>
        <v>0</v>
      </c>
      <c r="K408" s="113">
        <f>SUMIFS(Staff_CGI_NHDD!P:P,Staff_CGI_NHDD!A:A,A408,Staff_CGI_NHDD!B:B,B408)</f>
        <v>0</v>
      </c>
    </row>
    <row r="409" spans="1:11" x14ac:dyDescent="0.25">
      <c r="A409" s="156">
        <f t="shared" si="24"/>
        <v>8</v>
      </c>
      <c r="B409" s="156">
        <f t="shared" si="25"/>
        <v>10</v>
      </c>
      <c r="C409" s="156">
        <f t="shared" si="26"/>
        <v>2019</v>
      </c>
      <c r="D409" s="114">
        <f t="shared" si="27"/>
        <v>43687</v>
      </c>
      <c r="E409" s="112">
        <f>IFERROR(VLOOKUP(D409,Actual_Kirk_HDD!$A$4:$E$1000,5,FALSE),0)</f>
        <v>0</v>
      </c>
      <c r="F409" s="112">
        <f>SUMIFS(Staff_Kirk_NHDD!P:P,Staff_Kirk_NHDD!A:A,A409,Staff_Kirk_NHDD!B:B,B409)</f>
        <v>0</v>
      </c>
      <c r="H409" s="72"/>
      <c r="J409" s="112">
        <f>IFERROR(VLOOKUP($D409,Actual_CGI_HDD!$A$9:$E$1000,5),0)</f>
        <v>0</v>
      </c>
      <c r="K409" s="113">
        <f>SUMIFS(Staff_CGI_NHDD!P:P,Staff_CGI_NHDD!A:A,A409,Staff_CGI_NHDD!B:B,B409)</f>
        <v>0</v>
      </c>
    </row>
    <row r="410" spans="1:11" x14ac:dyDescent="0.25">
      <c r="A410" s="156">
        <f t="shared" si="24"/>
        <v>8</v>
      </c>
      <c r="B410" s="156">
        <f t="shared" si="25"/>
        <v>11</v>
      </c>
      <c r="C410" s="156">
        <f t="shared" si="26"/>
        <v>2019</v>
      </c>
      <c r="D410" s="114">
        <f t="shared" si="27"/>
        <v>43688</v>
      </c>
      <c r="E410" s="112">
        <f>IFERROR(VLOOKUP(D410,Actual_Kirk_HDD!$A$4:$E$1000,5,FALSE),0)</f>
        <v>0</v>
      </c>
      <c r="F410" s="112">
        <f>SUMIFS(Staff_Kirk_NHDD!P:P,Staff_Kirk_NHDD!A:A,A410,Staff_Kirk_NHDD!B:B,B410)</f>
        <v>0</v>
      </c>
      <c r="H410" s="72"/>
      <c r="J410" s="112">
        <f>IFERROR(VLOOKUP($D410,Actual_CGI_HDD!$A$9:$E$1000,5),0)</f>
        <v>0</v>
      </c>
      <c r="K410" s="113">
        <f>SUMIFS(Staff_CGI_NHDD!P:P,Staff_CGI_NHDD!A:A,A410,Staff_CGI_NHDD!B:B,B410)</f>
        <v>0</v>
      </c>
    </row>
    <row r="411" spans="1:11" x14ac:dyDescent="0.25">
      <c r="A411" s="156">
        <f t="shared" si="24"/>
        <v>8</v>
      </c>
      <c r="B411" s="156">
        <f t="shared" si="25"/>
        <v>12</v>
      </c>
      <c r="C411" s="156">
        <f t="shared" si="26"/>
        <v>2019</v>
      </c>
      <c r="D411" s="114">
        <f t="shared" si="27"/>
        <v>43689</v>
      </c>
      <c r="E411" s="112">
        <f>IFERROR(VLOOKUP(D411,Actual_Kirk_HDD!$A$4:$E$1000,5,FALSE),0)</f>
        <v>0</v>
      </c>
      <c r="F411" s="112">
        <f>SUMIFS(Staff_Kirk_NHDD!P:P,Staff_Kirk_NHDD!A:A,A411,Staff_Kirk_NHDD!B:B,B411)</f>
        <v>0</v>
      </c>
      <c r="H411" s="72"/>
      <c r="J411" s="112">
        <f>IFERROR(VLOOKUP($D411,Actual_CGI_HDD!$A$9:$E$1000,5),0)</f>
        <v>0</v>
      </c>
      <c r="K411" s="113">
        <f>SUMIFS(Staff_CGI_NHDD!P:P,Staff_CGI_NHDD!A:A,A411,Staff_CGI_NHDD!B:B,B411)</f>
        <v>0</v>
      </c>
    </row>
    <row r="412" spans="1:11" x14ac:dyDescent="0.25">
      <c r="A412" s="156">
        <f t="shared" si="24"/>
        <v>8</v>
      </c>
      <c r="B412" s="156">
        <f t="shared" si="25"/>
        <v>13</v>
      </c>
      <c r="C412" s="156">
        <f t="shared" si="26"/>
        <v>2019</v>
      </c>
      <c r="D412" s="114">
        <f t="shared" si="27"/>
        <v>43690</v>
      </c>
      <c r="E412" s="112">
        <f>IFERROR(VLOOKUP(D412,Actual_Kirk_HDD!$A$4:$E$1000,5,FALSE),0)</f>
        <v>0</v>
      </c>
      <c r="F412" s="112">
        <f>SUMIFS(Staff_Kirk_NHDD!P:P,Staff_Kirk_NHDD!A:A,A412,Staff_Kirk_NHDD!B:B,B412)</f>
        <v>0</v>
      </c>
      <c r="H412" s="72"/>
      <c r="J412" s="112">
        <f>IFERROR(VLOOKUP($D412,Actual_CGI_HDD!$A$9:$E$1000,5),0)</f>
        <v>0</v>
      </c>
      <c r="K412" s="113">
        <f>SUMIFS(Staff_CGI_NHDD!P:P,Staff_CGI_NHDD!A:A,A412,Staff_CGI_NHDD!B:B,B412)</f>
        <v>0</v>
      </c>
    </row>
    <row r="413" spans="1:11" x14ac:dyDescent="0.25">
      <c r="A413" s="156">
        <f t="shared" si="24"/>
        <v>8</v>
      </c>
      <c r="B413" s="156">
        <f t="shared" si="25"/>
        <v>14</v>
      </c>
      <c r="C413" s="156">
        <f t="shared" si="26"/>
        <v>2019</v>
      </c>
      <c r="D413" s="114">
        <f t="shared" si="27"/>
        <v>43691</v>
      </c>
      <c r="E413" s="112">
        <f>IFERROR(VLOOKUP(D413,Actual_Kirk_HDD!$A$4:$E$1000,5,FALSE),0)</f>
        <v>0</v>
      </c>
      <c r="F413" s="112">
        <f>SUMIFS(Staff_Kirk_NHDD!P:P,Staff_Kirk_NHDD!A:A,A413,Staff_Kirk_NHDD!B:B,B413)</f>
        <v>0</v>
      </c>
      <c r="H413" s="72"/>
      <c r="J413" s="112">
        <f>IFERROR(VLOOKUP($D413,Actual_CGI_HDD!$A$9:$E$1000,5),0)</f>
        <v>0</v>
      </c>
      <c r="K413" s="113">
        <f>SUMIFS(Staff_CGI_NHDD!P:P,Staff_CGI_NHDD!A:A,A413,Staff_CGI_NHDD!B:B,B413)</f>
        <v>0</v>
      </c>
    </row>
    <row r="414" spans="1:11" x14ac:dyDescent="0.25">
      <c r="A414" s="156">
        <f t="shared" si="24"/>
        <v>8</v>
      </c>
      <c r="B414" s="156">
        <f t="shared" si="25"/>
        <v>15</v>
      </c>
      <c r="C414" s="156">
        <f t="shared" si="26"/>
        <v>2019</v>
      </c>
      <c r="D414" s="114">
        <f t="shared" si="27"/>
        <v>43692</v>
      </c>
      <c r="E414" s="112">
        <f>IFERROR(VLOOKUP(D414,Actual_Kirk_HDD!$A$4:$E$1000,5,FALSE),0)</f>
        <v>0</v>
      </c>
      <c r="F414" s="112">
        <f>SUMIFS(Staff_Kirk_NHDD!P:P,Staff_Kirk_NHDD!A:A,A414,Staff_Kirk_NHDD!B:B,B414)</f>
        <v>0</v>
      </c>
      <c r="H414" s="72"/>
      <c r="J414" s="112">
        <f>IFERROR(VLOOKUP($D414,Actual_CGI_HDD!$A$9:$E$1000,5),0)</f>
        <v>0</v>
      </c>
      <c r="K414" s="113">
        <f>SUMIFS(Staff_CGI_NHDD!P:P,Staff_CGI_NHDD!A:A,A414,Staff_CGI_NHDD!B:B,B414)</f>
        <v>0</v>
      </c>
    </row>
    <row r="415" spans="1:11" x14ac:dyDescent="0.25">
      <c r="A415" s="156">
        <f t="shared" si="24"/>
        <v>8</v>
      </c>
      <c r="B415" s="156">
        <f t="shared" si="25"/>
        <v>16</v>
      </c>
      <c r="C415" s="156">
        <f t="shared" si="26"/>
        <v>2019</v>
      </c>
      <c r="D415" s="114">
        <f t="shared" si="27"/>
        <v>43693</v>
      </c>
      <c r="E415" s="112">
        <f>IFERROR(VLOOKUP(D415,Actual_Kirk_HDD!$A$4:$E$1000,5,FALSE),0)</f>
        <v>0</v>
      </c>
      <c r="F415" s="112">
        <f>SUMIFS(Staff_Kirk_NHDD!P:P,Staff_Kirk_NHDD!A:A,A415,Staff_Kirk_NHDD!B:B,B415)</f>
        <v>0</v>
      </c>
      <c r="H415" s="72"/>
      <c r="J415" s="112">
        <f>IFERROR(VLOOKUP($D415,Actual_CGI_HDD!$A$9:$E$1000,5),0)</f>
        <v>0</v>
      </c>
      <c r="K415" s="113">
        <f>SUMIFS(Staff_CGI_NHDD!P:P,Staff_CGI_NHDD!A:A,A415,Staff_CGI_NHDD!B:B,B415)</f>
        <v>0</v>
      </c>
    </row>
    <row r="416" spans="1:11" x14ac:dyDescent="0.25">
      <c r="A416" s="156">
        <f t="shared" si="24"/>
        <v>8</v>
      </c>
      <c r="B416" s="156">
        <f t="shared" si="25"/>
        <v>17</v>
      </c>
      <c r="C416" s="156">
        <f t="shared" si="26"/>
        <v>2019</v>
      </c>
      <c r="D416" s="114">
        <f t="shared" si="27"/>
        <v>43694</v>
      </c>
      <c r="E416" s="112">
        <f>IFERROR(VLOOKUP(D416,Actual_Kirk_HDD!$A$4:$E$1000,5,FALSE),0)</f>
        <v>0</v>
      </c>
      <c r="F416" s="112">
        <f>SUMIFS(Staff_Kirk_NHDD!P:P,Staff_Kirk_NHDD!A:A,A416,Staff_Kirk_NHDD!B:B,B416)</f>
        <v>0</v>
      </c>
      <c r="H416" s="72"/>
      <c r="J416" s="112">
        <f>IFERROR(VLOOKUP($D416,Actual_CGI_HDD!$A$9:$E$1000,5),0)</f>
        <v>0</v>
      </c>
      <c r="K416" s="113">
        <f>SUMIFS(Staff_CGI_NHDD!P:P,Staff_CGI_NHDD!A:A,A416,Staff_CGI_NHDD!B:B,B416)</f>
        <v>0</v>
      </c>
    </row>
    <row r="417" spans="1:11" x14ac:dyDescent="0.25">
      <c r="A417" s="156">
        <f t="shared" si="24"/>
        <v>8</v>
      </c>
      <c r="B417" s="156">
        <f t="shared" si="25"/>
        <v>18</v>
      </c>
      <c r="C417" s="156">
        <f t="shared" si="26"/>
        <v>2019</v>
      </c>
      <c r="D417" s="114">
        <f t="shared" si="27"/>
        <v>43695</v>
      </c>
      <c r="E417" s="112">
        <f>IFERROR(VLOOKUP(D417,Actual_Kirk_HDD!$A$4:$E$1000,5,FALSE),0)</f>
        <v>0</v>
      </c>
      <c r="F417" s="112">
        <f>SUMIFS(Staff_Kirk_NHDD!P:P,Staff_Kirk_NHDD!A:A,A417,Staff_Kirk_NHDD!B:B,B417)</f>
        <v>0</v>
      </c>
      <c r="H417" s="72"/>
      <c r="J417" s="112">
        <f>IFERROR(VLOOKUP($D417,Actual_CGI_HDD!$A$9:$E$1000,5),0)</f>
        <v>0</v>
      </c>
      <c r="K417" s="113">
        <f>SUMIFS(Staff_CGI_NHDD!P:P,Staff_CGI_NHDD!A:A,A417,Staff_CGI_NHDD!B:B,B417)</f>
        <v>0</v>
      </c>
    </row>
    <row r="418" spans="1:11" x14ac:dyDescent="0.25">
      <c r="A418" s="156">
        <f t="shared" si="24"/>
        <v>8</v>
      </c>
      <c r="B418" s="156">
        <f t="shared" si="25"/>
        <v>19</v>
      </c>
      <c r="C418" s="156">
        <f t="shared" si="26"/>
        <v>2019</v>
      </c>
      <c r="D418" s="114">
        <f t="shared" si="27"/>
        <v>43696</v>
      </c>
      <c r="E418" s="112">
        <f>IFERROR(VLOOKUP(D418,Actual_Kirk_HDD!$A$4:$E$1000,5,FALSE),0)</f>
        <v>0</v>
      </c>
      <c r="F418" s="112">
        <f>SUMIFS(Staff_Kirk_NHDD!P:P,Staff_Kirk_NHDD!A:A,A418,Staff_Kirk_NHDD!B:B,B418)</f>
        <v>0</v>
      </c>
      <c r="H418" s="72"/>
      <c r="J418" s="112">
        <f>IFERROR(VLOOKUP($D418,Actual_CGI_HDD!$A$9:$E$1000,5),0)</f>
        <v>0</v>
      </c>
      <c r="K418" s="113">
        <f>SUMIFS(Staff_CGI_NHDD!P:P,Staff_CGI_NHDD!A:A,A418,Staff_CGI_NHDD!B:B,B418)</f>
        <v>0</v>
      </c>
    </row>
    <row r="419" spans="1:11" x14ac:dyDescent="0.25">
      <c r="A419" s="156">
        <f t="shared" si="24"/>
        <v>8</v>
      </c>
      <c r="B419" s="156">
        <f t="shared" si="25"/>
        <v>20</v>
      </c>
      <c r="C419" s="156">
        <f t="shared" si="26"/>
        <v>2019</v>
      </c>
      <c r="D419" s="114">
        <f t="shared" si="27"/>
        <v>43697</v>
      </c>
      <c r="E419" s="112">
        <f>IFERROR(VLOOKUP(D419,Actual_Kirk_HDD!$A$4:$E$1000,5,FALSE),0)</f>
        <v>0</v>
      </c>
      <c r="F419" s="112">
        <f>SUMIFS(Staff_Kirk_NHDD!P:P,Staff_Kirk_NHDD!A:A,A419,Staff_Kirk_NHDD!B:B,B419)</f>
        <v>0</v>
      </c>
      <c r="H419" s="72"/>
      <c r="J419" s="112">
        <f>IFERROR(VLOOKUP($D419,Actual_CGI_HDD!$A$9:$E$1000,5),0)</f>
        <v>0</v>
      </c>
      <c r="K419" s="113">
        <f>SUMIFS(Staff_CGI_NHDD!P:P,Staff_CGI_NHDD!A:A,A419,Staff_CGI_NHDD!B:B,B419)</f>
        <v>0</v>
      </c>
    </row>
    <row r="420" spans="1:11" x14ac:dyDescent="0.25">
      <c r="A420" s="156">
        <f t="shared" si="24"/>
        <v>8</v>
      </c>
      <c r="B420" s="156">
        <f t="shared" si="25"/>
        <v>21</v>
      </c>
      <c r="C420" s="156">
        <f t="shared" si="26"/>
        <v>2019</v>
      </c>
      <c r="D420" s="114">
        <f t="shared" si="27"/>
        <v>43698</v>
      </c>
      <c r="E420" s="112">
        <f>IFERROR(VLOOKUP(D420,Actual_Kirk_HDD!$A$4:$E$1000,5,FALSE),0)</f>
        <v>0</v>
      </c>
      <c r="F420" s="112">
        <f>SUMIFS(Staff_Kirk_NHDD!P:P,Staff_Kirk_NHDD!A:A,A420,Staff_Kirk_NHDD!B:B,B420)</f>
        <v>0</v>
      </c>
      <c r="H420" s="72"/>
      <c r="J420" s="112">
        <f>IFERROR(VLOOKUP($D420,Actual_CGI_HDD!$A$9:$E$1000,5),0)</f>
        <v>0</v>
      </c>
      <c r="K420" s="113">
        <f>SUMIFS(Staff_CGI_NHDD!P:P,Staff_CGI_NHDD!A:A,A420,Staff_CGI_NHDD!B:B,B420)</f>
        <v>0</v>
      </c>
    </row>
    <row r="421" spans="1:11" x14ac:dyDescent="0.25">
      <c r="A421" s="156">
        <f t="shared" si="24"/>
        <v>8</v>
      </c>
      <c r="B421" s="156">
        <f t="shared" si="25"/>
        <v>22</v>
      </c>
      <c r="C421" s="156">
        <f t="shared" si="26"/>
        <v>2019</v>
      </c>
      <c r="D421" s="114">
        <f t="shared" si="27"/>
        <v>43699</v>
      </c>
      <c r="E421" s="112">
        <f>IFERROR(VLOOKUP(D421,Actual_Kirk_HDD!$A$4:$E$1000,5,FALSE),0)</f>
        <v>0</v>
      </c>
      <c r="F421" s="112">
        <f>SUMIFS(Staff_Kirk_NHDD!P:P,Staff_Kirk_NHDD!A:A,A421,Staff_Kirk_NHDD!B:B,B421)</f>
        <v>0</v>
      </c>
      <c r="H421" s="72"/>
      <c r="J421" s="112">
        <f>IFERROR(VLOOKUP($D421,Actual_CGI_HDD!$A$9:$E$1000,5),0)</f>
        <v>0</v>
      </c>
      <c r="K421" s="113">
        <f>SUMIFS(Staff_CGI_NHDD!P:P,Staff_CGI_NHDD!A:A,A421,Staff_CGI_NHDD!B:B,B421)</f>
        <v>0</v>
      </c>
    </row>
    <row r="422" spans="1:11" x14ac:dyDescent="0.25">
      <c r="A422" s="156">
        <f t="shared" si="24"/>
        <v>8</v>
      </c>
      <c r="B422" s="156">
        <f t="shared" si="25"/>
        <v>23</v>
      </c>
      <c r="C422" s="156">
        <f t="shared" si="26"/>
        <v>2019</v>
      </c>
      <c r="D422" s="114">
        <f t="shared" si="27"/>
        <v>43700</v>
      </c>
      <c r="E422" s="112">
        <f>IFERROR(VLOOKUP(D422,Actual_Kirk_HDD!$A$4:$E$1000,5,FALSE),0)</f>
        <v>0</v>
      </c>
      <c r="F422" s="112">
        <f>SUMIFS(Staff_Kirk_NHDD!P:P,Staff_Kirk_NHDD!A:A,A422,Staff_Kirk_NHDD!B:B,B422)</f>
        <v>0</v>
      </c>
      <c r="H422" s="72"/>
      <c r="J422" s="112">
        <f>IFERROR(VLOOKUP($D422,Actual_CGI_HDD!$A$9:$E$1000,5),0)</f>
        <v>0</v>
      </c>
      <c r="K422" s="113">
        <f>SUMIFS(Staff_CGI_NHDD!P:P,Staff_CGI_NHDD!A:A,A422,Staff_CGI_NHDD!B:B,B422)</f>
        <v>0</v>
      </c>
    </row>
    <row r="423" spans="1:11" x14ac:dyDescent="0.25">
      <c r="A423" s="156">
        <f t="shared" si="24"/>
        <v>8</v>
      </c>
      <c r="B423" s="156">
        <f t="shared" si="25"/>
        <v>24</v>
      </c>
      <c r="C423" s="156">
        <f t="shared" si="26"/>
        <v>2019</v>
      </c>
      <c r="D423" s="114">
        <f t="shared" si="27"/>
        <v>43701</v>
      </c>
      <c r="E423" s="112">
        <f>IFERROR(VLOOKUP(D423,Actual_Kirk_HDD!$A$4:$E$1000,5,FALSE),0)</f>
        <v>0</v>
      </c>
      <c r="F423" s="112">
        <f>SUMIFS(Staff_Kirk_NHDD!P:P,Staff_Kirk_NHDD!A:A,A423,Staff_Kirk_NHDD!B:B,B423)</f>
        <v>0</v>
      </c>
      <c r="H423" s="72"/>
      <c r="J423" s="112">
        <f>IFERROR(VLOOKUP($D423,Actual_CGI_HDD!$A$9:$E$1000,5),0)</f>
        <v>0</v>
      </c>
      <c r="K423" s="113">
        <f>SUMIFS(Staff_CGI_NHDD!P:P,Staff_CGI_NHDD!A:A,A423,Staff_CGI_NHDD!B:B,B423)</f>
        <v>0</v>
      </c>
    </row>
    <row r="424" spans="1:11" x14ac:dyDescent="0.25">
      <c r="A424" s="156">
        <f t="shared" si="24"/>
        <v>8</v>
      </c>
      <c r="B424" s="156">
        <f t="shared" si="25"/>
        <v>25</v>
      </c>
      <c r="C424" s="156">
        <f t="shared" si="26"/>
        <v>2019</v>
      </c>
      <c r="D424" s="114">
        <f t="shared" si="27"/>
        <v>43702</v>
      </c>
      <c r="E424" s="112">
        <f>IFERROR(VLOOKUP(D424,Actual_Kirk_HDD!$A$4:$E$1000,5,FALSE),0)</f>
        <v>0</v>
      </c>
      <c r="F424" s="112">
        <f>SUMIFS(Staff_Kirk_NHDD!P:P,Staff_Kirk_NHDD!A:A,A424,Staff_Kirk_NHDD!B:B,B424)</f>
        <v>4.2473118279569157E-2</v>
      </c>
      <c r="H424" s="72"/>
      <c r="J424" s="112">
        <f>IFERROR(VLOOKUP($D424,Actual_CGI_HDD!$A$9:$E$1000,5),0)</f>
        <v>0</v>
      </c>
      <c r="K424" s="113">
        <f>SUMIFS(Staff_CGI_NHDD!P:P,Staff_CGI_NHDD!A:A,A424,Staff_CGI_NHDD!B:B,B424)</f>
        <v>0</v>
      </c>
    </row>
    <row r="425" spans="1:11" x14ac:dyDescent="0.25">
      <c r="A425" s="156">
        <f t="shared" si="24"/>
        <v>8</v>
      </c>
      <c r="B425" s="156">
        <f t="shared" si="25"/>
        <v>26</v>
      </c>
      <c r="C425" s="156">
        <f t="shared" si="26"/>
        <v>2019</v>
      </c>
      <c r="D425" s="114">
        <f t="shared" si="27"/>
        <v>43703</v>
      </c>
      <c r="E425" s="112">
        <f>IFERROR(VLOOKUP(D425,Actual_Kirk_HDD!$A$4:$E$1000,5,FALSE),0)</f>
        <v>0</v>
      </c>
      <c r="F425" s="112">
        <f>SUMIFS(Staff_Kirk_NHDD!P:P,Staff_Kirk_NHDD!A:A,A425,Staff_Kirk_NHDD!B:B,B425)</f>
        <v>1.5306989247311804</v>
      </c>
      <c r="H425" s="72"/>
      <c r="J425" s="112">
        <f>IFERROR(VLOOKUP($D425,Actual_CGI_HDD!$A$9:$E$1000,5),0)</f>
        <v>0</v>
      </c>
      <c r="K425" s="113">
        <f>SUMIFS(Staff_CGI_NHDD!P:P,Staff_CGI_NHDD!A:A,A425,Staff_CGI_NHDD!B:B,B425)</f>
        <v>0</v>
      </c>
    </row>
    <row r="426" spans="1:11" x14ac:dyDescent="0.25">
      <c r="A426" s="156">
        <f t="shared" si="24"/>
        <v>8</v>
      </c>
      <c r="B426" s="156">
        <f t="shared" si="25"/>
        <v>27</v>
      </c>
      <c r="C426" s="156">
        <f t="shared" si="26"/>
        <v>2019</v>
      </c>
      <c r="D426" s="114">
        <f t="shared" si="27"/>
        <v>43704</v>
      </c>
      <c r="E426" s="112">
        <f>IFERROR(VLOOKUP(D426,Actual_Kirk_HDD!$A$4:$E$1000,5,FALSE),0)</f>
        <v>0</v>
      </c>
      <c r="F426" s="112">
        <f>SUMIFS(Staff_Kirk_NHDD!P:P,Staff_Kirk_NHDD!A:A,A426,Staff_Kirk_NHDD!B:B,B426)</f>
        <v>0</v>
      </c>
      <c r="H426" s="72"/>
      <c r="J426" s="112">
        <f>IFERROR(VLOOKUP($D426,Actual_CGI_HDD!$A$9:$E$1000,5),0)</f>
        <v>0</v>
      </c>
      <c r="K426" s="113">
        <f>SUMIFS(Staff_CGI_NHDD!P:P,Staff_CGI_NHDD!A:A,A426,Staff_CGI_NHDD!B:B,B426)</f>
        <v>0</v>
      </c>
    </row>
    <row r="427" spans="1:11" x14ac:dyDescent="0.25">
      <c r="A427" s="156">
        <f t="shared" si="24"/>
        <v>8</v>
      </c>
      <c r="B427" s="156">
        <f t="shared" si="25"/>
        <v>28</v>
      </c>
      <c r="C427" s="156">
        <f t="shared" si="26"/>
        <v>2019</v>
      </c>
      <c r="D427" s="114">
        <f t="shared" si="27"/>
        <v>43705</v>
      </c>
      <c r="E427" s="112">
        <f>IFERROR(VLOOKUP(D427,Actual_Kirk_HDD!$A$4:$E$1000,5,FALSE),0)</f>
        <v>0</v>
      </c>
      <c r="F427" s="112">
        <f>SUMIFS(Staff_Kirk_NHDD!P:P,Staff_Kirk_NHDD!A:A,A427,Staff_Kirk_NHDD!B:B,B427)</f>
        <v>0</v>
      </c>
      <c r="H427" s="72"/>
      <c r="J427" s="112">
        <f>IFERROR(VLOOKUP($D427,Actual_CGI_HDD!$A$9:$E$1000,5),0)</f>
        <v>0</v>
      </c>
      <c r="K427" s="113">
        <f>SUMIFS(Staff_CGI_NHDD!P:P,Staff_CGI_NHDD!A:A,A427,Staff_CGI_NHDD!B:B,B427)</f>
        <v>0</v>
      </c>
    </row>
    <row r="428" spans="1:11" x14ac:dyDescent="0.25">
      <c r="A428" s="156">
        <f t="shared" si="24"/>
        <v>8</v>
      </c>
      <c r="B428" s="156">
        <f t="shared" si="25"/>
        <v>29</v>
      </c>
      <c r="C428" s="156">
        <f t="shared" si="26"/>
        <v>2019</v>
      </c>
      <c r="D428" s="114">
        <f t="shared" si="27"/>
        <v>43706</v>
      </c>
      <c r="E428" s="112">
        <f>IFERROR(VLOOKUP(D428,Actual_Kirk_HDD!$A$4:$E$1000,5,FALSE),0)</f>
        <v>0</v>
      </c>
      <c r="F428" s="112">
        <f>SUMIFS(Staff_Kirk_NHDD!P:P,Staff_Kirk_NHDD!A:A,A428,Staff_Kirk_NHDD!B:B,B428)</f>
        <v>0</v>
      </c>
      <c r="H428" s="72"/>
      <c r="J428" s="112">
        <f>IFERROR(VLOOKUP($D428,Actual_CGI_HDD!$A$9:$E$1000,5),0)</f>
        <v>0</v>
      </c>
      <c r="K428" s="113">
        <f>SUMIFS(Staff_CGI_NHDD!P:P,Staff_CGI_NHDD!A:A,A428,Staff_CGI_NHDD!B:B,B428)</f>
        <v>0.85489247311827943</v>
      </c>
    </row>
    <row r="429" spans="1:11" x14ac:dyDescent="0.25">
      <c r="A429" s="156">
        <f t="shared" si="24"/>
        <v>8</v>
      </c>
      <c r="B429" s="156">
        <f t="shared" si="25"/>
        <v>30</v>
      </c>
      <c r="C429" s="156">
        <f t="shared" si="26"/>
        <v>2019</v>
      </c>
      <c r="D429" s="114">
        <f t="shared" si="27"/>
        <v>43707</v>
      </c>
      <c r="E429" s="112">
        <f>IFERROR(VLOOKUP(D429,Actual_Kirk_HDD!$A$4:$E$1000,5,FALSE),0)</f>
        <v>0</v>
      </c>
      <c r="F429" s="112">
        <f>SUMIFS(Staff_Kirk_NHDD!P:P,Staff_Kirk_NHDD!A:A,A429,Staff_Kirk_NHDD!B:B,B429)</f>
        <v>0</v>
      </c>
      <c r="H429" s="72"/>
      <c r="J429" s="112">
        <f>IFERROR(VLOOKUP($D429,Actual_CGI_HDD!$A$9:$E$1000,5),0)</f>
        <v>0</v>
      </c>
      <c r="K429" s="113">
        <f>SUMIFS(Staff_CGI_NHDD!P:P,Staff_CGI_NHDD!A:A,A429,Staff_CGI_NHDD!B:B,B429)</f>
        <v>0</v>
      </c>
    </row>
    <row r="430" spans="1:11" x14ac:dyDescent="0.25">
      <c r="A430" s="156">
        <f t="shared" si="24"/>
        <v>8</v>
      </c>
      <c r="B430" s="156">
        <f t="shared" si="25"/>
        <v>31</v>
      </c>
      <c r="C430" s="156">
        <f t="shared" si="26"/>
        <v>2019</v>
      </c>
      <c r="D430" s="114">
        <f t="shared" si="27"/>
        <v>43708</v>
      </c>
      <c r="E430" s="112">
        <f>IFERROR(VLOOKUP(D430,Actual_Kirk_HDD!$A$4:$E$1000,5,FALSE),0)</f>
        <v>0</v>
      </c>
      <c r="F430" s="112">
        <f>SUMIFS(Staff_Kirk_NHDD!P:P,Staff_Kirk_NHDD!A:A,A430,Staff_Kirk_NHDD!B:B,B430)</f>
        <v>4.868709677419349</v>
      </c>
      <c r="H430" s="72"/>
      <c r="J430" s="112">
        <f>IFERROR(VLOOKUP($D430,Actual_CGI_HDD!$A$9:$E$1000,5),0)</f>
        <v>0</v>
      </c>
      <c r="K430" s="113">
        <f>SUMIFS(Staff_CGI_NHDD!P:P,Staff_CGI_NHDD!A:A,A430,Staff_CGI_NHDD!B:B,B430)</f>
        <v>0</v>
      </c>
    </row>
    <row r="431" spans="1:11" x14ac:dyDescent="0.25">
      <c r="A431" s="156">
        <f t="shared" si="24"/>
        <v>9</v>
      </c>
      <c r="B431" s="156">
        <f t="shared" si="25"/>
        <v>1</v>
      </c>
      <c r="C431" s="156">
        <f t="shared" si="26"/>
        <v>2019</v>
      </c>
      <c r="D431" s="114">
        <f t="shared" si="27"/>
        <v>43709</v>
      </c>
      <c r="E431" s="112">
        <f>IFERROR(VLOOKUP(D431,Actual_Kirk_HDD!$A$4:$E$1000,5,FALSE),0)</f>
        <v>0</v>
      </c>
      <c r="F431" s="112">
        <f>SUMIFS(Staff_Kirk_NHDD!P:P,Staff_Kirk_NHDD!A:A,A431,Staff_Kirk_NHDD!B:B,B431)</f>
        <v>0</v>
      </c>
      <c r="H431" s="72"/>
      <c r="J431" s="112">
        <f>IFERROR(VLOOKUP($D431,Actual_CGI_HDD!$A$9:$E$1000,5),0)</f>
        <v>0</v>
      </c>
      <c r="K431" s="113">
        <f>SUMIFS(Staff_CGI_NHDD!P:P,Staff_CGI_NHDD!A:A,A431,Staff_CGI_NHDD!B:B,B431)</f>
        <v>0</v>
      </c>
    </row>
    <row r="432" spans="1:11" x14ac:dyDescent="0.25">
      <c r="A432" s="156">
        <f t="shared" si="24"/>
        <v>9</v>
      </c>
      <c r="B432" s="156">
        <f t="shared" si="25"/>
        <v>2</v>
      </c>
      <c r="C432" s="156">
        <f t="shared" si="26"/>
        <v>2019</v>
      </c>
      <c r="D432" s="114">
        <f t="shared" si="27"/>
        <v>43710</v>
      </c>
      <c r="E432" s="112">
        <f>IFERROR(VLOOKUP(D432,Actual_Kirk_HDD!$A$4:$E$1000,5,FALSE),0)</f>
        <v>0</v>
      </c>
      <c r="F432" s="112">
        <f>SUMIFS(Staff_Kirk_NHDD!P:P,Staff_Kirk_NHDD!A:A,A432,Staff_Kirk_NHDD!B:B,B432)</f>
        <v>0</v>
      </c>
      <c r="H432" s="72"/>
      <c r="J432" s="112">
        <f>IFERROR(VLOOKUP($D432,Actual_CGI_HDD!$A$9:$E$1000,5),0)</f>
        <v>0</v>
      </c>
      <c r="K432" s="113">
        <f>SUMIFS(Staff_CGI_NHDD!P:P,Staff_CGI_NHDD!A:A,A432,Staff_CGI_NHDD!B:B,B432)</f>
        <v>0</v>
      </c>
    </row>
    <row r="433" spans="1:11" x14ac:dyDescent="0.25">
      <c r="A433" s="156">
        <f t="shared" si="24"/>
        <v>9</v>
      </c>
      <c r="B433" s="156">
        <f t="shared" si="25"/>
        <v>3</v>
      </c>
      <c r="C433" s="156">
        <f t="shared" si="26"/>
        <v>2019</v>
      </c>
      <c r="D433" s="114">
        <f t="shared" si="27"/>
        <v>43711</v>
      </c>
      <c r="E433" s="112">
        <f>IFERROR(VLOOKUP(D433,Actual_Kirk_HDD!$A$4:$E$1000,5,FALSE),0)</f>
        <v>0</v>
      </c>
      <c r="F433" s="112">
        <f>SUMIFS(Staff_Kirk_NHDD!P:P,Staff_Kirk_NHDD!A:A,A433,Staff_Kirk_NHDD!B:B,B433)</f>
        <v>0</v>
      </c>
      <c r="H433" s="72"/>
      <c r="J433" s="112">
        <f>IFERROR(VLOOKUP($D433,Actual_CGI_HDD!$A$9:$E$1000,5),0)</f>
        <v>0</v>
      </c>
      <c r="K433" s="113">
        <f>SUMIFS(Staff_CGI_NHDD!P:P,Staff_CGI_NHDD!A:A,A433,Staff_CGI_NHDD!B:B,B433)</f>
        <v>0</v>
      </c>
    </row>
    <row r="434" spans="1:11" x14ac:dyDescent="0.25">
      <c r="A434" s="156">
        <f t="shared" si="24"/>
        <v>9</v>
      </c>
      <c r="B434" s="156">
        <f t="shared" si="25"/>
        <v>4</v>
      </c>
      <c r="C434" s="156">
        <f t="shared" si="26"/>
        <v>2019</v>
      </c>
      <c r="D434" s="114">
        <f t="shared" si="27"/>
        <v>43712</v>
      </c>
      <c r="E434" s="112">
        <f>IFERROR(VLOOKUP(D434,Actual_Kirk_HDD!$A$4:$E$1000,5,FALSE),0)</f>
        <v>0</v>
      </c>
      <c r="F434" s="112">
        <f>SUMIFS(Staff_Kirk_NHDD!P:P,Staff_Kirk_NHDD!A:A,A434,Staff_Kirk_NHDD!B:B,B434)</f>
        <v>0</v>
      </c>
      <c r="H434" s="72"/>
      <c r="J434" s="112">
        <f>IFERROR(VLOOKUP($D434,Actual_CGI_HDD!$A$9:$E$1000,5),0)</f>
        <v>0</v>
      </c>
      <c r="K434" s="113">
        <f>SUMIFS(Staff_CGI_NHDD!P:P,Staff_CGI_NHDD!A:A,A434,Staff_CGI_NHDD!B:B,B434)</f>
        <v>0</v>
      </c>
    </row>
    <row r="435" spans="1:11" x14ac:dyDescent="0.25">
      <c r="A435" s="156">
        <f t="shared" si="24"/>
        <v>9</v>
      </c>
      <c r="B435" s="156">
        <f t="shared" si="25"/>
        <v>5</v>
      </c>
      <c r="C435" s="156">
        <f t="shared" si="26"/>
        <v>2019</v>
      </c>
      <c r="D435" s="114">
        <f t="shared" si="27"/>
        <v>43713</v>
      </c>
      <c r="E435" s="112">
        <f>IFERROR(VLOOKUP(D435,Actual_Kirk_HDD!$A$4:$E$1000,5,FALSE),0)</f>
        <v>0</v>
      </c>
      <c r="F435" s="112">
        <f>SUMIFS(Staff_Kirk_NHDD!P:P,Staff_Kirk_NHDD!A:A,A435,Staff_Kirk_NHDD!B:B,B435)</f>
        <v>0</v>
      </c>
      <c r="H435" s="72"/>
      <c r="J435" s="112">
        <f>IFERROR(VLOOKUP($D435,Actual_CGI_HDD!$A$9:$E$1000,5),0)</f>
        <v>0</v>
      </c>
      <c r="K435" s="113">
        <f>SUMIFS(Staff_CGI_NHDD!P:P,Staff_CGI_NHDD!A:A,A435,Staff_CGI_NHDD!B:B,B435)</f>
        <v>0</v>
      </c>
    </row>
    <row r="436" spans="1:11" x14ac:dyDescent="0.25">
      <c r="A436" s="156">
        <f t="shared" si="24"/>
        <v>9</v>
      </c>
      <c r="B436" s="156">
        <f t="shared" si="25"/>
        <v>6</v>
      </c>
      <c r="C436" s="156">
        <f t="shared" si="26"/>
        <v>2019</v>
      </c>
      <c r="D436" s="114">
        <f t="shared" si="27"/>
        <v>43714</v>
      </c>
      <c r="E436" s="112">
        <f>IFERROR(VLOOKUP(D436,Actual_Kirk_HDD!$A$4:$E$1000,5,FALSE),0)</f>
        <v>0</v>
      </c>
      <c r="F436" s="112">
        <f>SUMIFS(Staff_Kirk_NHDD!P:P,Staff_Kirk_NHDD!A:A,A436,Staff_Kirk_NHDD!B:B,B436)</f>
        <v>0</v>
      </c>
      <c r="H436" s="72"/>
      <c r="J436" s="112">
        <f>IFERROR(VLOOKUP($D436,Actual_CGI_HDD!$A$9:$E$1000,5),0)</f>
        <v>0</v>
      </c>
      <c r="K436" s="113">
        <f>SUMIFS(Staff_CGI_NHDD!P:P,Staff_CGI_NHDD!A:A,A436,Staff_CGI_NHDD!B:B,B436)</f>
        <v>0</v>
      </c>
    </row>
    <row r="437" spans="1:11" x14ac:dyDescent="0.25">
      <c r="A437" s="156">
        <f t="shared" si="24"/>
        <v>9</v>
      </c>
      <c r="B437" s="156">
        <f t="shared" si="25"/>
        <v>7</v>
      </c>
      <c r="C437" s="156">
        <f t="shared" si="26"/>
        <v>2019</v>
      </c>
      <c r="D437" s="114">
        <f t="shared" si="27"/>
        <v>43715</v>
      </c>
      <c r="E437" s="112">
        <f>IFERROR(VLOOKUP(D437,Actual_Kirk_HDD!$A$4:$E$1000,5,FALSE),0)</f>
        <v>0</v>
      </c>
      <c r="F437" s="112">
        <f>SUMIFS(Staff_Kirk_NHDD!P:P,Staff_Kirk_NHDD!A:A,A437,Staff_Kirk_NHDD!B:B,B437)</f>
        <v>0.40222222222222398</v>
      </c>
      <c r="H437" s="72"/>
      <c r="J437" s="112">
        <f>IFERROR(VLOOKUP($D437,Actual_CGI_HDD!$A$9:$E$1000,5),0)</f>
        <v>0</v>
      </c>
      <c r="K437" s="113">
        <f>SUMIFS(Staff_CGI_NHDD!P:P,Staff_CGI_NHDD!A:A,A437,Staff_CGI_NHDD!B:B,B437)</f>
        <v>0</v>
      </c>
    </row>
    <row r="438" spans="1:11" x14ac:dyDescent="0.25">
      <c r="A438" s="156">
        <f t="shared" si="24"/>
        <v>9</v>
      </c>
      <c r="B438" s="156">
        <f t="shared" si="25"/>
        <v>8</v>
      </c>
      <c r="C438" s="156">
        <f t="shared" si="26"/>
        <v>2019</v>
      </c>
      <c r="D438" s="114">
        <f t="shared" si="27"/>
        <v>43716</v>
      </c>
      <c r="E438" s="112">
        <f>IFERROR(VLOOKUP(D438,Actual_Kirk_HDD!$A$4:$E$1000,5,FALSE),0)</f>
        <v>0</v>
      </c>
      <c r="F438" s="112">
        <f>SUMIFS(Staff_Kirk_NHDD!P:P,Staff_Kirk_NHDD!A:A,A438,Staff_Kirk_NHDD!B:B,B438)</f>
        <v>2.9318518518518517</v>
      </c>
      <c r="H438" s="72"/>
      <c r="J438" s="112">
        <f>IFERROR(VLOOKUP($D438,Actual_CGI_HDD!$A$9:$E$1000,5),0)</f>
        <v>0</v>
      </c>
      <c r="K438" s="113">
        <f>SUMIFS(Staff_CGI_NHDD!P:P,Staff_CGI_NHDD!A:A,A438,Staff_CGI_NHDD!B:B,B438)</f>
        <v>0</v>
      </c>
    </row>
    <row r="439" spans="1:11" x14ac:dyDescent="0.25">
      <c r="A439" s="156">
        <f t="shared" si="24"/>
        <v>9</v>
      </c>
      <c r="B439" s="156">
        <f t="shared" si="25"/>
        <v>9</v>
      </c>
      <c r="C439" s="156">
        <f t="shared" si="26"/>
        <v>2019</v>
      </c>
      <c r="D439" s="114">
        <f t="shared" si="27"/>
        <v>43717</v>
      </c>
      <c r="E439" s="112">
        <f>IFERROR(VLOOKUP(D439,Actual_Kirk_HDD!$A$4:$E$1000,5,FALSE),0)</f>
        <v>0</v>
      </c>
      <c r="F439" s="112">
        <f>SUMIFS(Staff_Kirk_NHDD!P:P,Staff_Kirk_NHDD!A:A,A439,Staff_Kirk_NHDD!B:B,B439)</f>
        <v>6.1688888888888895</v>
      </c>
      <c r="H439" s="72"/>
      <c r="J439" s="112">
        <f>IFERROR(VLOOKUP($D439,Actual_CGI_HDD!$A$9:$E$1000,5),0)</f>
        <v>0</v>
      </c>
      <c r="K439" s="113">
        <f>SUMIFS(Staff_CGI_NHDD!P:P,Staff_CGI_NHDD!A:A,A439,Staff_CGI_NHDD!B:B,B439)</f>
        <v>6.7099999999999982</v>
      </c>
    </row>
    <row r="440" spans="1:11" x14ac:dyDescent="0.25">
      <c r="A440" s="156">
        <f t="shared" si="24"/>
        <v>9</v>
      </c>
      <c r="B440" s="156">
        <f t="shared" si="25"/>
        <v>10</v>
      </c>
      <c r="C440" s="156">
        <f t="shared" si="26"/>
        <v>2019</v>
      </c>
      <c r="D440" s="114">
        <f t="shared" si="27"/>
        <v>43718</v>
      </c>
      <c r="E440" s="112">
        <f>IFERROR(VLOOKUP(D440,Actual_Kirk_HDD!$A$4:$E$1000,5,FALSE),0)</f>
        <v>0</v>
      </c>
      <c r="F440" s="112">
        <f>SUMIFS(Staff_Kirk_NHDD!P:P,Staff_Kirk_NHDD!A:A,A440,Staff_Kirk_NHDD!B:B,B440)</f>
        <v>5.2650000000000006</v>
      </c>
      <c r="H440" s="72"/>
      <c r="J440" s="112">
        <f>IFERROR(VLOOKUP($D440,Actual_CGI_HDD!$A$9:$E$1000,5),0)</f>
        <v>0</v>
      </c>
      <c r="K440" s="113">
        <f>SUMIFS(Staff_CGI_NHDD!P:P,Staff_CGI_NHDD!A:A,A440,Staff_CGI_NHDD!B:B,B440)</f>
        <v>0.21425925925925829</v>
      </c>
    </row>
    <row r="441" spans="1:11" x14ac:dyDescent="0.25">
      <c r="A441" s="156">
        <f t="shared" si="24"/>
        <v>9</v>
      </c>
      <c r="B441" s="156">
        <f t="shared" si="25"/>
        <v>11</v>
      </c>
      <c r="C441" s="156">
        <f t="shared" si="26"/>
        <v>2019</v>
      </c>
      <c r="D441" s="114">
        <f t="shared" si="27"/>
        <v>43719</v>
      </c>
      <c r="E441" s="112">
        <f>IFERROR(VLOOKUP(D441,Actual_Kirk_HDD!$A$4:$E$1000,5,FALSE),0)</f>
        <v>0</v>
      </c>
      <c r="F441" s="112">
        <f>SUMIFS(Staff_Kirk_NHDD!P:P,Staff_Kirk_NHDD!A:A,A441,Staff_Kirk_NHDD!B:B,B441)</f>
        <v>2.153703703703703</v>
      </c>
      <c r="H441" s="72"/>
      <c r="J441" s="112">
        <f>IFERROR(VLOOKUP($D441,Actual_CGI_HDD!$A$9:$E$1000,5),0)</f>
        <v>0</v>
      </c>
      <c r="K441" s="113">
        <f>SUMIFS(Staff_CGI_NHDD!P:P,Staff_CGI_NHDD!A:A,A441,Staff_CGI_NHDD!B:B,B441)</f>
        <v>0</v>
      </c>
    </row>
    <row r="442" spans="1:11" x14ac:dyDescent="0.25">
      <c r="A442" s="156">
        <f t="shared" si="24"/>
        <v>9</v>
      </c>
      <c r="B442" s="156">
        <f t="shared" si="25"/>
        <v>12</v>
      </c>
      <c r="C442" s="156">
        <f t="shared" si="26"/>
        <v>2019</v>
      </c>
      <c r="D442" s="114">
        <f t="shared" si="27"/>
        <v>43720</v>
      </c>
      <c r="E442" s="112">
        <f>IFERROR(VLOOKUP(D442,Actual_Kirk_HDD!$A$4:$E$1000,5,FALSE),0)</f>
        <v>0</v>
      </c>
      <c r="F442" s="112">
        <f>SUMIFS(Staff_Kirk_NHDD!P:P,Staff_Kirk_NHDD!A:A,A442,Staff_Kirk_NHDD!B:B,B442)</f>
        <v>0</v>
      </c>
      <c r="H442" s="72"/>
      <c r="J442" s="112">
        <f>IFERROR(VLOOKUP($D442,Actual_CGI_HDD!$A$9:$E$1000,5),0)</f>
        <v>0</v>
      </c>
      <c r="K442" s="113">
        <f>SUMIFS(Staff_CGI_NHDD!P:P,Staff_CGI_NHDD!A:A,A442,Staff_CGI_NHDD!B:B,B442)</f>
        <v>0.89222222222222025</v>
      </c>
    </row>
    <row r="443" spans="1:11" x14ac:dyDescent="0.25">
      <c r="A443" s="156">
        <f t="shared" si="24"/>
        <v>9</v>
      </c>
      <c r="B443" s="156">
        <f t="shared" si="25"/>
        <v>13</v>
      </c>
      <c r="C443" s="156">
        <f t="shared" si="26"/>
        <v>2019</v>
      </c>
      <c r="D443" s="114">
        <f t="shared" si="27"/>
        <v>43721</v>
      </c>
      <c r="E443" s="112">
        <f>IFERROR(VLOOKUP(D443,Actual_Kirk_HDD!$A$4:$E$1000,5,FALSE),0)</f>
        <v>0</v>
      </c>
      <c r="F443" s="112">
        <f>SUMIFS(Staff_Kirk_NHDD!P:P,Staff_Kirk_NHDD!A:A,A443,Staff_Kirk_NHDD!B:B,B443)</f>
        <v>0</v>
      </c>
      <c r="H443" s="79"/>
      <c r="J443" s="112">
        <f>IFERROR(VLOOKUP($D443,Actual_CGI_HDD!$A$9:$E$1000,5),0)</f>
        <v>0</v>
      </c>
      <c r="K443" s="113">
        <f>SUMIFS(Staff_CGI_NHDD!P:P,Staff_CGI_NHDD!A:A,A443,Staff_CGI_NHDD!B:B,B443)</f>
        <v>0</v>
      </c>
    </row>
    <row r="444" spans="1:11" x14ac:dyDescent="0.25">
      <c r="A444" s="156">
        <f t="shared" si="24"/>
        <v>9</v>
      </c>
      <c r="B444" s="156">
        <f t="shared" si="25"/>
        <v>14</v>
      </c>
      <c r="C444" s="156">
        <f t="shared" si="26"/>
        <v>2019</v>
      </c>
      <c r="D444" s="114">
        <f t="shared" si="27"/>
        <v>43722</v>
      </c>
      <c r="E444" s="112">
        <f>IFERROR(VLOOKUP(D444,Actual_Kirk_HDD!$A$4:$E$1000,5,FALSE),0)</f>
        <v>0</v>
      </c>
      <c r="F444" s="112">
        <f>SUMIFS(Staff_Kirk_NHDD!P:P,Staff_Kirk_NHDD!A:A,A444,Staff_Kirk_NHDD!B:B,B444)</f>
        <v>0</v>
      </c>
      <c r="H444" s="79"/>
      <c r="J444" s="112">
        <f>IFERROR(VLOOKUP($D444,Actual_CGI_HDD!$A$9:$E$1000,5),0)</f>
        <v>0</v>
      </c>
      <c r="K444" s="113">
        <f>SUMIFS(Staff_CGI_NHDD!P:P,Staff_CGI_NHDD!A:A,A444,Staff_CGI_NHDD!B:B,B444)</f>
        <v>0</v>
      </c>
    </row>
    <row r="445" spans="1:11" x14ac:dyDescent="0.25">
      <c r="A445" s="156">
        <f t="shared" si="24"/>
        <v>9</v>
      </c>
      <c r="B445" s="156">
        <f t="shared" si="25"/>
        <v>15</v>
      </c>
      <c r="C445" s="156">
        <f t="shared" si="26"/>
        <v>2019</v>
      </c>
      <c r="D445" s="114">
        <f t="shared" si="27"/>
        <v>43723</v>
      </c>
      <c r="E445" s="112">
        <f>IFERROR(VLOOKUP(D445,Actual_Kirk_HDD!$A$4:$E$1000,5,FALSE),0)</f>
        <v>0</v>
      </c>
      <c r="F445" s="112">
        <f>SUMIFS(Staff_Kirk_NHDD!P:P,Staff_Kirk_NHDD!A:A,A445,Staff_Kirk_NHDD!B:B,B445)</f>
        <v>0</v>
      </c>
      <c r="H445" s="79"/>
      <c r="J445" s="112">
        <f>IFERROR(VLOOKUP($D445,Actual_CGI_HDD!$A$9:$E$1000,5),0)</f>
        <v>0</v>
      </c>
      <c r="K445" s="113">
        <f>SUMIFS(Staff_CGI_NHDD!P:P,Staff_CGI_NHDD!A:A,A445,Staff_CGI_NHDD!B:B,B445)</f>
        <v>0</v>
      </c>
    </row>
    <row r="446" spans="1:11" x14ac:dyDescent="0.25">
      <c r="A446" s="156">
        <f t="shared" si="24"/>
        <v>9</v>
      </c>
      <c r="B446" s="156">
        <f t="shared" si="25"/>
        <v>16</v>
      </c>
      <c r="C446" s="156">
        <f t="shared" si="26"/>
        <v>2019</v>
      </c>
      <c r="D446" s="114">
        <f t="shared" si="27"/>
        <v>43724</v>
      </c>
      <c r="E446" s="112">
        <f>IFERROR(VLOOKUP(D446,Actual_Kirk_HDD!$A$4:$E$1000,5,FALSE),0)</f>
        <v>0</v>
      </c>
      <c r="F446" s="112">
        <f>SUMIFS(Staff_Kirk_NHDD!P:P,Staff_Kirk_NHDD!A:A,A446,Staff_Kirk_NHDD!B:B,B446)</f>
        <v>0</v>
      </c>
      <c r="H446" s="79"/>
      <c r="J446" s="112">
        <f>IFERROR(VLOOKUP($D446,Actual_CGI_HDD!$A$9:$E$1000,5),0)</f>
        <v>0</v>
      </c>
      <c r="K446" s="113">
        <f>SUMIFS(Staff_CGI_NHDD!P:P,Staff_CGI_NHDD!A:A,A446,Staff_CGI_NHDD!B:B,B446)</f>
        <v>0</v>
      </c>
    </row>
    <row r="447" spans="1:11" x14ac:dyDescent="0.25">
      <c r="A447" s="156">
        <f t="shared" si="24"/>
        <v>9</v>
      </c>
      <c r="B447" s="156">
        <f t="shared" si="25"/>
        <v>17</v>
      </c>
      <c r="C447" s="156">
        <f t="shared" si="26"/>
        <v>2019</v>
      </c>
      <c r="D447" s="114">
        <f t="shared" si="27"/>
        <v>43725</v>
      </c>
      <c r="E447" s="112">
        <f>IFERROR(VLOOKUP(D447,Actual_Kirk_HDD!$A$4:$E$1000,5,FALSE),0)</f>
        <v>0</v>
      </c>
      <c r="F447" s="112">
        <f>SUMIFS(Staff_Kirk_NHDD!P:P,Staff_Kirk_NHDD!A:A,A447,Staff_Kirk_NHDD!B:B,B447)</f>
        <v>0</v>
      </c>
      <c r="H447" s="79"/>
      <c r="J447" s="112">
        <f>IFERROR(VLOOKUP($D447,Actual_CGI_HDD!$A$9:$E$1000,5),0)</f>
        <v>0</v>
      </c>
      <c r="K447" s="113">
        <f>SUMIFS(Staff_CGI_NHDD!P:P,Staff_CGI_NHDD!A:A,A447,Staff_CGI_NHDD!B:B,B447)</f>
        <v>0</v>
      </c>
    </row>
    <row r="448" spans="1:11" x14ac:dyDescent="0.25">
      <c r="A448" s="156">
        <f t="shared" si="24"/>
        <v>9</v>
      </c>
      <c r="B448" s="156">
        <f t="shared" si="25"/>
        <v>18</v>
      </c>
      <c r="C448" s="156">
        <f t="shared" si="26"/>
        <v>2019</v>
      </c>
      <c r="D448" s="114">
        <f t="shared" si="27"/>
        <v>43726</v>
      </c>
      <c r="E448" s="112">
        <f>IFERROR(VLOOKUP(D448,Actual_Kirk_HDD!$A$4:$E$1000,5,FALSE),0)</f>
        <v>0</v>
      </c>
      <c r="F448" s="112">
        <f>SUMIFS(Staff_Kirk_NHDD!P:P,Staff_Kirk_NHDD!A:A,A448,Staff_Kirk_NHDD!B:B,B448)</f>
        <v>0</v>
      </c>
      <c r="H448" s="79"/>
      <c r="J448" s="112">
        <f>IFERROR(VLOOKUP($D448,Actual_CGI_HDD!$A$9:$E$1000,5),0)</f>
        <v>0</v>
      </c>
      <c r="K448" s="113">
        <f>SUMIFS(Staff_CGI_NHDD!P:P,Staff_CGI_NHDD!A:A,A448,Staff_CGI_NHDD!B:B,B448)</f>
        <v>0</v>
      </c>
    </row>
    <row r="449" spans="1:11" x14ac:dyDescent="0.25">
      <c r="A449" s="156">
        <f t="shared" si="24"/>
        <v>9</v>
      </c>
      <c r="B449" s="156">
        <f t="shared" si="25"/>
        <v>19</v>
      </c>
      <c r="C449" s="156">
        <f t="shared" si="26"/>
        <v>2019</v>
      </c>
      <c r="D449" s="114">
        <f t="shared" si="27"/>
        <v>43727</v>
      </c>
      <c r="E449" s="112">
        <f>IFERROR(VLOOKUP(D449,Actual_Kirk_HDD!$A$4:$E$1000,5,FALSE),0)</f>
        <v>0</v>
      </c>
      <c r="F449" s="112">
        <f>SUMIFS(Staff_Kirk_NHDD!P:P,Staff_Kirk_NHDD!A:A,A449,Staff_Kirk_NHDD!B:B,B449)</f>
        <v>0</v>
      </c>
      <c r="H449" s="79"/>
      <c r="J449" s="112">
        <f>IFERROR(VLOOKUP($D449,Actual_CGI_HDD!$A$9:$E$1000,5),0)</f>
        <v>0</v>
      </c>
      <c r="K449" s="113">
        <f>SUMIFS(Staff_CGI_NHDD!P:P,Staff_CGI_NHDD!A:A,A449,Staff_CGI_NHDD!B:B,B449)</f>
        <v>0</v>
      </c>
    </row>
    <row r="450" spans="1:11" x14ac:dyDescent="0.25">
      <c r="A450" s="156">
        <f t="shared" si="24"/>
        <v>9</v>
      </c>
      <c r="B450" s="156">
        <f t="shared" si="25"/>
        <v>20</v>
      </c>
      <c r="C450" s="156">
        <f t="shared" si="26"/>
        <v>2019</v>
      </c>
      <c r="D450" s="114">
        <f t="shared" si="27"/>
        <v>43728</v>
      </c>
      <c r="E450" s="112">
        <f>IFERROR(VLOOKUP(D450,Actual_Kirk_HDD!$A$4:$E$1000,5,FALSE),0)</f>
        <v>0</v>
      </c>
      <c r="F450" s="112">
        <f>SUMIFS(Staff_Kirk_NHDD!P:P,Staff_Kirk_NHDD!A:A,A450,Staff_Kirk_NHDD!B:B,B450)</f>
        <v>0</v>
      </c>
      <c r="H450" s="79"/>
      <c r="J450" s="112">
        <f>IFERROR(VLOOKUP($D450,Actual_CGI_HDD!$A$9:$E$1000,5),0)</f>
        <v>0</v>
      </c>
      <c r="K450" s="113">
        <f>SUMIFS(Staff_CGI_NHDD!P:P,Staff_CGI_NHDD!A:A,A450,Staff_CGI_NHDD!B:B,B450)</f>
        <v>0</v>
      </c>
    </row>
    <row r="451" spans="1:11" x14ac:dyDescent="0.25">
      <c r="A451" s="156">
        <f t="shared" si="24"/>
        <v>9</v>
      </c>
      <c r="B451" s="156">
        <f t="shared" si="25"/>
        <v>21</v>
      </c>
      <c r="C451" s="156">
        <f t="shared" si="26"/>
        <v>2019</v>
      </c>
      <c r="D451" s="114">
        <f t="shared" si="27"/>
        <v>43729</v>
      </c>
      <c r="E451" s="112">
        <f>IFERROR(VLOOKUP(D451,Actual_Kirk_HDD!$A$4:$E$1000,5,FALSE),0)</f>
        <v>0</v>
      </c>
      <c r="F451" s="112">
        <f>SUMIFS(Staff_Kirk_NHDD!P:P,Staff_Kirk_NHDD!A:A,A451,Staff_Kirk_NHDD!B:B,B451)</f>
        <v>0</v>
      </c>
      <c r="H451" s="79"/>
      <c r="J451" s="112">
        <f>IFERROR(VLOOKUP($D451,Actual_CGI_HDD!$A$9:$E$1000,5),0)</f>
        <v>0</v>
      </c>
      <c r="K451" s="113">
        <f>SUMIFS(Staff_CGI_NHDD!P:P,Staff_CGI_NHDD!A:A,A451,Staff_CGI_NHDD!B:B,B451)</f>
        <v>0</v>
      </c>
    </row>
    <row r="452" spans="1:11" x14ac:dyDescent="0.25">
      <c r="A452" s="156">
        <f t="shared" si="24"/>
        <v>9</v>
      </c>
      <c r="B452" s="156">
        <f t="shared" si="25"/>
        <v>22</v>
      </c>
      <c r="C452" s="156">
        <f t="shared" si="26"/>
        <v>2019</v>
      </c>
      <c r="D452" s="114">
        <f t="shared" si="27"/>
        <v>43730</v>
      </c>
      <c r="E452" s="112">
        <f>IFERROR(VLOOKUP(D452,Actual_Kirk_HDD!$A$4:$E$1000,5,FALSE),0)</f>
        <v>0</v>
      </c>
      <c r="F452" s="112">
        <f>SUMIFS(Staff_Kirk_NHDD!P:P,Staff_Kirk_NHDD!A:A,A452,Staff_Kirk_NHDD!B:B,B452)</f>
        <v>9.779814814814813</v>
      </c>
      <c r="H452" s="79"/>
      <c r="J452" s="112">
        <f>IFERROR(VLOOKUP($D452,Actual_CGI_HDD!$A$9:$E$1000,5),0)</f>
        <v>0</v>
      </c>
      <c r="K452" s="113">
        <f>SUMIFS(Staff_CGI_NHDD!P:P,Staff_CGI_NHDD!A:A,A452,Staff_CGI_NHDD!B:B,B452)</f>
        <v>5.1659259259259249</v>
      </c>
    </row>
    <row r="453" spans="1:11" x14ac:dyDescent="0.25">
      <c r="A453" s="156">
        <f t="shared" si="24"/>
        <v>9</v>
      </c>
      <c r="B453" s="156">
        <f t="shared" si="25"/>
        <v>23</v>
      </c>
      <c r="C453" s="156">
        <f t="shared" si="26"/>
        <v>2019</v>
      </c>
      <c r="D453" s="114">
        <f t="shared" si="27"/>
        <v>43731</v>
      </c>
      <c r="E453" s="112">
        <f>IFERROR(VLOOKUP(D453,Actual_Kirk_HDD!$A$4:$E$1000,5,FALSE),0)</f>
        <v>0</v>
      </c>
      <c r="F453" s="112">
        <f>SUMIFS(Staff_Kirk_NHDD!P:P,Staff_Kirk_NHDD!A:A,A453,Staff_Kirk_NHDD!B:B,B453)</f>
        <v>8.3977777777777796</v>
      </c>
      <c r="H453" s="79"/>
      <c r="J453" s="112">
        <f>IFERROR(VLOOKUP($D453,Actual_CGI_HDD!$A$9:$E$1000,5),0)</f>
        <v>0</v>
      </c>
      <c r="K453" s="113">
        <f>SUMIFS(Staff_CGI_NHDD!P:P,Staff_CGI_NHDD!A:A,A453,Staff_CGI_NHDD!B:B,B453)</f>
        <v>2.6896296296296298</v>
      </c>
    </row>
    <row r="454" spans="1:11" x14ac:dyDescent="0.25">
      <c r="A454" s="156">
        <f t="shared" ref="A454:A489" si="28">MONTH(D454)</f>
        <v>9</v>
      </c>
      <c r="B454" s="156">
        <f t="shared" ref="B454:B489" si="29">+DAY(D454)</f>
        <v>24</v>
      </c>
      <c r="C454" s="156">
        <f t="shared" ref="C454:C489" si="30">YEAR(D454)</f>
        <v>2019</v>
      </c>
      <c r="D454" s="114">
        <f t="shared" ref="D454:D491" si="31">D453+1</f>
        <v>43732</v>
      </c>
      <c r="E454" s="112">
        <f>IFERROR(VLOOKUP(D454,Actual_Kirk_HDD!$A$4:$E$1000,5,FALSE),0)</f>
        <v>0</v>
      </c>
      <c r="F454" s="112">
        <f>SUMIFS(Staff_Kirk_NHDD!P:P,Staff_Kirk_NHDD!A:A,A454,Staff_Kirk_NHDD!B:B,B454)</f>
        <v>4.532222222222221</v>
      </c>
      <c r="H454" s="79"/>
      <c r="J454" s="112">
        <f>IFERROR(VLOOKUP($D454,Actual_CGI_HDD!$A$9:$E$1000,5),0)</f>
        <v>0</v>
      </c>
      <c r="K454" s="113">
        <f>SUMIFS(Staff_CGI_NHDD!P:P,Staff_CGI_NHDD!A:A,A454,Staff_CGI_NHDD!B:B,B454)</f>
        <v>0</v>
      </c>
    </row>
    <row r="455" spans="1:11" x14ac:dyDescent="0.25">
      <c r="A455" s="156">
        <f t="shared" si="28"/>
        <v>9</v>
      </c>
      <c r="B455" s="156">
        <f t="shared" si="29"/>
        <v>25</v>
      </c>
      <c r="C455" s="156">
        <f t="shared" si="30"/>
        <v>2019</v>
      </c>
      <c r="D455" s="114">
        <f t="shared" si="31"/>
        <v>43733</v>
      </c>
      <c r="E455" s="112">
        <f>IFERROR(VLOOKUP(D455,Actual_Kirk_HDD!$A$4:$E$1000,5,FALSE),0)</f>
        <v>0</v>
      </c>
      <c r="F455" s="112">
        <f>SUMIFS(Staff_Kirk_NHDD!P:P,Staff_Kirk_NHDD!A:A,A455,Staff_Kirk_NHDD!B:B,B455)</f>
        <v>1.3109259259259254</v>
      </c>
      <c r="H455" s="79"/>
      <c r="J455" s="112">
        <f>IFERROR(VLOOKUP($D455,Actual_CGI_HDD!$A$9:$E$1000,5),0)</f>
        <v>0</v>
      </c>
      <c r="K455" s="113">
        <f>SUMIFS(Staff_CGI_NHDD!P:P,Staff_CGI_NHDD!A:A,A455,Staff_CGI_NHDD!B:B,B455)</f>
        <v>0</v>
      </c>
    </row>
    <row r="456" spans="1:11" x14ac:dyDescent="0.25">
      <c r="A456" s="156">
        <f t="shared" si="28"/>
        <v>9</v>
      </c>
      <c r="B456" s="156">
        <f t="shared" si="29"/>
        <v>26</v>
      </c>
      <c r="C456" s="156">
        <f t="shared" si="30"/>
        <v>2019</v>
      </c>
      <c r="D456" s="114">
        <f t="shared" si="31"/>
        <v>43734</v>
      </c>
      <c r="E456" s="112">
        <f>IFERROR(VLOOKUP(D456,Actual_Kirk_HDD!$A$4:$E$1000,5,FALSE),0)</f>
        <v>0</v>
      </c>
      <c r="F456" s="112">
        <f>SUMIFS(Staff_Kirk_NHDD!P:P,Staff_Kirk_NHDD!A:A,A456,Staff_Kirk_NHDD!B:B,B456)</f>
        <v>3.8581481481481479</v>
      </c>
      <c r="H456" s="79"/>
      <c r="J456" s="112">
        <f>IFERROR(VLOOKUP($D456,Actual_CGI_HDD!$A$9:$E$1000,5),0)</f>
        <v>0</v>
      </c>
      <c r="K456" s="113">
        <f>SUMIFS(Staff_CGI_NHDD!P:P,Staff_CGI_NHDD!A:A,A456,Staff_CGI_NHDD!B:B,B456)</f>
        <v>1.7266666666666675</v>
      </c>
    </row>
    <row r="457" spans="1:11" x14ac:dyDescent="0.25">
      <c r="A457" s="156">
        <f t="shared" si="28"/>
        <v>9</v>
      </c>
      <c r="B457" s="156">
        <f t="shared" si="29"/>
        <v>27</v>
      </c>
      <c r="C457" s="156">
        <f t="shared" si="30"/>
        <v>2019</v>
      </c>
      <c r="D457" s="114">
        <f t="shared" si="31"/>
        <v>43735</v>
      </c>
      <c r="E457" s="112">
        <f>IFERROR(VLOOKUP(D457,Actual_Kirk_HDD!$A$4:$E$1000,5,FALSE),0)</f>
        <v>0</v>
      </c>
      <c r="F457" s="112">
        <f>SUMIFS(Staff_Kirk_NHDD!P:P,Staff_Kirk_NHDD!A:A,A457,Staff_Kirk_NHDD!B:B,B457)</f>
        <v>13.436296296296296</v>
      </c>
      <c r="H457" s="79"/>
      <c r="J457" s="112">
        <f>IFERROR(VLOOKUP($D457,Actual_CGI_HDD!$A$9:$E$1000,5),0)</f>
        <v>0</v>
      </c>
      <c r="K457" s="113">
        <f>SUMIFS(Staff_CGI_NHDD!P:P,Staff_CGI_NHDD!A:A,A457,Staff_CGI_NHDD!B:B,B457)</f>
        <v>12.64222222222222</v>
      </c>
    </row>
    <row r="458" spans="1:11" x14ac:dyDescent="0.25">
      <c r="A458" s="156">
        <f t="shared" si="28"/>
        <v>9</v>
      </c>
      <c r="B458" s="156">
        <f t="shared" si="29"/>
        <v>28</v>
      </c>
      <c r="C458" s="156">
        <f t="shared" si="30"/>
        <v>2019</v>
      </c>
      <c r="D458" s="114">
        <f t="shared" si="31"/>
        <v>43736</v>
      </c>
      <c r="E458" s="112">
        <f>IFERROR(VLOOKUP(D458,Actual_Kirk_HDD!$A$4:$E$1000,5,FALSE),0)</f>
        <v>0</v>
      </c>
      <c r="F458" s="112">
        <f>SUMIFS(Staff_Kirk_NHDD!P:P,Staff_Kirk_NHDD!A:A,A458,Staff_Kirk_NHDD!B:B,B458)</f>
        <v>7.2085185185185194</v>
      </c>
      <c r="H458" s="79"/>
      <c r="J458" s="112">
        <f>IFERROR(VLOOKUP($D458,Actual_CGI_HDD!$A$9:$E$1000,5),0)</f>
        <v>0</v>
      </c>
      <c r="K458" s="113">
        <f>SUMIFS(Staff_CGI_NHDD!P:P,Staff_CGI_NHDD!A:A,A458,Staff_CGI_NHDD!B:B,B458)</f>
        <v>8.9072222222222202</v>
      </c>
    </row>
    <row r="459" spans="1:11" x14ac:dyDescent="0.25">
      <c r="A459" s="156">
        <f t="shared" si="28"/>
        <v>9</v>
      </c>
      <c r="B459" s="156">
        <f t="shared" si="29"/>
        <v>29</v>
      </c>
      <c r="C459" s="156">
        <f t="shared" si="30"/>
        <v>2019</v>
      </c>
      <c r="D459" s="114">
        <f t="shared" si="31"/>
        <v>43737</v>
      </c>
      <c r="E459" s="112">
        <f>IFERROR(VLOOKUP(D459,Actual_Kirk_HDD!$A$4:$E$1000,5,FALSE),0)</f>
        <v>0</v>
      </c>
      <c r="F459" s="112">
        <f>SUMIFS(Staff_Kirk_NHDD!P:P,Staff_Kirk_NHDD!A:A,A459,Staff_Kirk_NHDD!B:B,B459)</f>
        <v>17.450925925925926</v>
      </c>
      <c r="H459" s="79"/>
      <c r="J459" s="112">
        <f>IFERROR(VLOOKUP($D459,Actual_CGI_HDD!$A$9:$E$1000,5),0)</f>
        <v>0</v>
      </c>
      <c r="K459" s="113">
        <f>SUMIFS(Staff_CGI_NHDD!P:P,Staff_CGI_NHDD!A:A,A459,Staff_CGI_NHDD!B:B,B459)</f>
        <v>3.5187037037037028</v>
      </c>
    </row>
    <row r="460" spans="1:11" x14ac:dyDescent="0.25">
      <c r="A460" s="156">
        <f t="shared" si="28"/>
        <v>9</v>
      </c>
      <c r="B460" s="156">
        <f t="shared" si="29"/>
        <v>30</v>
      </c>
      <c r="C460" s="156">
        <f t="shared" si="30"/>
        <v>2019</v>
      </c>
      <c r="D460" s="114">
        <f t="shared" si="31"/>
        <v>43738</v>
      </c>
      <c r="E460" s="112">
        <f>IFERROR(VLOOKUP(D460,Actual_Kirk_HDD!$A$4:$E$1000,5,FALSE),0)</f>
        <v>0</v>
      </c>
      <c r="F460" s="112">
        <f>SUMIFS(Staff_Kirk_NHDD!P:P,Staff_Kirk_NHDD!A:A,A460,Staff_Kirk_NHDD!B:B,B460)</f>
        <v>11.309259259259257</v>
      </c>
      <c r="H460" s="79"/>
      <c r="J460" s="112">
        <f>IFERROR(VLOOKUP($D460,Actual_CGI_HDD!$A$9:$E$1000,5),0)</f>
        <v>0</v>
      </c>
      <c r="K460" s="113">
        <f>SUMIFS(Staff_CGI_NHDD!P:P,Staff_CGI_NHDD!A:A,A460,Staff_CGI_NHDD!B:B,B460)</f>
        <v>0</v>
      </c>
    </row>
    <row r="461" spans="1:11" x14ac:dyDescent="0.25">
      <c r="A461" s="156">
        <f t="shared" si="28"/>
        <v>10</v>
      </c>
      <c r="B461" s="156">
        <f t="shared" si="29"/>
        <v>1</v>
      </c>
      <c r="C461" s="156">
        <f t="shared" si="30"/>
        <v>2019</v>
      </c>
      <c r="D461" s="114">
        <f t="shared" si="31"/>
        <v>43739</v>
      </c>
      <c r="E461" s="112">
        <f>IFERROR(VLOOKUP(D461,Actual_Kirk_HDD!$A$4:$E$1000,5,FALSE),0)</f>
        <v>0</v>
      </c>
      <c r="F461" s="112">
        <f>SUMIFS(Staff_Kirk_NHDD!P:P,Staff_Kirk_NHDD!A:A,A461,Staff_Kirk_NHDD!B:B,B461)</f>
        <v>1.7708960573476709</v>
      </c>
      <c r="H461" s="79"/>
      <c r="J461" s="112">
        <f>IFERROR(VLOOKUP($D461,Actual_CGI_HDD!$A$9:$E$1000,5),0)</f>
        <v>0</v>
      </c>
      <c r="K461" s="113">
        <f>SUMIFS(Staff_CGI_NHDD!P:P,Staff_CGI_NHDD!A:A,A461,Staff_CGI_NHDD!B:B,B461)</f>
        <v>1.5839784946236561</v>
      </c>
    </row>
    <row r="462" spans="1:11" x14ac:dyDescent="0.25">
      <c r="A462" s="156">
        <f t="shared" si="28"/>
        <v>10</v>
      </c>
      <c r="B462" s="156">
        <f t="shared" si="29"/>
        <v>2</v>
      </c>
      <c r="C462" s="156">
        <f t="shared" si="30"/>
        <v>2019</v>
      </c>
      <c r="D462" s="114">
        <f t="shared" si="31"/>
        <v>43740</v>
      </c>
      <c r="E462" s="112">
        <f>IFERROR(VLOOKUP(D462,Actual_Kirk_HDD!$A$4:$E$1000,5,FALSE),0)</f>
        <v>0</v>
      </c>
      <c r="F462" s="112">
        <f>SUMIFS(Staff_Kirk_NHDD!P:P,Staff_Kirk_NHDD!A:A,A462,Staff_Kirk_NHDD!B:B,B462)</f>
        <v>0</v>
      </c>
      <c r="H462" s="79"/>
      <c r="J462" s="112">
        <f>IFERROR(VLOOKUP($D462,Actual_CGI_HDD!$A$9:$E$1000,5),0)</f>
        <v>0</v>
      </c>
      <c r="K462" s="113">
        <f>SUMIFS(Staff_CGI_NHDD!P:P,Staff_CGI_NHDD!A:A,A462,Staff_CGI_NHDD!B:B,B462)</f>
        <v>0.67763440860215218</v>
      </c>
    </row>
    <row r="463" spans="1:11" x14ac:dyDescent="0.25">
      <c r="A463" s="156">
        <f t="shared" si="28"/>
        <v>10</v>
      </c>
      <c r="B463" s="156">
        <f t="shared" si="29"/>
        <v>3</v>
      </c>
      <c r="C463" s="156">
        <f t="shared" si="30"/>
        <v>2019</v>
      </c>
      <c r="D463" s="114">
        <f t="shared" si="31"/>
        <v>43741</v>
      </c>
      <c r="E463" s="112">
        <f>IFERROR(VLOOKUP(D463,Actual_Kirk_HDD!$A$4:$E$1000,5,FALSE),0)</f>
        <v>0</v>
      </c>
      <c r="F463" s="112">
        <f>SUMIFS(Staff_Kirk_NHDD!P:P,Staff_Kirk_NHDD!A:A,A463,Staff_Kirk_NHDD!B:B,B463)</f>
        <v>0</v>
      </c>
      <c r="H463" s="79"/>
      <c r="J463" s="112">
        <f>IFERROR(VLOOKUP($D463,Actual_CGI_HDD!$A$9:$E$1000,5),0)</f>
        <v>0</v>
      </c>
      <c r="K463" s="113">
        <f>SUMIFS(Staff_CGI_NHDD!P:P,Staff_CGI_NHDD!A:A,A463,Staff_CGI_NHDD!B:B,B463)</f>
        <v>0</v>
      </c>
    </row>
    <row r="464" spans="1:11" x14ac:dyDescent="0.25">
      <c r="A464" s="156">
        <f t="shared" si="28"/>
        <v>10</v>
      </c>
      <c r="B464" s="156">
        <f t="shared" si="29"/>
        <v>4</v>
      </c>
      <c r="C464" s="156">
        <f t="shared" si="30"/>
        <v>2019</v>
      </c>
      <c r="D464" s="114">
        <f t="shared" si="31"/>
        <v>43742</v>
      </c>
      <c r="E464" s="112">
        <f>IFERROR(VLOOKUP(D464,Actual_Kirk_HDD!$A$4:$E$1000,5,FALSE),0)</f>
        <v>0</v>
      </c>
      <c r="F464" s="112">
        <f>SUMIFS(Staff_Kirk_NHDD!P:P,Staff_Kirk_NHDD!A:A,A464,Staff_Kirk_NHDD!B:B,B464)</f>
        <v>0.6302688172043015</v>
      </c>
      <c r="H464" s="79"/>
      <c r="J464" s="112">
        <f>IFERROR(VLOOKUP($D464,Actual_CGI_HDD!$A$9:$E$1000,5),0)</f>
        <v>0</v>
      </c>
      <c r="K464" s="113">
        <f>SUMIFS(Staff_CGI_NHDD!P:P,Staff_CGI_NHDD!A:A,A464,Staff_CGI_NHDD!B:B,B464)</f>
        <v>3.4946236559136425E-3</v>
      </c>
    </row>
    <row r="465" spans="1:11" x14ac:dyDescent="0.25">
      <c r="A465" s="156">
        <f t="shared" si="28"/>
        <v>10</v>
      </c>
      <c r="B465" s="156">
        <f t="shared" si="29"/>
        <v>5</v>
      </c>
      <c r="C465" s="156">
        <f t="shared" si="30"/>
        <v>2019</v>
      </c>
      <c r="D465" s="114">
        <f t="shared" si="31"/>
        <v>43743</v>
      </c>
      <c r="E465" s="112">
        <f>IFERROR(VLOOKUP(D465,Actual_Kirk_HDD!$A$4:$E$1000,5,FALSE),0)</f>
        <v>0</v>
      </c>
      <c r="F465" s="112">
        <f>SUMIFS(Staff_Kirk_NHDD!P:P,Staff_Kirk_NHDD!A:A,A465,Staff_Kirk_NHDD!B:B,B465)</f>
        <v>9.6870430107526921</v>
      </c>
      <c r="H465" s="79"/>
      <c r="J465" s="112">
        <f>IFERROR(VLOOKUP($D465,Actual_CGI_HDD!$A$9:$E$1000,5),0)</f>
        <v>0</v>
      </c>
      <c r="K465" s="113">
        <f>SUMIFS(Staff_CGI_NHDD!P:P,Staff_CGI_NHDD!A:A,A465,Staff_CGI_NHDD!B:B,B465)</f>
        <v>0</v>
      </c>
    </row>
    <row r="466" spans="1:11" x14ac:dyDescent="0.25">
      <c r="A466" s="156">
        <f t="shared" si="28"/>
        <v>10</v>
      </c>
      <c r="B466" s="156">
        <f t="shared" si="29"/>
        <v>6</v>
      </c>
      <c r="C466" s="156">
        <f t="shared" si="30"/>
        <v>2019</v>
      </c>
      <c r="D466" s="114">
        <f t="shared" si="31"/>
        <v>43744</v>
      </c>
      <c r="E466" s="112">
        <f>IFERROR(VLOOKUP(D466,Actual_Kirk_HDD!$A$4:$E$1000,5,FALSE),0)</f>
        <v>0</v>
      </c>
      <c r="F466" s="112">
        <f>SUMIFS(Staff_Kirk_NHDD!P:P,Staff_Kirk_NHDD!A:A,A466,Staff_Kirk_NHDD!B:B,B466)</f>
        <v>2.9795519713261664</v>
      </c>
      <c r="H466" s="79"/>
      <c r="J466" s="112">
        <f>IFERROR(VLOOKUP($D466,Actual_CGI_HDD!$A$9:$E$1000,5),0)</f>
        <v>0</v>
      </c>
      <c r="K466" s="113">
        <f>SUMIFS(Staff_CGI_NHDD!P:P,Staff_CGI_NHDD!A:A,A466,Staff_CGI_NHDD!B:B,B466)</f>
        <v>0</v>
      </c>
    </row>
    <row r="467" spans="1:11" x14ac:dyDescent="0.25">
      <c r="A467" s="156">
        <f t="shared" si="28"/>
        <v>10</v>
      </c>
      <c r="B467" s="156">
        <f t="shared" si="29"/>
        <v>7</v>
      </c>
      <c r="C467" s="156">
        <f t="shared" si="30"/>
        <v>2019</v>
      </c>
      <c r="D467" s="114">
        <f t="shared" si="31"/>
        <v>43745</v>
      </c>
      <c r="E467" s="112">
        <f>IFERROR(VLOOKUP(D467,Actual_Kirk_HDD!$A$4:$E$1000,5,FALSE),0)</f>
        <v>0</v>
      </c>
      <c r="F467" s="112">
        <f>SUMIFS(Staff_Kirk_NHDD!P:P,Staff_Kirk_NHDD!A:A,A467,Staff_Kirk_NHDD!B:B,B467)</f>
        <v>5.0546057347670255</v>
      </c>
      <c r="H467" s="79"/>
      <c r="J467" s="112">
        <f>IFERROR(VLOOKUP($D467,Actual_CGI_HDD!$A$9:$E$1000,5),0)</f>
        <v>0</v>
      </c>
      <c r="K467" s="113">
        <f>SUMIFS(Staff_CGI_NHDD!P:P,Staff_CGI_NHDD!A:A,A467,Staff_CGI_NHDD!B:B,B467)</f>
        <v>0</v>
      </c>
    </row>
    <row r="468" spans="1:11" x14ac:dyDescent="0.25">
      <c r="A468" s="156">
        <f t="shared" si="28"/>
        <v>10</v>
      </c>
      <c r="B468" s="156">
        <f t="shared" si="29"/>
        <v>8</v>
      </c>
      <c r="C468" s="156">
        <f t="shared" si="30"/>
        <v>2019</v>
      </c>
      <c r="D468" s="114">
        <f t="shared" si="31"/>
        <v>43746</v>
      </c>
      <c r="E468" s="112">
        <f>IFERROR(VLOOKUP(D468,Actual_Kirk_HDD!$A$4:$E$1000,5,FALSE),0)</f>
        <v>0</v>
      </c>
      <c r="F468" s="112">
        <f>SUMIFS(Staff_Kirk_NHDD!P:P,Staff_Kirk_NHDD!A:A,A468,Staff_Kirk_NHDD!B:B,B468)</f>
        <v>3.9418817204301084</v>
      </c>
      <c r="H468" s="79"/>
      <c r="J468" s="112">
        <f>IFERROR(VLOOKUP($D468,Actual_CGI_HDD!$A$9:$E$1000,5),0)</f>
        <v>0</v>
      </c>
      <c r="K468" s="113">
        <f>SUMIFS(Staff_CGI_NHDD!P:P,Staff_CGI_NHDD!A:A,A468,Staff_CGI_NHDD!B:B,B468)</f>
        <v>0</v>
      </c>
    </row>
    <row r="469" spans="1:11" x14ac:dyDescent="0.25">
      <c r="A469" s="156">
        <f t="shared" si="28"/>
        <v>10</v>
      </c>
      <c r="B469" s="156">
        <f t="shared" si="29"/>
        <v>9</v>
      </c>
      <c r="C469" s="156">
        <f t="shared" si="30"/>
        <v>2019</v>
      </c>
      <c r="D469" s="114">
        <f t="shared" si="31"/>
        <v>43747</v>
      </c>
      <c r="E469" s="112">
        <f>IFERROR(VLOOKUP(D469,Actual_Kirk_HDD!$A$4:$E$1000,5,FALSE),0)</f>
        <v>0</v>
      </c>
      <c r="F469" s="112">
        <f>SUMIFS(Staff_Kirk_NHDD!P:P,Staff_Kirk_NHDD!A:A,A469,Staff_Kirk_NHDD!B:B,B469)</f>
        <v>0</v>
      </c>
      <c r="H469" s="79"/>
      <c r="J469" s="112">
        <f>IFERROR(VLOOKUP($D469,Actual_CGI_HDD!$A$9:$E$1000,5),0)</f>
        <v>0</v>
      </c>
      <c r="K469" s="113">
        <f>SUMIFS(Staff_CGI_NHDD!P:P,Staff_CGI_NHDD!A:A,A469,Staff_CGI_NHDD!B:B,B469)</f>
        <v>0</v>
      </c>
    </row>
    <row r="470" spans="1:11" x14ac:dyDescent="0.25">
      <c r="A470" s="156">
        <f t="shared" si="28"/>
        <v>10</v>
      </c>
      <c r="B470" s="156">
        <f t="shared" si="29"/>
        <v>10</v>
      </c>
      <c r="C470" s="156">
        <f t="shared" si="30"/>
        <v>2019</v>
      </c>
      <c r="D470" s="114">
        <f t="shared" si="31"/>
        <v>43748</v>
      </c>
      <c r="E470" s="112">
        <f>IFERROR(VLOOKUP(D470,Actual_Kirk_HDD!$A$4:$E$1000,5,FALSE),0)</f>
        <v>0</v>
      </c>
      <c r="F470" s="112">
        <f>SUMIFS(Staff_Kirk_NHDD!P:P,Staff_Kirk_NHDD!A:A,A470,Staff_Kirk_NHDD!B:B,B470)</f>
        <v>0</v>
      </c>
      <c r="H470" s="79"/>
      <c r="J470" s="112">
        <f>IFERROR(VLOOKUP($D470,Actual_CGI_HDD!$A$9:$E$1000,5),0)</f>
        <v>0</v>
      </c>
      <c r="K470" s="113">
        <f>SUMIFS(Staff_CGI_NHDD!P:P,Staff_CGI_NHDD!A:A,A470,Staff_CGI_NHDD!B:B,B470)</f>
        <v>2.5030645161290335</v>
      </c>
    </row>
    <row r="471" spans="1:11" x14ac:dyDescent="0.25">
      <c r="A471" s="156">
        <f t="shared" si="28"/>
        <v>10</v>
      </c>
      <c r="B471" s="156">
        <f t="shared" si="29"/>
        <v>11</v>
      </c>
      <c r="C471" s="156">
        <f t="shared" si="30"/>
        <v>2019</v>
      </c>
      <c r="D471" s="114">
        <f t="shared" si="31"/>
        <v>43749</v>
      </c>
      <c r="E471" s="112">
        <f>IFERROR(VLOOKUP(D471,Actual_Kirk_HDD!$A$4:$E$1000,5,FALSE),0)</f>
        <v>0</v>
      </c>
      <c r="F471" s="112">
        <f>SUMIFS(Staff_Kirk_NHDD!P:P,Staff_Kirk_NHDD!A:A,A471,Staff_Kirk_NHDD!B:B,B471)</f>
        <v>10.560179211469537</v>
      </c>
      <c r="H471" s="79"/>
      <c r="J471" s="112">
        <f>IFERROR(VLOOKUP($D471,Actual_CGI_HDD!$A$9:$E$1000,5),0)</f>
        <v>0</v>
      </c>
      <c r="K471" s="113">
        <f>SUMIFS(Staff_CGI_NHDD!P:P,Staff_CGI_NHDD!A:A,A471,Staff_CGI_NHDD!B:B,B471)</f>
        <v>8.2881182795698951</v>
      </c>
    </row>
    <row r="472" spans="1:11" x14ac:dyDescent="0.25">
      <c r="A472" s="156">
        <f t="shared" si="28"/>
        <v>10</v>
      </c>
      <c r="B472" s="156">
        <f t="shared" si="29"/>
        <v>12</v>
      </c>
      <c r="C472" s="156">
        <f t="shared" si="30"/>
        <v>2019</v>
      </c>
      <c r="D472" s="114">
        <f t="shared" si="31"/>
        <v>43750</v>
      </c>
      <c r="E472" s="112">
        <f>IFERROR(VLOOKUP(D472,Actual_Kirk_HDD!$A$4:$E$1000,5,FALSE),0)</f>
        <v>0</v>
      </c>
      <c r="F472" s="112">
        <f>SUMIFS(Staff_Kirk_NHDD!P:P,Staff_Kirk_NHDD!A:A,A472,Staff_Kirk_NHDD!B:B,B472)</f>
        <v>18.662240143369175</v>
      </c>
      <c r="H472" s="79"/>
      <c r="J472" s="112">
        <f>IFERROR(VLOOKUP($D472,Actual_CGI_HDD!$A$9:$E$1000,5),0)</f>
        <v>0</v>
      </c>
      <c r="K472" s="113">
        <f>SUMIFS(Staff_CGI_NHDD!P:P,Staff_CGI_NHDD!A:A,A472,Staff_CGI_NHDD!B:B,B472)</f>
        <v>19.342903225806456</v>
      </c>
    </row>
    <row r="473" spans="1:11" x14ac:dyDescent="0.25">
      <c r="A473" s="156">
        <f t="shared" si="28"/>
        <v>10</v>
      </c>
      <c r="B473" s="156">
        <f t="shared" si="29"/>
        <v>13</v>
      </c>
      <c r="C473" s="156">
        <f t="shared" si="30"/>
        <v>2019</v>
      </c>
      <c r="D473" s="114">
        <f t="shared" si="31"/>
        <v>43751</v>
      </c>
      <c r="E473" s="112">
        <f>IFERROR(VLOOKUP(D473,Actual_Kirk_HDD!$A$4:$E$1000,5,FALSE),0)</f>
        <v>0</v>
      </c>
      <c r="F473" s="112">
        <f>SUMIFS(Staff_Kirk_NHDD!P:P,Staff_Kirk_NHDD!A:A,A473,Staff_Kirk_NHDD!B:B,B473)</f>
        <v>24.451899641577064</v>
      </c>
      <c r="H473" s="79"/>
      <c r="J473" s="112">
        <f>IFERROR(VLOOKUP($D473,Actual_CGI_HDD!$A$9:$E$1000,5),0)</f>
        <v>0</v>
      </c>
      <c r="K473" s="113">
        <f>SUMIFS(Staff_CGI_NHDD!P:P,Staff_CGI_NHDD!A:A,A473,Staff_CGI_NHDD!B:B,B473)</f>
        <v>15.162688172043014</v>
      </c>
    </row>
    <row r="474" spans="1:11" x14ac:dyDescent="0.25">
      <c r="A474" s="156">
        <f t="shared" si="28"/>
        <v>10</v>
      </c>
      <c r="B474" s="156">
        <f t="shared" si="29"/>
        <v>14</v>
      </c>
      <c r="C474" s="156">
        <f t="shared" si="30"/>
        <v>2019</v>
      </c>
      <c r="D474" s="114">
        <f t="shared" si="31"/>
        <v>43752</v>
      </c>
      <c r="E474" s="112">
        <f>IFERROR(VLOOKUP(D474,Actual_Kirk_HDD!$A$4:$E$1000,5,FALSE),0)</f>
        <v>0</v>
      </c>
      <c r="F474" s="112">
        <f>SUMIFS(Staff_Kirk_NHDD!P:P,Staff_Kirk_NHDD!A:A,A474,Staff_Kirk_NHDD!B:B,B474)</f>
        <v>15.821451612903227</v>
      </c>
      <c r="H474" s="79"/>
      <c r="J474" s="112">
        <f>IFERROR(VLOOKUP($D474,Actual_CGI_HDD!$A$9:$E$1000,5),0)</f>
        <v>0</v>
      </c>
      <c r="K474" s="113">
        <f>SUMIFS(Staff_CGI_NHDD!P:P,Staff_CGI_NHDD!A:A,A474,Staff_CGI_NHDD!B:B,B474)</f>
        <v>7.7068279569892484</v>
      </c>
    </row>
    <row r="475" spans="1:11" x14ac:dyDescent="0.25">
      <c r="A475" s="156">
        <f t="shared" si="28"/>
        <v>10</v>
      </c>
      <c r="B475" s="156">
        <f t="shared" si="29"/>
        <v>15</v>
      </c>
      <c r="C475" s="156">
        <f t="shared" si="30"/>
        <v>2019</v>
      </c>
      <c r="D475" s="114">
        <f t="shared" si="31"/>
        <v>43753</v>
      </c>
      <c r="E475" s="112">
        <f>IFERROR(VLOOKUP(D475,Actual_Kirk_HDD!$A$4:$E$1000,5,FALSE),0)</f>
        <v>0</v>
      </c>
      <c r="F475" s="112">
        <f>SUMIFS(Staff_Kirk_NHDD!P:P,Staff_Kirk_NHDD!A:A,A475,Staff_Kirk_NHDD!B:B,B475)</f>
        <v>26.103745519713264</v>
      </c>
      <c r="H475" s="79"/>
      <c r="J475" s="112">
        <f>IFERROR(VLOOKUP($D475,Actual_CGI_HDD!$A$9:$E$1000,5),0)</f>
        <v>0</v>
      </c>
      <c r="K475" s="113">
        <f>SUMIFS(Staff_CGI_NHDD!P:P,Staff_CGI_NHDD!A:A,A475,Staff_CGI_NHDD!B:B,B475)</f>
        <v>14.038620071684587</v>
      </c>
    </row>
    <row r="476" spans="1:11" x14ac:dyDescent="0.25">
      <c r="A476" s="156">
        <f t="shared" si="28"/>
        <v>10</v>
      </c>
      <c r="B476" s="156">
        <f t="shared" si="29"/>
        <v>16</v>
      </c>
      <c r="C476" s="156">
        <f t="shared" si="30"/>
        <v>2019</v>
      </c>
      <c r="D476" s="114">
        <f t="shared" si="31"/>
        <v>43754</v>
      </c>
      <c r="E476" s="112">
        <f>IFERROR(VLOOKUP(D476,Actual_Kirk_HDD!$A$4:$E$1000,5,FALSE),0)</f>
        <v>0</v>
      </c>
      <c r="F476" s="112">
        <f>SUMIFS(Staff_Kirk_NHDD!P:P,Staff_Kirk_NHDD!A:A,A476,Staff_Kirk_NHDD!B:B,B476)</f>
        <v>30.566308243727597</v>
      </c>
      <c r="H476" s="79"/>
      <c r="J476" s="112">
        <f>IFERROR(VLOOKUP($D476,Actual_CGI_HDD!$A$9:$E$1000,5),0)</f>
        <v>0</v>
      </c>
      <c r="K476" s="113">
        <f>SUMIFS(Staff_CGI_NHDD!P:P,Staff_CGI_NHDD!A:A,A476,Staff_CGI_NHDD!B:B,B476)</f>
        <v>20.572921146953398</v>
      </c>
    </row>
    <row r="477" spans="1:11" x14ac:dyDescent="0.25">
      <c r="A477" s="156">
        <f t="shared" si="28"/>
        <v>10</v>
      </c>
      <c r="B477" s="156">
        <f t="shared" si="29"/>
        <v>17</v>
      </c>
      <c r="C477" s="156">
        <f t="shared" si="30"/>
        <v>2019</v>
      </c>
      <c r="D477" s="114">
        <f t="shared" si="31"/>
        <v>43755</v>
      </c>
      <c r="E477" s="112">
        <f>IFERROR(VLOOKUP(D477,Actual_Kirk_HDD!$A$4:$E$1000,5,FALSE),0)</f>
        <v>0</v>
      </c>
      <c r="F477" s="112">
        <f>SUMIFS(Staff_Kirk_NHDD!P:P,Staff_Kirk_NHDD!A:A,A477,Staff_Kirk_NHDD!B:B,B477)</f>
        <v>17.582616487455198</v>
      </c>
      <c r="H477" s="79"/>
      <c r="J477" s="112">
        <f>IFERROR(VLOOKUP($D477,Actual_CGI_HDD!$A$9:$E$1000,5),0)</f>
        <v>0</v>
      </c>
      <c r="K477" s="113">
        <f>SUMIFS(Staff_CGI_NHDD!P:P,Staff_CGI_NHDD!A:A,A477,Staff_CGI_NHDD!B:B,B477)</f>
        <v>12.226075268817205</v>
      </c>
    </row>
    <row r="478" spans="1:11" x14ac:dyDescent="0.25">
      <c r="A478" s="156">
        <f t="shared" si="28"/>
        <v>10</v>
      </c>
      <c r="B478" s="156">
        <f t="shared" si="29"/>
        <v>18</v>
      </c>
      <c r="C478" s="156">
        <f t="shared" si="30"/>
        <v>2019</v>
      </c>
      <c r="D478" s="114">
        <f t="shared" si="31"/>
        <v>43756</v>
      </c>
      <c r="E478" s="112">
        <f>IFERROR(VLOOKUP(D478,Actual_Kirk_HDD!$A$4:$E$1000,5,FALSE),0)</f>
        <v>0</v>
      </c>
      <c r="F478" s="112">
        <f>SUMIFS(Staff_Kirk_NHDD!P:P,Staff_Kirk_NHDD!A:A,A478,Staff_Kirk_NHDD!B:B,B478)</f>
        <v>16.682347670250898</v>
      </c>
      <c r="H478" s="79"/>
      <c r="J478" s="112">
        <f>IFERROR(VLOOKUP($D478,Actual_CGI_HDD!$A$9:$E$1000,5),0)</f>
        <v>0</v>
      </c>
      <c r="K478" s="113">
        <f>SUMIFS(Staff_CGI_NHDD!P:P,Staff_CGI_NHDD!A:A,A478,Staff_CGI_NHDD!B:B,B478)</f>
        <v>13.030483870967741</v>
      </c>
    </row>
    <row r="479" spans="1:11" x14ac:dyDescent="0.25">
      <c r="A479" s="156">
        <f t="shared" si="28"/>
        <v>10</v>
      </c>
      <c r="B479" s="156">
        <f t="shared" si="29"/>
        <v>19</v>
      </c>
      <c r="C479" s="156">
        <f t="shared" si="30"/>
        <v>2019</v>
      </c>
      <c r="D479" s="114">
        <f t="shared" si="31"/>
        <v>43757</v>
      </c>
      <c r="E479" s="112">
        <f>IFERROR(VLOOKUP(D479,Actual_Kirk_HDD!$A$4:$E$1000,5,FALSE),0)</f>
        <v>0</v>
      </c>
      <c r="F479" s="112">
        <f>SUMIFS(Staff_Kirk_NHDD!P:P,Staff_Kirk_NHDD!A:A,A479,Staff_Kirk_NHDD!B:B,B479)</f>
        <v>13.884193548387097</v>
      </c>
      <c r="H479" s="79"/>
      <c r="J479" s="112">
        <f>IFERROR(VLOOKUP($D479,Actual_CGI_HDD!$A$9:$E$1000,5),0)</f>
        <v>0</v>
      </c>
      <c r="K479" s="113">
        <f>SUMIFS(Staff_CGI_NHDD!P:P,Staff_CGI_NHDD!A:A,A479,Staff_CGI_NHDD!B:B,B479)</f>
        <v>18.00413978494624</v>
      </c>
    </row>
    <row r="480" spans="1:11" x14ac:dyDescent="0.25">
      <c r="A480" s="156">
        <f t="shared" si="28"/>
        <v>10</v>
      </c>
      <c r="B480" s="156">
        <f t="shared" si="29"/>
        <v>20</v>
      </c>
      <c r="C480" s="156">
        <f t="shared" si="30"/>
        <v>2019</v>
      </c>
      <c r="D480" s="114">
        <f t="shared" si="31"/>
        <v>43758</v>
      </c>
      <c r="E480" s="112">
        <f>IFERROR(VLOOKUP(D480,Actual_Kirk_HDD!$A$4:$E$1000,5,FALSE),0)</f>
        <v>0</v>
      </c>
      <c r="F480" s="112">
        <f>SUMIFS(Staff_Kirk_NHDD!P:P,Staff_Kirk_NHDD!A:A,A480,Staff_Kirk_NHDD!B:B,B480)</f>
        <v>12.091738351254483</v>
      </c>
      <c r="H480" s="79"/>
      <c r="J480" s="112">
        <f>IFERROR(VLOOKUP($D480,Actual_CGI_HDD!$A$9:$E$1000,5),0)</f>
        <v>0</v>
      </c>
      <c r="K480" s="113">
        <f>SUMIFS(Staff_CGI_NHDD!P:P,Staff_CGI_NHDD!A:A,A480,Staff_CGI_NHDD!B:B,B480)</f>
        <v>6.9212365591397855</v>
      </c>
    </row>
    <row r="481" spans="1:11" x14ac:dyDescent="0.25">
      <c r="A481" s="156">
        <f t="shared" si="28"/>
        <v>10</v>
      </c>
      <c r="B481" s="156">
        <f t="shared" si="29"/>
        <v>21</v>
      </c>
      <c r="C481" s="156">
        <f t="shared" si="30"/>
        <v>2019</v>
      </c>
      <c r="D481" s="114">
        <f t="shared" si="31"/>
        <v>43759</v>
      </c>
      <c r="E481" s="112">
        <f>IFERROR(VLOOKUP(D481,Actual_Kirk_HDD!$A$4:$E$1000,5,FALSE),0)</f>
        <v>0</v>
      </c>
      <c r="F481" s="112">
        <f>SUMIFS(Staff_Kirk_NHDD!P:P,Staff_Kirk_NHDD!A:A,A481,Staff_Kirk_NHDD!B:B,B481)</f>
        <v>21.906021505376348</v>
      </c>
      <c r="H481" s="79"/>
      <c r="J481" s="112">
        <f>IFERROR(VLOOKUP($D481,Actual_CGI_HDD!$A$9:$E$1000,5),0)</f>
        <v>0</v>
      </c>
      <c r="K481" s="113">
        <f>SUMIFS(Staff_CGI_NHDD!P:P,Staff_CGI_NHDD!A:A,A481,Staff_CGI_NHDD!B:B,B481)</f>
        <v>24.472096774193549</v>
      </c>
    </row>
    <row r="482" spans="1:11" x14ac:dyDescent="0.25">
      <c r="A482" s="156">
        <f t="shared" si="28"/>
        <v>10</v>
      </c>
      <c r="B482" s="156">
        <f t="shared" si="29"/>
        <v>22</v>
      </c>
      <c r="C482" s="156">
        <f t="shared" si="30"/>
        <v>2019</v>
      </c>
      <c r="D482" s="114">
        <f t="shared" si="31"/>
        <v>43760</v>
      </c>
      <c r="E482" s="112">
        <f>IFERROR(VLOOKUP(D482,Actual_Kirk_HDD!$A$4:$E$1000,5,FALSE),0)</f>
        <v>0</v>
      </c>
      <c r="F482" s="112">
        <f>SUMIFS(Staff_Kirk_NHDD!P:P,Staff_Kirk_NHDD!A:A,A482,Staff_Kirk_NHDD!B:B,B482)</f>
        <v>23.15010752688173</v>
      </c>
      <c r="H482" s="79"/>
      <c r="J482" s="112">
        <f>IFERROR(VLOOKUP($D482,Actual_CGI_HDD!$A$9:$E$1000,5),0)</f>
        <v>0</v>
      </c>
      <c r="K482" s="113">
        <f>SUMIFS(Staff_CGI_NHDD!P:P,Staff_CGI_NHDD!A:A,A482,Staff_CGI_NHDD!B:B,B482)</f>
        <v>16.957419354838709</v>
      </c>
    </row>
    <row r="483" spans="1:11" x14ac:dyDescent="0.25">
      <c r="A483" s="156">
        <f t="shared" si="28"/>
        <v>10</v>
      </c>
      <c r="B483" s="156">
        <f t="shared" si="29"/>
        <v>23</v>
      </c>
      <c r="C483" s="156">
        <f t="shared" si="30"/>
        <v>2019</v>
      </c>
      <c r="D483" s="114">
        <f t="shared" si="31"/>
        <v>43761</v>
      </c>
      <c r="E483" s="112">
        <f>IFERROR(VLOOKUP(D483,Actual_Kirk_HDD!$A$4:$E$1000,5,FALSE),0)</f>
        <v>0</v>
      </c>
      <c r="F483" s="112">
        <f>SUMIFS(Staff_Kirk_NHDD!P:P,Staff_Kirk_NHDD!A:A,A483,Staff_Kirk_NHDD!B:B,B483)</f>
        <v>8.1101612903225835</v>
      </c>
      <c r="H483" s="79"/>
      <c r="J483" s="112">
        <f>IFERROR(VLOOKUP($D483,Actual_CGI_HDD!$A$9:$E$1000,5),0)</f>
        <v>0</v>
      </c>
      <c r="K483" s="113">
        <f>SUMIFS(Staff_CGI_NHDD!P:P,Staff_CGI_NHDD!A:A,A483,Staff_CGI_NHDD!B:B,B483)</f>
        <v>5.9418817204301089</v>
      </c>
    </row>
    <row r="484" spans="1:11" x14ac:dyDescent="0.25">
      <c r="A484" s="156">
        <f t="shared" si="28"/>
        <v>10</v>
      </c>
      <c r="B484" s="156">
        <f t="shared" si="29"/>
        <v>24</v>
      </c>
      <c r="C484" s="156">
        <f t="shared" si="30"/>
        <v>2019</v>
      </c>
      <c r="D484" s="114">
        <f t="shared" si="31"/>
        <v>43762</v>
      </c>
      <c r="E484" s="112">
        <f>IFERROR(VLOOKUP(D484,Actual_Kirk_HDD!$A$4:$E$1000,5,FALSE),0)</f>
        <v>0</v>
      </c>
      <c r="F484" s="112">
        <f>SUMIFS(Staff_Kirk_NHDD!P:P,Staff_Kirk_NHDD!A:A,A484,Staff_Kirk_NHDD!B:B,B484)</f>
        <v>20.623530465949823</v>
      </c>
      <c r="H484" s="79"/>
      <c r="J484" s="112">
        <f>IFERROR(VLOOKUP($D484,Actual_CGI_HDD!$A$9:$E$1000,5),0)</f>
        <v>0</v>
      </c>
      <c r="K484" s="113">
        <f>SUMIFS(Staff_CGI_NHDD!P:P,Staff_CGI_NHDD!A:A,A484,Staff_CGI_NHDD!B:B,B484)</f>
        <v>16.041182795698926</v>
      </c>
    </row>
    <row r="485" spans="1:11" x14ac:dyDescent="0.25">
      <c r="A485" s="156">
        <f t="shared" si="28"/>
        <v>10</v>
      </c>
      <c r="B485" s="156">
        <f t="shared" si="29"/>
        <v>25</v>
      </c>
      <c r="C485" s="156">
        <f t="shared" si="30"/>
        <v>2019</v>
      </c>
      <c r="D485" s="114">
        <f t="shared" si="31"/>
        <v>43763</v>
      </c>
      <c r="E485" s="112">
        <f>IFERROR(VLOOKUP(D485,Actual_Kirk_HDD!$A$4:$E$1000,5,FALSE),0)</f>
        <v>0</v>
      </c>
      <c r="F485" s="112">
        <f>SUMIFS(Staff_Kirk_NHDD!P:P,Staff_Kirk_NHDD!A:A,A485,Staff_Kirk_NHDD!B:B,B485)</f>
        <v>19.630035842293911</v>
      </c>
      <c r="H485" s="79"/>
      <c r="J485" s="112">
        <f>IFERROR(VLOOKUP($D485,Actual_CGI_HDD!$A$9:$E$1000,5),0)</f>
        <v>0</v>
      </c>
      <c r="K485" s="113">
        <f>SUMIFS(Staff_CGI_NHDD!P:P,Staff_CGI_NHDD!A:A,A485,Staff_CGI_NHDD!B:B,B485)</f>
        <v>10.613333333333337</v>
      </c>
    </row>
    <row r="486" spans="1:11" x14ac:dyDescent="0.25">
      <c r="A486" s="156">
        <f t="shared" si="28"/>
        <v>10</v>
      </c>
      <c r="B486" s="156">
        <f t="shared" si="29"/>
        <v>26</v>
      </c>
      <c r="C486" s="156">
        <f t="shared" si="30"/>
        <v>2019</v>
      </c>
      <c r="D486" s="114">
        <f t="shared" si="31"/>
        <v>43764</v>
      </c>
      <c r="E486" s="112">
        <f>IFERROR(VLOOKUP(D486,Actual_Kirk_HDD!$A$4:$E$1000,5,FALSE),0)</f>
        <v>0</v>
      </c>
      <c r="F486" s="112">
        <f>SUMIFS(Staff_Kirk_NHDD!P:P,Staff_Kirk_NHDD!A:A,A486,Staff_Kirk_NHDD!B:B,B486)</f>
        <v>12.987240143369178</v>
      </c>
      <c r="H486" s="79"/>
      <c r="J486" s="112">
        <f>IFERROR(VLOOKUP($D486,Actual_CGI_HDD!$A$9:$E$1000,5),0)</f>
        <v>0</v>
      </c>
      <c r="K486" s="113">
        <f>SUMIFS(Staff_CGI_NHDD!P:P,Staff_CGI_NHDD!A:A,A486,Staff_CGI_NHDD!B:B,B486)</f>
        <v>8.8601792114695357</v>
      </c>
    </row>
    <row r="487" spans="1:11" x14ac:dyDescent="0.25">
      <c r="A487" s="156">
        <f t="shared" si="28"/>
        <v>10</v>
      </c>
      <c r="B487" s="156">
        <f t="shared" si="29"/>
        <v>27</v>
      </c>
      <c r="C487" s="156">
        <f t="shared" si="30"/>
        <v>2019</v>
      </c>
      <c r="D487" s="114">
        <f t="shared" si="31"/>
        <v>43765</v>
      </c>
      <c r="E487" s="112">
        <f>IFERROR(VLOOKUP(D487,Actual_Kirk_HDD!$A$4:$E$1000,5,FALSE),0)</f>
        <v>0</v>
      </c>
      <c r="F487" s="112">
        <f>SUMIFS(Staff_Kirk_NHDD!P:P,Staff_Kirk_NHDD!A:A,A487,Staff_Kirk_NHDD!B:B,B487)</f>
        <v>14.861003584229392</v>
      </c>
      <c r="H487" s="79"/>
      <c r="J487" s="112">
        <f>IFERROR(VLOOKUP($D487,Actual_CGI_HDD!$A$9:$E$1000,5),0)</f>
        <v>0</v>
      </c>
      <c r="K487" s="113">
        <f>SUMIFS(Staff_CGI_NHDD!P:P,Staff_CGI_NHDD!A:A,A487,Staff_CGI_NHDD!B:B,B487)</f>
        <v>9.7119892473118288</v>
      </c>
    </row>
    <row r="488" spans="1:11" x14ac:dyDescent="0.25">
      <c r="A488" s="156">
        <f t="shared" si="28"/>
        <v>10</v>
      </c>
      <c r="B488" s="156">
        <f t="shared" si="29"/>
        <v>28</v>
      </c>
      <c r="C488" s="156">
        <f t="shared" si="30"/>
        <v>2019</v>
      </c>
      <c r="D488" s="114">
        <f t="shared" si="31"/>
        <v>43766</v>
      </c>
      <c r="E488" s="112">
        <f>IFERROR(VLOOKUP(D488,Actual_Kirk_HDD!$A$4:$E$1000,5,FALSE),0)</f>
        <v>0</v>
      </c>
      <c r="F488" s="112">
        <f>SUMIFS(Staff_Kirk_NHDD!P:P,Staff_Kirk_NHDD!A:A,A488,Staff_Kirk_NHDD!B:B,B488)</f>
        <v>7.2248387096774218</v>
      </c>
      <c r="H488" s="79"/>
      <c r="J488" s="112">
        <f>IFERROR(VLOOKUP($D488,Actual_CGI_HDD!$A$9:$E$1000,5),0)</f>
        <v>0</v>
      </c>
      <c r="K488" s="113">
        <f>SUMIFS(Staff_CGI_NHDD!P:P,Staff_CGI_NHDD!A:A,A488,Staff_CGI_NHDD!B:B,B488)</f>
        <v>5.080322580645162</v>
      </c>
    </row>
    <row r="489" spans="1:11" x14ac:dyDescent="0.25">
      <c r="A489" s="156">
        <f t="shared" si="28"/>
        <v>10</v>
      </c>
      <c r="B489" s="156">
        <f t="shared" si="29"/>
        <v>29</v>
      </c>
      <c r="C489" s="156">
        <f t="shared" si="30"/>
        <v>2019</v>
      </c>
      <c r="D489" s="114">
        <f t="shared" si="31"/>
        <v>43767</v>
      </c>
      <c r="E489" s="112">
        <f>IFERROR(VLOOKUP(D489,Actual_Kirk_HDD!$A$4:$E$1000,5,FALSE),0)</f>
        <v>0</v>
      </c>
      <c r="F489" s="112">
        <f>SUMIFS(Staff_Kirk_NHDD!P:P,Staff_Kirk_NHDD!A:A,A489,Staff_Kirk_NHDD!B:B,B489)</f>
        <v>11.306774193548389</v>
      </c>
      <c r="H489" s="79"/>
      <c r="J489" s="112">
        <f>IFERROR(VLOOKUP($D489,Actual_CGI_HDD!$A$9:$E$1000,5),0)</f>
        <v>0</v>
      </c>
      <c r="K489" s="113">
        <f>SUMIFS(Staff_CGI_NHDD!P:P,Staff_CGI_NHDD!A:A,A489,Staff_CGI_NHDD!B:B,B489)</f>
        <v>11.301021505376344</v>
      </c>
    </row>
    <row r="490" spans="1:11" x14ac:dyDescent="0.25">
      <c r="A490" s="179">
        <f t="shared" ref="A490:A491" si="32">MONTH(D490)</f>
        <v>10</v>
      </c>
      <c r="B490" s="179">
        <f t="shared" ref="B490:B491" si="33">+DAY(D490)</f>
        <v>30</v>
      </c>
      <c r="C490" s="179">
        <f t="shared" ref="C490:C491" si="34">YEAR(D490)</f>
        <v>2019</v>
      </c>
      <c r="D490" s="114">
        <f t="shared" si="31"/>
        <v>43768</v>
      </c>
      <c r="E490" s="112">
        <f>IFERROR(VLOOKUP(D490,Actual_Kirk_HDD!$A$4:$E$1000,5,FALSE),0)</f>
        <v>0</v>
      </c>
      <c r="F490" s="112">
        <f>SUMIFS(Staff_Kirk_NHDD!P:P,Staff_Kirk_NHDD!A:A,A490,Staff_Kirk_NHDD!B:B,B490)</f>
        <v>8.9029928315412192</v>
      </c>
      <c r="H490" s="79"/>
      <c r="J490" s="112">
        <f>IFERROR(VLOOKUP($D490,Actual_CGI_HDD!$A$9:$E$1000,5),0)</f>
        <v>0</v>
      </c>
      <c r="K490" s="113">
        <f>SUMIFS(Staff_CGI_NHDD!P:P,Staff_CGI_NHDD!A:A,A490,Staff_CGI_NHDD!B:B,B490)</f>
        <v>3.4233870967741939</v>
      </c>
    </row>
    <row r="491" spans="1:11" x14ac:dyDescent="0.25">
      <c r="A491" s="179">
        <f t="shared" si="32"/>
        <v>10</v>
      </c>
      <c r="B491" s="179">
        <f t="shared" si="33"/>
        <v>31</v>
      </c>
      <c r="C491" s="179">
        <f t="shared" si="34"/>
        <v>2019</v>
      </c>
      <c r="D491" s="114">
        <f t="shared" si="31"/>
        <v>43769</v>
      </c>
      <c r="E491" s="112">
        <f>IFERROR(VLOOKUP(D491,Actual_Kirk_HDD!$A$4:$E$1000,5,FALSE),0)</f>
        <v>0</v>
      </c>
      <c r="F491" s="112">
        <f>SUMIFS(Staff_Kirk_NHDD!P:P,Staff_Kirk_NHDD!A:A,A491,Staff_Kirk_NHDD!B:B,B491)</f>
        <v>6.0353942652329762</v>
      </c>
      <c r="H491" s="79"/>
      <c r="J491" s="112">
        <f>IFERROR(VLOOKUP($D491,Actual_CGI_HDD!$A$9:$E$1000,5),0)</f>
        <v>0</v>
      </c>
      <c r="K491" s="113">
        <f>SUMIFS(Staff_CGI_NHDD!P:P,Staff_CGI_NHDD!A:A,A491,Staff_CGI_NHDD!B:B,B491)</f>
        <v>4.3270430107526883</v>
      </c>
    </row>
  </sheetData>
  <sortState ref="AE4:AE488">
    <sortCondition sortBy="cellColor" ref="AE4:AE488" dxfId="3"/>
  </sortState>
  <pageMargins left="0.45" right="0.45" top="0.75" bottom="0.5" header="0.3" footer="0.3"/>
  <pageSetup scale="75" orientation="portrait" horizontalDpi="72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0"/>
  <sheetViews>
    <sheetView topLeftCell="A4" zoomScale="85" zoomScaleNormal="85" workbookViewId="0">
      <selection activeCell="C42" sqref="C42"/>
    </sheetView>
  </sheetViews>
  <sheetFormatPr defaultColWidth="12.7109375" defaultRowHeight="15" x14ac:dyDescent="0.25"/>
  <cols>
    <col min="1" max="1" width="16.5703125" customWidth="1"/>
    <col min="2" max="2" width="19.140625" customWidth="1"/>
    <col min="11" max="11" width="3.42578125" customWidth="1"/>
    <col min="14" max="14" width="16.28515625" customWidth="1"/>
    <col min="15" max="15" width="6.7109375" customWidth="1"/>
  </cols>
  <sheetData>
    <row r="1" spans="1:15" ht="18.75" x14ac:dyDescent="0.3">
      <c r="B1" s="238" t="s">
        <v>518</v>
      </c>
      <c r="C1" s="238"/>
      <c r="D1" s="238"/>
      <c r="E1" s="238"/>
      <c r="F1" s="238"/>
      <c r="G1" s="238"/>
      <c r="H1" s="238"/>
      <c r="I1" s="238"/>
      <c r="J1" s="238"/>
    </row>
    <row r="2" spans="1:15" x14ac:dyDescent="0.25">
      <c r="B2" s="239" t="s">
        <v>505</v>
      </c>
      <c r="C2" s="239"/>
      <c r="D2" s="239"/>
      <c r="E2" s="239"/>
      <c r="F2" s="239"/>
      <c r="G2" s="239"/>
      <c r="H2" s="239"/>
      <c r="I2" s="239"/>
      <c r="J2" s="239"/>
    </row>
    <row r="3" spans="1:15" x14ac:dyDescent="0.25">
      <c r="B3" s="239" t="s">
        <v>507</v>
      </c>
      <c r="C3" s="239"/>
      <c r="D3" s="239"/>
      <c r="E3" s="239"/>
      <c r="F3" s="239"/>
      <c r="G3" s="239"/>
      <c r="H3" s="239"/>
      <c r="I3" s="239"/>
      <c r="J3" s="239"/>
    </row>
    <row r="5" spans="1:15" x14ac:dyDescent="0.25">
      <c r="A5" s="225" t="s">
        <v>536</v>
      </c>
      <c r="B5" s="226" t="s">
        <v>532</v>
      </c>
      <c r="C5" s="235" t="s">
        <v>497</v>
      </c>
      <c r="D5" s="236"/>
      <c r="E5" s="236"/>
      <c r="F5" s="236"/>
      <c r="G5" s="235" t="s">
        <v>498</v>
      </c>
      <c r="H5" s="236"/>
      <c r="I5" s="235" t="s">
        <v>21</v>
      </c>
      <c r="J5" s="237"/>
      <c r="L5" s="83" t="s">
        <v>459</v>
      </c>
      <c r="M5" s="84" t="s">
        <v>484</v>
      </c>
      <c r="N5" s="84"/>
      <c r="O5" s="85"/>
    </row>
    <row r="6" spans="1:15" x14ac:dyDescent="0.25">
      <c r="B6" s="142">
        <v>2</v>
      </c>
      <c r="C6" s="163" t="s">
        <v>508</v>
      </c>
      <c r="D6" s="164" t="s">
        <v>508</v>
      </c>
      <c r="E6" s="164" t="s">
        <v>451</v>
      </c>
      <c r="F6" s="164" t="s">
        <v>451</v>
      </c>
      <c r="G6" s="164" t="s">
        <v>508</v>
      </c>
      <c r="H6" s="164" t="s">
        <v>451</v>
      </c>
      <c r="I6" s="164" t="s">
        <v>508</v>
      </c>
      <c r="J6" s="164" t="s">
        <v>451</v>
      </c>
      <c r="L6" s="86"/>
      <c r="M6" s="165"/>
      <c r="N6" s="165"/>
      <c r="O6" s="88"/>
    </row>
    <row r="7" spans="1:15" x14ac:dyDescent="0.25">
      <c r="A7" s="143" t="s">
        <v>517</v>
      </c>
      <c r="B7" s="143" t="s">
        <v>514</v>
      </c>
      <c r="C7" s="139" t="s">
        <v>459</v>
      </c>
      <c r="D7" s="140" t="s">
        <v>465</v>
      </c>
      <c r="E7" s="140" t="s">
        <v>458</v>
      </c>
      <c r="F7" s="140" t="s">
        <v>464</v>
      </c>
      <c r="G7" s="139" t="s">
        <v>461</v>
      </c>
      <c r="H7" s="140" t="s">
        <v>460</v>
      </c>
      <c r="I7" s="139" t="s">
        <v>463</v>
      </c>
      <c r="J7" s="141" t="s">
        <v>462</v>
      </c>
      <c r="L7" s="86" t="s">
        <v>461</v>
      </c>
      <c r="M7" s="87" t="s">
        <v>485</v>
      </c>
      <c r="N7" s="87"/>
      <c r="O7" s="88"/>
    </row>
    <row r="8" spans="1:15" x14ac:dyDescent="0.25">
      <c r="B8" s="138" t="s">
        <v>457</v>
      </c>
      <c r="C8" s="3">
        <v>356</v>
      </c>
      <c r="D8" s="3">
        <v>584</v>
      </c>
      <c r="E8" s="3">
        <v>14</v>
      </c>
      <c r="F8" s="3">
        <v>144</v>
      </c>
      <c r="G8" s="3">
        <v>158</v>
      </c>
      <c r="H8" s="3">
        <v>95</v>
      </c>
      <c r="I8" s="3">
        <v>1686</v>
      </c>
      <c r="J8" s="3">
        <v>146</v>
      </c>
      <c r="L8" s="86" t="s">
        <v>463</v>
      </c>
      <c r="M8" s="87" t="s">
        <v>486</v>
      </c>
      <c r="N8" s="87"/>
      <c r="O8" s="88"/>
    </row>
    <row r="9" spans="1:15" x14ac:dyDescent="0.25">
      <c r="B9" s="138" t="s">
        <v>466</v>
      </c>
      <c r="C9" s="3">
        <v>326</v>
      </c>
      <c r="D9" s="3">
        <v>313</v>
      </c>
      <c r="E9" s="3">
        <v>11</v>
      </c>
      <c r="F9" s="3">
        <v>110</v>
      </c>
      <c r="G9" s="3">
        <v>175</v>
      </c>
      <c r="H9" s="3">
        <v>24</v>
      </c>
      <c r="I9" s="3">
        <v>1577</v>
      </c>
      <c r="J9" s="3">
        <v>77</v>
      </c>
      <c r="L9" s="86" t="s">
        <v>465</v>
      </c>
      <c r="M9" s="87" t="s">
        <v>484</v>
      </c>
      <c r="N9" s="87"/>
      <c r="O9" s="88"/>
    </row>
    <row r="10" spans="1:15" x14ac:dyDescent="0.25">
      <c r="B10" s="138" t="s">
        <v>467</v>
      </c>
      <c r="C10" s="3">
        <v>238</v>
      </c>
      <c r="D10" s="3">
        <v>611</v>
      </c>
      <c r="E10" s="3">
        <v>17</v>
      </c>
      <c r="F10" s="3">
        <v>32</v>
      </c>
      <c r="G10" s="3">
        <v>219</v>
      </c>
      <c r="H10" s="3">
        <v>8</v>
      </c>
      <c r="I10" s="3">
        <v>1856</v>
      </c>
      <c r="J10" s="3">
        <v>240</v>
      </c>
      <c r="L10" s="86" t="s">
        <v>458</v>
      </c>
      <c r="M10" s="87" t="s">
        <v>487</v>
      </c>
      <c r="N10" s="87"/>
      <c r="O10" s="88"/>
    </row>
    <row r="11" spans="1:15" x14ac:dyDescent="0.25">
      <c r="B11" s="138" t="s">
        <v>468</v>
      </c>
      <c r="C11" s="3">
        <v>187</v>
      </c>
      <c r="D11" s="3">
        <v>650</v>
      </c>
      <c r="E11" s="3">
        <v>32</v>
      </c>
      <c r="F11" s="3">
        <v>79</v>
      </c>
      <c r="G11" s="3">
        <v>285</v>
      </c>
      <c r="H11" s="3">
        <v>20</v>
      </c>
      <c r="I11" s="3">
        <v>1119</v>
      </c>
      <c r="J11" s="3">
        <v>176</v>
      </c>
      <c r="L11" s="86" t="s">
        <v>460</v>
      </c>
      <c r="M11" s="87" t="s">
        <v>488</v>
      </c>
      <c r="N11" s="87"/>
      <c r="O11" s="88"/>
    </row>
    <row r="12" spans="1:15" x14ac:dyDescent="0.25">
      <c r="B12" s="138" t="s">
        <v>469</v>
      </c>
      <c r="C12" s="3">
        <v>212</v>
      </c>
      <c r="D12" s="3">
        <v>768</v>
      </c>
      <c r="E12" s="3">
        <v>24</v>
      </c>
      <c r="F12" s="3">
        <v>68</v>
      </c>
      <c r="G12" s="3">
        <v>181</v>
      </c>
      <c r="H12" s="3">
        <v>16</v>
      </c>
      <c r="I12" s="3">
        <v>1260</v>
      </c>
      <c r="J12" s="3">
        <v>222</v>
      </c>
      <c r="L12" s="86" t="s">
        <v>462</v>
      </c>
      <c r="M12" s="87" t="s">
        <v>489</v>
      </c>
      <c r="N12" s="87"/>
      <c r="O12" s="88"/>
    </row>
    <row r="13" spans="1:15" x14ac:dyDescent="0.25">
      <c r="B13" s="138" t="s">
        <v>470</v>
      </c>
      <c r="C13" s="3">
        <v>208</v>
      </c>
      <c r="D13" s="3">
        <v>751</v>
      </c>
      <c r="E13" s="3">
        <v>44</v>
      </c>
      <c r="F13" s="3">
        <v>132</v>
      </c>
      <c r="G13" s="3">
        <v>225</v>
      </c>
      <c r="H13" s="3">
        <v>51</v>
      </c>
      <c r="I13" s="3">
        <v>1260</v>
      </c>
      <c r="J13" s="3">
        <v>130</v>
      </c>
      <c r="L13" s="89" t="s">
        <v>464</v>
      </c>
      <c r="M13" s="90" t="s">
        <v>487</v>
      </c>
      <c r="N13" s="90"/>
      <c r="O13" s="91"/>
    </row>
    <row r="14" spans="1:15" x14ac:dyDescent="0.25">
      <c r="B14" s="138" t="s">
        <v>471</v>
      </c>
      <c r="C14" s="3">
        <v>220</v>
      </c>
      <c r="D14" s="3">
        <v>738</v>
      </c>
      <c r="E14" s="3">
        <v>44</v>
      </c>
      <c r="F14" s="3">
        <v>36</v>
      </c>
      <c r="G14" s="3">
        <v>113</v>
      </c>
      <c r="H14" s="3">
        <v>15</v>
      </c>
      <c r="I14" s="3">
        <v>1468</v>
      </c>
      <c r="J14" s="3">
        <v>209</v>
      </c>
    </row>
    <row r="15" spans="1:15" x14ac:dyDescent="0.25">
      <c r="B15" s="138" t="s">
        <v>472</v>
      </c>
      <c r="C15" s="3">
        <v>240</v>
      </c>
      <c r="D15" s="3">
        <v>626</v>
      </c>
      <c r="E15" s="3">
        <v>24</v>
      </c>
      <c r="F15" s="3">
        <v>60</v>
      </c>
      <c r="G15" s="3">
        <v>207</v>
      </c>
      <c r="H15" s="3">
        <v>40</v>
      </c>
      <c r="I15" s="3">
        <v>1435</v>
      </c>
      <c r="J15" s="3">
        <v>208</v>
      </c>
      <c r="M15" s="180"/>
      <c r="N15" s="179"/>
    </row>
    <row r="16" spans="1:15" x14ac:dyDescent="0.25">
      <c r="B16" s="138" t="s">
        <v>473</v>
      </c>
      <c r="C16" s="3">
        <v>260</v>
      </c>
      <c r="D16" s="3">
        <v>488</v>
      </c>
      <c r="E16" s="3">
        <v>68</v>
      </c>
      <c r="F16" s="3">
        <v>53</v>
      </c>
      <c r="G16" s="3">
        <v>177</v>
      </c>
      <c r="H16" s="3">
        <v>14</v>
      </c>
      <c r="I16" s="3">
        <v>1283</v>
      </c>
      <c r="J16" s="3">
        <v>183</v>
      </c>
      <c r="M16" s="174"/>
    </row>
    <row r="17" spans="1:13" x14ac:dyDescent="0.25">
      <c r="B17" s="138" t="s">
        <v>474</v>
      </c>
      <c r="C17" s="3">
        <v>266</v>
      </c>
      <c r="D17" s="3">
        <v>822</v>
      </c>
      <c r="E17" s="3">
        <v>37</v>
      </c>
      <c r="F17" s="3">
        <v>52</v>
      </c>
      <c r="G17" s="3">
        <v>93</v>
      </c>
      <c r="H17" s="3">
        <v>44</v>
      </c>
      <c r="I17" s="3">
        <v>1601</v>
      </c>
      <c r="J17" s="3">
        <v>162</v>
      </c>
      <c r="M17" s="174"/>
    </row>
    <row r="18" spans="1:13" x14ac:dyDescent="0.25">
      <c r="B18" s="138" t="s">
        <v>475</v>
      </c>
      <c r="C18" s="3">
        <v>248</v>
      </c>
      <c r="D18" s="3">
        <v>574</v>
      </c>
      <c r="E18" s="3">
        <v>23</v>
      </c>
      <c r="F18" s="3">
        <v>102</v>
      </c>
      <c r="G18" s="3">
        <v>206</v>
      </c>
      <c r="H18" s="3">
        <v>20</v>
      </c>
      <c r="I18" s="3">
        <v>1379</v>
      </c>
      <c r="J18" s="3">
        <v>180</v>
      </c>
      <c r="M18" s="174"/>
    </row>
    <row r="19" spans="1:13" x14ac:dyDescent="0.25">
      <c r="B19" s="138" t="s">
        <v>476</v>
      </c>
      <c r="C19" s="3">
        <v>276</v>
      </c>
      <c r="D19" s="3">
        <v>592</v>
      </c>
      <c r="E19" s="3">
        <v>64</v>
      </c>
      <c r="F19" s="3">
        <v>49</v>
      </c>
      <c r="G19" s="3">
        <v>145</v>
      </c>
      <c r="H19" s="3">
        <v>24</v>
      </c>
      <c r="I19" s="3">
        <v>1295</v>
      </c>
      <c r="J19" s="3">
        <v>148</v>
      </c>
    </row>
    <row r="20" spans="1:13" x14ac:dyDescent="0.25">
      <c r="B20" s="138" t="s">
        <v>477</v>
      </c>
      <c r="C20" s="3">
        <v>279</v>
      </c>
      <c r="D20" s="3">
        <v>389</v>
      </c>
      <c r="E20" s="3">
        <v>27</v>
      </c>
      <c r="F20" s="3">
        <v>45</v>
      </c>
      <c r="G20" s="3">
        <v>58</v>
      </c>
      <c r="H20" s="3">
        <v>9</v>
      </c>
      <c r="I20" s="3">
        <v>1578</v>
      </c>
      <c r="J20" s="3">
        <v>151</v>
      </c>
    </row>
    <row r="21" spans="1:13" x14ac:dyDescent="0.25">
      <c r="B21" s="138" t="s">
        <v>478</v>
      </c>
      <c r="C21" s="3">
        <v>226</v>
      </c>
      <c r="D21" s="3">
        <v>901</v>
      </c>
      <c r="E21" s="3">
        <v>26</v>
      </c>
      <c r="F21" s="3">
        <v>162</v>
      </c>
      <c r="G21" s="3">
        <v>138</v>
      </c>
      <c r="H21" s="3">
        <v>39</v>
      </c>
      <c r="I21" s="3">
        <v>1579</v>
      </c>
      <c r="J21" s="3">
        <v>199</v>
      </c>
    </row>
    <row r="22" spans="1:13" x14ac:dyDescent="0.25">
      <c r="B22" s="138" t="s">
        <v>479</v>
      </c>
      <c r="C22" s="3">
        <v>279</v>
      </c>
      <c r="D22" s="3">
        <v>435</v>
      </c>
      <c r="E22" s="3">
        <v>68</v>
      </c>
      <c r="F22" s="3">
        <v>36</v>
      </c>
      <c r="G22" s="3">
        <v>179</v>
      </c>
      <c r="H22" s="3">
        <v>25</v>
      </c>
      <c r="I22" s="3">
        <v>1291</v>
      </c>
      <c r="J22" s="3">
        <v>137</v>
      </c>
    </row>
    <row r="23" spans="1:13" x14ac:dyDescent="0.25">
      <c r="B23" s="138" t="s">
        <v>480</v>
      </c>
      <c r="C23" s="3">
        <v>161</v>
      </c>
      <c r="D23" s="3">
        <v>467</v>
      </c>
      <c r="E23" s="3">
        <v>67</v>
      </c>
      <c r="F23" s="3">
        <v>46</v>
      </c>
      <c r="G23" s="3">
        <v>200</v>
      </c>
      <c r="H23" s="3">
        <v>11</v>
      </c>
      <c r="I23" s="3">
        <v>1541</v>
      </c>
      <c r="J23" s="3">
        <v>205</v>
      </c>
    </row>
    <row r="24" spans="1:13" x14ac:dyDescent="0.25">
      <c r="B24" s="138" t="s">
        <v>481</v>
      </c>
      <c r="C24" s="3">
        <v>195</v>
      </c>
      <c r="D24" s="3">
        <v>523</v>
      </c>
      <c r="E24" s="3">
        <v>21</v>
      </c>
      <c r="F24" s="3">
        <v>55</v>
      </c>
      <c r="G24" s="3">
        <v>89</v>
      </c>
      <c r="H24" s="3">
        <v>6</v>
      </c>
      <c r="I24" s="3">
        <v>1157</v>
      </c>
      <c r="J24" s="3">
        <v>135</v>
      </c>
    </row>
    <row r="25" spans="1:13" x14ac:dyDescent="0.25">
      <c r="B25" s="138" t="s">
        <v>482</v>
      </c>
      <c r="C25" s="3">
        <v>284</v>
      </c>
      <c r="D25" s="3">
        <v>960</v>
      </c>
      <c r="E25" s="3">
        <v>69</v>
      </c>
      <c r="F25" s="3">
        <v>118</v>
      </c>
      <c r="G25" s="3">
        <v>219</v>
      </c>
      <c r="H25" s="3">
        <v>26</v>
      </c>
      <c r="I25" s="3">
        <v>1425</v>
      </c>
      <c r="J25" s="3">
        <v>212</v>
      </c>
    </row>
    <row r="26" spans="1:13" x14ac:dyDescent="0.25">
      <c r="B26" s="138" t="s">
        <v>483</v>
      </c>
      <c r="C26" s="3">
        <v>123</v>
      </c>
      <c r="D26" s="3">
        <v>304</v>
      </c>
      <c r="E26" s="3">
        <v>44</v>
      </c>
      <c r="F26" s="3">
        <v>83</v>
      </c>
      <c r="G26" s="3">
        <v>238</v>
      </c>
      <c r="H26" s="3">
        <v>49</v>
      </c>
      <c r="I26" s="3">
        <v>1895</v>
      </c>
      <c r="J26" s="3">
        <v>174</v>
      </c>
    </row>
    <row r="27" spans="1:13" x14ac:dyDescent="0.25">
      <c r="C27" s="3">
        <v>4584</v>
      </c>
      <c r="D27" s="3">
        <v>11496</v>
      </c>
      <c r="E27" s="3">
        <v>724</v>
      </c>
      <c r="F27" s="3">
        <v>1462</v>
      </c>
      <c r="G27" s="3">
        <v>3305</v>
      </c>
      <c r="H27" s="3">
        <v>536</v>
      </c>
      <c r="I27" s="3">
        <v>27685</v>
      </c>
      <c r="J27" s="3">
        <v>3294</v>
      </c>
      <c r="K27" s="3"/>
    </row>
    <row r="28" spans="1:13" x14ac:dyDescent="0.25">
      <c r="B28" s="142">
        <v>3</v>
      </c>
      <c r="C28" s="144"/>
      <c r="D28" s="145"/>
      <c r="E28" s="144"/>
      <c r="F28" s="144"/>
      <c r="G28" s="144"/>
      <c r="H28" s="144"/>
      <c r="I28" s="144"/>
      <c r="J28" s="144"/>
    </row>
    <row r="29" spans="1:13" x14ac:dyDescent="0.25">
      <c r="A29" s="143" t="s">
        <v>514</v>
      </c>
      <c r="B29" s="143" t="s">
        <v>513</v>
      </c>
      <c r="C29" s="146" t="s">
        <v>459</v>
      </c>
      <c r="D29" s="147" t="s">
        <v>465</v>
      </c>
      <c r="E29" s="146" t="s">
        <v>458</v>
      </c>
      <c r="F29" s="146" t="s">
        <v>464</v>
      </c>
      <c r="G29" s="146" t="s">
        <v>461</v>
      </c>
      <c r="H29" s="146" t="s">
        <v>460</v>
      </c>
      <c r="I29" s="146" t="s">
        <v>463</v>
      </c>
      <c r="J29" s="146" t="s">
        <v>462</v>
      </c>
    </row>
    <row r="30" spans="1:13" x14ac:dyDescent="0.25">
      <c r="B30" s="138" t="s">
        <v>457</v>
      </c>
      <c r="C30" s="3">
        <v>364</v>
      </c>
      <c r="D30" s="3">
        <v>602</v>
      </c>
      <c r="E30" s="3">
        <v>14</v>
      </c>
      <c r="F30" s="3">
        <v>147</v>
      </c>
      <c r="G30" s="3">
        <v>164</v>
      </c>
      <c r="H30" s="3">
        <v>96</v>
      </c>
      <c r="I30" s="3">
        <v>1700</v>
      </c>
      <c r="J30" s="3">
        <v>145</v>
      </c>
    </row>
    <row r="31" spans="1:13" x14ac:dyDescent="0.25">
      <c r="B31" s="138" t="s">
        <v>466</v>
      </c>
      <c r="C31" s="3">
        <v>333</v>
      </c>
      <c r="D31" s="3">
        <v>325</v>
      </c>
      <c r="E31" s="3">
        <v>11</v>
      </c>
      <c r="F31" s="3">
        <v>110</v>
      </c>
      <c r="G31" s="3">
        <v>177</v>
      </c>
      <c r="H31" s="3">
        <v>24</v>
      </c>
      <c r="I31" s="3">
        <v>1582</v>
      </c>
      <c r="J31" s="3">
        <v>79</v>
      </c>
    </row>
    <row r="32" spans="1:13" x14ac:dyDescent="0.25">
      <c r="B32" s="138" t="s">
        <v>467</v>
      </c>
      <c r="C32" s="3">
        <v>248</v>
      </c>
      <c r="D32" s="3">
        <v>617</v>
      </c>
      <c r="E32" s="3">
        <v>17</v>
      </c>
      <c r="F32" s="3">
        <v>33</v>
      </c>
      <c r="G32" s="3">
        <v>220</v>
      </c>
      <c r="H32" s="3">
        <v>8</v>
      </c>
      <c r="I32" s="3">
        <v>1875</v>
      </c>
      <c r="J32" s="3">
        <v>240</v>
      </c>
    </row>
    <row r="33" spans="2:10" x14ac:dyDescent="0.25">
      <c r="B33" s="138" t="s">
        <v>468</v>
      </c>
      <c r="C33" s="3">
        <v>188</v>
      </c>
      <c r="D33" s="3">
        <v>667</v>
      </c>
      <c r="E33" s="3">
        <v>32</v>
      </c>
      <c r="F33" s="3">
        <v>79</v>
      </c>
      <c r="G33" s="3">
        <v>291</v>
      </c>
      <c r="H33" s="3">
        <v>20</v>
      </c>
      <c r="I33" s="3">
        <v>1116</v>
      </c>
      <c r="J33" s="3">
        <v>176</v>
      </c>
    </row>
    <row r="34" spans="2:10" x14ac:dyDescent="0.25">
      <c r="B34" s="138" t="s">
        <v>469</v>
      </c>
      <c r="C34" s="3">
        <v>213</v>
      </c>
      <c r="D34" s="3">
        <v>785</v>
      </c>
      <c r="E34" s="3">
        <v>24</v>
      </c>
      <c r="F34" s="3">
        <v>68</v>
      </c>
      <c r="G34" s="3">
        <v>184</v>
      </c>
      <c r="H34" s="3">
        <v>16</v>
      </c>
      <c r="I34" s="3">
        <v>1268</v>
      </c>
      <c r="J34" s="3">
        <v>222</v>
      </c>
    </row>
    <row r="35" spans="2:10" x14ac:dyDescent="0.25">
      <c r="B35" s="138" t="s">
        <v>470</v>
      </c>
      <c r="C35" s="3">
        <v>210</v>
      </c>
      <c r="D35" s="3">
        <v>764</v>
      </c>
      <c r="E35" s="3">
        <v>44</v>
      </c>
      <c r="F35" s="3">
        <v>133</v>
      </c>
      <c r="G35" s="3">
        <v>223</v>
      </c>
      <c r="H35" s="3">
        <v>51</v>
      </c>
      <c r="I35" s="3">
        <v>1259</v>
      </c>
      <c r="J35" s="3">
        <v>129</v>
      </c>
    </row>
    <row r="36" spans="2:10" x14ac:dyDescent="0.25">
      <c r="B36" s="138" t="s">
        <v>471</v>
      </c>
      <c r="C36" s="3">
        <v>225</v>
      </c>
      <c r="D36" s="3">
        <v>754</v>
      </c>
      <c r="E36" s="3">
        <v>44</v>
      </c>
      <c r="F36" s="3">
        <v>36</v>
      </c>
      <c r="G36" s="3">
        <v>113</v>
      </c>
      <c r="H36" s="3">
        <v>15</v>
      </c>
      <c r="I36" s="3">
        <v>1472</v>
      </c>
      <c r="J36" s="3">
        <v>210</v>
      </c>
    </row>
    <row r="37" spans="2:10" x14ac:dyDescent="0.25">
      <c r="B37" s="138" t="s">
        <v>472</v>
      </c>
      <c r="C37" s="3">
        <v>242</v>
      </c>
      <c r="D37" s="3">
        <v>636</v>
      </c>
      <c r="E37" s="3">
        <v>24</v>
      </c>
      <c r="F37" s="3">
        <v>60</v>
      </c>
      <c r="G37" s="3">
        <v>211</v>
      </c>
      <c r="H37" s="3">
        <v>40</v>
      </c>
      <c r="I37" s="3">
        <v>1436</v>
      </c>
      <c r="J37" s="3">
        <v>205</v>
      </c>
    </row>
    <row r="38" spans="2:10" x14ac:dyDescent="0.25">
      <c r="B38" s="138" t="s">
        <v>473</v>
      </c>
      <c r="C38" s="3">
        <v>262</v>
      </c>
      <c r="D38" s="3">
        <v>488</v>
      </c>
      <c r="E38" s="3">
        <v>67</v>
      </c>
      <c r="F38" s="3">
        <v>53</v>
      </c>
      <c r="G38" s="3">
        <v>180</v>
      </c>
      <c r="H38" s="3">
        <v>14</v>
      </c>
      <c r="I38" s="3">
        <v>1289</v>
      </c>
      <c r="J38" s="3">
        <v>187</v>
      </c>
    </row>
    <row r="39" spans="2:10" x14ac:dyDescent="0.25">
      <c r="B39" s="138" t="s">
        <v>474</v>
      </c>
      <c r="C39" s="3">
        <v>271</v>
      </c>
      <c r="D39" s="3">
        <v>829</v>
      </c>
      <c r="E39" s="3">
        <v>37</v>
      </c>
      <c r="F39" s="3">
        <v>52</v>
      </c>
      <c r="G39" s="3">
        <v>97</v>
      </c>
      <c r="H39" s="3">
        <v>44</v>
      </c>
      <c r="I39" s="3">
        <v>1596</v>
      </c>
      <c r="J39" s="3">
        <v>161</v>
      </c>
    </row>
    <row r="40" spans="2:10" x14ac:dyDescent="0.25">
      <c r="B40" s="138" t="s">
        <v>475</v>
      </c>
      <c r="C40" s="3">
        <v>250</v>
      </c>
      <c r="D40" s="3">
        <v>576</v>
      </c>
      <c r="E40" s="3">
        <v>23</v>
      </c>
      <c r="F40" s="3">
        <v>103</v>
      </c>
      <c r="G40" s="3">
        <v>206</v>
      </c>
      <c r="H40" s="3">
        <v>20</v>
      </c>
      <c r="I40" s="3">
        <v>1375</v>
      </c>
      <c r="J40" s="3">
        <v>182</v>
      </c>
    </row>
    <row r="41" spans="2:10" x14ac:dyDescent="0.25">
      <c r="B41" s="138" t="s">
        <v>476</v>
      </c>
      <c r="C41" s="3">
        <v>288</v>
      </c>
      <c r="D41" s="3">
        <v>596</v>
      </c>
      <c r="E41" s="3">
        <v>64</v>
      </c>
      <c r="F41" s="3">
        <v>49</v>
      </c>
      <c r="G41" s="3">
        <v>145</v>
      </c>
      <c r="H41" s="3">
        <v>24</v>
      </c>
      <c r="I41" s="3">
        <v>1297</v>
      </c>
      <c r="J41" s="3">
        <v>147</v>
      </c>
    </row>
    <row r="42" spans="2:10" x14ac:dyDescent="0.25">
      <c r="B42" s="138" t="s">
        <v>477</v>
      </c>
      <c r="C42" s="3">
        <v>282</v>
      </c>
      <c r="D42" s="3">
        <v>397</v>
      </c>
      <c r="E42" s="3">
        <v>28</v>
      </c>
      <c r="F42" s="3">
        <v>45</v>
      </c>
      <c r="G42" s="3">
        <v>59</v>
      </c>
      <c r="H42" s="3">
        <v>10</v>
      </c>
      <c r="I42" s="3">
        <v>1591</v>
      </c>
      <c r="J42" s="3">
        <v>149</v>
      </c>
    </row>
    <row r="43" spans="2:10" x14ac:dyDescent="0.25">
      <c r="B43" s="138" t="s">
        <v>478</v>
      </c>
      <c r="C43" s="3">
        <v>225</v>
      </c>
      <c r="D43" s="3">
        <v>913</v>
      </c>
      <c r="E43" s="3">
        <v>26</v>
      </c>
      <c r="F43" s="3">
        <v>163</v>
      </c>
      <c r="G43" s="3">
        <v>138</v>
      </c>
      <c r="H43" s="3">
        <v>39</v>
      </c>
      <c r="I43" s="3">
        <v>1565</v>
      </c>
      <c r="J43" s="3">
        <v>199</v>
      </c>
    </row>
    <row r="44" spans="2:10" x14ac:dyDescent="0.25">
      <c r="B44" s="138" t="s">
        <v>479</v>
      </c>
      <c r="C44" s="3">
        <v>275</v>
      </c>
      <c r="D44" s="3">
        <v>441</v>
      </c>
      <c r="E44" s="3">
        <v>68</v>
      </c>
      <c r="F44" s="3">
        <v>38</v>
      </c>
      <c r="G44" s="3">
        <v>180</v>
      </c>
      <c r="H44" s="3">
        <v>25</v>
      </c>
      <c r="I44" s="3">
        <v>1291</v>
      </c>
      <c r="J44" s="3">
        <v>135</v>
      </c>
    </row>
    <row r="45" spans="2:10" x14ac:dyDescent="0.25">
      <c r="B45" s="138" t="s">
        <v>480</v>
      </c>
      <c r="C45" s="3">
        <v>165</v>
      </c>
      <c r="D45" s="3">
        <v>467</v>
      </c>
      <c r="E45" s="3">
        <v>67</v>
      </c>
      <c r="F45" s="3">
        <v>46</v>
      </c>
      <c r="G45" s="3">
        <v>199</v>
      </c>
      <c r="H45" s="3">
        <v>11</v>
      </c>
      <c r="I45" s="3">
        <v>1539</v>
      </c>
      <c r="J45" s="3">
        <v>209</v>
      </c>
    </row>
    <row r="46" spans="2:10" x14ac:dyDescent="0.25">
      <c r="B46" s="138" t="s">
        <v>481</v>
      </c>
      <c r="C46" s="3">
        <v>193</v>
      </c>
      <c r="D46" s="3">
        <v>526</v>
      </c>
      <c r="E46" s="3">
        <v>21</v>
      </c>
      <c r="F46" s="3">
        <v>55</v>
      </c>
      <c r="G46" s="3">
        <v>89</v>
      </c>
      <c r="H46" s="3">
        <v>6</v>
      </c>
      <c r="I46" s="3">
        <v>1158</v>
      </c>
      <c r="J46" s="3">
        <v>133</v>
      </c>
    </row>
    <row r="47" spans="2:10" x14ac:dyDescent="0.25">
      <c r="B47" s="138" t="s">
        <v>482</v>
      </c>
      <c r="C47" s="3">
        <v>288</v>
      </c>
      <c r="D47" s="3">
        <v>960</v>
      </c>
      <c r="E47" s="3">
        <v>69</v>
      </c>
      <c r="F47" s="3">
        <v>118</v>
      </c>
      <c r="G47" s="3">
        <v>220</v>
      </c>
      <c r="H47" s="3">
        <v>26</v>
      </c>
      <c r="I47" s="3">
        <v>1435</v>
      </c>
      <c r="J47" s="3">
        <v>215</v>
      </c>
    </row>
    <row r="48" spans="2:10" x14ac:dyDescent="0.25">
      <c r="B48" s="138" t="s">
        <v>483</v>
      </c>
      <c r="C48" s="3">
        <v>123</v>
      </c>
      <c r="D48" s="3">
        <v>307</v>
      </c>
      <c r="E48" s="3">
        <v>44</v>
      </c>
      <c r="F48" s="3">
        <v>86</v>
      </c>
      <c r="G48" s="3">
        <v>240</v>
      </c>
      <c r="H48" s="3">
        <v>55</v>
      </c>
      <c r="I48" s="3">
        <v>1884</v>
      </c>
      <c r="J48" s="3">
        <v>182</v>
      </c>
    </row>
    <row r="49" spans="1:11" x14ac:dyDescent="0.25">
      <c r="C49" s="3">
        <v>4645</v>
      </c>
      <c r="D49" s="3">
        <v>11650</v>
      </c>
      <c r="E49" s="3">
        <v>724</v>
      </c>
      <c r="F49" s="3">
        <v>1474</v>
      </c>
      <c r="G49" s="3">
        <v>3336</v>
      </c>
      <c r="H49" s="3">
        <v>544</v>
      </c>
      <c r="I49" s="3">
        <v>27728</v>
      </c>
      <c r="J49" s="3">
        <v>3305</v>
      </c>
      <c r="K49" s="3"/>
    </row>
    <row r="50" spans="1:11" x14ac:dyDescent="0.25">
      <c r="B50" s="142">
        <v>4</v>
      </c>
      <c r="C50" s="144"/>
      <c r="D50" s="145"/>
      <c r="E50" s="144"/>
      <c r="F50" s="144"/>
      <c r="G50" s="144"/>
      <c r="H50" s="144"/>
      <c r="I50" s="144"/>
      <c r="J50" s="144"/>
    </row>
    <row r="51" spans="1:11" x14ac:dyDescent="0.25">
      <c r="A51" s="143" t="s">
        <v>513</v>
      </c>
      <c r="B51" s="143" t="s">
        <v>510</v>
      </c>
      <c r="C51" s="146" t="s">
        <v>459</v>
      </c>
      <c r="D51" s="147" t="s">
        <v>465</v>
      </c>
      <c r="E51" s="146" t="s">
        <v>458</v>
      </c>
      <c r="F51" s="146" t="s">
        <v>464</v>
      </c>
      <c r="G51" s="146" t="s">
        <v>461</v>
      </c>
      <c r="H51" s="146" t="s">
        <v>460</v>
      </c>
      <c r="I51" s="146" t="s">
        <v>463</v>
      </c>
      <c r="J51" s="146" t="s">
        <v>462</v>
      </c>
    </row>
    <row r="52" spans="1:11" x14ac:dyDescent="0.25">
      <c r="B52" s="138" t="s">
        <v>457</v>
      </c>
      <c r="C52" s="3">
        <v>358</v>
      </c>
      <c r="D52" s="3">
        <v>594</v>
      </c>
      <c r="E52" s="3">
        <v>13</v>
      </c>
      <c r="F52" s="3">
        <v>149</v>
      </c>
      <c r="G52" s="3">
        <v>158</v>
      </c>
      <c r="H52" s="3">
        <v>96</v>
      </c>
      <c r="I52" s="3">
        <v>1671</v>
      </c>
      <c r="J52" s="3">
        <v>148</v>
      </c>
    </row>
    <row r="53" spans="1:11" x14ac:dyDescent="0.25">
      <c r="B53" s="138" t="s">
        <v>466</v>
      </c>
      <c r="C53" s="3">
        <v>325</v>
      </c>
      <c r="D53" s="3">
        <v>317</v>
      </c>
      <c r="E53" s="3">
        <v>11</v>
      </c>
      <c r="F53" s="3">
        <v>113</v>
      </c>
      <c r="G53" s="3">
        <v>178</v>
      </c>
      <c r="H53" s="3">
        <v>24</v>
      </c>
      <c r="I53" s="3">
        <v>1594</v>
      </c>
      <c r="J53" s="3">
        <v>77</v>
      </c>
    </row>
    <row r="54" spans="1:11" x14ac:dyDescent="0.25">
      <c r="B54" s="138" t="s">
        <v>467</v>
      </c>
      <c r="C54" s="3">
        <v>248</v>
      </c>
      <c r="D54" s="3">
        <v>623</v>
      </c>
      <c r="E54" s="3">
        <v>17</v>
      </c>
      <c r="F54" s="3">
        <v>31</v>
      </c>
      <c r="G54" s="3">
        <v>216</v>
      </c>
      <c r="H54" s="3">
        <v>8</v>
      </c>
      <c r="I54" s="3">
        <v>1858</v>
      </c>
      <c r="J54" s="3">
        <v>238</v>
      </c>
    </row>
    <row r="55" spans="1:11" x14ac:dyDescent="0.25">
      <c r="B55" s="138" t="s">
        <v>468</v>
      </c>
      <c r="C55" s="3">
        <v>185</v>
      </c>
      <c r="D55" s="3">
        <v>654</v>
      </c>
      <c r="E55" s="3">
        <v>32</v>
      </c>
      <c r="F55" s="3">
        <v>80</v>
      </c>
      <c r="G55" s="3">
        <v>284</v>
      </c>
      <c r="H55" s="3">
        <v>20</v>
      </c>
      <c r="I55" s="3">
        <v>1123</v>
      </c>
      <c r="J55" s="3">
        <v>173</v>
      </c>
    </row>
    <row r="56" spans="1:11" x14ac:dyDescent="0.25">
      <c r="B56" s="138" t="s">
        <v>469</v>
      </c>
      <c r="C56" s="3">
        <v>215</v>
      </c>
      <c r="D56" s="3">
        <v>770</v>
      </c>
      <c r="E56" s="3">
        <v>24</v>
      </c>
      <c r="F56" s="3">
        <v>68</v>
      </c>
      <c r="G56" s="3">
        <v>185</v>
      </c>
      <c r="H56" s="3">
        <v>16</v>
      </c>
      <c r="I56" s="3">
        <v>1252</v>
      </c>
      <c r="J56" s="3">
        <v>222</v>
      </c>
    </row>
    <row r="57" spans="1:11" x14ac:dyDescent="0.25">
      <c r="B57" s="138" t="s">
        <v>470</v>
      </c>
      <c r="C57" s="3">
        <v>207</v>
      </c>
      <c r="D57" s="3">
        <v>754</v>
      </c>
      <c r="E57" s="3">
        <v>44</v>
      </c>
      <c r="F57" s="3">
        <v>129</v>
      </c>
      <c r="G57" s="3">
        <v>229</v>
      </c>
      <c r="H57" s="3">
        <v>51</v>
      </c>
      <c r="I57" s="3">
        <v>1265</v>
      </c>
      <c r="J57" s="3">
        <v>129</v>
      </c>
    </row>
    <row r="58" spans="1:11" x14ac:dyDescent="0.25">
      <c r="B58" s="138" t="s">
        <v>471</v>
      </c>
      <c r="C58" s="3">
        <v>218</v>
      </c>
      <c r="D58" s="3">
        <v>743</v>
      </c>
      <c r="E58" s="3">
        <v>44</v>
      </c>
      <c r="F58" s="3">
        <v>36</v>
      </c>
      <c r="G58" s="3">
        <v>114</v>
      </c>
      <c r="H58" s="3">
        <v>15</v>
      </c>
      <c r="I58" s="3">
        <v>1476</v>
      </c>
      <c r="J58" s="3">
        <v>210</v>
      </c>
    </row>
    <row r="59" spans="1:11" x14ac:dyDescent="0.25">
      <c r="B59" s="138" t="s">
        <v>472</v>
      </c>
      <c r="C59" s="3">
        <v>238</v>
      </c>
      <c r="D59" s="3">
        <v>627</v>
      </c>
      <c r="E59" s="3">
        <v>24</v>
      </c>
      <c r="F59" s="3">
        <v>60</v>
      </c>
      <c r="G59" s="3">
        <v>205</v>
      </c>
      <c r="H59" s="3">
        <v>40</v>
      </c>
      <c r="I59" s="3">
        <v>1425</v>
      </c>
      <c r="J59" s="3">
        <v>206</v>
      </c>
    </row>
    <row r="60" spans="1:11" x14ac:dyDescent="0.25">
      <c r="B60" s="138" t="s">
        <v>473</v>
      </c>
      <c r="C60" s="3">
        <v>261</v>
      </c>
      <c r="D60" s="3">
        <v>494</v>
      </c>
      <c r="E60" s="3">
        <v>69</v>
      </c>
      <c r="F60" s="3">
        <v>53</v>
      </c>
      <c r="G60" s="3">
        <v>177</v>
      </c>
      <c r="H60" s="3">
        <v>14</v>
      </c>
      <c r="I60" s="3">
        <v>1282</v>
      </c>
      <c r="J60" s="3">
        <v>188</v>
      </c>
    </row>
    <row r="61" spans="1:11" x14ac:dyDescent="0.25">
      <c r="B61" s="138" t="s">
        <v>474</v>
      </c>
      <c r="C61" s="3">
        <v>271</v>
      </c>
      <c r="D61" s="3">
        <v>829</v>
      </c>
      <c r="E61" s="3">
        <v>37</v>
      </c>
      <c r="F61" s="3">
        <v>52</v>
      </c>
      <c r="G61" s="3">
        <v>96</v>
      </c>
      <c r="H61" s="3">
        <v>43</v>
      </c>
      <c r="I61" s="3">
        <v>1589</v>
      </c>
      <c r="J61" s="3">
        <v>163</v>
      </c>
    </row>
    <row r="62" spans="1:11" x14ac:dyDescent="0.25">
      <c r="B62" s="138" t="s">
        <v>475</v>
      </c>
      <c r="C62" s="3">
        <v>250</v>
      </c>
      <c r="D62" s="3">
        <v>572</v>
      </c>
      <c r="E62" s="3">
        <v>24</v>
      </c>
      <c r="F62" s="3">
        <v>102</v>
      </c>
      <c r="G62" s="3">
        <v>210</v>
      </c>
      <c r="H62" s="3">
        <v>20</v>
      </c>
      <c r="I62" s="3">
        <v>1367</v>
      </c>
      <c r="J62" s="3">
        <v>178</v>
      </c>
    </row>
    <row r="63" spans="1:11" x14ac:dyDescent="0.25">
      <c r="B63" s="138" t="s">
        <v>476</v>
      </c>
      <c r="C63" s="3">
        <v>285</v>
      </c>
      <c r="D63" s="3">
        <v>597</v>
      </c>
      <c r="E63" s="3">
        <v>66</v>
      </c>
      <c r="F63" s="3">
        <v>49</v>
      </c>
      <c r="G63" s="3">
        <v>145</v>
      </c>
      <c r="H63" s="3">
        <v>22</v>
      </c>
      <c r="I63" s="3">
        <v>1298</v>
      </c>
      <c r="J63" s="3">
        <v>147</v>
      </c>
    </row>
    <row r="64" spans="1:11" x14ac:dyDescent="0.25">
      <c r="B64" s="138" t="s">
        <v>477</v>
      </c>
      <c r="C64" s="3">
        <v>281</v>
      </c>
      <c r="D64" s="3">
        <v>390</v>
      </c>
      <c r="E64" s="3">
        <v>28</v>
      </c>
      <c r="F64" s="3">
        <v>45</v>
      </c>
      <c r="G64" s="3">
        <v>59</v>
      </c>
      <c r="H64" s="3">
        <v>8</v>
      </c>
      <c r="I64" s="3">
        <v>1583</v>
      </c>
      <c r="J64" s="3">
        <v>150</v>
      </c>
    </row>
    <row r="65" spans="1:11" x14ac:dyDescent="0.25">
      <c r="B65" s="138" t="s">
        <v>478</v>
      </c>
      <c r="C65" s="3">
        <v>222</v>
      </c>
      <c r="D65" s="3">
        <v>904</v>
      </c>
      <c r="E65" s="3">
        <v>26</v>
      </c>
      <c r="F65" s="3">
        <v>160</v>
      </c>
      <c r="G65" s="3">
        <v>135</v>
      </c>
      <c r="H65" s="3">
        <v>38</v>
      </c>
      <c r="I65" s="3">
        <v>1565</v>
      </c>
      <c r="J65" s="3">
        <v>198</v>
      </c>
    </row>
    <row r="66" spans="1:11" x14ac:dyDescent="0.25">
      <c r="B66" s="138" t="s">
        <v>479</v>
      </c>
      <c r="C66" s="3">
        <v>280</v>
      </c>
      <c r="D66" s="3">
        <v>430</v>
      </c>
      <c r="E66" s="3">
        <v>68</v>
      </c>
      <c r="F66" s="3">
        <v>38</v>
      </c>
      <c r="G66" s="3">
        <v>178</v>
      </c>
      <c r="H66" s="3">
        <v>25</v>
      </c>
      <c r="I66" s="3">
        <v>1287</v>
      </c>
      <c r="J66" s="3">
        <v>134</v>
      </c>
    </row>
    <row r="67" spans="1:11" x14ac:dyDescent="0.25">
      <c r="B67" s="138" t="s">
        <v>480</v>
      </c>
      <c r="C67" s="3">
        <v>164</v>
      </c>
      <c r="D67" s="3">
        <v>463</v>
      </c>
      <c r="E67" s="3">
        <v>67</v>
      </c>
      <c r="F67" s="3">
        <v>46</v>
      </c>
      <c r="G67" s="3">
        <v>201</v>
      </c>
      <c r="H67" s="3">
        <v>11</v>
      </c>
      <c r="I67" s="3">
        <v>1534</v>
      </c>
      <c r="J67" s="3">
        <v>204</v>
      </c>
    </row>
    <row r="68" spans="1:11" x14ac:dyDescent="0.25">
      <c r="B68" s="138" t="s">
        <v>481</v>
      </c>
      <c r="C68" s="3">
        <v>194</v>
      </c>
      <c r="D68" s="3">
        <v>522</v>
      </c>
      <c r="E68" s="3">
        <v>21</v>
      </c>
      <c r="F68" s="3">
        <v>55</v>
      </c>
      <c r="G68" s="3">
        <v>85</v>
      </c>
      <c r="H68" s="3">
        <v>6</v>
      </c>
      <c r="I68" s="3">
        <v>1158</v>
      </c>
      <c r="J68" s="3">
        <v>134</v>
      </c>
    </row>
    <row r="69" spans="1:11" x14ac:dyDescent="0.25">
      <c r="B69" s="138" t="s">
        <v>482</v>
      </c>
      <c r="C69" s="3">
        <v>284</v>
      </c>
      <c r="D69" s="3">
        <v>957</v>
      </c>
      <c r="E69" s="3">
        <v>69</v>
      </c>
      <c r="F69" s="3">
        <v>118</v>
      </c>
      <c r="G69" s="3">
        <v>219</v>
      </c>
      <c r="H69" s="3">
        <v>26</v>
      </c>
      <c r="I69" s="3">
        <v>1418</v>
      </c>
      <c r="J69" s="3">
        <v>212</v>
      </c>
    </row>
    <row r="70" spans="1:11" x14ac:dyDescent="0.25">
      <c r="B70" s="138" t="s">
        <v>483</v>
      </c>
      <c r="C70" s="3">
        <v>123</v>
      </c>
      <c r="D70" s="3">
        <v>305</v>
      </c>
      <c r="E70" s="3">
        <v>44</v>
      </c>
      <c r="F70" s="3">
        <v>86</v>
      </c>
      <c r="G70" s="3">
        <v>238</v>
      </c>
      <c r="H70" s="3">
        <v>49</v>
      </c>
      <c r="I70" s="3">
        <v>1889</v>
      </c>
      <c r="J70" s="3">
        <v>173</v>
      </c>
    </row>
    <row r="71" spans="1:11" x14ac:dyDescent="0.25">
      <c r="C71" s="3">
        <v>4609</v>
      </c>
      <c r="D71" s="3">
        <v>11545</v>
      </c>
      <c r="E71" s="3">
        <v>728</v>
      </c>
      <c r="F71" s="3">
        <v>1470</v>
      </c>
      <c r="G71" s="3">
        <v>3312</v>
      </c>
      <c r="H71" s="3">
        <v>532</v>
      </c>
      <c r="I71" s="3">
        <v>27634</v>
      </c>
      <c r="J71" s="3">
        <v>3284</v>
      </c>
      <c r="K71" s="3"/>
    </row>
    <row r="72" spans="1:11" x14ac:dyDescent="0.25">
      <c r="B72" s="142">
        <v>5</v>
      </c>
      <c r="C72" s="144"/>
      <c r="D72" s="145"/>
      <c r="E72" s="144"/>
      <c r="F72" s="144"/>
      <c r="G72" s="144"/>
      <c r="H72" s="144"/>
      <c r="I72" s="144"/>
      <c r="J72" s="144"/>
    </row>
    <row r="73" spans="1:11" x14ac:dyDescent="0.25">
      <c r="A73" s="143" t="s">
        <v>510</v>
      </c>
      <c r="B73" s="143" t="s">
        <v>511</v>
      </c>
      <c r="C73" s="146" t="s">
        <v>459</v>
      </c>
      <c r="D73" s="147" t="s">
        <v>465</v>
      </c>
      <c r="E73" s="146" t="s">
        <v>458</v>
      </c>
      <c r="F73" s="146" t="s">
        <v>464</v>
      </c>
      <c r="G73" s="146" t="s">
        <v>461</v>
      </c>
      <c r="H73" s="146" t="s">
        <v>460</v>
      </c>
      <c r="I73" s="146" t="s">
        <v>463</v>
      </c>
      <c r="J73" s="146" t="s">
        <v>462</v>
      </c>
    </row>
    <row r="74" spans="1:11" x14ac:dyDescent="0.25">
      <c r="B74" s="138" t="s">
        <v>457</v>
      </c>
      <c r="C74" s="3">
        <v>367</v>
      </c>
      <c r="D74" s="3">
        <v>586</v>
      </c>
      <c r="E74" s="3">
        <v>13</v>
      </c>
      <c r="F74" s="3">
        <v>150</v>
      </c>
      <c r="G74" s="3">
        <v>156</v>
      </c>
      <c r="H74" s="3">
        <v>92</v>
      </c>
      <c r="I74" s="3">
        <v>1683</v>
      </c>
      <c r="J74" s="3">
        <v>145</v>
      </c>
    </row>
    <row r="75" spans="1:11" x14ac:dyDescent="0.25">
      <c r="B75" s="138" t="s">
        <v>466</v>
      </c>
      <c r="C75" s="3">
        <v>338</v>
      </c>
      <c r="D75" s="3">
        <v>311</v>
      </c>
      <c r="E75" s="3">
        <v>10</v>
      </c>
      <c r="F75" s="3">
        <v>110</v>
      </c>
      <c r="G75" s="3">
        <v>173</v>
      </c>
      <c r="H75" s="3">
        <v>24</v>
      </c>
      <c r="I75" s="3">
        <v>1584</v>
      </c>
      <c r="J75" s="3">
        <v>77</v>
      </c>
    </row>
    <row r="76" spans="1:11" x14ac:dyDescent="0.25">
      <c r="B76" s="138" t="s">
        <v>467</v>
      </c>
      <c r="C76" s="3">
        <v>244</v>
      </c>
      <c r="D76" s="3">
        <v>588</v>
      </c>
      <c r="E76" s="3">
        <v>17</v>
      </c>
      <c r="F76" s="3">
        <v>31</v>
      </c>
      <c r="G76" s="3">
        <v>218</v>
      </c>
      <c r="H76" s="3">
        <v>8</v>
      </c>
      <c r="I76" s="3">
        <v>1834</v>
      </c>
      <c r="J76" s="3">
        <v>237</v>
      </c>
    </row>
    <row r="77" spans="1:11" x14ac:dyDescent="0.25">
      <c r="B77" s="138" t="s">
        <v>468</v>
      </c>
      <c r="C77" s="3">
        <v>184</v>
      </c>
      <c r="D77" s="3">
        <v>645</v>
      </c>
      <c r="E77" s="3">
        <v>32</v>
      </c>
      <c r="F77" s="3">
        <v>72</v>
      </c>
      <c r="G77" s="3">
        <v>279</v>
      </c>
      <c r="H77" s="3">
        <v>20</v>
      </c>
      <c r="I77" s="3">
        <v>1091</v>
      </c>
      <c r="J77" s="3">
        <v>175</v>
      </c>
    </row>
    <row r="78" spans="1:11" x14ac:dyDescent="0.25">
      <c r="B78" s="138" t="s">
        <v>469</v>
      </c>
      <c r="C78" s="3">
        <v>211</v>
      </c>
      <c r="D78" s="3">
        <v>758</v>
      </c>
      <c r="E78" s="3">
        <v>24</v>
      </c>
      <c r="F78" s="3">
        <v>67</v>
      </c>
      <c r="G78" s="3">
        <v>177</v>
      </c>
      <c r="H78" s="3">
        <v>16</v>
      </c>
      <c r="I78" s="3">
        <v>1254</v>
      </c>
      <c r="J78" s="3">
        <v>219</v>
      </c>
    </row>
    <row r="79" spans="1:11" x14ac:dyDescent="0.25">
      <c r="B79" s="138" t="s">
        <v>470</v>
      </c>
      <c r="C79" s="3">
        <v>212</v>
      </c>
      <c r="D79" s="3">
        <v>742</v>
      </c>
      <c r="E79" s="3">
        <v>45</v>
      </c>
      <c r="F79" s="3">
        <v>129</v>
      </c>
      <c r="G79" s="3">
        <v>218</v>
      </c>
      <c r="H79" s="3">
        <v>51</v>
      </c>
      <c r="I79" s="3">
        <v>1247</v>
      </c>
      <c r="J79" s="3">
        <v>131</v>
      </c>
    </row>
    <row r="80" spans="1:11" x14ac:dyDescent="0.25">
      <c r="B80" s="138" t="s">
        <v>471</v>
      </c>
      <c r="C80" s="3">
        <v>218</v>
      </c>
      <c r="D80" s="3">
        <v>727</v>
      </c>
      <c r="E80" s="3">
        <v>44</v>
      </c>
      <c r="F80" s="3">
        <v>36</v>
      </c>
      <c r="G80" s="3">
        <v>113</v>
      </c>
      <c r="H80" s="3">
        <v>15</v>
      </c>
      <c r="I80" s="3">
        <v>1458</v>
      </c>
      <c r="J80" s="3">
        <v>205</v>
      </c>
    </row>
    <row r="81" spans="1:11" x14ac:dyDescent="0.25">
      <c r="B81" s="138" t="s">
        <v>472</v>
      </c>
      <c r="C81" s="3">
        <v>240</v>
      </c>
      <c r="D81" s="3">
        <v>627</v>
      </c>
      <c r="E81" s="3">
        <v>24</v>
      </c>
      <c r="F81" s="3">
        <v>60</v>
      </c>
      <c r="G81" s="3">
        <v>207</v>
      </c>
      <c r="H81" s="3">
        <v>40</v>
      </c>
      <c r="I81" s="3">
        <v>1423</v>
      </c>
      <c r="J81" s="3">
        <v>205</v>
      </c>
    </row>
    <row r="82" spans="1:11" x14ac:dyDescent="0.25">
      <c r="B82" s="138" t="s">
        <v>473</v>
      </c>
      <c r="C82" s="3">
        <v>260</v>
      </c>
      <c r="D82" s="3">
        <v>488</v>
      </c>
      <c r="E82" s="3">
        <v>67</v>
      </c>
      <c r="F82" s="3">
        <v>52</v>
      </c>
      <c r="G82" s="3">
        <v>178</v>
      </c>
      <c r="H82" s="3">
        <v>14</v>
      </c>
      <c r="I82" s="3">
        <v>1285</v>
      </c>
      <c r="J82" s="3">
        <v>187</v>
      </c>
    </row>
    <row r="83" spans="1:11" x14ac:dyDescent="0.25">
      <c r="B83" s="138" t="s">
        <v>474</v>
      </c>
      <c r="C83" s="3">
        <v>265</v>
      </c>
      <c r="D83" s="3">
        <v>812</v>
      </c>
      <c r="E83" s="3">
        <v>37</v>
      </c>
      <c r="F83" s="3">
        <v>51</v>
      </c>
      <c r="G83" s="3">
        <v>96</v>
      </c>
      <c r="H83" s="3">
        <v>48</v>
      </c>
      <c r="I83" s="3">
        <v>1582</v>
      </c>
      <c r="J83" s="3">
        <v>158</v>
      </c>
    </row>
    <row r="84" spans="1:11" x14ac:dyDescent="0.25">
      <c r="B84" s="138" t="s">
        <v>475</v>
      </c>
      <c r="C84" s="3">
        <v>250</v>
      </c>
      <c r="D84" s="3">
        <v>569</v>
      </c>
      <c r="E84" s="3">
        <v>22</v>
      </c>
      <c r="F84" s="3">
        <v>99</v>
      </c>
      <c r="G84" s="3">
        <v>208</v>
      </c>
      <c r="H84" s="3">
        <v>20</v>
      </c>
      <c r="I84" s="3">
        <v>1365</v>
      </c>
      <c r="J84" s="3">
        <v>181</v>
      </c>
    </row>
    <row r="85" spans="1:11" x14ac:dyDescent="0.25">
      <c r="B85" s="138" t="s">
        <v>476</v>
      </c>
      <c r="C85" s="3">
        <v>288</v>
      </c>
      <c r="D85" s="3">
        <v>592</v>
      </c>
      <c r="E85" s="3">
        <v>63</v>
      </c>
      <c r="F85" s="3">
        <v>49</v>
      </c>
      <c r="G85" s="3">
        <v>144</v>
      </c>
      <c r="H85" s="3">
        <v>22</v>
      </c>
      <c r="I85" s="3">
        <v>1273</v>
      </c>
      <c r="J85" s="3">
        <v>146</v>
      </c>
    </row>
    <row r="86" spans="1:11" x14ac:dyDescent="0.25">
      <c r="B86" s="138" t="s">
        <v>477</v>
      </c>
      <c r="C86" s="3">
        <v>269</v>
      </c>
      <c r="D86" s="3">
        <v>381</v>
      </c>
      <c r="E86" s="3">
        <v>28</v>
      </c>
      <c r="F86" s="3">
        <v>46</v>
      </c>
      <c r="G86" s="3">
        <v>58</v>
      </c>
      <c r="H86" s="3">
        <v>8</v>
      </c>
      <c r="I86" s="3">
        <v>1584</v>
      </c>
      <c r="J86" s="3">
        <v>148</v>
      </c>
    </row>
    <row r="87" spans="1:11" x14ac:dyDescent="0.25">
      <c r="B87" s="138" t="s">
        <v>478</v>
      </c>
      <c r="C87" s="3">
        <v>219</v>
      </c>
      <c r="D87" s="3">
        <v>897</v>
      </c>
      <c r="E87" s="3">
        <v>24</v>
      </c>
      <c r="F87" s="3">
        <v>159</v>
      </c>
      <c r="G87" s="3">
        <v>138</v>
      </c>
      <c r="H87" s="3">
        <v>37</v>
      </c>
      <c r="I87" s="3">
        <v>1557</v>
      </c>
      <c r="J87" s="3">
        <v>201</v>
      </c>
    </row>
    <row r="88" spans="1:11" x14ac:dyDescent="0.25">
      <c r="B88" s="138" t="s">
        <v>479</v>
      </c>
      <c r="C88" s="3">
        <v>274</v>
      </c>
      <c r="D88" s="3">
        <v>416</v>
      </c>
      <c r="E88" s="3">
        <v>68</v>
      </c>
      <c r="F88" s="3">
        <v>38</v>
      </c>
      <c r="G88" s="3">
        <v>180</v>
      </c>
      <c r="H88" s="3">
        <v>25</v>
      </c>
      <c r="I88" s="3">
        <v>1277</v>
      </c>
      <c r="J88" s="3">
        <v>131</v>
      </c>
    </row>
    <row r="89" spans="1:11" x14ac:dyDescent="0.25">
      <c r="B89" s="138" t="s">
        <v>480</v>
      </c>
      <c r="C89" s="3">
        <v>155</v>
      </c>
      <c r="D89" s="3">
        <v>458</v>
      </c>
      <c r="E89" s="3">
        <v>66</v>
      </c>
      <c r="F89" s="3">
        <v>46</v>
      </c>
      <c r="G89" s="3">
        <v>198</v>
      </c>
      <c r="H89" s="3">
        <v>10</v>
      </c>
      <c r="I89" s="3">
        <v>1534</v>
      </c>
      <c r="J89" s="3">
        <v>203</v>
      </c>
    </row>
    <row r="90" spans="1:11" x14ac:dyDescent="0.25">
      <c r="B90" s="138" t="s">
        <v>481</v>
      </c>
      <c r="C90" s="3">
        <v>191</v>
      </c>
      <c r="D90" s="3">
        <v>522</v>
      </c>
      <c r="E90" s="3">
        <v>21</v>
      </c>
      <c r="F90" s="3">
        <v>55</v>
      </c>
      <c r="G90" s="3">
        <v>85</v>
      </c>
      <c r="H90" s="3">
        <v>6</v>
      </c>
      <c r="I90" s="3">
        <v>1159</v>
      </c>
      <c r="J90" s="3">
        <v>134</v>
      </c>
    </row>
    <row r="91" spans="1:11" x14ac:dyDescent="0.25">
      <c r="B91" s="138" t="s">
        <v>482</v>
      </c>
      <c r="C91" s="3">
        <v>290</v>
      </c>
      <c r="D91" s="3">
        <v>941</v>
      </c>
      <c r="E91" s="3">
        <v>69</v>
      </c>
      <c r="F91" s="3">
        <v>119</v>
      </c>
      <c r="G91" s="3">
        <v>217</v>
      </c>
      <c r="H91" s="3">
        <v>26</v>
      </c>
      <c r="I91" s="3">
        <v>1418</v>
      </c>
      <c r="J91" s="3">
        <v>214</v>
      </c>
    </row>
    <row r="92" spans="1:11" x14ac:dyDescent="0.25">
      <c r="B92" s="138" t="s">
        <v>483</v>
      </c>
      <c r="C92" s="3">
        <v>120</v>
      </c>
      <c r="D92" s="3">
        <v>302</v>
      </c>
      <c r="E92" s="3">
        <v>44</v>
      </c>
      <c r="F92" s="3">
        <v>86</v>
      </c>
      <c r="G92" s="3">
        <v>230</v>
      </c>
      <c r="H92" s="3">
        <v>49</v>
      </c>
      <c r="I92" s="3">
        <v>1886</v>
      </c>
      <c r="J92" s="3">
        <v>170</v>
      </c>
    </row>
    <row r="93" spans="1:11" x14ac:dyDescent="0.25">
      <c r="C93" s="3">
        <v>4595</v>
      </c>
      <c r="D93" s="3">
        <v>11362</v>
      </c>
      <c r="E93" s="3">
        <v>718</v>
      </c>
      <c r="F93" s="3">
        <v>1455</v>
      </c>
      <c r="G93" s="3">
        <v>3273</v>
      </c>
      <c r="H93" s="3">
        <v>531</v>
      </c>
      <c r="I93" s="3">
        <v>27494</v>
      </c>
      <c r="J93" s="3">
        <v>3267</v>
      </c>
      <c r="K93" s="3"/>
    </row>
    <row r="94" spans="1:11" x14ac:dyDescent="0.25">
      <c r="B94" s="142">
        <v>6</v>
      </c>
      <c r="C94" s="144"/>
      <c r="D94" s="145"/>
      <c r="E94" s="144"/>
      <c r="F94" s="144"/>
      <c r="G94" s="144"/>
      <c r="H94" s="144"/>
      <c r="I94" s="144"/>
      <c r="J94" s="144"/>
    </row>
    <row r="95" spans="1:11" x14ac:dyDescent="0.25">
      <c r="A95" s="143" t="s">
        <v>511</v>
      </c>
      <c r="B95" s="143" t="s">
        <v>512</v>
      </c>
      <c r="C95" s="146" t="s">
        <v>459</v>
      </c>
      <c r="D95" s="147" t="s">
        <v>465</v>
      </c>
      <c r="E95" s="146" t="s">
        <v>458</v>
      </c>
      <c r="F95" s="146" t="s">
        <v>464</v>
      </c>
      <c r="G95" s="146" t="s">
        <v>461</v>
      </c>
      <c r="H95" s="146" t="s">
        <v>460</v>
      </c>
      <c r="I95" s="146" t="s">
        <v>463</v>
      </c>
      <c r="J95" s="146" t="s">
        <v>462</v>
      </c>
    </row>
    <row r="96" spans="1:11" x14ac:dyDescent="0.25">
      <c r="B96" s="138" t="s">
        <v>457</v>
      </c>
      <c r="C96" s="3">
        <v>330</v>
      </c>
      <c r="D96" s="3">
        <v>558</v>
      </c>
      <c r="E96" s="3">
        <v>13</v>
      </c>
      <c r="F96" s="3">
        <v>141</v>
      </c>
      <c r="G96" s="3">
        <v>155</v>
      </c>
      <c r="H96" s="3">
        <v>92</v>
      </c>
      <c r="I96" s="3">
        <v>1671</v>
      </c>
      <c r="J96" s="3">
        <v>142</v>
      </c>
    </row>
    <row r="97" spans="2:10" x14ac:dyDescent="0.25">
      <c r="B97" s="138" t="s">
        <v>466</v>
      </c>
      <c r="C97" s="3">
        <v>296</v>
      </c>
      <c r="D97" s="3">
        <v>306</v>
      </c>
      <c r="E97" s="3">
        <v>10</v>
      </c>
      <c r="F97" s="3">
        <v>105</v>
      </c>
      <c r="G97" s="3">
        <v>168</v>
      </c>
      <c r="H97" s="3">
        <v>24</v>
      </c>
      <c r="I97" s="3">
        <v>1552</v>
      </c>
      <c r="J97" s="3">
        <v>75</v>
      </c>
    </row>
    <row r="98" spans="2:10" x14ac:dyDescent="0.25">
      <c r="B98" s="138" t="s">
        <v>467</v>
      </c>
      <c r="C98" s="3">
        <v>236</v>
      </c>
      <c r="D98" s="3">
        <v>584</v>
      </c>
      <c r="E98" s="3">
        <v>17</v>
      </c>
      <c r="F98" s="3">
        <v>30</v>
      </c>
      <c r="G98" s="3">
        <v>220</v>
      </c>
      <c r="H98" s="3">
        <v>8</v>
      </c>
      <c r="I98" s="3">
        <v>1805</v>
      </c>
      <c r="J98" s="3">
        <v>229</v>
      </c>
    </row>
    <row r="99" spans="2:10" x14ac:dyDescent="0.25">
      <c r="B99" s="138" t="s">
        <v>468</v>
      </c>
      <c r="C99" s="3">
        <v>178</v>
      </c>
      <c r="D99" s="3">
        <v>632</v>
      </c>
      <c r="E99" s="3">
        <v>31</v>
      </c>
      <c r="F99" s="3">
        <v>73</v>
      </c>
      <c r="G99" s="3">
        <v>284</v>
      </c>
      <c r="H99" s="3">
        <v>20</v>
      </c>
      <c r="I99" s="3">
        <v>1081</v>
      </c>
      <c r="J99" s="3">
        <v>171</v>
      </c>
    </row>
    <row r="100" spans="2:10" x14ac:dyDescent="0.25">
      <c r="B100" s="138" t="s">
        <v>469</v>
      </c>
      <c r="C100" s="3">
        <v>200</v>
      </c>
      <c r="D100" s="3">
        <v>752</v>
      </c>
      <c r="E100" s="3">
        <v>25</v>
      </c>
      <c r="F100" s="3">
        <v>68</v>
      </c>
      <c r="G100" s="3">
        <v>180</v>
      </c>
      <c r="H100" s="3">
        <v>16</v>
      </c>
      <c r="I100" s="3">
        <v>1219</v>
      </c>
      <c r="J100" s="3">
        <v>218</v>
      </c>
    </row>
    <row r="101" spans="2:10" x14ac:dyDescent="0.25">
      <c r="B101" s="138" t="s">
        <v>470</v>
      </c>
      <c r="C101" s="3">
        <v>199</v>
      </c>
      <c r="D101" s="3">
        <v>737</v>
      </c>
      <c r="E101" s="3">
        <v>43</v>
      </c>
      <c r="F101" s="3">
        <v>130</v>
      </c>
      <c r="G101" s="3">
        <v>217</v>
      </c>
      <c r="H101" s="3">
        <v>50</v>
      </c>
      <c r="I101" s="3">
        <v>1226</v>
      </c>
      <c r="J101" s="3">
        <v>130</v>
      </c>
    </row>
    <row r="102" spans="2:10" x14ac:dyDescent="0.25">
      <c r="B102" s="138" t="s">
        <v>471</v>
      </c>
      <c r="C102" s="3">
        <v>211</v>
      </c>
      <c r="D102" s="3">
        <v>717</v>
      </c>
      <c r="E102" s="3">
        <v>44</v>
      </c>
      <c r="F102" s="3">
        <v>35</v>
      </c>
      <c r="G102" s="3">
        <v>109</v>
      </c>
      <c r="H102" s="3">
        <v>15</v>
      </c>
      <c r="I102" s="3">
        <v>1444</v>
      </c>
      <c r="J102" s="3">
        <v>202</v>
      </c>
    </row>
    <row r="103" spans="2:10" x14ac:dyDescent="0.25">
      <c r="B103" s="138" t="s">
        <v>472</v>
      </c>
      <c r="C103" s="3">
        <v>235</v>
      </c>
      <c r="D103" s="3">
        <v>613</v>
      </c>
      <c r="E103" s="3">
        <v>23</v>
      </c>
      <c r="F103" s="3">
        <v>60</v>
      </c>
      <c r="G103" s="3">
        <v>208</v>
      </c>
      <c r="H103" s="3">
        <v>40</v>
      </c>
      <c r="I103" s="3">
        <v>1418</v>
      </c>
      <c r="J103" s="3">
        <v>201</v>
      </c>
    </row>
    <row r="104" spans="2:10" x14ac:dyDescent="0.25">
      <c r="B104" s="138" t="s">
        <v>473</v>
      </c>
      <c r="C104" s="3">
        <v>256</v>
      </c>
      <c r="D104" s="3">
        <v>478</v>
      </c>
      <c r="E104" s="3">
        <v>68</v>
      </c>
      <c r="F104" s="3">
        <v>52</v>
      </c>
      <c r="G104" s="3">
        <v>176</v>
      </c>
      <c r="H104" s="3">
        <v>14</v>
      </c>
      <c r="I104" s="3">
        <v>1261</v>
      </c>
      <c r="J104" s="3">
        <v>180</v>
      </c>
    </row>
    <row r="105" spans="2:10" x14ac:dyDescent="0.25">
      <c r="B105" s="138" t="s">
        <v>474</v>
      </c>
      <c r="C105" s="3">
        <v>259</v>
      </c>
      <c r="D105" s="3">
        <v>810</v>
      </c>
      <c r="E105" s="3">
        <v>34</v>
      </c>
      <c r="F105" s="3">
        <v>49</v>
      </c>
      <c r="G105" s="3">
        <v>95</v>
      </c>
      <c r="H105" s="3">
        <v>40</v>
      </c>
      <c r="I105" s="3">
        <v>1570</v>
      </c>
      <c r="J105" s="3">
        <v>157</v>
      </c>
    </row>
    <row r="106" spans="2:10" x14ac:dyDescent="0.25">
      <c r="B106" s="138" t="s">
        <v>475</v>
      </c>
      <c r="C106" s="3">
        <v>233</v>
      </c>
      <c r="D106" s="3">
        <v>564</v>
      </c>
      <c r="E106" s="3">
        <v>21</v>
      </c>
      <c r="F106" s="3">
        <v>102</v>
      </c>
      <c r="G106" s="3">
        <v>207</v>
      </c>
      <c r="H106" s="3">
        <v>20</v>
      </c>
      <c r="I106" s="3">
        <v>1362</v>
      </c>
      <c r="J106" s="3">
        <v>180</v>
      </c>
    </row>
    <row r="107" spans="2:10" x14ac:dyDescent="0.25">
      <c r="B107" s="138" t="s">
        <v>476</v>
      </c>
      <c r="C107" s="3">
        <v>256</v>
      </c>
      <c r="D107" s="3">
        <v>589</v>
      </c>
      <c r="E107" s="3">
        <v>62</v>
      </c>
      <c r="F107" s="3">
        <v>49</v>
      </c>
      <c r="G107" s="3">
        <v>137</v>
      </c>
      <c r="H107" s="3">
        <v>22</v>
      </c>
      <c r="I107" s="3">
        <v>1254</v>
      </c>
      <c r="J107" s="3">
        <v>143</v>
      </c>
    </row>
    <row r="108" spans="2:10" x14ac:dyDescent="0.25">
      <c r="B108" s="138" t="s">
        <v>477</v>
      </c>
      <c r="C108" s="3">
        <v>252</v>
      </c>
      <c r="D108" s="3">
        <v>362</v>
      </c>
      <c r="E108" s="3">
        <v>28</v>
      </c>
      <c r="F108" s="3">
        <v>44</v>
      </c>
      <c r="G108" s="3">
        <v>57</v>
      </c>
      <c r="H108" s="3">
        <v>8</v>
      </c>
      <c r="I108" s="3">
        <v>1554</v>
      </c>
      <c r="J108" s="3">
        <v>148</v>
      </c>
    </row>
    <row r="109" spans="2:10" x14ac:dyDescent="0.25">
      <c r="B109" s="138" t="s">
        <v>478</v>
      </c>
      <c r="C109" s="3">
        <v>197</v>
      </c>
      <c r="D109" s="3">
        <v>882</v>
      </c>
      <c r="E109" s="3">
        <v>24</v>
      </c>
      <c r="F109" s="3">
        <v>157</v>
      </c>
      <c r="G109" s="3">
        <v>133</v>
      </c>
      <c r="H109" s="3">
        <v>36</v>
      </c>
      <c r="I109" s="3">
        <v>1550</v>
      </c>
      <c r="J109" s="3">
        <v>194</v>
      </c>
    </row>
    <row r="110" spans="2:10" x14ac:dyDescent="0.25">
      <c r="B110" s="138" t="s">
        <v>479</v>
      </c>
      <c r="C110" s="3">
        <v>274</v>
      </c>
      <c r="D110" s="3">
        <v>406</v>
      </c>
      <c r="E110" s="3">
        <v>68</v>
      </c>
      <c r="F110" s="3">
        <v>39</v>
      </c>
      <c r="G110" s="3">
        <v>174</v>
      </c>
      <c r="H110" s="3">
        <v>25</v>
      </c>
      <c r="I110" s="3">
        <v>1264</v>
      </c>
      <c r="J110" s="3">
        <v>131</v>
      </c>
    </row>
    <row r="111" spans="2:10" x14ac:dyDescent="0.25">
      <c r="B111" s="138" t="s">
        <v>480</v>
      </c>
      <c r="C111" s="3">
        <v>143</v>
      </c>
      <c r="D111" s="3">
        <v>453</v>
      </c>
      <c r="E111" s="3">
        <v>66</v>
      </c>
      <c r="F111" s="3">
        <v>46</v>
      </c>
      <c r="G111" s="3">
        <v>194</v>
      </c>
      <c r="H111" s="3">
        <v>10</v>
      </c>
      <c r="I111" s="3">
        <v>1514</v>
      </c>
      <c r="J111" s="3">
        <v>202</v>
      </c>
    </row>
    <row r="112" spans="2:10" x14ac:dyDescent="0.25">
      <c r="B112" s="138" t="s">
        <v>481</v>
      </c>
      <c r="C112" s="3">
        <v>184</v>
      </c>
      <c r="D112" s="3">
        <v>511</v>
      </c>
      <c r="E112" s="3">
        <v>21</v>
      </c>
      <c r="F112" s="3">
        <v>55</v>
      </c>
      <c r="G112" s="3">
        <v>83</v>
      </c>
      <c r="H112" s="3">
        <v>6</v>
      </c>
      <c r="I112" s="3">
        <v>1130</v>
      </c>
      <c r="J112" s="3">
        <v>133</v>
      </c>
    </row>
    <row r="113" spans="1:11" x14ac:dyDescent="0.25">
      <c r="B113" s="138" t="s">
        <v>482</v>
      </c>
      <c r="C113" s="3">
        <v>270</v>
      </c>
      <c r="D113" s="3">
        <v>936</v>
      </c>
      <c r="E113" s="3">
        <v>69</v>
      </c>
      <c r="F113" s="3">
        <v>118</v>
      </c>
      <c r="G113" s="3">
        <v>211</v>
      </c>
      <c r="H113" s="3">
        <v>26</v>
      </c>
      <c r="I113" s="3">
        <v>1399</v>
      </c>
      <c r="J113" s="3">
        <v>211</v>
      </c>
    </row>
    <row r="114" spans="1:11" x14ac:dyDescent="0.25">
      <c r="B114" s="138" t="s">
        <v>483</v>
      </c>
      <c r="C114" s="3">
        <v>124</v>
      </c>
      <c r="D114" s="3">
        <v>302</v>
      </c>
      <c r="E114" s="3">
        <v>42</v>
      </c>
      <c r="F114" s="3">
        <v>86</v>
      </c>
      <c r="G114" s="3">
        <v>229</v>
      </c>
      <c r="H114" s="3">
        <v>49</v>
      </c>
      <c r="I114" s="3">
        <v>1849</v>
      </c>
      <c r="J114" s="3">
        <v>170</v>
      </c>
    </row>
    <row r="115" spans="1:11" x14ac:dyDescent="0.25">
      <c r="C115" s="3">
        <v>4333</v>
      </c>
      <c r="D115" s="3">
        <v>11192</v>
      </c>
      <c r="E115" s="3">
        <v>709</v>
      </c>
      <c r="F115" s="3">
        <v>1439</v>
      </c>
      <c r="G115" s="3">
        <v>3237</v>
      </c>
      <c r="H115" s="3">
        <v>521</v>
      </c>
      <c r="I115" s="3">
        <v>27123</v>
      </c>
      <c r="J115" s="3">
        <v>3217</v>
      </c>
      <c r="K115" s="3"/>
    </row>
    <row r="116" spans="1:11" x14ac:dyDescent="0.25">
      <c r="B116" s="142">
        <v>7</v>
      </c>
      <c r="C116" s="144"/>
      <c r="D116" s="145"/>
      <c r="E116" s="144"/>
      <c r="F116" s="144"/>
      <c r="G116" s="144"/>
      <c r="H116" s="144"/>
      <c r="I116" s="144"/>
      <c r="J116" s="144"/>
    </row>
    <row r="117" spans="1:11" x14ac:dyDescent="0.25">
      <c r="A117" s="143" t="s">
        <v>512</v>
      </c>
      <c r="B117" s="143" t="s">
        <v>521</v>
      </c>
      <c r="C117" s="146" t="s">
        <v>459</v>
      </c>
      <c r="D117" s="147" t="s">
        <v>465</v>
      </c>
      <c r="E117" s="146" t="s">
        <v>458</v>
      </c>
      <c r="F117" s="146" t="s">
        <v>464</v>
      </c>
      <c r="G117" s="146" t="s">
        <v>461</v>
      </c>
      <c r="H117" s="146" t="s">
        <v>460</v>
      </c>
      <c r="I117" s="146" t="s">
        <v>463</v>
      </c>
      <c r="J117" s="146" t="s">
        <v>462</v>
      </c>
    </row>
    <row r="118" spans="1:11" x14ac:dyDescent="0.25">
      <c r="B118" s="138" t="s">
        <v>457</v>
      </c>
      <c r="C118" s="3">
        <v>337</v>
      </c>
      <c r="D118" s="3">
        <v>554</v>
      </c>
      <c r="E118" s="3">
        <v>13</v>
      </c>
      <c r="F118" s="3">
        <v>141</v>
      </c>
      <c r="G118" s="3">
        <v>155</v>
      </c>
      <c r="H118" s="3">
        <v>92</v>
      </c>
      <c r="I118" s="3">
        <v>1638</v>
      </c>
      <c r="J118" s="3">
        <v>134</v>
      </c>
    </row>
    <row r="119" spans="1:11" x14ac:dyDescent="0.25">
      <c r="B119" s="138" t="s">
        <v>466</v>
      </c>
      <c r="C119" s="3">
        <v>307</v>
      </c>
      <c r="D119" s="3">
        <v>295</v>
      </c>
      <c r="E119" s="3">
        <v>10</v>
      </c>
      <c r="F119" s="3">
        <v>97</v>
      </c>
      <c r="G119" s="3">
        <v>168</v>
      </c>
      <c r="H119" s="3">
        <v>24</v>
      </c>
      <c r="I119" s="3">
        <v>1526</v>
      </c>
      <c r="J119" s="3">
        <v>75</v>
      </c>
    </row>
    <row r="120" spans="1:11" x14ac:dyDescent="0.25">
      <c r="B120" s="138" t="s">
        <v>467</v>
      </c>
      <c r="C120" s="3">
        <v>226</v>
      </c>
      <c r="D120" s="3">
        <v>579</v>
      </c>
      <c r="E120" s="3">
        <v>15</v>
      </c>
      <c r="F120" s="3">
        <v>30</v>
      </c>
      <c r="G120" s="3">
        <v>212</v>
      </c>
      <c r="H120" s="3">
        <v>8</v>
      </c>
      <c r="I120" s="3">
        <v>1786</v>
      </c>
      <c r="J120" s="3">
        <v>229</v>
      </c>
    </row>
    <row r="121" spans="1:11" x14ac:dyDescent="0.25">
      <c r="B121" s="138" t="s">
        <v>468</v>
      </c>
      <c r="C121" s="3">
        <v>174</v>
      </c>
      <c r="D121" s="3">
        <v>618</v>
      </c>
      <c r="E121" s="3">
        <v>31</v>
      </c>
      <c r="F121" s="3">
        <v>71</v>
      </c>
      <c r="G121" s="3">
        <v>268</v>
      </c>
      <c r="H121" s="3">
        <v>20</v>
      </c>
      <c r="I121" s="3">
        <v>1045</v>
      </c>
      <c r="J121" s="3">
        <v>175</v>
      </c>
    </row>
    <row r="122" spans="1:11" x14ac:dyDescent="0.25">
      <c r="B122" s="138" t="s">
        <v>469</v>
      </c>
      <c r="C122" s="3">
        <v>196</v>
      </c>
      <c r="D122" s="3">
        <v>742</v>
      </c>
      <c r="E122" s="3">
        <v>23</v>
      </c>
      <c r="F122" s="3">
        <v>66</v>
      </c>
      <c r="G122" s="3">
        <v>176</v>
      </c>
      <c r="H122" s="3">
        <v>16</v>
      </c>
      <c r="I122" s="3">
        <v>1214</v>
      </c>
      <c r="J122" s="3">
        <v>216</v>
      </c>
    </row>
    <row r="123" spans="1:11" x14ac:dyDescent="0.25">
      <c r="B123" s="138" t="s">
        <v>470</v>
      </c>
      <c r="C123" s="3">
        <v>198</v>
      </c>
      <c r="D123" s="3">
        <v>719</v>
      </c>
      <c r="E123" s="3">
        <v>42</v>
      </c>
      <c r="F123" s="3">
        <v>126</v>
      </c>
      <c r="G123" s="3">
        <v>205</v>
      </c>
      <c r="H123" s="3">
        <v>51</v>
      </c>
      <c r="I123" s="3">
        <v>1216</v>
      </c>
      <c r="J123" s="3">
        <v>128</v>
      </c>
    </row>
    <row r="124" spans="1:11" x14ac:dyDescent="0.25">
      <c r="B124" s="138" t="s">
        <v>471</v>
      </c>
      <c r="C124" s="3">
        <v>209</v>
      </c>
      <c r="D124" s="3">
        <v>708</v>
      </c>
      <c r="E124" s="3">
        <v>43</v>
      </c>
      <c r="F124" s="3">
        <v>36</v>
      </c>
      <c r="G124" s="3">
        <v>108</v>
      </c>
      <c r="H124" s="3">
        <v>15</v>
      </c>
      <c r="I124" s="3">
        <v>1424</v>
      </c>
      <c r="J124" s="3">
        <v>200</v>
      </c>
    </row>
    <row r="125" spans="1:11" x14ac:dyDescent="0.25">
      <c r="B125" s="138" t="s">
        <v>472</v>
      </c>
      <c r="C125" s="3">
        <v>233</v>
      </c>
      <c r="D125" s="3">
        <v>611</v>
      </c>
      <c r="E125" s="3">
        <v>23</v>
      </c>
      <c r="F125" s="3">
        <v>60</v>
      </c>
      <c r="G125" s="3">
        <v>204</v>
      </c>
      <c r="H125" s="3">
        <v>40</v>
      </c>
      <c r="I125" s="3">
        <v>1394</v>
      </c>
      <c r="J125" s="3">
        <v>201</v>
      </c>
    </row>
    <row r="126" spans="1:11" x14ac:dyDescent="0.25">
      <c r="B126" s="138" t="s">
        <v>473</v>
      </c>
      <c r="C126" s="3">
        <v>254</v>
      </c>
      <c r="D126" s="3">
        <v>471</v>
      </c>
      <c r="E126" s="3">
        <v>65</v>
      </c>
      <c r="F126" s="3">
        <v>48</v>
      </c>
      <c r="G126" s="3">
        <v>174</v>
      </c>
      <c r="H126" s="3">
        <v>14</v>
      </c>
      <c r="I126" s="3">
        <v>1242</v>
      </c>
      <c r="J126" s="3">
        <v>179</v>
      </c>
    </row>
    <row r="127" spans="1:11" x14ac:dyDescent="0.25">
      <c r="B127" s="138" t="s">
        <v>474</v>
      </c>
      <c r="C127" s="3">
        <v>245</v>
      </c>
      <c r="D127" s="3">
        <v>793</v>
      </c>
      <c r="E127" s="3">
        <v>35</v>
      </c>
      <c r="F127" s="3">
        <v>48</v>
      </c>
      <c r="G127" s="3">
        <v>95</v>
      </c>
      <c r="H127" s="3">
        <v>41</v>
      </c>
      <c r="I127" s="3">
        <v>1543</v>
      </c>
      <c r="J127" s="3">
        <v>153</v>
      </c>
    </row>
    <row r="128" spans="1:11" x14ac:dyDescent="0.25">
      <c r="B128" s="138" t="s">
        <v>475</v>
      </c>
      <c r="C128" s="3">
        <v>233</v>
      </c>
      <c r="D128" s="3">
        <v>560</v>
      </c>
      <c r="E128" s="3">
        <v>21</v>
      </c>
      <c r="F128" s="3">
        <v>97</v>
      </c>
      <c r="G128" s="3">
        <v>206</v>
      </c>
      <c r="H128" s="3">
        <v>20</v>
      </c>
      <c r="I128" s="3">
        <v>1330</v>
      </c>
      <c r="J128" s="3">
        <v>175</v>
      </c>
    </row>
    <row r="129" spans="2:11" x14ac:dyDescent="0.25">
      <c r="B129" s="138" t="s">
        <v>476</v>
      </c>
      <c r="C129" s="3">
        <v>250</v>
      </c>
      <c r="D129" s="3">
        <v>585</v>
      </c>
      <c r="E129" s="3">
        <v>61</v>
      </c>
      <c r="F129" s="3">
        <v>47</v>
      </c>
      <c r="G129" s="3">
        <v>136</v>
      </c>
      <c r="H129" s="3">
        <v>22</v>
      </c>
      <c r="I129" s="3">
        <v>1246</v>
      </c>
      <c r="J129" s="3">
        <v>143</v>
      </c>
    </row>
    <row r="130" spans="2:11" x14ac:dyDescent="0.25">
      <c r="B130" s="138" t="s">
        <v>477</v>
      </c>
      <c r="C130" s="3">
        <v>236</v>
      </c>
      <c r="D130" s="3">
        <v>352</v>
      </c>
      <c r="E130" s="3">
        <v>28</v>
      </c>
      <c r="F130" s="3">
        <v>41</v>
      </c>
      <c r="G130" s="3">
        <v>55</v>
      </c>
      <c r="H130" s="3">
        <v>8</v>
      </c>
      <c r="I130" s="3">
        <v>1541</v>
      </c>
      <c r="J130" s="3">
        <v>146</v>
      </c>
    </row>
    <row r="131" spans="2:11" x14ac:dyDescent="0.25">
      <c r="B131" s="138" t="s">
        <v>478</v>
      </c>
      <c r="C131" s="3">
        <v>194</v>
      </c>
      <c r="D131" s="3">
        <v>852</v>
      </c>
      <c r="E131" s="3">
        <v>24</v>
      </c>
      <c r="F131" s="3">
        <v>153</v>
      </c>
      <c r="G131" s="3">
        <v>131</v>
      </c>
      <c r="H131" s="3">
        <v>36</v>
      </c>
      <c r="I131" s="3">
        <v>1517</v>
      </c>
      <c r="J131" s="3">
        <v>196</v>
      </c>
    </row>
    <row r="132" spans="2:11" x14ac:dyDescent="0.25">
      <c r="B132" s="138" t="s">
        <v>479</v>
      </c>
      <c r="C132" s="3">
        <v>260</v>
      </c>
      <c r="D132" s="3">
        <v>388</v>
      </c>
      <c r="E132" s="3">
        <v>69</v>
      </c>
      <c r="F132" s="3">
        <v>35</v>
      </c>
      <c r="G132" s="3">
        <v>170</v>
      </c>
      <c r="H132" s="3">
        <v>25</v>
      </c>
      <c r="I132" s="3">
        <v>1246</v>
      </c>
      <c r="J132" s="3">
        <v>130</v>
      </c>
    </row>
    <row r="133" spans="2:11" x14ac:dyDescent="0.25">
      <c r="B133" s="138" t="s">
        <v>480</v>
      </c>
      <c r="C133" s="3">
        <v>138</v>
      </c>
      <c r="D133" s="3">
        <v>430</v>
      </c>
      <c r="E133" s="3">
        <v>65</v>
      </c>
      <c r="F133" s="3">
        <v>28</v>
      </c>
      <c r="G133" s="3">
        <v>186</v>
      </c>
      <c r="H133" s="3">
        <v>10</v>
      </c>
      <c r="I133" s="3">
        <v>1486</v>
      </c>
      <c r="J133" s="3">
        <v>200</v>
      </c>
    </row>
    <row r="134" spans="2:11" x14ac:dyDescent="0.25">
      <c r="B134" s="138" t="s">
        <v>481</v>
      </c>
      <c r="C134" s="3">
        <v>182</v>
      </c>
      <c r="D134" s="3">
        <v>502</v>
      </c>
      <c r="E134" s="3">
        <v>21</v>
      </c>
      <c r="F134" s="3">
        <v>55</v>
      </c>
      <c r="G134" s="3">
        <v>82</v>
      </c>
      <c r="H134" s="3">
        <v>6</v>
      </c>
      <c r="I134" s="3">
        <v>1116</v>
      </c>
      <c r="J134" s="3">
        <v>131</v>
      </c>
    </row>
    <row r="135" spans="2:11" x14ac:dyDescent="0.25">
      <c r="B135" s="138" t="s">
        <v>482</v>
      </c>
      <c r="C135" s="3">
        <v>261</v>
      </c>
      <c r="D135" s="3">
        <v>932</v>
      </c>
      <c r="E135" s="3">
        <v>69</v>
      </c>
      <c r="F135" s="3">
        <v>117</v>
      </c>
      <c r="G135" s="3">
        <v>209</v>
      </c>
      <c r="H135" s="3">
        <v>26</v>
      </c>
      <c r="I135" s="3">
        <v>1383</v>
      </c>
      <c r="J135" s="3">
        <v>211</v>
      </c>
    </row>
    <row r="136" spans="2:11" x14ac:dyDescent="0.25">
      <c r="B136" s="138" t="s">
        <v>483</v>
      </c>
      <c r="C136" s="3">
        <v>115</v>
      </c>
      <c r="D136" s="3">
        <v>296</v>
      </c>
      <c r="E136" s="3">
        <v>41</v>
      </c>
      <c r="F136" s="3">
        <v>83</v>
      </c>
      <c r="G136" s="3">
        <v>227</v>
      </c>
      <c r="H136" s="3">
        <v>48</v>
      </c>
      <c r="I136" s="3">
        <v>1824</v>
      </c>
      <c r="J136" s="3">
        <v>171</v>
      </c>
    </row>
    <row r="137" spans="2:11" x14ac:dyDescent="0.25">
      <c r="C137" s="3">
        <v>4248</v>
      </c>
      <c r="D137" s="3">
        <v>10987</v>
      </c>
      <c r="E137" s="3">
        <v>699</v>
      </c>
      <c r="F137" s="3">
        <v>1379</v>
      </c>
      <c r="G137" s="3">
        <v>3167</v>
      </c>
      <c r="H137" s="3">
        <v>522</v>
      </c>
      <c r="I137" s="3">
        <v>26717</v>
      </c>
      <c r="J137" s="3">
        <v>3193</v>
      </c>
      <c r="K137" s="3"/>
    </row>
    <row r="138" spans="2:11" x14ac:dyDescent="0.25">
      <c r="B138" s="138"/>
      <c r="C138" s="3"/>
      <c r="D138" s="3"/>
      <c r="E138" s="3"/>
      <c r="F138" s="3"/>
      <c r="G138" s="3"/>
      <c r="H138" s="3"/>
      <c r="I138" s="3"/>
      <c r="J138" s="3"/>
    </row>
    <row r="139" spans="2:11" x14ac:dyDescent="0.25">
      <c r="B139" s="138"/>
      <c r="C139" s="3"/>
      <c r="D139" s="3"/>
      <c r="E139" s="3"/>
      <c r="F139" s="3"/>
      <c r="G139" s="3"/>
      <c r="H139" s="3"/>
      <c r="I139" s="3"/>
      <c r="J139" s="3"/>
    </row>
    <row r="140" spans="2:11" x14ac:dyDescent="0.25">
      <c r="B140" s="138"/>
      <c r="C140" s="3"/>
      <c r="D140" s="3"/>
      <c r="E140" s="3"/>
      <c r="F140" s="3"/>
      <c r="G140" s="3"/>
      <c r="H140" s="3"/>
      <c r="I140" s="3"/>
      <c r="J140" s="3"/>
    </row>
    <row r="141" spans="2:11" x14ac:dyDescent="0.25">
      <c r="B141" s="138"/>
      <c r="C141" s="3"/>
      <c r="D141" s="3"/>
      <c r="E141" s="3"/>
      <c r="F141" s="3"/>
      <c r="G141" s="3"/>
      <c r="H141" s="3"/>
      <c r="I141" s="3"/>
      <c r="J141" s="3"/>
    </row>
    <row r="142" spans="2:11" x14ac:dyDescent="0.25">
      <c r="B142" s="138"/>
      <c r="C142" s="3"/>
      <c r="D142" s="3"/>
      <c r="E142" s="3"/>
      <c r="F142" s="3"/>
      <c r="G142" s="3"/>
      <c r="H142" s="3"/>
      <c r="I142" s="3"/>
      <c r="J142" s="3"/>
    </row>
    <row r="143" spans="2:11" x14ac:dyDescent="0.25">
      <c r="B143" s="138"/>
      <c r="C143" s="3"/>
      <c r="D143" s="3"/>
      <c r="E143" s="3"/>
      <c r="F143" s="3"/>
      <c r="G143" s="3"/>
      <c r="H143" s="3"/>
      <c r="I143" s="3"/>
      <c r="J143" s="3"/>
    </row>
    <row r="144" spans="2:11" x14ac:dyDescent="0.25">
      <c r="B144" s="138"/>
      <c r="C144" s="3"/>
      <c r="D144" s="3"/>
      <c r="E144" s="3"/>
      <c r="F144" s="3"/>
      <c r="G144" s="3"/>
      <c r="H144" s="3"/>
      <c r="I144" s="3"/>
      <c r="J144" s="3"/>
    </row>
    <row r="145" spans="2:10" x14ac:dyDescent="0.25">
      <c r="B145" s="138"/>
      <c r="C145" s="3"/>
      <c r="D145" s="3"/>
      <c r="E145" s="3"/>
      <c r="F145" s="3"/>
      <c r="G145" s="3"/>
      <c r="H145" s="3"/>
      <c r="I145" s="3"/>
      <c r="J145" s="3"/>
    </row>
    <row r="146" spans="2:10" x14ac:dyDescent="0.25">
      <c r="B146" s="138"/>
      <c r="C146" s="3"/>
      <c r="D146" s="3"/>
      <c r="E146" s="3"/>
      <c r="F146" s="3"/>
      <c r="G146" s="3"/>
      <c r="H146" s="3"/>
      <c r="I146" s="3"/>
      <c r="J146" s="3"/>
    </row>
    <row r="147" spans="2:10" x14ac:dyDescent="0.25">
      <c r="B147" s="138"/>
      <c r="C147" s="3"/>
      <c r="D147" s="3"/>
      <c r="E147" s="3"/>
      <c r="F147" s="3"/>
      <c r="G147" s="3"/>
      <c r="H147" s="3"/>
      <c r="I147" s="3"/>
      <c r="J147" s="3"/>
    </row>
    <row r="148" spans="2:10" x14ac:dyDescent="0.25">
      <c r="B148" s="138"/>
      <c r="C148" s="3"/>
      <c r="D148" s="3"/>
      <c r="E148" s="3"/>
      <c r="F148" s="3"/>
      <c r="G148" s="3"/>
      <c r="H148" s="3"/>
      <c r="I148" s="3"/>
      <c r="J148" s="3"/>
    </row>
    <row r="149" spans="2:10" x14ac:dyDescent="0.25">
      <c r="B149" s="138"/>
      <c r="C149" s="3"/>
      <c r="D149" s="3"/>
      <c r="E149" s="3"/>
      <c r="F149" s="3"/>
      <c r="G149" s="3"/>
      <c r="H149" s="3"/>
      <c r="I149" s="3"/>
      <c r="J149" s="3"/>
    </row>
    <row r="150" spans="2:10" x14ac:dyDescent="0.25">
      <c r="B150" s="138"/>
      <c r="C150" s="3"/>
      <c r="D150" s="3"/>
      <c r="E150" s="3"/>
      <c r="F150" s="3"/>
      <c r="G150" s="3"/>
      <c r="H150" s="3"/>
      <c r="I150" s="3"/>
      <c r="J150" s="3"/>
    </row>
  </sheetData>
  <mergeCells count="6">
    <mergeCell ref="C5:F5"/>
    <mergeCell ref="G5:H5"/>
    <mergeCell ref="I5:J5"/>
    <mergeCell ref="B1:J1"/>
    <mergeCell ref="B2:J2"/>
    <mergeCell ref="B3:J3"/>
  </mergeCells>
  <pageMargins left="0.2" right="0.2" top="0.5" bottom="0.5" header="0.3" footer="0.3"/>
  <pageSetup scale="65" orientation="landscape" horizontalDpi="72" verticalDpi="72" r:id="rId1"/>
  <rowBreaks count="2" manualBreakCount="2">
    <brk id="49" max="14" man="1"/>
    <brk id="93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73"/>
  <sheetViews>
    <sheetView zoomScale="85" zoomScaleNormal="85" workbookViewId="0">
      <pane xSplit="1" ySplit="4" topLeftCell="D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P6" sqref="P6:P370"/>
    </sheetView>
  </sheetViews>
  <sheetFormatPr defaultColWidth="12.7109375" defaultRowHeight="12.75" x14ac:dyDescent="0.2"/>
  <cols>
    <col min="1" max="1" width="8.5703125" style="60" customWidth="1"/>
    <col min="2" max="2" width="12.7109375" style="60"/>
    <col min="3" max="6" width="12.7109375" style="62"/>
    <col min="7" max="11" width="10.7109375" style="62" customWidth="1"/>
    <col min="12" max="12" width="8.7109375" style="62" customWidth="1"/>
    <col min="13" max="15" width="12.7109375" style="62"/>
    <col min="16" max="16" width="12.7109375" style="98"/>
    <col min="17" max="17" width="7.85546875" style="62" customWidth="1"/>
    <col min="18" max="20" width="2.140625" style="62" customWidth="1"/>
    <col min="21" max="16384" width="12.7109375" style="62"/>
  </cols>
  <sheetData>
    <row r="1" spans="1:21" x14ac:dyDescent="0.2">
      <c r="C1" s="60"/>
      <c r="D1" s="60"/>
      <c r="E1" s="60"/>
    </row>
    <row r="2" spans="1:21" x14ac:dyDescent="0.2">
      <c r="C2" s="60"/>
      <c r="D2" s="60"/>
      <c r="E2" s="60"/>
    </row>
    <row r="3" spans="1:21" x14ac:dyDescent="0.2">
      <c r="B3" s="60" t="s">
        <v>439</v>
      </c>
      <c r="C3" s="60"/>
      <c r="D3" s="60"/>
      <c r="E3" s="60"/>
    </row>
    <row r="4" spans="1:21" ht="13.5" customHeight="1" x14ac:dyDescent="0.2">
      <c r="B4" s="63" t="s">
        <v>69</v>
      </c>
      <c r="C4" s="64"/>
      <c r="D4" s="64"/>
      <c r="E4" s="65"/>
      <c r="L4" s="62" t="s">
        <v>70</v>
      </c>
      <c r="M4" s="62" t="s">
        <v>70</v>
      </c>
    </row>
    <row r="5" spans="1:21" x14ac:dyDescent="0.2">
      <c r="A5" s="61" t="s">
        <v>43</v>
      </c>
      <c r="B5" s="61" t="s">
        <v>44</v>
      </c>
      <c r="C5" s="61" t="s">
        <v>45</v>
      </c>
      <c r="D5" s="61" t="s">
        <v>46</v>
      </c>
      <c r="E5" s="61" t="s">
        <v>47</v>
      </c>
      <c r="F5" s="61" t="s">
        <v>68</v>
      </c>
      <c r="G5" s="61" t="s">
        <v>48</v>
      </c>
      <c r="H5" s="61" t="s">
        <v>49</v>
      </c>
      <c r="J5" s="61" t="s">
        <v>71</v>
      </c>
      <c r="K5" s="61" t="s">
        <v>72</v>
      </c>
      <c r="M5" s="61" t="s">
        <v>45</v>
      </c>
      <c r="N5" s="61" t="s">
        <v>46</v>
      </c>
      <c r="O5" s="61" t="s">
        <v>47</v>
      </c>
      <c r="P5" s="95" t="s">
        <v>68</v>
      </c>
      <c r="Q5" s="61" t="s">
        <v>48</v>
      </c>
      <c r="R5" s="61"/>
      <c r="S5" s="61"/>
      <c r="T5" s="61"/>
      <c r="U5" s="61" t="s">
        <v>49</v>
      </c>
    </row>
    <row r="6" spans="1:21" x14ac:dyDescent="0.2">
      <c r="A6" s="60">
        <v>1</v>
      </c>
      <c r="B6" s="60">
        <v>1</v>
      </c>
      <c r="C6" s="66">
        <v>35.955770609318989</v>
      </c>
      <c r="D6" s="66">
        <v>16.719032258064512</v>
      </c>
      <c r="E6" s="66">
        <v>26.3374014336</v>
      </c>
      <c r="F6" s="75">
        <v>38.662598566308233</v>
      </c>
      <c r="G6" s="66">
        <v>0</v>
      </c>
      <c r="H6" s="66">
        <v>5.7136001708993391E-2</v>
      </c>
      <c r="I6" s="62" t="s">
        <v>73</v>
      </c>
      <c r="J6" s="62">
        <v>1001</v>
      </c>
      <c r="K6" s="67">
        <v>101</v>
      </c>
      <c r="M6" s="62">
        <v>7.3417204301075287</v>
      </c>
      <c r="N6" s="62">
        <v>-8.9871326164874556</v>
      </c>
      <c r="O6" s="62">
        <v>-0.82270609318996379</v>
      </c>
      <c r="P6" s="96">
        <v>30.768136200716835</v>
      </c>
      <c r="Q6" s="62">
        <v>0</v>
      </c>
      <c r="U6" s="62">
        <v>4.5969343996033238E-2</v>
      </c>
    </row>
    <row r="7" spans="1:21" x14ac:dyDescent="0.2">
      <c r="A7" s="60">
        <v>1</v>
      </c>
      <c r="B7" s="60">
        <v>2</v>
      </c>
      <c r="C7" s="66">
        <v>34.339103942652322</v>
      </c>
      <c r="D7" s="66">
        <v>17.469032258064512</v>
      </c>
      <c r="E7" s="66">
        <v>25.904068100300002</v>
      </c>
      <c r="F7" s="75">
        <v>39.095931899641563</v>
      </c>
      <c r="G7" s="66">
        <v>0</v>
      </c>
      <c r="H7" s="66">
        <v>4.5621776025349177E-2</v>
      </c>
      <c r="I7" s="62" t="s">
        <v>74</v>
      </c>
      <c r="J7" s="62">
        <v>1002</v>
      </c>
      <c r="K7" s="67">
        <v>102</v>
      </c>
      <c r="M7" s="62">
        <v>14.114623655913979</v>
      </c>
      <c r="N7" s="62">
        <v>-5.5590322580645148</v>
      </c>
      <c r="O7" s="62">
        <v>4.2777956989247325</v>
      </c>
      <c r="P7" s="96">
        <v>36.481272401433678</v>
      </c>
      <c r="Q7" s="62">
        <v>0</v>
      </c>
      <c r="U7" s="62">
        <v>8.0929769818658698E-3</v>
      </c>
    </row>
    <row r="8" spans="1:21" x14ac:dyDescent="0.2">
      <c r="A8" s="60">
        <v>1</v>
      </c>
      <c r="B8" s="60">
        <v>3</v>
      </c>
      <c r="C8" s="66">
        <v>35.105770609318988</v>
      </c>
      <c r="D8" s="66">
        <v>17.513476702508957</v>
      </c>
      <c r="E8" s="66">
        <v>26.309623655900001</v>
      </c>
      <c r="F8" s="75">
        <v>38.690376344086012</v>
      </c>
      <c r="G8" s="66">
        <v>0</v>
      </c>
      <c r="H8" s="66">
        <v>5.2957629363106537E-2</v>
      </c>
      <c r="I8" s="62" t="s">
        <v>75</v>
      </c>
      <c r="J8" s="62">
        <v>1005</v>
      </c>
      <c r="K8" s="67">
        <v>103</v>
      </c>
      <c r="M8" s="62">
        <v>20.316630824372758</v>
      </c>
      <c r="N8" s="62">
        <v>3.2749462365591397</v>
      </c>
      <c r="O8" s="62">
        <v>11.79578853046595</v>
      </c>
      <c r="P8" s="96">
        <v>42.183512544802859</v>
      </c>
      <c r="Q8" s="62">
        <v>0</v>
      </c>
      <c r="U8" s="62">
        <v>2.5034658296614821E-2</v>
      </c>
    </row>
    <row r="9" spans="1:21" x14ac:dyDescent="0.2">
      <c r="A9" s="60">
        <v>1</v>
      </c>
      <c r="B9" s="60">
        <v>4</v>
      </c>
      <c r="C9" s="66">
        <v>34.105770609318988</v>
      </c>
      <c r="D9" s="66">
        <v>15.713476702508958</v>
      </c>
      <c r="E9" s="66">
        <v>24.909623655899999</v>
      </c>
      <c r="F9" s="75">
        <v>40.09037634408601</v>
      </c>
      <c r="G9" s="66">
        <v>0</v>
      </c>
      <c r="H9" s="66">
        <v>9.1149881408854772E-2</v>
      </c>
      <c r="I9" s="62" t="s">
        <v>76</v>
      </c>
      <c r="J9" s="62">
        <v>1008</v>
      </c>
      <c r="K9" s="67">
        <v>104</v>
      </c>
      <c r="M9" s="62">
        <v>27.106523297491034</v>
      </c>
      <c r="N9" s="62">
        <v>6.8017562724014358</v>
      </c>
      <c r="O9" s="62">
        <v>16.954139784946236</v>
      </c>
      <c r="P9" s="96">
        <v>28.297043010752681</v>
      </c>
      <c r="Q9" s="62">
        <v>0</v>
      </c>
      <c r="U9" s="62">
        <v>1.6801734861102275E-2</v>
      </c>
    </row>
    <row r="10" spans="1:21" x14ac:dyDescent="0.2">
      <c r="A10" s="60">
        <v>1</v>
      </c>
      <c r="B10" s="60">
        <v>5</v>
      </c>
      <c r="C10" s="66">
        <v>32.739103942652328</v>
      </c>
      <c r="D10" s="66">
        <v>16.780143369175626</v>
      </c>
      <c r="E10" s="66">
        <v>24.7596236559</v>
      </c>
      <c r="F10" s="75">
        <v>40.240376344086009</v>
      </c>
      <c r="G10" s="66">
        <v>0</v>
      </c>
      <c r="H10" s="66">
        <v>7.6957653251431765E-2</v>
      </c>
      <c r="I10" s="62" t="s">
        <v>77</v>
      </c>
      <c r="J10" s="62">
        <v>1006</v>
      </c>
      <c r="K10" s="67">
        <v>105</v>
      </c>
      <c r="M10" s="62">
        <v>22.36096774193549</v>
      </c>
      <c r="N10" s="62">
        <v>4.8525448028673841</v>
      </c>
      <c r="O10" s="62">
        <v>13.606756272401435</v>
      </c>
      <c r="P10" s="96">
        <v>25.43605734767025</v>
      </c>
      <c r="Q10" s="62">
        <v>0</v>
      </c>
      <c r="U10" s="62">
        <v>3.1900118206422003E-2</v>
      </c>
    </row>
    <row r="11" spans="1:21" x14ac:dyDescent="0.2">
      <c r="A11" s="60">
        <v>1</v>
      </c>
      <c r="B11" s="60">
        <v>6</v>
      </c>
      <c r="C11" s="66">
        <v>32.350215053763442</v>
      </c>
      <c r="D11" s="66">
        <v>16.724587813620072</v>
      </c>
      <c r="E11" s="66">
        <v>24.537401433599999</v>
      </c>
      <c r="F11" s="75">
        <v>40.462598566308237</v>
      </c>
      <c r="G11" s="66">
        <v>0</v>
      </c>
      <c r="H11" s="66">
        <v>2.0699174271243896E-2</v>
      </c>
      <c r="I11" s="62" t="s">
        <v>78</v>
      </c>
      <c r="J11" s="62">
        <v>1007</v>
      </c>
      <c r="K11" s="67">
        <v>106</v>
      </c>
      <c r="M11" s="62">
        <v>23.431182795698927</v>
      </c>
      <c r="N11" s="62">
        <v>7.1988888888888898</v>
      </c>
      <c r="O11" s="62">
        <v>15.315035842293904</v>
      </c>
      <c r="P11" s="96">
        <v>21.201881720430098</v>
      </c>
      <c r="Q11" s="62">
        <v>0</v>
      </c>
      <c r="U11" s="62">
        <v>3.0572898333287697E-2</v>
      </c>
    </row>
    <row r="12" spans="1:21" x14ac:dyDescent="0.2">
      <c r="A12" s="60">
        <v>1</v>
      </c>
      <c r="B12" s="60">
        <v>7</v>
      </c>
      <c r="C12" s="66">
        <v>32.072437275985656</v>
      </c>
      <c r="D12" s="66">
        <v>14.913476702508962</v>
      </c>
      <c r="E12" s="66">
        <v>23.4929569892</v>
      </c>
      <c r="F12" s="75">
        <v>41.507043010752675</v>
      </c>
      <c r="G12" s="66">
        <v>0</v>
      </c>
      <c r="H12" s="66">
        <v>4.1051991740888777E-2</v>
      </c>
      <c r="I12" s="62" t="s">
        <v>79</v>
      </c>
      <c r="J12" s="62">
        <v>1011</v>
      </c>
      <c r="K12" s="67">
        <v>107</v>
      </c>
      <c r="M12" s="62">
        <v>30.898279569892491</v>
      </c>
      <c r="N12" s="62">
        <v>10.420645161290327</v>
      </c>
      <c r="O12" s="62">
        <v>20.659462365591391</v>
      </c>
      <c r="P12" s="96">
        <v>23.563172043010745</v>
      </c>
      <c r="Q12" s="62">
        <v>0</v>
      </c>
      <c r="U12" s="62">
        <v>3.7833924170265515E-2</v>
      </c>
    </row>
    <row r="13" spans="1:21" x14ac:dyDescent="0.2">
      <c r="A13" s="60">
        <v>1</v>
      </c>
      <c r="B13" s="60">
        <v>8</v>
      </c>
      <c r="C13" s="66">
        <v>33.039103942652325</v>
      </c>
      <c r="D13" s="66">
        <v>14.980143369175627</v>
      </c>
      <c r="E13" s="66">
        <v>24.0096236559</v>
      </c>
      <c r="F13" s="75">
        <v>40.990376344086009</v>
      </c>
      <c r="G13" s="66">
        <v>0</v>
      </c>
      <c r="H13" s="66">
        <v>2.5807047402615964E-2</v>
      </c>
      <c r="I13" s="62" t="s">
        <v>80</v>
      </c>
      <c r="J13" s="62">
        <v>1019</v>
      </c>
      <c r="K13" s="67">
        <v>108</v>
      </c>
      <c r="M13" s="62">
        <v>37.467741935483872</v>
      </c>
      <c r="N13" s="62">
        <v>21.421720430107531</v>
      </c>
      <c r="O13" s="62">
        <v>29.444731182795703</v>
      </c>
      <c r="P13" s="96">
        <v>15.503064516129026</v>
      </c>
      <c r="Q13" s="62">
        <v>0</v>
      </c>
      <c r="U13" s="62">
        <v>5.1722900417563174E-2</v>
      </c>
    </row>
    <row r="14" spans="1:21" x14ac:dyDescent="0.2">
      <c r="A14" s="60">
        <v>1</v>
      </c>
      <c r="B14" s="60">
        <v>9</v>
      </c>
      <c r="C14" s="66">
        <v>33.205770609318989</v>
      </c>
      <c r="D14" s="66">
        <v>16.980143369175625</v>
      </c>
      <c r="E14" s="66">
        <v>25.092956989200001</v>
      </c>
      <c r="F14" s="75">
        <v>39.907043010752673</v>
      </c>
      <c r="G14" s="66">
        <v>0</v>
      </c>
      <c r="H14" s="66">
        <v>3.3118953765813162E-2</v>
      </c>
      <c r="I14" s="62" t="s">
        <v>81</v>
      </c>
      <c r="J14" s="62">
        <v>1024</v>
      </c>
      <c r="K14" s="67">
        <v>109</v>
      </c>
      <c r="M14" s="62">
        <v>42.132473118279563</v>
      </c>
      <c r="N14" s="62">
        <v>26.331254480286738</v>
      </c>
      <c r="O14" s="62">
        <v>34.231863799283154</v>
      </c>
      <c r="P14" s="96">
        <v>27.088584229390676</v>
      </c>
      <c r="Q14" s="62">
        <v>0</v>
      </c>
      <c r="U14" s="62">
        <v>6.6376320302424366E-2</v>
      </c>
    </row>
    <row r="15" spans="1:21" x14ac:dyDescent="0.2">
      <c r="A15" s="60">
        <v>1</v>
      </c>
      <c r="B15" s="60">
        <v>10</v>
      </c>
      <c r="C15" s="66">
        <v>32.372437275985661</v>
      </c>
      <c r="D15" s="66">
        <v>15.846810035842292</v>
      </c>
      <c r="E15" s="66">
        <v>24.109623655899998</v>
      </c>
      <c r="F15" s="75">
        <v>40.890376344086008</v>
      </c>
      <c r="G15" s="66">
        <v>0</v>
      </c>
      <c r="H15" s="66">
        <v>2.9716368938798761E-2</v>
      </c>
      <c r="I15" s="62" t="s">
        <v>82</v>
      </c>
      <c r="J15" s="62">
        <v>1023</v>
      </c>
      <c r="K15" s="67">
        <v>110</v>
      </c>
      <c r="M15" s="62">
        <v>41.57</v>
      </c>
      <c r="N15" s="62">
        <v>24.206344086021506</v>
      </c>
      <c r="O15" s="62">
        <v>32.888172043010762</v>
      </c>
      <c r="P15" s="96">
        <v>43.232365591397851</v>
      </c>
      <c r="Q15" s="62">
        <v>0</v>
      </c>
      <c r="U15" s="62">
        <v>3.3413484233400285E-2</v>
      </c>
    </row>
    <row r="16" spans="1:21" x14ac:dyDescent="0.2">
      <c r="A16" s="60">
        <v>1</v>
      </c>
      <c r="B16" s="60">
        <v>11</v>
      </c>
      <c r="C16" s="66">
        <v>34.872437275985661</v>
      </c>
      <c r="D16" s="66">
        <v>19.080143369175623</v>
      </c>
      <c r="E16" s="66">
        <v>26.976290322499999</v>
      </c>
      <c r="F16" s="75">
        <v>38.023709677419347</v>
      </c>
      <c r="G16" s="66">
        <v>0</v>
      </c>
      <c r="H16" s="66">
        <v>5.7236314463347537E-2</v>
      </c>
      <c r="I16" s="62" t="s">
        <v>83</v>
      </c>
      <c r="J16" s="62">
        <v>1029</v>
      </c>
      <c r="K16" s="67">
        <v>111</v>
      </c>
      <c r="M16" s="62">
        <v>51.259462365591403</v>
      </c>
      <c r="N16" s="62">
        <v>31.614193548387099</v>
      </c>
      <c r="O16" s="62">
        <v>41.436827956989255</v>
      </c>
      <c r="P16" s="96">
        <v>39.602455197132606</v>
      </c>
      <c r="Q16" s="62">
        <v>0</v>
      </c>
      <c r="U16" s="62">
        <v>2.337174382772144E-2</v>
      </c>
    </row>
    <row r="17" spans="1:21" x14ac:dyDescent="0.2">
      <c r="A17" s="60">
        <v>1</v>
      </c>
      <c r="B17" s="60">
        <v>12</v>
      </c>
      <c r="C17" s="66">
        <v>38.139103942652326</v>
      </c>
      <c r="D17" s="66">
        <v>20.980143369175625</v>
      </c>
      <c r="E17" s="66">
        <v>29.559623655900001</v>
      </c>
      <c r="F17" s="75">
        <v>35.440376344086012</v>
      </c>
      <c r="G17" s="66">
        <v>0</v>
      </c>
      <c r="H17" s="66">
        <v>1.7062358721313342E-2</v>
      </c>
      <c r="I17" s="62" t="s">
        <v>84</v>
      </c>
      <c r="J17" s="62">
        <v>1017</v>
      </c>
      <c r="K17" s="67">
        <v>112</v>
      </c>
      <c r="M17" s="62">
        <v>35.419032258064512</v>
      </c>
      <c r="N17" s="62">
        <v>19.510215053763439</v>
      </c>
      <c r="O17" s="62">
        <v>27.464623655913975</v>
      </c>
      <c r="P17" s="96">
        <v>32.111827956989238</v>
      </c>
      <c r="Q17" s="62">
        <v>0</v>
      </c>
      <c r="U17" s="62">
        <v>5.1511680735831081E-2</v>
      </c>
    </row>
    <row r="18" spans="1:21" x14ac:dyDescent="0.2">
      <c r="A18" s="60">
        <v>1</v>
      </c>
      <c r="B18" s="60">
        <v>13</v>
      </c>
      <c r="C18" s="66">
        <v>34.539103942652325</v>
      </c>
      <c r="D18" s="66">
        <v>15.280143369175624</v>
      </c>
      <c r="E18" s="66">
        <v>24.909623655899999</v>
      </c>
      <c r="F18" s="75">
        <v>40.09037634408601</v>
      </c>
      <c r="G18" s="66">
        <v>0</v>
      </c>
      <c r="H18" s="66">
        <v>1.9036863416009589E-2</v>
      </c>
      <c r="I18" s="62" t="s">
        <v>85</v>
      </c>
      <c r="J18" s="62">
        <v>1009</v>
      </c>
      <c r="K18" s="67">
        <v>113</v>
      </c>
      <c r="M18" s="62">
        <v>26.544408602150536</v>
      </c>
      <c r="N18" s="62">
        <v>10.62372759856631</v>
      </c>
      <c r="O18" s="62">
        <v>18.584068100358422</v>
      </c>
      <c r="P18" s="96">
        <v>33.842401433691748</v>
      </c>
      <c r="Q18" s="62">
        <v>0</v>
      </c>
      <c r="U18" s="62">
        <v>2.028320036535464E-2</v>
      </c>
    </row>
    <row r="19" spans="1:21" x14ac:dyDescent="0.2">
      <c r="A19" s="60">
        <v>1</v>
      </c>
      <c r="B19" s="60">
        <v>14</v>
      </c>
      <c r="C19" s="66">
        <v>32.405770609318992</v>
      </c>
      <c r="D19" s="66">
        <v>16.313476702508957</v>
      </c>
      <c r="E19" s="66">
        <v>24.359623655899998</v>
      </c>
      <c r="F19" s="75">
        <v>40.640376344086015</v>
      </c>
      <c r="G19" s="66">
        <v>0</v>
      </c>
      <c r="H19" s="66">
        <v>6.8036266395400816E-3</v>
      </c>
      <c r="I19" s="62" t="s">
        <v>86</v>
      </c>
      <c r="J19" s="62">
        <v>1012</v>
      </c>
      <c r="K19" s="67">
        <v>114</v>
      </c>
      <c r="M19" s="62">
        <v>31.175555555555555</v>
      </c>
      <c r="N19" s="62">
        <v>12.359713261648748</v>
      </c>
      <c r="O19" s="62">
        <v>21.767634408602149</v>
      </c>
      <c r="P19" s="96">
        <v>40.864462365591393</v>
      </c>
      <c r="Q19" s="62">
        <v>0</v>
      </c>
      <c r="U19" s="62">
        <v>7.7191137835277465E-2</v>
      </c>
    </row>
    <row r="20" spans="1:21" x14ac:dyDescent="0.2">
      <c r="A20" s="60">
        <v>1</v>
      </c>
      <c r="B20" s="60">
        <v>15</v>
      </c>
      <c r="C20" s="66">
        <v>33.705770609318996</v>
      </c>
      <c r="D20" s="66">
        <v>15.180143369175624</v>
      </c>
      <c r="E20" s="66">
        <v>24.442956989199999</v>
      </c>
      <c r="F20" s="75">
        <v>40.557043010752672</v>
      </c>
      <c r="G20" s="66">
        <v>0</v>
      </c>
      <c r="H20" s="66">
        <v>4.163010185145017E-2</v>
      </c>
      <c r="I20" s="62" t="s">
        <v>87</v>
      </c>
      <c r="J20" s="62">
        <v>1013</v>
      </c>
      <c r="K20" s="67">
        <v>115</v>
      </c>
      <c r="M20" s="62">
        <v>30.960250896057346</v>
      </c>
      <c r="N20" s="62">
        <v>14.672724014336918</v>
      </c>
      <c r="O20" s="62">
        <v>22.816487455197134</v>
      </c>
      <c r="P20" s="96">
        <v>38.514211469534047</v>
      </c>
      <c r="Q20" s="62">
        <v>0</v>
      </c>
      <c r="U20" s="62">
        <v>5.100666227970356E-2</v>
      </c>
    </row>
    <row r="21" spans="1:21" x14ac:dyDescent="0.2">
      <c r="A21" s="60">
        <v>1</v>
      </c>
      <c r="B21" s="60">
        <v>16</v>
      </c>
      <c r="C21" s="66">
        <v>35.205770609318989</v>
      </c>
      <c r="D21" s="66">
        <v>15.080143369175627</v>
      </c>
      <c r="E21" s="66">
        <v>25.142956989200002</v>
      </c>
      <c r="F21" s="75">
        <v>39.857043010752683</v>
      </c>
      <c r="G21" s="66">
        <v>0</v>
      </c>
      <c r="H21" s="66">
        <v>7.5666616377748266E-3</v>
      </c>
      <c r="I21" s="62" t="s">
        <v>88</v>
      </c>
      <c r="J21" s="62">
        <v>1004</v>
      </c>
      <c r="K21" s="67">
        <v>116</v>
      </c>
      <c r="M21" s="62">
        <v>18.544050179211471</v>
      </c>
      <c r="N21" s="62">
        <v>1.1283154121863803</v>
      </c>
      <c r="O21" s="62">
        <v>9.8361827956989263</v>
      </c>
      <c r="P21" s="96">
        <v>34.810842293906802</v>
      </c>
      <c r="Q21" s="62">
        <v>0</v>
      </c>
      <c r="U21" s="62">
        <v>3.4356185829790525E-2</v>
      </c>
    </row>
    <row r="22" spans="1:21" x14ac:dyDescent="0.2">
      <c r="A22" s="60">
        <v>1</v>
      </c>
      <c r="B22" s="60">
        <v>17</v>
      </c>
      <c r="C22" s="66">
        <v>36.805770609318991</v>
      </c>
      <c r="D22" s="66">
        <v>16.080143369175627</v>
      </c>
      <c r="E22" s="66">
        <v>26.442956989199999</v>
      </c>
      <c r="F22" s="75">
        <v>38.557043010752679</v>
      </c>
      <c r="G22" s="66">
        <v>0</v>
      </c>
      <c r="H22" s="66">
        <v>6.3732590225103233E-2</v>
      </c>
      <c r="I22" s="62" t="s">
        <v>89</v>
      </c>
      <c r="J22" s="62">
        <v>1003</v>
      </c>
      <c r="K22" s="67">
        <v>117</v>
      </c>
      <c r="M22" s="62">
        <v>16.687562724014338</v>
      </c>
      <c r="N22" s="62">
        <v>-1.6635125448028676</v>
      </c>
      <c r="O22" s="62">
        <v>7.5120250896057348</v>
      </c>
      <c r="P22" s="96">
        <v>29.395394265232973</v>
      </c>
      <c r="Q22" s="62">
        <v>0</v>
      </c>
      <c r="U22" s="62">
        <v>1.5344398478279205E-2</v>
      </c>
    </row>
    <row r="23" spans="1:21" x14ac:dyDescent="0.2">
      <c r="A23" s="60">
        <v>1</v>
      </c>
      <c r="B23" s="60">
        <v>18</v>
      </c>
      <c r="C23" s="66">
        <v>30.339103942652326</v>
      </c>
      <c r="D23" s="66">
        <v>14.713476702508961</v>
      </c>
      <c r="E23" s="66">
        <v>22.5262903225</v>
      </c>
      <c r="F23" s="75">
        <v>42.473709677419343</v>
      </c>
      <c r="G23" s="66">
        <v>0</v>
      </c>
      <c r="H23" s="66">
        <v>5.274265532228696E-2</v>
      </c>
      <c r="I23" s="62" t="s">
        <v>90</v>
      </c>
      <c r="J23" s="62">
        <v>1010</v>
      </c>
      <c r="K23" s="67">
        <v>118</v>
      </c>
      <c r="M23" s="62">
        <v>28.149318996415779</v>
      </c>
      <c r="N23" s="62">
        <v>11.369534050179213</v>
      </c>
      <c r="O23" s="62">
        <v>19.759426523297499</v>
      </c>
      <c r="P23" s="96">
        <v>32.992311827956982</v>
      </c>
      <c r="Q23" s="62">
        <v>0</v>
      </c>
      <c r="U23" s="62">
        <v>1.5681820653651639E-2</v>
      </c>
    </row>
    <row r="24" spans="1:21" x14ac:dyDescent="0.2">
      <c r="A24" s="60">
        <v>1</v>
      </c>
      <c r="B24" s="60">
        <v>19</v>
      </c>
      <c r="C24" s="66">
        <v>34.239103942652328</v>
      </c>
      <c r="D24" s="66">
        <v>14.413476702508961</v>
      </c>
      <c r="E24" s="66">
        <v>24.3262903225</v>
      </c>
      <c r="F24" s="75">
        <v>40.673709677419339</v>
      </c>
      <c r="G24" s="66">
        <v>0</v>
      </c>
      <c r="H24" s="66">
        <v>5.8473357049504487E-2</v>
      </c>
      <c r="I24" s="62" t="s">
        <v>91</v>
      </c>
      <c r="J24" s="62">
        <v>1015</v>
      </c>
      <c r="K24" s="67">
        <v>119</v>
      </c>
      <c r="M24" s="62">
        <v>34.861433691756268</v>
      </c>
      <c r="N24" s="62">
        <v>15.933655913978496</v>
      </c>
      <c r="O24" s="62">
        <v>25.397544802867387</v>
      </c>
      <c r="P24" s="96">
        <v>37.535376344086018</v>
      </c>
      <c r="Q24" s="62">
        <v>0</v>
      </c>
      <c r="U24" s="62">
        <v>4.6912735277483776E-2</v>
      </c>
    </row>
    <row r="25" spans="1:21" x14ac:dyDescent="0.2">
      <c r="A25" s="60">
        <v>1</v>
      </c>
      <c r="B25" s="60">
        <v>20</v>
      </c>
      <c r="C25" s="66">
        <v>33.172437275985665</v>
      </c>
      <c r="D25" s="66">
        <v>14.413476702508957</v>
      </c>
      <c r="E25" s="66">
        <v>23.7929569892</v>
      </c>
      <c r="F25" s="75">
        <v>41.207043010752678</v>
      </c>
      <c r="G25" s="66">
        <v>0</v>
      </c>
      <c r="H25" s="66">
        <v>3.1427993135057883E-2</v>
      </c>
      <c r="I25" s="62" t="s">
        <v>92</v>
      </c>
      <c r="J25" s="62">
        <v>1022</v>
      </c>
      <c r="K25" s="67">
        <v>120</v>
      </c>
      <c r="M25" s="62">
        <v>38.413225806451607</v>
      </c>
      <c r="N25" s="62">
        <v>25.602150537634405</v>
      </c>
      <c r="O25" s="62">
        <v>32.007688172043018</v>
      </c>
      <c r="P25" s="96">
        <v>53.204211469534037</v>
      </c>
      <c r="Q25" s="62">
        <v>0</v>
      </c>
      <c r="U25" s="62">
        <v>4.9702231163321613E-2</v>
      </c>
    </row>
    <row r="26" spans="1:21" x14ac:dyDescent="0.2">
      <c r="A26" s="60">
        <v>1</v>
      </c>
      <c r="B26" s="60">
        <v>21</v>
      </c>
      <c r="C26" s="66">
        <v>32.205770609318996</v>
      </c>
      <c r="D26" s="66">
        <v>15.446810035842294</v>
      </c>
      <c r="E26" s="66">
        <v>23.8262903225</v>
      </c>
      <c r="F26" s="75">
        <v>41.173709677419339</v>
      </c>
      <c r="G26" s="66">
        <v>0</v>
      </c>
      <c r="H26" s="66">
        <v>7.4831701068771225E-2</v>
      </c>
      <c r="I26" s="62" t="s">
        <v>93</v>
      </c>
      <c r="J26" s="62">
        <v>1027</v>
      </c>
      <c r="K26" s="67">
        <v>121</v>
      </c>
      <c r="M26" s="62">
        <v>47.25125448028674</v>
      </c>
      <c r="N26" s="62">
        <v>28.571577060931894</v>
      </c>
      <c r="O26" s="62">
        <v>37.911415770609331</v>
      </c>
      <c r="P26" s="96">
        <v>57.487974910394264</v>
      </c>
      <c r="Q26" s="62">
        <v>0</v>
      </c>
      <c r="U26" s="62">
        <v>6.8520647603917059E-2</v>
      </c>
    </row>
    <row r="27" spans="1:21" x14ac:dyDescent="0.2">
      <c r="A27" s="60">
        <v>1</v>
      </c>
      <c r="B27" s="60">
        <v>22</v>
      </c>
      <c r="C27" s="66">
        <v>35.505770609318994</v>
      </c>
      <c r="D27" s="66">
        <v>18.113476702508958</v>
      </c>
      <c r="E27" s="66">
        <v>26.809623655900001</v>
      </c>
      <c r="F27" s="75">
        <v>38.190376344086012</v>
      </c>
      <c r="G27" s="66">
        <v>0</v>
      </c>
      <c r="H27" s="66">
        <v>5.818982875841551E-2</v>
      </c>
      <c r="I27" s="62" t="s">
        <v>94</v>
      </c>
      <c r="J27" s="62">
        <v>1031</v>
      </c>
      <c r="K27" s="67">
        <v>122</v>
      </c>
      <c r="M27" s="62">
        <v>61.4551612903226</v>
      </c>
      <c r="N27" s="62">
        <v>37.538709677419348</v>
      </c>
      <c r="O27" s="62">
        <v>49.496935483870963</v>
      </c>
      <c r="P27" s="96">
        <v>48.045860215053757</v>
      </c>
      <c r="Q27" s="62">
        <v>0</v>
      </c>
      <c r="U27" s="62">
        <v>0.13785653889951191</v>
      </c>
    </row>
    <row r="28" spans="1:21" x14ac:dyDescent="0.2">
      <c r="A28" s="60">
        <v>1</v>
      </c>
      <c r="B28" s="60">
        <v>23</v>
      </c>
      <c r="C28" s="66">
        <v>33.739103942652328</v>
      </c>
      <c r="D28" s="66">
        <v>18.080143369175627</v>
      </c>
      <c r="E28" s="66">
        <v>25.909623655899999</v>
      </c>
      <c r="F28" s="75">
        <v>39.090376344086017</v>
      </c>
      <c r="G28" s="66">
        <v>0</v>
      </c>
      <c r="H28" s="66">
        <v>1.5839624461343918E-2</v>
      </c>
      <c r="I28" s="62" t="s">
        <v>95</v>
      </c>
      <c r="J28" s="62">
        <v>1026</v>
      </c>
      <c r="K28" s="67">
        <v>123</v>
      </c>
      <c r="M28" s="62">
        <v>46.845053763440866</v>
      </c>
      <c r="N28" s="62">
        <v>26.560860215053765</v>
      </c>
      <c r="O28" s="62">
        <v>36.702956989247319</v>
      </c>
      <c r="P28" s="96">
        <v>35.555268817204293</v>
      </c>
      <c r="Q28" s="62">
        <v>0</v>
      </c>
      <c r="U28" s="62">
        <v>7.2169841269841281E-3</v>
      </c>
    </row>
    <row r="29" spans="1:21" x14ac:dyDescent="0.2">
      <c r="A29" s="60">
        <v>1</v>
      </c>
      <c r="B29" s="60">
        <v>24</v>
      </c>
      <c r="C29" s="66">
        <v>32.205770609318996</v>
      </c>
      <c r="D29" s="66">
        <v>14.213476702508959</v>
      </c>
      <c r="E29" s="66">
        <v>23.2096236559</v>
      </c>
      <c r="F29" s="75">
        <v>41.790376344086006</v>
      </c>
      <c r="G29" s="66">
        <v>0</v>
      </c>
      <c r="H29" s="66">
        <v>2.177088581788262E-2</v>
      </c>
      <c r="I29" s="62" t="s">
        <v>96</v>
      </c>
      <c r="J29" s="62">
        <v>1018</v>
      </c>
      <c r="K29" s="67">
        <v>124</v>
      </c>
      <c r="M29" s="62">
        <v>37.019103942652329</v>
      </c>
      <c r="N29" s="62">
        <v>20.018351254480283</v>
      </c>
      <c r="O29" s="62">
        <v>28.518727598566322</v>
      </c>
      <c r="P29" s="96">
        <v>46.415931899641571</v>
      </c>
      <c r="Q29" s="62">
        <v>0</v>
      </c>
      <c r="U29" s="62">
        <v>5.8616247991953987E-2</v>
      </c>
    </row>
    <row r="30" spans="1:21" x14ac:dyDescent="0.2">
      <c r="A30" s="60">
        <v>1</v>
      </c>
      <c r="B30" s="60">
        <v>25</v>
      </c>
      <c r="C30" s="66">
        <v>33.705770609318996</v>
      </c>
      <c r="D30" s="66">
        <v>14.780143369175626</v>
      </c>
      <c r="E30" s="66">
        <v>24.2429569892</v>
      </c>
      <c r="F30" s="75">
        <v>40.757043010752675</v>
      </c>
      <c r="G30" s="66">
        <v>0</v>
      </c>
      <c r="H30" s="66">
        <v>3.4022521048499635E-2</v>
      </c>
      <c r="I30" s="62" t="s">
        <v>97</v>
      </c>
      <c r="J30" s="62">
        <v>1021</v>
      </c>
      <c r="K30" s="67">
        <v>125</v>
      </c>
      <c r="M30" s="62">
        <v>38.708172043010755</v>
      </c>
      <c r="N30" s="62">
        <v>23.607025089605735</v>
      </c>
      <c r="O30" s="62">
        <v>31.157598566308252</v>
      </c>
      <c r="P30" s="96">
        <v>55.163817204301068</v>
      </c>
      <c r="Q30" s="62">
        <v>0</v>
      </c>
      <c r="U30" s="62">
        <v>5.3065471728969894E-2</v>
      </c>
    </row>
    <row r="31" spans="1:21" x14ac:dyDescent="0.2">
      <c r="A31" s="60">
        <v>1</v>
      </c>
      <c r="B31" s="60">
        <v>26</v>
      </c>
      <c r="C31" s="66">
        <v>35.239103942652328</v>
      </c>
      <c r="D31" s="66">
        <v>15.813476702508959</v>
      </c>
      <c r="E31" s="66">
        <v>25.5262903225</v>
      </c>
      <c r="F31" s="75">
        <v>39.47370967741935</v>
      </c>
      <c r="G31" s="66">
        <v>0</v>
      </c>
      <c r="H31" s="66">
        <v>2.4515228615348331E-2</v>
      </c>
      <c r="I31" s="62" t="s">
        <v>98</v>
      </c>
      <c r="J31" s="62">
        <v>1030</v>
      </c>
      <c r="K31" s="67">
        <v>126</v>
      </c>
      <c r="M31" s="62">
        <v>56.130716845878155</v>
      </c>
      <c r="N31" s="62">
        <v>31.465519713261649</v>
      </c>
      <c r="O31" s="62">
        <v>43.798118279569891</v>
      </c>
      <c r="P31" s="96">
        <v>51.393243727598566</v>
      </c>
      <c r="Q31" s="62">
        <v>0</v>
      </c>
      <c r="U31" s="62">
        <v>3.2049823057000132E-2</v>
      </c>
    </row>
    <row r="32" spans="1:21" x14ac:dyDescent="0.2">
      <c r="A32" s="60">
        <v>1</v>
      </c>
      <c r="B32" s="60">
        <v>27</v>
      </c>
      <c r="C32" s="66">
        <v>37.439103942652324</v>
      </c>
      <c r="D32" s="66">
        <v>18.046810035842288</v>
      </c>
      <c r="E32" s="66">
        <v>27.7429569892</v>
      </c>
      <c r="F32" s="75">
        <v>37.257043010752682</v>
      </c>
      <c r="G32" s="66">
        <v>0</v>
      </c>
      <c r="H32" s="66">
        <v>2.5915773537039489E-2</v>
      </c>
      <c r="I32" s="62" t="s">
        <v>99</v>
      </c>
      <c r="J32" s="62">
        <v>1028</v>
      </c>
      <c r="K32" s="67">
        <v>127</v>
      </c>
      <c r="M32" s="62">
        <v>49.89164874551971</v>
      </c>
      <c r="N32" s="62">
        <v>29.23623655913978</v>
      </c>
      <c r="O32" s="62">
        <v>39.56394265232975</v>
      </c>
      <c r="P32" s="96">
        <v>49.684964157706091</v>
      </c>
      <c r="Q32" s="62">
        <v>0</v>
      </c>
      <c r="U32" s="62">
        <v>5.5093161668658033E-2</v>
      </c>
    </row>
    <row r="33" spans="1:21" x14ac:dyDescent="0.2">
      <c r="A33" s="60">
        <v>1</v>
      </c>
      <c r="B33" s="60">
        <v>28</v>
      </c>
      <c r="C33" s="66">
        <v>36.239103942652328</v>
      </c>
      <c r="D33" s="66">
        <v>16.780143369175626</v>
      </c>
      <c r="E33" s="66">
        <v>26.5096236559</v>
      </c>
      <c r="F33" s="75">
        <v>38.490376344086016</v>
      </c>
      <c r="G33" s="66">
        <v>0</v>
      </c>
      <c r="H33" s="66">
        <v>9.7157164629856879E-2</v>
      </c>
      <c r="I33" s="62" t="s">
        <v>100</v>
      </c>
      <c r="J33" s="62">
        <v>1025</v>
      </c>
      <c r="K33" s="67">
        <v>128</v>
      </c>
      <c r="M33" s="62">
        <v>44.301003584229392</v>
      </c>
      <c r="N33" s="62">
        <v>26.908207885304659</v>
      </c>
      <c r="O33" s="62">
        <v>35.604605734767027</v>
      </c>
      <c r="P33" s="96">
        <v>44.340537634408598</v>
      </c>
      <c r="Q33" s="62">
        <v>0</v>
      </c>
      <c r="U33" s="62">
        <v>9.0034906940162543E-2</v>
      </c>
    </row>
    <row r="34" spans="1:21" x14ac:dyDescent="0.2">
      <c r="A34" s="60">
        <v>1</v>
      </c>
      <c r="B34" s="60">
        <v>29</v>
      </c>
      <c r="C34" s="66">
        <v>37.172437275985658</v>
      </c>
      <c r="D34" s="66">
        <v>18.746810035842294</v>
      </c>
      <c r="E34" s="66">
        <v>27.9596236559</v>
      </c>
      <c r="F34" s="75">
        <v>37.040376344086013</v>
      </c>
      <c r="G34" s="66">
        <v>0</v>
      </c>
      <c r="H34" s="66">
        <v>2.8167373613554685E-2</v>
      </c>
      <c r="I34" s="62" t="s">
        <v>101</v>
      </c>
      <c r="J34" s="62">
        <v>1020</v>
      </c>
      <c r="K34" s="67">
        <v>129</v>
      </c>
      <c r="M34" s="62">
        <v>39.459820788530457</v>
      </c>
      <c r="N34" s="62">
        <v>20.918494623655914</v>
      </c>
      <c r="O34" s="62">
        <v>30.189157706093191</v>
      </c>
      <c r="P34" s="96">
        <v>45.240573476702501</v>
      </c>
      <c r="Q34" s="62">
        <v>0</v>
      </c>
      <c r="U34" s="62">
        <v>6.220283529477541E-2</v>
      </c>
    </row>
    <row r="35" spans="1:21" x14ac:dyDescent="0.2">
      <c r="A35" s="60">
        <v>1</v>
      </c>
      <c r="B35" s="60">
        <v>30</v>
      </c>
      <c r="C35" s="66">
        <v>36.172437275985658</v>
      </c>
      <c r="D35" s="66">
        <v>17.01347670250896</v>
      </c>
      <c r="E35" s="66">
        <v>26.592956989200001</v>
      </c>
      <c r="F35" s="75">
        <v>38.40704301075268</v>
      </c>
      <c r="G35" s="66">
        <v>0</v>
      </c>
      <c r="H35" s="66">
        <v>0.10857990650041272</v>
      </c>
      <c r="I35" s="62" t="s">
        <v>102</v>
      </c>
      <c r="J35" s="62">
        <v>1014</v>
      </c>
      <c r="K35" s="67">
        <v>130</v>
      </c>
      <c r="M35" s="62">
        <v>32.88967741935484</v>
      </c>
      <c r="N35" s="62">
        <v>15.381397849462363</v>
      </c>
      <c r="O35" s="62">
        <v>24.135537634408603</v>
      </c>
      <c r="P35" s="96">
        <v>60.72220430107528</v>
      </c>
      <c r="Q35" s="62">
        <v>0</v>
      </c>
      <c r="U35" s="62">
        <v>1.1911600923608471E-2</v>
      </c>
    </row>
    <row r="36" spans="1:21" x14ac:dyDescent="0.2">
      <c r="A36" s="60">
        <v>1</v>
      </c>
      <c r="B36" s="60">
        <v>31</v>
      </c>
      <c r="C36" s="66">
        <v>38.739103942652328</v>
      </c>
      <c r="D36" s="66">
        <v>17.713476702508959</v>
      </c>
      <c r="E36" s="66">
        <v>28.226290322499999</v>
      </c>
      <c r="F36" s="75">
        <v>36.773709677419347</v>
      </c>
      <c r="G36" s="66">
        <v>0</v>
      </c>
      <c r="H36" s="66">
        <v>2.7747658277057399E-2</v>
      </c>
      <c r="I36" s="62" t="s">
        <v>103</v>
      </c>
      <c r="J36" s="62">
        <v>1016</v>
      </c>
      <c r="K36" s="67">
        <v>131</v>
      </c>
      <c r="M36" s="62">
        <v>34.367275985663085</v>
      </c>
      <c r="N36" s="62">
        <v>18.604301075268818</v>
      </c>
      <c r="O36" s="62">
        <v>26.485788530465946</v>
      </c>
      <c r="P36" s="96">
        <v>65.822706093189979</v>
      </c>
      <c r="Q36" s="62">
        <v>0</v>
      </c>
      <c r="U36" s="62">
        <v>3.701829218573096E-2</v>
      </c>
    </row>
    <row r="37" spans="1:21" x14ac:dyDescent="0.2">
      <c r="A37" s="60">
        <v>2</v>
      </c>
      <c r="B37" s="60">
        <v>1</v>
      </c>
      <c r="C37" s="66">
        <v>38.790492610837433</v>
      </c>
      <c r="D37" s="66">
        <v>20.679770114942531</v>
      </c>
      <c r="E37" s="66">
        <v>29.735131362800001</v>
      </c>
      <c r="F37" s="75">
        <v>35.26486863711002</v>
      </c>
      <c r="G37" s="66">
        <v>0</v>
      </c>
      <c r="H37" s="66">
        <v>9.0980475886296416E-2</v>
      </c>
      <c r="I37" s="62" t="s">
        <v>104</v>
      </c>
      <c r="J37" s="62">
        <v>2017</v>
      </c>
      <c r="K37" s="67">
        <v>201</v>
      </c>
      <c r="M37" s="62">
        <v>41.161231527093591</v>
      </c>
      <c r="N37" s="62">
        <v>24.573735632183908</v>
      </c>
      <c r="O37" s="62">
        <v>32.867483579638744</v>
      </c>
      <c r="P37" s="96">
        <v>63.242389162561587</v>
      </c>
      <c r="Q37" s="62">
        <v>0</v>
      </c>
      <c r="U37" s="62">
        <v>0.12285725867691281</v>
      </c>
    </row>
    <row r="38" spans="1:21" x14ac:dyDescent="0.2">
      <c r="A38" s="60">
        <v>2</v>
      </c>
      <c r="B38" s="60">
        <v>2</v>
      </c>
      <c r="C38" s="66">
        <v>36.557159277504105</v>
      </c>
      <c r="D38" s="66">
        <v>18.379770114942531</v>
      </c>
      <c r="E38" s="66">
        <v>27.468464696200002</v>
      </c>
      <c r="F38" s="75">
        <v>37.531535303776685</v>
      </c>
      <c r="G38" s="66">
        <v>0</v>
      </c>
      <c r="H38" s="66">
        <v>9.7715021633649549E-2</v>
      </c>
      <c r="I38" s="62" t="s">
        <v>105</v>
      </c>
      <c r="J38" s="62">
        <v>2005</v>
      </c>
      <c r="K38" s="67">
        <v>202</v>
      </c>
      <c r="M38" s="62">
        <v>25.022134646962233</v>
      </c>
      <c r="N38" s="62">
        <v>7.3379967159277522</v>
      </c>
      <c r="O38" s="62">
        <v>16.180065681444997</v>
      </c>
      <c r="P38" s="96">
        <v>37.866009852216749</v>
      </c>
      <c r="Q38" s="62">
        <v>0</v>
      </c>
      <c r="U38" s="62">
        <v>1.7175400563362978E-2</v>
      </c>
    </row>
    <row r="39" spans="1:21" x14ac:dyDescent="0.2">
      <c r="A39" s="60">
        <v>2</v>
      </c>
      <c r="B39" s="60">
        <v>3</v>
      </c>
      <c r="C39" s="66">
        <v>35.457159277504111</v>
      </c>
      <c r="D39" s="66">
        <v>17.046436781609195</v>
      </c>
      <c r="E39" s="66">
        <v>26.251798029500002</v>
      </c>
      <c r="F39" s="75">
        <v>38.748201970443354</v>
      </c>
      <c r="G39" s="66">
        <v>0</v>
      </c>
      <c r="H39" s="66">
        <v>5.2017171425532242E-2</v>
      </c>
      <c r="I39" s="62" t="s">
        <v>106</v>
      </c>
      <c r="J39" s="62">
        <v>2011</v>
      </c>
      <c r="K39" s="67">
        <v>203</v>
      </c>
      <c r="M39" s="62">
        <v>32.904261083743847</v>
      </c>
      <c r="N39" s="62">
        <v>18.996995073891629</v>
      </c>
      <c r="O39" s="62">
        <v>25.950628078817729</v>
      </c>
      <c r="P39" s="96">
        <v>17.022586206896555</v>
      </c>
      <c r="Q39" s="62">
        <v>0</v>
      </c>
      <c r="U39" s="62">
        <v>5.0280641869662919E-2</v>
      </c>
    </row>
    <row r="40" spans="1:21" x14ac:dyDescent="0.2">
      <c r="A40" s="60">
        <v>2</v>
      </c>
      <c r="B40" s="60">
        <v>4</v>
      </c>
      <c r="C40" s="66">
        <v>34.190492610837431</v>
      </c>
      <c r="D40" s="66">
        <v>15.22977011494253</v>
      </c>
      <c r="E40" s="66">
        <v>24.710131362799999</v>
      </c>
      <c r="F40" s="75">
        <v>40.289868637110018</v>
      </c>
      <c r="G40" s="66">
        <v>0</v>
      </c>
      <c r="H40" s="66">
        <v>4.4221134467152257E-2</v>
      </c>
      <c r="I40" s="62" t="s">
        <v>107</v>
      </c>
      <c r="J40" s="62">
        <v>2019</v>
      </c>
      <c r="K40" s="67">
        <v>204</v>
      </c>
      <c r="M40" s="62">
        <v>43.534408866995065</v>
      </c>
      <c r="N40" s="62">
        <v>25.822848932676525</v>
      </c>
      <c r="O40" s="62">
        <v>34.678628899835786</v>
      </c>
      <c r="P40" s="96">
        <v>11.245615763546798</v>
      </c>
      <c r="Q40" s="62">
        <v>0</v>
      </c>
      <c r="U40" s="62">
        <v>6.9132015774715463E-2</v>
      </c>
    </row>
    <row r="41" spans="1:21" x14ac:dyDescent="0.2">
      <c r="A41" s="60">
        <v>2</v>
      </c>
      <c r="B41" s="60">
        <v>5</v>
      </c>
      <c r="C41" s="66">
        <v>33.190492610837438</v>
      </c>
      <c r="D41" s="66">
        <v>16.379770114942531</v>
      </c>
      <c r="E41" s="66">
        <v>24.785131362800001</v>
      </c>
      <c r="F41" s="75">
        <v>40.214868637110023</v>
      </c>
      <c r="G41" s="66">
        <v>0</v>
      </c>
      <c r="H41" s="66">
        <v>3.8214462045497707E-2</v>
      </c>
      <c r="I41" s="62" t="s">
        <v>108</v>
      </c>
      <c r="J41" s="62">
        <v>2003</v>
      </c>
      <c r="K41" s="67">
        <v>205</v>
      </c>
      <c r="M41" s="62">
        <v>21.05824302134647</v>
      </c>
      <c r="N41" s="62">
        <v>1.7924302134646954</v>
      </c>
      <c r="O41" s="62">
        <v>11.425336617405582</v>
      </c>
      <c r="P41" s="96">
        <v>19.816995073891629</v>
      </c>
      <c r="Q41" s="62">
        <v>0</v>
      </c>
      <c r="U41" s="62">
        <v>2.6153507886293781E-2</v>
      </c>
    </row>
    <row r="42" spans="1:21" x14ac:dyDescent="0.2">
      <c r="A42" s="60">
        <v>2</v>
      </c>
      <c r="B42" s="60">
        <v>6</v>
      </c>
      <c r="C42" s="66">
        <v>35.123825944170768</v>
      </c>
      <c r="D42" s="66">
        <v>18.1464367816092</v>
      </c>
      <c r="E42" s="66">
        <v>26.635131362799999</v>
      </c>
      <c r="F42" s="75">
        <v>38.364868637110021</v>
      </c>
      <c r="G42" s="66">
        <v>0</v>
      </c>
      <c r="H42" s="66">
        <v>6.6629787957272396E-2</v>
      </c>
      <c r="I42" s="62" t="s">
        <v>109</v>
      </c>
      <c r="J42" s="62">
        <v>2002</v>
      </c>
      <c r="K42" s="67">
        <v>206</v>
      </c>
      <c r="M42" s="62">
        <v>18.218399014778324</v>
      </c>
      <c r="N42" s="62">
        <v>-2.2343924466338265</v>
      </c>
      <c r="O42" s="62">
        <v>7.9920032840722479</v>
      </c>
      <c r="P42" s="96">
        <v>40.177586206896557</v>
      </c>
      <c r="Q42" s="62">
        <v>0</v>
      </c>
      <c r="U42" s="62">
        <v>9.6403692218937041E-3</v>
      </c>
    </row>
    <row r="43" spans="1:21" x14ac:dyDescent="0.2">
      <c r="A43" s="60">
        <v>2</v>
      </c>
      <c r="B43" s="60">
        <v>7</v>
      </c>
      <c r="C43" s="66">
        <v>39.057159277504098</v>
      </c>
      <c r="D43" s="66">
        <v>19.713103448275866</v>
      </c>
      <c r="E43" s="66">
        <v>29.385131362799999</v>
      </c>
      <c r="F43" s="75">
        <v>35.614868637110021</v>
      </c>
      <c r="G43" s="66">
        <v>0</v>
      </c>
      <c r="H43" s="66">
        <v>6.322575343341004E-2</v>
      </c>
      <c r="I43" s="62" t="s">
        <v>110</v>
      </c>
      <c r="J43" s="62">
        <v>2001</v>
      </c>
      <c r="K43" s="67">
        <v>207</v>
      </c>
      <c r="M43" s="62">
        <v>10.518456486042693</v>
      </c>
      <c r="N43" s="62">
        <v>-7.0032348111658473</v>
      </c>
      <c r="O43" s="62">
        <v>1.7576108374384234</v>
      </c>
      <c r="P43" s="96">
        <v>33.162060755336611</v>
      </c>
      <c r="Q43" s="62">
        <v>0</v>
      </c>
      <c r="U43" s="62">
        <v>4.9386754770478568E-2</v>
      </c>
    </row>
    <row r="44" spans="1:21" x14ac:dyDescent="0.2">
      <c r="A44" s="60">
        <v>2</v>
      </c>
      <c r="B44" s="60">
        <v>8</v>
      </c>
      <c r="C44" s="66">
        <v>37.123825944170775</v>
      </c>
      <c r="D44" s="66">
        <v>19.07977011494253</v>
      </c>
      <c r="E44" s="66">
        <v>28.101798029499999</v>
      </c>
      <c r="F44" s="75">
        <v>36.898201970443353</v>
      </c>
      <c r="G44" s="66">
        <v>0</v>
      </c>
      <c r="H44" s="66">
        <v>2.0249920705419748E-2</v>
      </c>
      <c r="I44" s="62" t="s">
        <v>111</v>
      </c>
      <c r="J44" s="62">
        <v>2006</v>
      </c>
      <c r="K44" s="67">
        <v>208</v>
      </c>
      <c r="M44" s="62">
        <v>26.893078817733986</v>
      </c>
      <c r="N44" s="62">
        <v>9.3503448275862091</v>
      </c>
      <c r="O44" s="62">
        <v>18.1217118226601</v>
      </c>
      <c r="P44" s="96">
        <v>50.76514778325123</v>
      </c>
      <c r="Q44" s="62">
        <v>0</v>
      </c>
      <c r="U44" s="62">
        <v>3.7040548620522813E-2</v>
      </c>
    </row>
    <row r="45" spans="1:21" x14ac:dyDescent="0.2">
      <c r="A45" s="60">
        <v>2</v>
      </c>
      <c r="B45" s="60">
        <v>9</v>
      </c>
      <c r="C45" s="66">
        <v>36.523825944170767</v>
      </c>
      <c r="D45" s="66">
        <v>18.279770114942533</v>
      </c>
      <c r="E45" s="66">
        <v>27.4017980295</v>
      </c>
      <c r="F45" s="75">
        <v>37.598201970443355</v>
      </c>
      <c r="G45" s="66">
        <v>0</v>
      </c>
      <c r="H45" s="66">
        <v>7.0488645901484848E-2</v>
      </c>
      <c r="I45" s="62" t="s">
        <v>112</v>
      </c>
      <c r="J45" s="62">
        <v>2014</v>
      </c>
      <c r="K45" s="67">
        <v>209</v>
      </c>
      <c r="M45" s="62">
        <v>37.155114942528733</v>
      </c>
      <c r="N45" s="62">
        <v>21.597093596059114</v>
      </c>
      <c r="O45" s="62">
        <v>29.376104269293929</v>
      </c>
      <c r="P45" s="96">
        <v>57.00799671592776</v>
      </c>
      <c r="Q45" s="62">
        <v>0</v>
      </c>
      <c r="U45" s="62">
        <v>0.15400490752401283</v>
      </c>
    </row>
    <row r="46" spans="1:21" x14ac:dyDescent="0.2">
      <c r="A46" s="60">
        <v>2</v>
      </c>
      <c r="B46" s="60">
        <v>10</v>
      </c>
      <c r="C46" s="66">
        <v>37.990492610837435</v>
      </c>
      <c r="D46" s="66">
        <v>18.746436781609198</v>
      </c>
      <c r="E46" s="66">
        <v>28.3684646962</v>
      </c>
      <c r="F46" s="75">
        <v>36.631535303776687</v>
      </c>
      <c r="G46" s="66">
        <v>0</v>
      </c>
      <c r="H46" s="66">
        <v>2.7449755221852938E-2</v>
      </c>
      <c r="I46" s="62" t="s">
        <v>113</v>
      </c>
      <c r="J46" s="62">
        <v>2008</v>
      </c>
      <c r="K46" s="67">
        <v>210</v>
      </c>
      <c r="M46" s="62">
        <v>31.408448275862074</v>
      </c>
      <c r="N46" s="62">
        <v>12.802660098522171</v>
      </c>
      <c r="O46" s="62">
        <v>22.105554187192112</v>
      </c>
      <c r="P46" s="96">
        <v>46.878288177339911</v>
      </c>
      <c r="Q46" s="62">
        <v>0</v>
      </c>
      <c r="U46" s="62">
        <v>4.2959207246953006E-2</v>
      </c>
    </row>
    <row r="47" spans="1:21" x14ac:dyDescent="0.2">
      <c r="A47" s="60">
        <v>2</v>
      </c>
      <c r="B47" s="60">
        <v>11</v>
      </c>
      <c r="C47" s="66">
        <v>36.090492610837437</v>
      </c>
      <c r="D47" s="66">
        <v>15.97977011494253</v>
      </c>
      <c r="E47" s="66">
        <v>26.035131362800001</v>
      </c>
      <c r="F47" s="75">
        <v>38.964868637110023</v>
      </c>
      <c r="G47" s="66">
        <v>0</v>
      </c>
      <c r="H47" s="66">
        <v>9.1172018112586184E-2</v>
      </c>
      <c r="I47" s="62" t="s">
        <v>114</v>
      </c>
      <c r="J47" s="62">
        <v>2004</v>
      </c>
      <c r="K47" s="67">
        <v>211</v>
      </c>
      <c r="M47" s="62">
        <v>23.202364532019704</v>
      </c>
      <c r="N47" s="62">
        <v>5.2673399014778317</v>
      </c>
      <c r="O47" s="62">
        <v>14.234852216748772</v>
      </c>
      <c r="P47" s="96">
        <v>28.929610016420369</v>
      </c>
      <c r="Q47" s="62">
        <v>0</v>
      </c>
      <c r="U47" s="62">
        <v>9.3838199427637325E-2</v>
      </c>
    </row>
    <row r="48" spans="1:21" x14ac:dyDescent="0.2">
      <c r="A48" s="60">
        <v>2</v>
      </c>
      <c r="B48" s="60">
        <v>12</v>
      </c>
      <c r="C48" s="66">
        <v>34.1571592775041</v>
      </c>
      <c r="D48" s="66">
        <v>15.613103448275863</v>
      </c>
      <c r="E48" s="66">
        <v>24.885131362799999</v>
      </c>
      <c r="F48" s="75">
        <v>40.114868637110021</v>
      </c>
      <c r="G48" s="66">
        <v>0</v>
      </c>
      <c r="H48" s="66">
        <v>5.6830163643687689E-2</v>
      </c>
      <c r="I48" s="62" t="s">
        <v>115</v>
      </c>
      <c r="J48" s="62">
        <v>2009</v>
      </c>
      <c r="K48" s="67">
        <v>212</v>
      </c>
      <c r="M48" s="62">
        <v>32.435911330049265</v>
      </c>
      <c r="N48" s="62">
        <v>14.545985221674878</v>
      </c>
      <c r="O48" s="62">
        <v>23.490948275862067</v>
      </c>
      <c r="P48" s="96">
        <v>27.744831691297215</v>
      </c>
      <c r="Q48" s="62">
        <v>0</v>
      </c>
      <c r="U48" s="62">
        <v>4.4348699734113303E-2</v>
      </c>
    </row>
    <row r="49" spans="1:21" x14ac:dyDescent="0.2">
      <c r="A49" s="60">
        <v>2</v>
      </c>
      <c r="B49" s="60">
        <v>13</v>
      </c>
      <c r="C49" s="66">
        <v>38.023825944170767</v>
      </c>
      <c r="D49" s="66">
        <v>19.113103448275865</v>
      </c>
      <c r="E49" s="66">
        <v>28.5684646962</v>
      </c>
      <c r="F49" s="75">
        <v>36.431535303776691</v>
      </c>
      <c r="G49" s="66">
        <v>0</v>
      </c>
      <c r="H49" s="66">
        <v>4.8656718309319259E-2</v>
      </c>
      <c r="I49" s="62" t="s">
        <v>116</v>
      </c>
      <c r="J49" s="62">
        <v>2007</v>
      </c>
      <c r="K49" s="67">
        <v>213</v>
      </c>
      <c r="M49" s="62">
        <v>30.638825944170772</v>
      </c>
      <c r="N49" s="62">
        <v>9.6026847290640394</v>
      </c>
      <c r="O49" s="62">
        <v>20.12075533661741</v>
      </c>
      <c r="P49" s="96">
        <v>36.764934318555007</v>
      </c>
      <c r="Q49" s="62">
        <v>0</v>
      </c>
      <c r="U49" s="62">
        <v>1.9715827853656106E-2</v>
      </c>
    </row>
    <row r="50" spans="1:21" x14ac:dyDescent="0.2">
      <c r="A50" s="60">
        <v>2</v>
      </c>
      <c r="B50" s="60">
        <v>14</v>
      </c>
      <c r="C50" s="66">
        <v>39.890492610837434</v>
      </c>
      <c r="D50" s="66">
        <v>21.746436781609194</v>
      </c>
      <c r="E50" s="66">
        <v>30.8184646962</v>
      </c>
      <c r="F50" s="75">
        <v>34.181535303776691</v>
      </c>
      <c r="G50" s="66">
        <v>0</v>
      </c>
      <c r="H50" s="66">
        <v>3.8917835221169886E-2</v>
      </c>
      <c r="I50" s="62" t="s">
        <v>117</v>
      </c>
      <c r="J50" s="62">
        <v>2015</v>
      </c>
      <c r="K50" s="67">
        <v>214</v>
      </c>
      <c r="M50" s="62">
        <v>37.510870279146133</v>
      </c>
      <c r="N50" s="62">
        <v>23.568522167487686</v>
      </c>
      <c r="O50" s="62">
        <v>30.539696223316909</v>
      </c>
      <c r="P50" s="96">
        <v>31.237635467980297</v>
      </c>
      <c r="Q50" s="62">
        <v>0</v>
      </c>
      <c r="U50" s="62">
        <v>5.8015358594583288E-2</v>
      </c>
    </row>
    <row r="51" spans="1:21" x14ac:dyDescent="0.2">
      <c r="A51" s="60">
        <v>2</v>
      </c>
      <c r="B51" s="60">
        <v>15</v>
      </c>
      <c r="C51" s="66">
        <v>36.857159277504103</v>
      </c>
      <c r="D51" s="66">
        <v>20.746436781609194</v>
      </c>
      <c r="E51" s="66">
        <v>28.801798029499999</v>
      </c>
      <c r="F51" s="75">
        <v>36.198201970443357</v>
      </c>
      <c r="G51" s="66">
        <v>0</v>
      </c>
      <c r="H51" s="66">
        <v>5.301214628255687E-2</v>
      </c>
      <c r="I51" s="62" t="s">
        <v>118</v>
      </c>
      <c r="J51" s="62">
        <v>2025</v>
      </c>
      <c r="K51" s="67">
        <v>215</v>
      </c>
      <c r="M51" s="62">
        <v>54.352224958949108</v>
      </c>
      <c r="N51" s="62">
        <v>31.63220853858785</v>
      </c>
      <c r="O51" s="62">
        <v>42.992216748768485</v>
      </c>
      <c r="P51" s="96">
        <v>24.963612479474556</v>
      </c>
      <c r="Q51" s="62">
        <v>0</v>
      </c>
      <c r="U51" s="62">
        <v>9.1701853183288648E-2</v>
      </c>
    </row>
    <row r="52" spans="1:21" x14ac:dyDescent="0.2">
      <c r="A52" s="60">
        <v>2</v>
      </c>
      <c r="B52" s="60">
        <v>16</v>
      </c>
      <c r="C52" s="66">
        <v>35.657159277504107</v>
      </c>
      <c r="D52" s="66">
        <v>17.179770114942531</v>
      </c>
      <c r="E52" s="66">
        <v>26.418464696200001</v>
      </c>
      <c r="F52" s="75">
        <v>38.58153530377669</v>
      </c>
      <c r="G52" s="66">
        <v>0</v>
      </c>
      <c r="H52" s="66">
        <v>4.3455258207756947E-2</v>
      </c>
      <c r="I52" s="62" t="s">
        <v>119</v>
      </c>
      <c r="J52" s="62">
        <v>2023</v>
      </c>
      <c r="K52" s="67">
        <v>216</v>
      </c>
      <c r="M52" s="62">
        <v>49.625270935960586</v>
      </c>
      <c r="N52" s="62">
        <v>30.447504105090314</v>
      </c>
      <c r="O52" s="62">
        <v>40.036387520525444</v>
      </c>
      <c r="P52" s="96">
        <v>53.574663382594416</v>
      </c>
      <c r="Q52" s="62">
        <v>0</v>
      </c>
      <c r="U52" s="62">
        <v>0.14283464814455757</v>
      </c>
    </row>
    <row r="53" spans="1:21" x14ac:dyDescent="0.2">
      <c r="A53" s="60">
        <v>2</v>
      </c>
      <c r="B53" s="60">
        <v>17</v>
      </c>
      <c r="C53" s="66">
        <v>37.590492610837437</v>
      </c>
      <c r="D53" s="66">
        <v>19.346436781609199</v>
      </c>
      <c r="E53" s="66">
        <v>28.468464696200002</v>
      </c>
      <c r="F53" s="75">
        <v>36.531535303776685</v>
      </c>
      <c r="G53" s="66">
        <v>0</v>
      </c>
      <c r="H53" s="66">
        <v>5.5865256150282837E-2</v>
      </c>
      <c r="I53" s="62" t="s">
        <v>120</v>
      </c>
      <c r="J53" s="62">
        <v>2013</v>
      </c>
      <c r="K53" s="67">
        <v>217</v>
      </c>
      <c r="M53" s="62">
        <v>34.845402298850573</v>
      </c>
      <c r="N53" s="62">
        <v>21.624729064039411</v>
      </c>
      <c r="O53" s="62">
        <v>28.23506568144499</v>
      </c>
      <c r="P53" s="96">
        <v>41.50905172413794</v>
      </c>
      <c r="Q53" s="62">
        <v>0</v>
      </c>
      <c r="U53" s="62">
        <v>0.15614995571581866</v>
      </c>
    </row>
    <row r="54" spans="1:21" x14ac:dyDescent="0.2">
      <c r="A54" s="60">
        <v>2</v>
      </c>
      <c r="B54" s="60">
        <v>18</v>
      </c>
      <c r="C54" s="66">
        <v>41.490492610837435</v>
      </c>
      <c r="D54" s="66">
        <v>22.213103448275866</v>
      </c>
      <c r="E54" s="66">
        <v>31.851798029499999</v>
      </c>
      <c r="F54" s="75">
        <v>33.148201970443353</v>
      </c>
      <c r="G54" s="66">
        <v>0</v>
      </c>
      <c r="H54" s="66">
        <v>9.7108321287814589E-2</v>
      </c>
      <c r="I54" s="62" t="s">
        <v>121</v>
      </c>
      <c r="J54" s="62">
        <v>2020</v>
      </c>
      <c r="K54" s="67">
        <v>218</v>
      </c>
      <c r="M54" s="62">
        <v>46.374975369458134</v>
      </c>
      <c r="N54" s="62">
        <v>25.765804597701155</v>
      </c>
      <c r="O54" s="62">
        <v>36.070389983579631</v>
      </c>
      <c r="P54" s="96">
        <v>34.460303776683091</v>
      </c>
      <c r="Q54" s="62">
        <v>0</v>
      </c>
      <c r="U54" s="62">
        <v>0.15688384189543475</v>
      </c>
    </row>
    <row r="55" spans="1:21" x14ac:dyDescent="0.2">
      <c r="A55" s="60">
        <v>2</v>
      </c>
      <c r="B55" s="60">
        <v>19</v>
      </c>
      <c r="C55" s="66">
        <v>42.257159277504101</v>
      </c>
      <c r="D55" s="66">
        <v>22.479770114942532</v>
      </c>
      <c r="E55" s="66">
        <v>32.3684646962</v>
      </c>
      <c r="F55" s="75">
        <v>32.631535303776687</v>
      </c>
      <c r="G55" s="66">
        <v>0</v>
      </c>
      <c r="H55" s="66">
        <v>8.8161732110144844E-2</v>
      </c>
      <c r="I55" s="62" t="s">
        <v>122</v>
      </c>
      <c r="J55" s="62">
        <v>2024</v>
      </c>
      <c r="K55" s="67">
        <v>219</v>
      </c>
      <c r="M55" s="62">
        <v>51.395328407224966</v>
      </c>
      <c r="N55" s="62">
        <v>31.672142857142862</v>
      </c>
      <c r="O55" s="62">
        <v>41.53373563218392</v>
      </c>
      <c r="P55" s="96">
        <v>39.049371921182257</v>
      </c>
      <c r="Q55" s="62">
        <v>0</v>
      </c>
      <c r="U55" s="62">
        <v>3.2618492497991057E-2</v>
      </c>
    </row>
    <row r="56" spans="1:21" x14ac:dyDescent="0.2">
      <c r="A56" s="60">
        <v>2</v>
      </c>
      <c r="B56" s="60">
        <v>20</v>
      </c>
      <c r="C56" s="66">
        <v>42.823825944170764</v>
      </c>
      <c r="D56" s="66">
        <v>25.546436781609195</v>
      </c>
      <c r="E56" s="66">
        <v>34.1851313628</v>
      </c>
      <c r="F56" s="75">
        <v>30.81486863711002</v>
      </c>
      <c r="G56" s="66">
        <v>0</v>
      </c>
      <c r="H56" s="66">
        <v>5.9620761178633339E-2</v>
      </c>
      <c r="I56" s="62" t="s">
        <v>123</v>
      </c>
      <c r="J56" s="62">
        <v>2028</v>
      </c>
      <c r="K56" s="67">
        <v>220</v>
      </c>
      <c r="M56" s="62">
        <v>65.485270935960585</v>
      </c>
      <c r="N56" s="62">
        <v>42.023497536945804</v>
      </c>
      <c r="O56" s="62">
        <v>53.754384236453227</v>
      </c>
      <c r="P56" s="96">
        <v>35.623895730706067</v>
      </c>
      <c r="Q56" s="62">
        <v>0</v>
      </c>
      <c r="U56" s="62">
        <v>7.6626174184043286E-2</v>
      </c>
    </row>
    <row r="57" spans="1:21" x14ac:dyDescent="0.2">
      <c r="A57" s="60">
        <v>2</v>
      </c>
      <c r="B57" s="60">
        <v>21</v>
      </c>
      <c r="C57" s="66">
        <v>43.390492610837434</v>
      </c>
      <c r="D57" s="66">
        <v>23.813103448275864</v>
      </c>
      <c r="E57" s="66">
        <v>33.601798029500003</v>
      </c>
      <c r="F57" s="75">
        <v>31.398201970443356</v>
      </c>
      <c r="G57" s="66">
        <v>0</v>
      </c>
      <c r="H57" s="66">
        <v>0.1352365868780176</v>
      </c>
      <c r="I57" s="62" t="s">
        <v>124</v>
      </c>
      <c r="J57" s="62">
        <v>2012</v>
      </c>
      <c r="K57" s="67">
        <v>221</v>
      </c>
      <c r="M57" s="62">
        <v>35.282807881773401</v>
      </c>
      <c r="N57" s="62">
        <v>18.985172413793105</v>
      </c>
      <c r="O57" s="62">
        <v>27.133990147783248</v>
      </c>
      <c r="P57" s="96">
        <v>30.321371100164207</v>
      </c>
      <c r="Q57" s="62">
        <v>0</v>
      </c>
      <c r="U57" s="62">
        <v>3.1605889621835762E-2</v>
      </c>
    </row>
    <row r="58" spans="1:21" x14ac:dyDescent="0.2">
      <c r="A58" s="60">
        <v>2</v>
      </c>
      <c r="B58" s="60">
        <v>22</v>
      </c>
      <c r="C58" s="66">
        <v>41.557159277504098</v>
      </c>
      <c r="D58" s="66">
        <v>24.413103448275866</v>
      </c>
      <c r="E58" s="66">
        <v>32.985131362799997</v>
      </c>
      <c r="F58" s="75">
        <v>32.01486863711002</v>
      </c>
      <c r="G58" s="66">
        <v>0</v>
      </c>
      <c r="H58" s="66">
        <v>9.5737848566520942E-2</v>
      </c>
      <c r="I58" s="62" t="s">
        <v>125</v>
      </c>
      <c r="J58" s="62">
        <v>2010</v>
      </c>
      <c r="K58" s="67">
        <v>222</v>
      </c>
      <c r="M58" s="62">
        <v>32.831346469622332</v>
      </c>
      <c r="N58" s="62">
        <v>16.813481116584565</v>
      </c>
      <c r="O58" s="62">
        <v>24.822413793103443</v>
      </c>
      <c r="P58" s="96">
        <v>26.327175697865357</v>
      </c>
      <c r="Q58" s="62">
        <v>0</v>
      </c>
      <c r="U58" s="62">
        <v>4.4518909918395917E-2</v>
      </c>
    </row>
    <row r="59" spans="1:21" x14ac:dyDescent="0.2">
      <c r="A59" s="60">
        <v>2</v>
      </c>
      <c r="B59" s="60">
        <v>23</v>
      </c>
      <c r="C59" s="66">
        <v>39.757159277504101</v>
      </c>
      <c r="D59" s="66">
        <v>21.846436781609199</v>
      </c>
      <c r="E59" s="66">
        <v>30.801798029499999</v>
      </c>
      <c r="F59" s="75">
        <v>34.198201970443357</v>
      </c>
      <c r="G59" s="66">
        <v>0</v>
      </c>
      <c r="H59" s="66">
        <v>3.605635995005832E-2</v>
      </c>
      <c r="I59" s="62" t="s">
        <v>126</v>
      </c>
      <c r="J59" s="62">
        <v>2016</v>
      </c>
      <c r="K59" s="67">
        <v>223</v>
      </c>
      <c r="M59" s="62">
        <v>40.753752052545153</v>
      </c>
      <c r="N59" s="62">
        <v>22.922126436781607</v>
      </c>
      <c r="O59" s="62">
        <v>31.837939244663389</v>
      </c>
      <c r="P59" s="96">
        <v>23.466264367816102</v>
      </c>
      <c r="Q59" s="62">
        <v>0</v>
      </c>
      <c r="U59" s="62">
        <v>6.8945165414806706E-2</v>
      </c>
    </row>
    <row r="60" spans="1:21" x14ac:dyDescent="0.2">
      <c r="A60" s="60">
        <v>2</v>
      </c>
      <c r="B60" s="60">
        <v>24</v>
      </c>
      <c r="C60" s="66">
        <v>40.023825944170767</v>
      </c>
      <c r="D60" s="66">
        <v>20.213103448275866</v>
      </c>
      <c r="E60" s="66">
        <v>30.1184646962</v>
      </c>
      <c r="F60" s="75">
        <v>34.881535303776687</v>
      </c>
      <c r="G60" s="66">
        <v>0</v>
      </c>
      <c r="H60" s="66">
        <v>7.1543694605942329E-2</v>
      </c>
      <c r="I60" s="62" t="s">
        <v>127</v>
      </c>
      <c r="J60" s="62">
        <v>2021</v>
      </c>
      <c r="K60" s="67">
        <v>224</v>
      </c>
      <c r="M60" s="62">
        <v>47.369589490968799</v>
      </c>
      <c r="N60" s="62">
        <v>27.140747126436782</v>
      </c>
      <c r="O60" s="62">
        <v>37.255168308702793</v>
      </c>
      <c r="P60" s="96">
        <v>22.007783251231526</v>
      </c>
      <c r="Q60" s="62">
        <v>0</v>
      </c>
      <c r="U60" s="62">
        <v>1.8553128288272179E-2</v>
      </c>
    </row>
    <row r="61" spans="1:21" x14ac:dyDescent="0.2">
      <c r="A61" s="60">
        <v>2</v>
      </c>
      <c r="B61" s="60">
        <v>25</v>
      </c>
      <c r="C61" s="66">
        <v>42.190492610837438</v>
      </c>
      <c r="D61" s="66">
        <v>21.946436781609197</v>
      </c>
      <c r="E61" s="66">
        <v>32.068464696200003</v>
      </c>
      <c r="F61" s="75">
        <v>32.931535303776691</v>
      </c>
      <c r="G61" s="66">
        <v>0</v>
      </c>
      <c r="H61" s="66">
        <v>0.16022485073017315</v>
      </c>
      <c r="I61" s="62" t="s">
        <v>128</v>
      </c>
      <c r="J61" s="62">
        <v>2018</v>
      </c>
      <c r="K61" s="67">
        <v>225</v>
      </c>
      <c r="M61" s="62">
        <v>41.882553366174058</v>
      </c>
      <c r="N61" s="62">
        <v>25.642175697865348</v>
      </c>
      <c r="O61" s="62">
        <v>33.762364532019703</v>
      </c>
      <c r="P61" s="96">
        <v>44.8792446633826</v>
      </c>
      <c r="Q61" s="62">
        <v>0</v>
      </c>
      <c r="U61" s="62">
        <v>6.1055711428051856E-2</v>
      </c>
    </row>
    <row r="62" spans="1:21" x14ac:dyDescent="0.2">
      <c r="A62" s="60">
        <v>2</v>
      </c>
      <c r="B62" s="60">
        <v>26</v>
      </c>
      <c r="C62" s="66">
        <v>41.990492610837443</v>
      </c>
      <c r="D62" s="66">
        <v>22.313103448275861</v>
      </c>
      <c r="E62" s="66">
        <v>32.1517980295</v>
      </c>
      <c r="F62" s="75">
        <v>32.848201970443355</v>
      </c>
      <c r="G62" s="66">
        <v>0</v>
      </c>
      <c r="H62" s="66">
        <v>7.9104360501161874E-2</v>
      </c>
      <c r="I62" s="62" t="s">
        <v>129</v>
      </c>
      <c r="J62" s="62">
        <v>2022</v>
      </c>
      <c r="K62" s="67">
        <v>226</v>
      </c>
      <c r="M62" s="62">
        <v>48.654031198686383</v>
      </c>
      <c r="N62" s="62">
        <v>28.691617405582925</v>
      </c>
      <c r="O62" s="62">
        <v>38.67282430213465</v>
      </c>
      <c r="P62" s="96">
        <v>42.894445812807881</v>
      </c>
      <c r="Q62" s="62">
        <v>0</v>
      </c>
      <c r="U62" s="62">
        <v>0.11215753542408777</v>
      </c>
    </row>
    <row r="63" spans="1:21" x14ac:dyDescent="0.2">
      <c r="A63" s="60">
        <v>2</v>
      </c>
      <c r="B63" s="60">
        <v>27</v>
      </c>
      <c r="C63" s="66">
        <v>40.590492610837437</v>
      </c>
      <c r="D63" s="66">
        <v>20.379770114942531</v>
      </c>
      <c r="E63" s="66">
        <v>30.485131362800001</v>
      </c>
      <c r="F63" s="75">
        <v>34.51486863711002</v>
      </c>
      <c r="G63" s="66">
        <v>0</v>
      </c>
      <c r="H63" s="66">
        <v>9.654014744315971E-2</v>
      </c>
      <c r="I63" s="62" t="s">
        <v>130</v>
      </c>
      <c r="J63" s="62">
        <v>2026</v>
      </c>
      <c r="K63" s="67">
        <v>227</v>
      </c>
      <c r="M63" s="62">
        <v>56.71334975369458</v>
      </c>
      <c r="N63" s="62">
        <v>33.652660098522169</v>
      </c>
      <c r="O63" s="62">
        <v>45.183004926108374</v>
      </c>
      <c r="P63" s="96">
        <v>32.132516420361256</v>
      </c>
      <c r="Q63" s="62">
        <v>0</v>
      </c>
      <c r="U63" s="62">
        <v>9.1487259715670219E-2</v>
      </c>
    </row>
    <row r="64" spans="1:21" x14ac:dyDescent="0.2">
      <c r="A64" s="60">
        <v>2</v>
      </c>
      <c r="B64" s="60">
        <v>28</v>
      </c>
      <c r="C64" s="66">
        <v>40.290492610837433</v>
      </c>
      <c r="D64" s="66">
        <v>21.013103448275864</v>
      </c>
      <c r="E64" s="66">
        <v>30.6517980295</v>
      </c>
      <c r="F64" s="75">
        <v>34.348201970443355</v>
      </c>
      <c r="G64" s="66">
        <v>0</v>
      </c>
      <c r="H64" s="66">
        <v>3.5591745104339378E-2</v>
      </c>
      <c r="I64" s="62" t="s">
        <v>131</v>
      </c>
      <c r="J64" s="62">
        <v>2027</v>
      </c>
      <c r="K64" s="67">
        <v>228</v>
      </c>
      <c r="M64" s="62">
        <v>61.406141215106722</v>
      </c>
      <c r="N64" s="62">
        <v>34.548686371100167</v>
      </c>
      <c r="O64" s="62">
        <v>47.977413793103459</v>
      </c>
      <c r="P64" s="96">
        <v>48.819934318555013</v>
      </c>
      <c r="Q64" s="62">
        <v>0</v>
      </c>
      <c r="U64" s="62">
        <v>3.4340669763840495E-2</v>
      </c>
    </row>
    <row r="65" spans="1:21" x14ac:dyDescent="0.2">
      <c r="A65" s="60">
        <v>3</v>
      </c>
      <c r="B65" s="60">
        <v>1</v>
      </c>
      <c r="C65" s="66">
        <v>42.817031269311578</v>
      </c>
      <c r="D65" s="66">
        <v>23.096508466197008</v>
      </c>
      <c r="E65" s="66">
        <v>32.956769867699997</v>
      </c>
      <c r="F65" s="75">
        <v>32.043230132245704</v>
      </c>
      <c r="G65" s="66">
        <v>0</v>
      </c>
      <c r="H65" s="66">
        <v>4.7837552837460912E-2</v>
      </c>
      <c r="I65" s="62" t="s">
        <v>132</v>
      </c>
      <c r="J65" s="62">
        <v>3029</v>
      </c>
      <c r="K65" s="67">
        <v>301</v>
      </c>
      <c r="M65" s="62">
        <v>71.507025089605747</v>
      </c>
      <c r="N65" s="62">
        <v>45.80046594982079</v>
      </c>
      <c r="O65" s="62">
        <v>58.653745519713269</v>
      </c>
      <c r="P65" s="96">
        <v>37.790615498702252</v>
      </c>
      <c r="Q65" s="62">
        <v>0</v>
      </c>
      <c r="U65" s="62">
        <v>5.8849955697324124E-2</v>
      </c>
    </row>
    <row r="66" spans="1:21" x14ac:dyDescent="0.2">
      <c r="A66" s="60">
        <v>3</v>
      </c>
      <c r="B66" s="60">
        <v>2</v>
      </c>
      <c r="C66" s="66">
        <v>44.551612903225802</v>
      </c>
      <c r="D66" s="66">
        <v>23.993225806451612</v>
      </c>
      <c r="E66" s="66">
        <v>34.2724193548</v>
      </c>
      <c r="F66" s="75">
        <v>30.727580645161289</v>
      </c>
      <c r="G66" s="66">
        <v>0</v>
      </c>
      <c r="H66" s="66">
        <v>7.0998899960966144E-2</v>
      </c>
      <c r="I66" s="62" t="s">
        <v>133</v>
      </c>
      <c r="J66" s="62">
        <v>3013</v>
      </c>
      <c r="K66" s="67">
        <v>302</v>
      </c>
      <c r="M66" s="62">
        <v>47.351827956989254</v>
      </c>
      <c r="N66" s="62">
        <v>28.010824372759849</v>
      </c>
      <c r="O66" s="62">
        <v>37.681326164874555</v>
      </c>
      <c r="P66" s="96">
        <v>32.487580645161287</v>
      </c>
      <c r="Q66" s="62">
        <v>0</v>
      </c>
      <c r="U66" s="62">
        <v>9.4482444465627119E-2</v>
      </c>
    </row>
    <row r="67" spans="1:21" x14ac:dyDescent="0.2">
      <c r="A67" s="60">
        <v>3</v>
      </c>
      <c r="B67" s="60">
        <v>3</v>
      </c>
      <c r="C67" s="66">
        <v>41.607168458781366</v>
      </c>
      <c r="D67" s="66">
        <v>21.97100358422939</v>
      </c>
      <c r="E67" s="66">
        <v>31.789086021500001</v>
      </c>
      <c r="F67" s="75">
        <v>33.210913978494624</v>
      </c>
      <c r="G67" s="66">
        <v>0</v>
      </c>
      <c r="H67" s="66">
        <v>1.3478177453758662E-2</v>
      </c>
      <c r="I67" s="62" t="s">
        <v>134</v>
      </c>
      <c r="J67" s="62">
        <v>3015</v>
      </c>
      <c r="K67" s="67">
        <v>303</v>
      </c>
      <c r="M67" s="62">
        <v>48.857881596835988</v>
      </c>
      <c r="N67" s="62">
        <v>29.900985045111852</v>
      </c>
      <c r="O67" s="62">
        <v>39.379433320973924</v>
      </c>
      <c r="P67" s="96">
        <v>36.396559139784941</v>
      </c>
      <c r="Q67" s="62">
        <v>0</v>
      </c>
      <c r="U67" s="62">
        <v>6.9640556499818623E-2</v>
      </c>
    </row>
    <row r="68" spans="1:21" x14ac:dyDescent="0.2">
      <c r="A68" s="60">
        <v>3</v>
      </c>
      <c r="B68" s="60">
        <v>4</v>
      </c>
      <c r="C68" s="66">
        <v>43.451612903225808</v>
      </c>
      <c r="D68" s="66">
        <v>22.271003584229391</v>
      </c>
      <c r="E68" s="66">
        <v>32.861308243700002</v>
      </c>
      <c r="F68" s="75">
        <v>32.138691756272401</v>
      </c>
      <c r="G68" s="66">
        <v>0</v>
      </c>
      <c r="H68" s="66">
        <v>4.7871084073608995E-2</v>
      </c>
      <c r="I68" s="62" t="s">
        <v>135</v>
      </c>
      <c r="J68" s="62">
        <v>3028</v>
      </c>
      <c r="K68" s="67">
        <v>304</v>
      </c>
      <c r="M68" s="62">
        <v>69.352186379928327</v>
      </c>
      <c r="N68" s="62">
        <v>42.60455197132616</v>
      </c>
      <c r="O68" s="62">
        <v>55.978369175627236</v>
      </c>
      <c r="P68" s="96">
        <v>51.628887652947725</v>
      </c>
      <c r="Q68" s="62">
        <v>0</v>
      </c>
      <c r="U68" s="62">
        <v>0.18779866138433859</v>
      </c>
    </row>
    <row r="69" spans="1:21" x14ac:dyDescent="0.2">
      <c r="A69" s="60">
        <v>3</v>
      </c>
      <c r="B69" s="60">
        <v>5</v>
      </c>
      <c r="C69" s="66">
        <v>44.434946236559135</v>
      </c>
      <c r="D69" s="66">
        <v>23.404336917562723</v>
      </c>
      <c r="E69" s="66">
        <v>33.919641577</v>
      </c>
      <c r="F69" s="75">
        <v>31.080358422939067</v>
      </c>
      <c r="G69" s="66">
        <v>0</v>
      </c>
      <c r="H69" s="66">
        <v>3.1693108220083872E-2</v>
      </c>
      <c r="I69" s="62" t="s">
        <v>136</v>
      </c>
      <c r="J69" s="62">
        <v>3031</v>
      </c>
      <c r="K69" s="67">
        <v>305</v>
      </c>
      <c r="M69" s="62">
        <v>76.006810035842321</v>
      </c>
      <c r="N69" s="62">
        <v>56.336451612903232</v>
      </c>
      <c r="O69" s="62">
        <v>66.171630824372784</v>
      </c>
      <c r="P69" s="96">
        <v>43.434677419354827</v>
      </c>
      <c r="Q69" s="62">
        <v>1.5728494623655911</v>
      </c>
      <c r="U69" s="62">
        <v>0.11557866729690235</v>
      </c>
    </row>
    <row r="70" spans="1:21" x14ac:dyDescent="0.2">
      <c r="A70" s="60">
        <v>3</v>
      </c>
      <c r="B70" s="60">
        <v>6</v>
      </c>
      <c r="C70" s="66">
        <v>45.534946236559136</v>
      </c>
      <c r="D70" s="66">
        <v>26.315448028673831</v>
      </c>
      <c r="E70" s="66">
        <v>35.925197132599997</v>
      </c>
      <c r="F70" s="75">
        <v>29.074802867383514</v>
      </c>
      <c r="G70" s="66">
        <v>0</v>
      </c>
      <c r="H70" s="66">
        <v>8.9615975844244938E-2</v>
      </c>
      <c r="I70" s="62" t="s">
        <v>137</v>
      </c>
      <c r="J70" s="62">
        <v>3020</v>
      </c>
      <c r="K70" s="67">
        <v>306</v>
      </c>
      <c r="M70" s="62">
        <v>57.256559139784947</v>
      </c>
      <c r="N70" s="62">
        <v>31.052580645161289</v>
      </c>
      <c r="O70" s="62">
        <v>44.15456989247312</v>
      </c>
      <c r="P70" s="96">
        <v>40.113602150537631</v>
      </c>
      <c r="Q70" s="62">
        <v>0</v>
      </c>
      <c r="U70" s="62">
        <v>0.10554785761318008</v>
      </c>
    </row>
    <row r="71" spans="1:21" x14ac:dyDescent="0.2">
      <c r="A71" s="60">
        <v>3</v>
      </c>
      <c r="B71" s="60">
        <v>7</v>
      </c>
      <c r="C71" s="66">
        <v>47.729390681003579</v>
      </c>
      <c r="D71" s="66">
        <v>26.048781362007166</v>
      </c>
      <c r="E71" s="66">
        <v>36.889086021499999</v>
      </c>
      <c r="F71" s="75">
        <v>28.110913978494626</v>
      </c>
      <c r="G71" s="66">
        <v>0</v>
      </c>
      <c r="H71" s="66">
        <v>6.9859794993048743E-2</v>
      </c>
      <c r="I71" s="62" t="s">
        <v>138</v>
      </c>
      <c r="J71" s="62">
        <v>3003</v>
      </c>
      <c r="K71" s="67">
        <v>307</v>
      </c>
      <c r="M71" s="62">
        <v>33.581720430107531</v>
      </c>
      <c r="N71" s="62">
        <v>16.191075268817208</v>
      </c>
      <c r="O71" s="62">
        <v>24.886397849462366</v>
      </c>
      <c r="P71" s="96">
        <v>34.914068100358421</v>
      </c>
      <c r="Q71" s="62">
        <v>0</v>
      </c>
      <c r="U71" s="62">
        <v>8.3320561941251578E-3</v>
      </c>
    </row>
    <row r="72" spans="1:21" x14ac:dyDescent="0.2">
      <c r="A72" s="60">
        <v>3</v>
      </c>
      <c r="B72" s="60">
        <v>8</v>
      </c>
      <c r="C72" s="66">
        <v>49.073835125448028</v>
      </c>
      <c r="D72" s="66">
        <v>27.682114695340498</v>
      </c>
      <c r="E72" s="66">
        <v>38.377974910299997</v>
      </c>
      <c r="F72" s="75">
        <v>26.622025089605735</v>
      </c>
      <c r="G72" s="66">
        <v>0</v>
      </c>
      <c r="H72" s="66">
        <v>0.10825716951600427</v>
      </c>
      <c r="I72" s="62" t="s">
        <v>139</v>
      </c>
      <c r="J72" s="62">
        <v>3001</v>
      </c>
      <c r="K72" s="67">
        <v>308</v>
      </c>
      <c r="M72" s="62">
        <v>22.801001112347048</v>
      </c>
      <c r="N72" s="62">
        <v>3.9412235817575083</v>
      </c>
      <c r="O72" s="62">
        <v>13.371112347052277</v>
      </c>
      <c r="P72" s="96">
        <v>33.644802867383511</v>
      </c>
      <c r="Q72" s="62">
        <v>0</v>
      </c>
      <c r="U72" s="62">
        <v>7.7078523328523328E-3</v>
      </c>
    </row>
    <row r="73" spans="1:21" x14ac:dyDescent="0.2">
      <c r="A73" s="60">
        <v>3</v>
      </c>
      <c r="B73" s="60">
        <v>9</v>
      </c>
      <c r="C73" s="66">
        <v>49.940501792114695</v>
      </c>
      <c r="D73" s="66">
        <v>25.771003584229391</v>
      </c>
      <c r="E73" s="66">
        <v>37.855752688099997</v>
      </c>
      <c r="F73" s="75">
        <v>27.273924731182792</v>
      </c>
      <c r="G73" s="66">
        <v>0.12967741935483873</v>
      </c>
      <c r="H73" s="66">
        <v>0.15248844555557881</v>
      </c>
      <c r="I73" s="62" t="s">
        <v>140</v>
      </c>
      <c r="J73" s="62">
        <v>3002</v>
      </c>
      <c r="K73" s="67">
        <v>309</v>
      </c>
      <c r="M73" s="62">
        <v>30.948172043010754</v>
      </c>
      <c r="N73" s="62">
        <v>12.182473118279573</v>
      </c>
      <c r="O73" s="62">
        <v>21.565322580645159</v>
      </c>
      <c r="P73" s="96">
        <v>31.421935483870971</v>
      </c>
      <c r="Q73" s="62">
        <v>0</v>
      </c>
      <c r="U73" s="62">
        <v>1.6972958017698738E-2</v>
      </c>
    </row>
    <row r="74" spans="1:21" x14ac:dyDescent="0.2">
      <c r="A74" s="60">
        <v>3</v>
      </c>
      <c r="B74" s="60">
        <v>10</v>
      </c>
      <c r="C74" s="66">
        <v>48.507168458781365</v>
      </c>
      <c r="D74" s="66">
        <v>26.926559139784946</v>
      </c>
      <c r="E74" s="66">
        <v>37.716863799199999</v>
      </c>
      <c r="F74" s="75">
        <v>27.30754480286738</v>
      </c>
      <c r="G74" s="66">
        <v>2.4408602150537698E-2</v>
      </c>
      <c r="H74" s="66">
        <v>0.11843102821871802</v>
      </c>
      <c r="I74" s="62" t="s">
        <v>141</v>
      </c>
      <c r="J74" s="62">
        <v>3005</v>
      </c>
      <c r="K74" s="67">
        <v>310</v>
      </c>
      <c r="M74" s="62">
        <v>37.652580645161301</v>
      </c>
      <c r="N74" s="62">
        <v>19.554301075268818</v>
      </c>
      <c r="O74" s="62">
        <v>28.603440860215059</v>
      </c>
      <c r="P74" s="96">
        <v>25.620566679026073</v>
      </c>
      <c r="Q74" s="62">
        <v>0</v>
      </c>
      <c r="U74" s="62">
        <v>3.3711084573153541E-2</v>
      </c>
    </row>
    <row r="75" spans="1:21" x14ac:dyDescent="0.2">
      <c r="A75" s="60">
        <v>3</v>
      </c>
      <c r="B75" s="60">
        <v>11</v>
      </c>
      <c r="C75" s="66">
        <v>50.384946236559138</v>
      </c>
      <c r="D75" s="66">
        <v>27.559892473118278</v>
      </c>
      <c r="E75" s="66">
        <v>38.972419354800003</v>
      </c>
      <c r="F75" s="75">
        <v>26.027580645161287</v>
      </c>
      <c r="G75" s="66">
        <v>0</v>
      </c>
      <c r="H75" s="66">
        <v>4.2634057904590149E-2</v>
      </c>
      <c r="I75" s="62" t="s">
        <v>142</v>
      </c>
      <c r="J75" s="62">
        <v>3012</v>
      </c>
      <c r="K75" s="67">
        <v>311</v>
      </c>
      <c r="M75" s="62">
        <v>46.931039426523292</v>
      </c>
      <c r="N75" s="62">
        <v>26.46164874551971</v>
      </c>
      <c r="O75" s="62">
        <v>36.696344086021512</v>
      </c>
      <c r="P75" s="96">
        <v>29.412365591397851</v>
      </c>
      <c r="Q75" s="62">
        <v>0</v>
      </c>
      <c r="U75" s="62">
        <v>6.3816793867033858E-2</v>
      </c>
    </row>
    <row r="76" spans="1:21" x14ac:dyDescent="0.2">
      <c r="A76" s="60">
        <v>3</v>
      </c>
      <c r="B76" s="60">
        <v>12</v>
      </c>
      <c r="C76" s="66">
        <v>52.984946236559146</v>
      </c>
      <c r="D76" s="66">
        <v>28.815448028673831</v>
      </c>
      <c r="E76" s="66">
        <v>40.900197132599999</v>
      </c>
      <c r="F76" s="75">
        <v>24.124211469534046</v>
      </c>
      <c r="G76" s="66">
        <v>2.4408602150537698E-2</v>
      </c>
      <c r="H76" s="66">
        <v>6.7620994068717535E-2</v>
      </c>
      <c r="I76" s="62" t="s">
        <v>143</v>
      </c>
      <c r="J76" s="62">
        <v>3007</v>
      </c>
      <c r="K76" s="67">
        <v>312</v>
      </c>
      <c r="M76" s="62">
        <v>40.693154121863806</v>
      </c>
      <c r="N76" s="62">
        <v>22.017240143369175</v>
      </c>
      <c r="O76" s="62">
        <v>31.355197132616485</v>
      </c>
      <c r="P76" s="96">
        <v>27.318673835125448</v>
      </c>
      <c r="Q76" s="62">
        <v>0</v>
      </c>
      <c r="U76" s="62">
        <v>1.1742807910576306E-2</v>
      </c>
    </row>
    <row r="77" spans="1:21" x14ac:dyDescent="0.2">
      <c r="A77" s="60">
        <v>3</v>
      </c>
      <c r="B77" s="60">
        <v>13</v>
      </c>
      <c r="C77" s="66">
        <v>52.073835125448028</v>
      </c>
      <c r="D77" s="66">
        <v>28.959892473118277</v>
      </c>
      <c r="E77" s="66">
        <v>40.516863799200003</v>
      </c>
      <c r="F77" s="75">
        <v>24.483136200716846</v>
      </c>
      <c r="G77" s="66">
        <v>0</v>
      </c>
      <c r="H77" s="66">
        <v>5.9387659222984342E-2</v>
      </c>
      <c r="I77" s="62" t="s">
        <v>144</v>
      </c>
      <c r="J77" s="62">
        <v>3011</v>
      </c>
      <c r="K77" s="67">
        <v>313</v>
      </c>
      <c r="M77" s="62">
        <v>44.535053763440857</v>
      </c>
      <c r="N77" s="62">
        <v>26.640215053763441</v>
      </c>
      <c r="O77" s="62">
        <v>35.587634408602149</v>
      </c>
      <c r="P77" s="96">
        <v>21.718351254480282</v>
      </c>
      <c r="Q77" s="62">
        <v>0</v>
      </c>
      <c r="U77" s="62">
        <v>6.7131628965340126E-2</v>
      </c>
    </row>
    <row r="78" spans="1:21" x14ac:dyDescent="0.2">
      <c r="A78" s="60">
        <v>3</v>
      </c>
      <c r="B78" s="60">
        <v>14</v>
      </c>
      <c r="C78" s="66">
        <v>51.940501792114695</v>
      </c>
      <c r="D78" s="66">
        <v>30.171003584229389</v>
      </c>
      <c r="E78" s="66">
        <v>41.0557526881</v>
      </c>
      <c r="F78" s="75">
        <v>23.98301075268817</v>
      </c>
      <c r="G78" s="66">
        <v>3.8763440860214854E-2</v>
      </c>
      <c r="H78" s="66">
        <v>5.6733026826506071E-2</v>
      </c>
      <c r="I78" s="62" t="s">
        <v>145</v>
      </c>
      <c r="J78" s="62">
        <v>3004</v>
      </c>
      <c r="K78" s="67">
        <v>314</v>
      </c>
      <c r="M78" s="62">
        <v>35.919206525769383</v>
      </c>
      <c r="N78" s="62">
        <v>18.499562476826107</v>
      </c>
      <c r="O78" s="62">
        <v>27.209384501297741</v>
      </c>
      <c r="P78" s="96">
        <v>3.2097311827956996</v>
      </c>
      <c r="Q78" s="62">
        <v>0</v>
      </c>
      <c r="U78" s="62">
        <v>2.8405967446690765E-2</v>
      </c>
    </row>
    <row r="79" spans="1:21" x14ac:dyDescent="0.2">
      <c r="A79" s="60">
        <v>3</v>
      </c>
      <c r="B79" s="60">
        <v>15</v>
      </c>
      <c r="C79" s="66">
        <v>54.184946236559135</v>
      </c>
      <c r="D79" s="66">
        <v>29.7821146953405</v>
      </c>
      <c r="E79" s="66">
        <v>41.983530465900003</v>
      </c>
      <c r="F79" s="75">
        <v>23.016469534050181</v>
      </c>
      <c r="G79" s="66">
        <v>0</v>
      </c>
      <c r="H79" s="66">
        <v>8.3831851228652318E-2</v>
      </c>
      <c r="I79" s="62" t="s">
        <v>146</v>
      </c>
      <c r="J79" s="62">
        <v>3021</v>
      </c>
      <c r="K79" s="67">
        <v>315</v>
      </c>
      <c r="M79" s="62">
        <v>57.30681003584229</v>
      </c>
      <c r="N79" s="62">
        <v>32.762867383512543</v>
      </c>
      <c r="O79" s="62">
        <v>45.034838709677423</v>
      </c>
      <c r="P79" s="96">
        <v>16.436630824372756</v>
      </c>
      <c r="Q79" s="62">
        <v>0</v>
      </c>
      <c r="U79" s="62">
        <v>0.10418423770618851</v>
      </c>
    </row>
    <row r="80" spans="1:21" x14ac:dyDescent="0.2">
      <c r="A80" s="60">
        <v>3</v>
      </c>
      <c r="B80" s="60">
        <v>16</v>
      </c>
      <c r="C80" s="66">
        <v>55.662724014336924</v>
      </c>
      <c r="D80" s="66">
        <v>31.759892473118278</v>
      </c>
      <c r="E80" s="66">
        <v>43.711308243700003</v>
      </c>
      <c r="F80" s="75">
        <v>21.455358422939067</v>
      </c>
      <c r="G80" s="66">
        <v>0.16666666666666666</v>
      </c>
      <c r="H80" s="66">
        <v>7.6523853730401228E-2</v>
      </c>
      <c r="I80" s="62" t="s">
        <v>147</v>
      </c>
      <c r="J80" s="62">
        <v>3030</v>
      </c>
      <c r="K80" s="67">
        <v>316</v>
      </c>
      <c r="M80" s="62">
        <v>72.412365591397858</v>
      </c>
      <c r="N80" s="62">
        <v>51.168172043010749</v>
      </c>
      <c r="O80" s="62">
        <v>61.790268817204314</v>
      </c>
      <c r="P80" s="96">
        <v>28.303655913978496</v>
      </c>
      <c r="Q80" s="62">
        <v>0</v>
      </c>
      <c r="U80" s="62">
        <v>0.14574357414140285</v>
      </c>
    </row>
    <row r="81" spans="1:21" x14ac:dyDescent="0.2">
      <c r="A81" s="60">
        <v>3</v>
      </c>
      <c r="B81" s="60">
        <v>17</v>
      </c>
      <c r="C81" s="66">
        <v>54.451612903225815</v>
      </c>
      <c r="D81" s="66">
        <v>32.437670250896055</v>
      </c>
      <c r="E81" s="66">
        <v>43.444641576999999</v>
      </c>
      <c r="F81" s="75">
        <v>21.722025089605733</v>
      </c>
      <c r="G81" s="66">
        <v>0.16666666666666666</v>
      </c>
      <c r="H81" s="66">
        <v>9.3119124211583706E-2</v>
      </c>
      <c r="I81" s="62" t="s">
        <v>148</v>
      </c>
      <c r="J81" s="62">
        <v>3010</v>
      </c>
      <c r="K81" s="67">
        <v>317</v>
      </c>
      <c r="M81" s="62">
        <v>42.100752688172037</v>
      </c>
      <c r="N81" s="62">
        <v>26.994838709677413</v>
      </c>
      <c r="O81" s="62">
        <v>34.54779569892473</v>
      </c>
      <c r="P81" s="96">
        <v>23.623835125448029</v>
      </c>
      <c r="Q81" s="62">
        <v>0</v>
      </c>
      <c r="U81" s="62">
        <v>0.10598058786026283</v>
      </c>
    </row>
    <row r="82" spans="1:21" x14ac:dyDescent="0.2">
      <c r="A82" s="60">
        <v>3</v>
      </c>
      <c r="B82" s="60">
        <v>18</v>
      </c>
      <c r="C82" s="66">
        <v>51.240501792114699</v>
      </c>
      <c r="D82" s="66">
        <v>32.059892473118275</v>
      </c>
      <c r="E82" s="66">
        <v>41.650197132599999</v>
      </c>
      <c r="F82" s="75">
        <v>23.499802867383512</v>
      </c>
      <c r="G82" s="66">
        <v>0.15</v>
      </c>
      <c r="H82" s="66">
        <v>8.5922641414620055E-2</v>
      </c>
      <c r="I82" s="62" t="s">
        <v>149</v>
      </c>
      <c r="J82" s="62">
        <v>3008</v>
      </c>
      <c r="K82" s="67">
        <v>318</v>
      </c>
      <c r="M82" s="62">
        <v>41.03623655913978</v>
      </c>
      <c r="N82" s="62">
        <v>23.988602150537627</v>
      </c>
      <c r="O82" s="62">
        <v>32.512419354838713</v>
      </c>
      <c r="P82" s="96">
        <v>26.526612903225807</v>
      </c>
      <c r="Q82" s="62">
        <v>0</v>
      </c>
      <c r="U82" s="62">
        <v>7.6679614126577032E-3</v>
      </c>
    </row>
    <row r="83" spans="1:21" x14ac:dyDescent="0.2">
      <c r="A83" s="60">
        <v>3</v>
      </c>
      <c r="B83" s="60">
        <v>19</v>
      </c>
      <c r="C83" s="66">
        <v>51.596057347670246</v>
      </c>
      <c r="D83" s="66">
        <v>31.082114695340501</v>
      </c>
      <c r="E83" s="66">
        <v>41.339086021500002</v>
      </c>
      <c r="F83" s="75">
        <v>23.71091397849462</v>
      </c>
      <c r="G83" s="66">
        <v>0.05</v>
      </c>
      <c r="H83" s="66">
        <v>4.143153588263921E-2</v>
      </c>
      <c r="I83" s="62" t="s">
        <v>150</v>
      </c>
      <c r="J83" s="62">
        <v>3014</v>
      </c>
      <c r="K83" s="67">
        <v>319</v>
      </c>
      <c r="M83" s="62">
        <v>48.308709677419351</v>
      </c>
      <c r="N83" s="62">
        <v>28.638064516129027</v>
      </c>
      <c r="O83" s="62">
        <v>38.473387096774196</v>
      </c>
      <c r="P83" s="96">
        <v>24.763602150537633</v>
      </c>
      <c r="Q83" s="62">
        <v>0</v>
      </c>
      <c r="U83" s="62">
        <v>0.10119373850731005</v>
      </c>
    </row>
    <row r="84" spans="1:21" x14ac:dyDescent="0.2">
      <c r="A84" s="60">
        <v>3</v>
      </c>
      <c r="B84" s="60">
        <v>20</v>
      </c>
      <c r="C84" s="66">
        <v>51.607168458781366</v>
      </c>
      <c r="D84" s="66">
        <v>31.993225806451612</v>
      </c>
      <c r="E84" s="66">
        <v>41.800197132599997</v>
      </c>
      <c r="F84" s="75">
        <v>23.283136200716847</v>
      </c>
      <c r="G84" s="66">
        <v>8.3333333333333329E-2</v>
      </c>
      <c r="H84" s="66">
        <v>7.5064593394370743E-2</v>
      </c>
      <c r="I84" s="62" t="s">
        <v>151</v>
      </c>
      <c r="J84" s="62">
        <v>3024</v>
      </c>
      <c r="K84" s="67">
        <v>320</v>
      </c>
      <c r="M84" s="62">
        <v>62.035483870967745</v>
      </c>
      <c r="N84" s="62">
        <v>35.091254480286736</v>
      </c>
      <c r="O84" s="62">
        <v>48.563369175627244</v>
      </c>
      <c r="P84" s="96">
        <v>22.574892473118279</v>
      </c>
      <c r="Q84" s="62">
        <v>0</v>
      </c>
      <c r="U84" s="62">
        <v>5.4063108511593419E-2</v>
      </c>
    </row>
    <row r="85" spans="1:21" x14ac:dyDescent="0.2">
      <c r="A85" s="60">
        <v>3</v>
      </c>
      <c r="B85" s="60">
        <v>21</v>
      </c>
      <c r="C85" s="66">
        <v>54.629390681003585</v>
      </c>
      <c r="D85" s="66">
        <v>31.404336917562723</v>
      </c>
      <c r="E85" s="66">
        <v>43.016863799200003</v>
      </c>
      <c r="F85" s="75">
        <v>22.049802867383509</v>
      </c>
      <c r="G85" s="66">
        <v>6.6666666666666666E-2</v>
      </c>
      <c r="H85" s="66">
        <v>4.0830091579180786E-2</v>
      </c>
      <c r="I85" s="62" t="s">
        <v>152</v>
      </c>
      <c r="J85" s="62">
        <v>3006</v>
      </c>
      <c r="K85" s="67">
        <v>321</v>
      </c>
      <c r="M85" s="62">
        <v>38.309820788530473</v>
      </c>
      <c r="N85" s="62">
        <v>21.862043010752693</v>
      </c>
      <c r="O85" s="62">
        <v>30.085931899641579</v>
      </c>
      <c r="P85" s="96">
        <v>15.104068100358422</v>
      </c>
      <c r="Q85" s="62">
        <v>0</v>
      </c>
      <c r="U85" s="62">
        <v>5.1650295877665918E-2</v>
      </c>
    </row>
    <row r="86" spans="1:21" x14ac:dyDescent="0.2">
      <c r="A86" s="60">
        <v>3</v>
      </c>
      <c r="B86" s="60">
        <v>22</v>
      </c>
      <c r="C86" s="66">
        <v>55.018279569892478</v>
      </c>
      <c r="D86" s="66">
        <v>33.504336917562718</v>
      </c>
      <c r="E86" s="66">
        <v>44.2613082437</v>
      </c>
      <c r="F86" s="75">
        <v>20.772025089605737</v>
      </c>
      <c r="G86" s="66">
        <v>3.3333333333333333E-2</v>
      </c>
      <c r="H86" s="66">
        <v>8.1247243952167522E-2</v>
      </c>
      <c r="I86" s="62" t="s">
        <v>153</v>
      </c>
      <c r="J86" s="62">
        <v>3016</v>
      </c>
      <c r="K86" s="67">
        <v>322</v>
      </c>
      <c r="M86" s="62">
        <v>50.179784946236559</v>
      </c>
      <c r="N86" s="62">
        <v>30.293010752688168</v>
      </c>
      <c r="O86" s="62">
        <v>40.236397849462364</v>
      </c>
      <c r="P86" s="96">
        <v>17.770818193054012</v>
      </c>
      <c r="Q86" s="62">
        <v>0</v>
      </c>
      <c r="U86" s="62">
        <v>5.3703743074190305E-2</v>
      </c>
    </row>
    <row r="87" spans="1:21" x14ac:dyDescent="0.2">
      <c r="A87" s="60">
        <v>3</v>
      </c>
      <c r="B87" s="60">
        <v>23</v>
      </c>
      <c r="C87" s="66">
        <v>54.862724014336919</v>
      </c>
      <c r="D87" s="66">
        <v>33.282114695340496</v>
      </c>
      <c r="E87" s="66">
        <v>44.072419354799997</v>
      </c>
      <c r="F87" s="75">
        <v>20.927580645161289</v>
      </c>
      <c r="G87" s="66">
        <v>0</v>
      </c>
      <c r="H87" s="66">
        <v>0.12788691035627187</v>
      </c>
      <c r="I87" s="62" t="s">
        <v>154</v>
      </c>
      <c r="J87" s="62">
        <v>3018</v>
      </c>
      <c r="K87" s="67">
        <v>323</v>
      </c>
      <c r="M87" s="62">
        <v>53.99666666666667</v>
      </c>
      <c r="N87" s="62">
        <v>30.853548387096772</v>
      </c>
      <c r="O87" s="62">
        <v>42.425107526881717</v>
      </c>
      <c r="P87" s="96">
        <v>11.253028673835129</v>
      </c>
      <c r="Q87" s="62">
        <v>0</v>
      </c>
      <c r="U87" s="62">
        <v>6.4273495942653011E-2</v>
      </c>
    </row>
    <row r="88" spans="1:21" x14ac:dyDescent="0.2">
      <c r="A88" s="60">
        <v>3</v>
      </c>
      <c r="B88" s="60">
        <v>24</v>
      </c>
      <c r="C88" s="66">
        <v>55.729390681003586</v>
      </c>
      <c r="D88" s="66">
        <v>34.037670250896056</v>
      </c>
      <c r="E88" s="66">
        <v>44.883530465900002</v>
      </c>
      <c r="F88" s="75">
        <v>20.116469534050179</v>
      </c>
      <c r="G88" s="66">
        <v>0</v>
      </c>
      <c r="H88" s="66">
        <v>4.2036191432308211E-2</v>
      </c>
      <c r="I88" s="62" t="s">
        <v>155</v>
      </c>
      <c r="J88" s="62">
        <v>3023</v>
      </c>
      <c r="K88" s="67">
        <v>324</v>
      </c>
      <c r="M88" s="62">
        <v>60.193517488567544</v>
      </c>
      <c r="N88" s="62">
        <v>34.264846125324432</v>
      </c>
      <c r="O88" s="62">
        <v>47.229181806945995</v>
      </c>
      <c r="P88" s="96">
        <v>13.46325608701026</v>
      </c>
      <c r="Q88" s="62">
        <v>0</v>
      </c>
      <c r="U88" s="62">
        <v>8.5844945637892425E-2</v>
      </c>
    </row>
    <row r="89" spans="1:21" x14ac:dyDescent="0.2">
      <c r="A89" s="60">
        <v>3</v>
      </c>
      <c r="B89" s="60">
        <v>25</v>
      </c>
      <c r="C89" s="66">
        <v>53.229390681003586</v>
      </c>
      <c r="D89" s="66">
        <v>34.404336917562723</v>
      </c>
      <c r="E89" s="66">
        <v>43.8168637992</v>
      </c>
      <c r="F89" s="75">
        <v>21.28856630824373</v>
      </c>
      <c r="G89" s="66">
        <v>0.10543010752688152</v>
      </c>
      <c r="H89" s="66">
        <v>0.15620910497052801</v>
      </c>
      <c r="I89" s="62" t="s">
        <v>156</v>
      </c>
      <c r="J89" s="62">
        <v>3009</v>
      </c>
      <c r="K89" s="67">
        <v>325</v>
      </c>
      <c r="M89" s="62">
        <v>42.911362007168464</v>
      </c>
      <c r="N89" s="62">
        <v>24.244767025089597</v>
      </c>
      <c r="O89" s="62">
        <v>33.578064516129032</v>
      </c>
      <c r="P89" s="96">
        <v>9.0216308243727621</v>
      </c>
      <c r="Q89" s="62">
        <v>0</v>
      </c>
      <c r="U89" s="62">
        <v>7.5353668552056122E-2</v>
      </c>
    </row>
    <row r="90" spans="1:21" x14ac:dyDescent="0.2">
      <c r="A90" s="60">
        <v>3</v>
      </c>
      <c r="B90" s="60">
        <v>26</v>
      </c>
      <c r="C90" s="66">
        <v>54.196057347670255</v>
      </c>
      <c r="D90" s="66">
        <v>34.893225806451603</v>
      </c>
      <c r="E90" s="66">
        <v>44.544641577</v>
      </c>
      <c r="F90" s="75">
        <v>20.711057347670248</v>
      </c>
      <c r="G90" s="66">
        <v>0.25569892473118283</v>
      </c>
      <c r="H90" s="66">
        <v>3.5870315444237036E-2</v>
      </c>
      <c r="I90" s="62" t="s">
        <v>157</v>
      </c>
      <c r="J90" s="62">
        <v>3019</v>
      </c>
      <c r="K90" s="67">
        <v>326</v>
      </c>
      <c r="M90" s="62">
        <v>54.466953405017925</v>
      </c>
      <c r="N90" s="62">
        <v>32.096344086021503</v>
      </c>
      <c r="O90" s="62">
        <v>43.281648745519718</v>
      </c>
      <c r="P90" s="96">
        <v>20.845430107526884</v>
      </c>
      <c r="Q90" s="62">
        <v>0</v>
      </c>
      <c r="U90" s="62">
        <v>0.1321757133281968</v>
      </c>
    </row>
    <row r="91" spans="1:21" x14ac:dyDescent="0.2">
      <c r="A91" s="60">
        <v>3</v>
      </c>
      <c r="B91" s="60">
        <v>27</v>
      </c>
      <c r="C91" s="66">
        <v>56.484946236559139</v>
      </c>
      <c r="D91" s="66">
        <v>35.215448028673826</v>
      </c>
      <c r="E91" s="66">
        <v>45.850197132600002</v>
      </c>
      <c r="F91" s="75">
        <v>19.240179211469535</v>
      </c>
      <c r="G91" s="66">
        <v>9.0376344086021257E-2</v>
      </c>
      <c r="H91" s="66">
        <v>5.8554730161389124E-2</v>
      </c>
      <c r="I91" s="62" t="s">
        <v>158</v>
      </c>
      <c r="J91" s="62">
        <v>3025</v>
      </c>
      <c r="K91" s="67">
        <v>327</v>
      </c>
      <c r="M91" s="62">
        <v>64.834086021505385</v>
      </c>
      <c r="N91" s="62">
        <v>34.957777777777771</v>
      </c>
      <c r="O91" s="62">
        <v>49.895931899641582</v>
      </c>
      <c r="P91" s="96">
        <v>19.96516129032258</v>
      </c>
      <c r="Q91" s="62">
        <v>0</v>
      </c>
      <c r="U91" s="62">
        <v>0.11644512635980318</v>
      </c>
    </row>
    <row r="92" spans="1:21" x14ac:dyDescent="0.2">
      <c r="A92" s="60">
        <v>3</v>
      </c>
      <c r="B92" s="60">
        <v>28</v>
      </c>
      <c r="C92" s="66">
        <v>55.862724014336919</v>
      </c>
      <c r="D92" s="66">
        <v>35.293225806451602</v>
      </c>
      <c r="E92" s="66">
        <v>45.5779749103</v>
      </c>
      <c r="F92" s="75">
        <v>19.422025089605736</v>
      </c>
      <c r="G92" s="66">
        <v>0</v>
      </c>
      <c r="H92" s="66">
        <v>6.9853202974337739E-2</v>
      </c>
      <c r="I92" s="62" t="s">
        <v>159</v>
      </c>
      <c r="J92" s="62">
        <v>3017</v>
      </c>
      <c r="K92" s="67">
        <v>328</v>
      </c>
      <c r="M92" s="62">
        <v>52.313369175627258</v>
      </c>
      <c r="N92" s="62">
        <v>30.438960573476702</v>
      </c>
      <c r="O92" s="62">
        <v>41.376164874551968</v>
      </c>
      <c r="P92" s="96">
        <v>6.3462544802867393</v>
      </c>
      <c r="Q92" s="62">
        <v>0</v>
      </c>
      <c r="U92" s="62">
        <v>8.4609744947438628E-2</v>
      </c>
    </row>
    <row r="93" spans="1:21" x14ac:dyDescent="0.2">
      <c r="A93" s="60">
        <v>3</v>
      </c>
      <c r="B93" s="60">
        <v>29</v>
      </c>
      <c r="C93" s="66">
        <v>54.140501792114698</v>
      </c>
      <c r="D93" s="66">
        <v>36.037670250896056</v>
      </c>
      <c r="E93" s="66">
        <v>45.089086021500002</v>
      </c>
      <c r="F93" s="75">
        <v>19.949677419354838</v>
      </c>
      <c r="G93" s="66">
        <v>3.8763440860214854E-2</v>
      </c>
      <c r="H93" s="66">
        <v>9.2415800694234593E-2</v>
      </c>
      <c r="I93" s="62" t="s">
        <v>160</v>
      </c>
      <c r="J93" s="62">
        <v>3022</v>
      </c>
      <c r="K93" s="67">
        <v>329</v>
      </c>
      <c r="M93" s="62">
        <v>57.555591397849462</v>
      </c>
      <c r="N93" s="62">
        <v>34.575734767025082</v>
      </c>
      <c r="O93" s="62">
        <v>46.065663082437275</v>
      </c>
      <c r="P93" s="96">
        <v>0.40121863799283164</v>
      </c>
      <c r="Q93" s="62">
        <v>0</v>
      </c>
      <c r="U93" s="62">
        <v>0.1097249721369952</v>
      </c>
    </row>
    <row r="94" spans="1:21" x14ac:dyDescent="0.2">
      <c r="A94" s="60">
        <v>3</v>
      </c>
      <c r="B94" s="60">
        <v>30</v>
      </c>
      <c r="C94" s="66">
        <v>55.618279569892472</v>
      </c>
      <c r="D94" s="66">
        <v>35.082114695340501</v>
      </c>
      <c r="E94" s="66">
        <v>45.350197132600002</v>
      </c>
      <c r="F94" s="75">
        <v>19.798458781362008</v>
      </c>
      <c r="G94" s="66">
        <v>0.1486559139784949</v>
      </c>
      <c r="H94" s="66">
        <v>8.5420696568014348E-2</v>
      </c>
      <c r="I94" s="62" t="s">
        <v>161</v>
      </c>
      <c r="J94" s="62">
        <v>3027</v>
      </c>
      <c r="K94" s="67">
        <v>330</v>
      </c>
      <c r="M94" s="62">
        <v>66.87960573476704</v>
      </c>
      <c r="N94" s="62">
        <v>40.61433691756271</v>
      </c>
      <c r="O94" s="62">
        <v>53.746971326164882</v>
      </c>
      <c r="P94" s="96">
        <v>18.934336917562728</v>
      </c>
      <c r="Q94" s="62">
        <v>0</v>
      </c>
      <c r="U94" s="62">
        <v>8.0043913627569463E-2</v>
      </c>
    </row>
    <row r="95" spans="1:21" x14ac:dyDescent="0.2">
      <c r="A95" s="60">
        <v>3</v>
      </c>
      <c r="B95" s="60">
        <v>31</v>
      </c>
      <c r="C95" s="66">
        <v>58.629390681003585</v>
      </c>
      <c r="D95" s="66">
        <v>35.915448028673829</v>
      </c>
      <c r="E95" s="66">
        <v>47.2724193548</v>
      </c>
      <c r="F95" s="75">
        <v>17.727580645161289</v>
      </c>
      <c r="G95" s="66">
        <v>0</v>
      </c>
      <c r="H95" s="66">
        <v>0.16141266554300765</v>
      </c>
      <c r="I95" s="62" t="s">
        <v>162</v>
      </c>
      <c r="J95" s="62">
        <v>3026</v>
      </c>
      <c r="K95" s="67">
        <v>331</v>
      </c>
      <c r="M95" s="62">
        <v>63.941195155110627</v>
      </c>
      <c r="N95" s="62">
        <v>39.132292670868864</v>
      </c>
      <c r="O95" s="62">
        <v>51.536743912989749</v>
      </c>
      <c r="P95" s="96">
        <v>30.452204301075266</v>
      </c>
      <c r="Q95" s="62">
        <v>0</v>
      </c>
      <c r="U95" s="62">
        <v>0.14215940834567753</v>
      </c>
    </row>
    <row r="96" spans="1:21" x14ac:dyDescent="0.2">
      <c r="A96" s="60">
        <v>4</v>
      </c>
      <c r="B96" s="60">
        <v>1</v>
      </c>
      <c r="C96" s="66">
        <v>59.507455197132614</v>
      </c>
      <c r="D96" s="66">
        <v>36.891672640382318</v>
      </c>
      <c r="E96" s="66">
        <v>48.199563918700001</v>
      </c>
      <c r="F96" s="75">
        <v>16.872658303464757</v>
      </c>
      <c r="G96" s="66">
        <v>7.2222222222222382E-2</v>
      </c>
      <c r="H96" s="66">
        <v>8.6085723325770427E-2</v>
      </c>
      <c r="I96" s="62" t="s">
        <v>163</v>
      </c>
      <c r="J96" s="62">
        <v>4015</v>
      </c>
      <c r="K96" s="67">
        <v>401</v>
      </c>
      <c r="M96" s="62">
        <v>62.508888888888897</v>
      </c>
      <c r="N96" s="62">
        <v>39.954814814814817</v>
      </c>
      <c r="O96" s="62">
        <v>51.23185185185185</v>
      </c>
      <c r="P96" s="96">
        <v>33.206111111111106</v>
      </c>
      <c r="Q96" s="62">
        <v>0</v>
      </c>
      <c r="U96" s="62">
        <v>0.15669023193598677</v>
      </c>
    </row>
    <row r="97" spans="1:21" x14ac:dyDescent="0.2">
      <c r="A97" s="60">
        <v>4</v>
      </c>
      <c r="B97" s="60">
        <v>2</v>
      </c>
      <c r="C97" s="66">
        <v>59.658888888888882</v>
      </c>
      <c r="D97" s="66">
        <v>36.73740740740741</v>
      </c>
      <c r="E97" s="66">
        <v>48.198148148100003</v>
      </c>
      <c r="F97" s="75">
        <v>17.162962962962965</v>
      </c>
      <c r="G97" s="66">
        <v>0.36111111111111144</v>
      </c>
      <c r="H97" s="66">
        <v>3.2322521760554876E-2</v>
      </c>
      <c r="I97" s="62" t="s">
        <v>164</v>
      </c>
      <c r="J97" s="62">
        <v>4001</v>
      </c>
      <c r="K97" s="67">
        <v>402</v>
      </c>
      <c r="M97" s="62">
        <v>40.261111111111106</v>
      </c>
      <c r="N97" s="62">
        <v>23.326666666666672</v>
      </c>
      <c r="O97" s="62">
        <v>31.793888888888894</v>
      </c>
      <c r="P97" s="96">
        <v>24.935830346475502</v>
      </c>
      <c r="Q97" s="62">
        <v>0</v>
      </c>
      <c r="U97" s="62">
        <v>4.6289467236694359E-2</v>
      </c>
    </row>
    <row r="98" spans="1:21" x14ac:dyDescent="0.2">
      <c r="A98" s="60">
        <v>4</v>
      </c>
      <c r="B98" s="60">
        <v>3</v>
      </c>
      <c r="C98" s="66">
        <v>59.625555555555557</v>
      </c>
      <c r="D98" s="66">
        <v>37.637407407407409</v>
      </c>
      <c r="E98" s="66">
        <v>48.631481481400002</v>
      </c>
      <c r="F98" s="75">
        <v>16.874074074074073</v>
      </c>
      <c r="G98" s="66">
        <v>0.50555555555555576</v>
      </c>
      <c r="H98" s="66">
        <v>0.10700236682298744</v>
      </c>
      <c r="I98" s="62" t="s">
        <v>165</v>
      </c>
      <c r="J98" s="62">
        <v>4002</v>
      </c>
      <c r="K98" s="67">
        <v>403</v>
      </c>
      <c r="M98" s="62">
        <v>44.513333333333335</v>
      </c>
      <c r="N98" s="62">
        <v>27.090000000000011</v>
      </c>
      <c r="O98" s="62">
        <v>35.801666666666655</v>
      </c>
      <c r="P98" s="96">
        <v>22.445579450418155</v>
      </c>
      <c r="Q98" s="62">
        <v>0</v>
      </c>
      <c r="U98" s="62">
        <v>7.7170104431077219E-2</v>
      </c>
    </row>
    <row r="99" spans="1:21" x14ac:dyDescent="0.2">
      <c r="A99" s="60">
        <v>4</v>
      </c>
      <c r="B99" s="60">
        <v>4</v>
      </c>
      <c r="C99" s="66">
        <v>59.725555555555552</v>
      </c>
      <c r="D99" s="66">
        <v>35.67074074074074</v>
      </c>
      <c r="E99" s="66">
        <v>47.698148148100003</v>
      </c>
      <c r="F99" s="75">
        <v>17.485185185185184</v>
      </c>
      <c r="G99" s="66">
        <v>0.18333333333333332</v>
      </c>
      <c r="H99" s="66">
        <v>5.5525437566536509E-2</v>
      </c>
      <c r="I99" s="62" t="s">
        <v>166</v>
      </c>
      <c r="J99" s="62">
        <v>4005</v>
      </c>
      <c r="K99" s="67">
        <v>404</v>
      </c>
      <c r="M99" s="62">
        <v>51.428888888888899</v>
      </c>
      <c r="N99" s="62">
        <v>31.525925925925929</v>
      </c>
      <c r="O99" s="62">
        <v>41.477407407407412</v>
      </c>
      <c r="P99" s="96">
        <v>20.053518518518512</v>
      </c>
      <c r="Q99" s="62">
        <v>0</v>
      </c>
      <c r="U99" s="62">
        <v>6.3381120245861941E-2</v>
      </c>
    </row>
    <row r="100" spans="1:21" x14ac:dyDescent="0.2">
      <c r="A100" s="60">
        <v>4</v>
      </c>
      <c r="B100" s="60">
        <v>5</v>
      </c>
      <c r="C100" s="66">
        <v>60.25888888888889</v>
      </c>
      <c r="D100" s="66">
        <v>34.337407407407412</v>
      </c>
      <c r="E100" s="66">
        <v>47.298148148099997</v>
      </c>
      <c r="F100" s="75">
        <v>17.704629629629625</v>
      </c>
      <c r="G100" s="66">
        <v>2.77777777777762E-3</v>
      </c>
      <c r="H100" s="66">
        <v>4.9466419763682538E-2</v>
      </c>
      <c r="I100" s="62" t="s">
        <v>167</v>
      </c>
      <c r="J100" s="62">
        <v>4006</v>
      </c>
      <c r="K100" s="67">
        <v>405</v>
      </c>
      <c r="M100" s="62">
        <v>52.539641577060941</v>
      </c>
      <c r="N100" s="62">
        <v>32.56919952210275</v>
      </c>
      <c r="O100" s="62">
        <v>42.554420549581842</v>
      </c>
      <c r="P100" s="96">
        <v>19.188333333333329</v>
      </c>
      <c r="Q100" s="62">
        <v>0</v>
      </c>
      <c r="U100" s="62">
        <v>0.28139848571270171</v>
      </c>
    </row>
    <row r="101" spans="1:21" x14ac:dyDescent="0.2">
      <c r="A101" s="60">
        <v>4</v>
      </c>
      <c r="B101" s="60">
        <v>6</v>
      </c>
      <c r="C101" s="66">
        <v>58.792222222222222</v>
      </c>
      <c r="D101" s="66">
        <v>36.970740740740744</v>
      </c>
      <c r="E101" s="66">
        <v>47.881481481400002</v>
      </c>
      <c r="F101" s="75">
        <v>17.335740740740739</v>
      </c>
      <c r="G101" s="66">
        <v>0.21722222222222218</v>
      </c>
      <c r="H101" s="66">
        <v>0.13859013455231783</v>
      </c>
      <c r="I101" s="62" t="s">
        <v>168</v>
      </c>
      <c r="J101" s="62">
        <v>4016</v>
      </c>
      <c r="K101" s="67">
        <v>406</v>
      </c>
      <c r="M101" s="62">
        <v>62.927777777777784</v>
      </c>
      <c r="N101" s="62">
        <v>40.740000000000016</v>
      </c>
      <c r="O101" s="62">
        <v>51.833888888888893</v>
      </c>
      <c r="P101" s="96">
        <v>12.333333333333334</v>
      </c>
      <c r="Q101" s="62">
        <v>0</v>
      </c>
      <c r="U101" s="62">
        <v>7.4309020516991175E-2</v>
      </c>
    </row>
    <row r="102" spans="1:21" x14ac:dyDescent="0.2">
      <c r="A102" s="60">
        <v>4</v>
      </c>
      <c r="B102" s="60">
        <v>7</v>
      </c>
      <c r="C102" s="66">
        <v>60.958888888888893</v>
      </c>
      <c r="D102" s="66">
        <v>38.204074074074079</v>
      </c>
      <c r="E102" s="66">
        <v>49.581481481399997</v>
      </c>
      <c r="F102" s="75">
        <v>15.616296296296294</v>
      </c>
      <c r="G102" s="66">
        <v>0.19777777777777791</v>
      </c>
      <c r="H102" s="66">
        <v>6.5857810969964486E-2</v>
      </c>
      <c r="I102" s="62" t="s">
        <v>169</v>
      </c>
      <c r="J102" s="62">
        <v>4003</v>
      </c>
      <c r="K102" s="67">
        <v>407</v>
      </c>
      <c r="M102" s="62">
        <v>47.884516129032264</v>
      </c>
      <c r="N102" s="62">
        <v>28.617443249701317</v>
      </c>
      <c r="O102" s="62">
        <v>38.25097968936678</v>
      </c>
      <c r="P102" s="96">
        <v>7.5681481481481452</v>
      </c>
      <c r="Q102" s="62">
        <v>0</v>
      </c>
      <c r="U102" s="62">
        <v>9.4982966690512025E-2</v>
      </c>
    </row>
    <row r="103" spans="1:21" x14ac:dyDescent="0.2">
      <c r="A103" s="60">
        <v>4</v>
      </c>
      <c r="B103" s="60">
        <v>8</v>
      </c>
      <c r="C103" s="66">
        <v>60.525555555555563</v>
      </c>
      <c r="D103" s="66">
        <v>39.070740740740739</v>
      </c>
      <c r="E103" s="66">
        <v>49.798148148099997</v>
      </c>
      <c r="F103" s="75">
        <v>15.268518518518517</v>
      </c>
      <c r="G103" s="66">
        <v>6.6666666666666666E-2</v>
      </c>
      <c r="H103" s="66">
        <v>9.2561797798083642E-2</v>
      </c>
      <c r="I103" s="62" t="s">
        <v>170</v>
      </c>
      <c r="J103" s="62">
        <v>4004</v>
      </c>
      <c r="K103" s="67">
        <v>408</v>
      </c>
      <c r="M103" s="62">
        <v>50.484695340501801</v>
      </c>
      <c r="N103" s="62">
        <v>29.643643966547195</v>
      </c>
      <c r="O103" s="62">
        <v>40.064169653524495</v>
      </c>
      <c r="P103" s="96">
        <v>2.7270370370370371</v>
      </c>
      <c r="Q103" s="62">
        <v>0</v>
      </c>
      <c r="U103" s="62">
        <v>6.5023074244080437E-2</v>
      </c>
    </row>
    <row r="104" spans="1:21" x14ac:dyDescent="0.2">
      <c r="A104" s="60">
        <v>4</v>
      </c>
      <c r="B104" s="60">
        <v>9</v>
      </c>
      <c r="C104" s="66">
        <v>58.825555555555553</v>
      </c>
      <c r="D104" s="66">
        <v>36.004074074074076</v>
      </c>
      <c r="E104" s="66">
        <v>47.414814814800003</v>
      </c>
      <c r="F104" s="75">
        <v>17.585185185185185</v>
      </c>
      <c r="G104" s="66">
        <v>0</v>
      </c>
      <c r="H104" s="66">
        <v>0.19623338520927996</v>
      </c>
      <c r="I104" s="62" t="s">
        <v>171</v>
      </c>
      <c r="J104" s="62">
        <v>4008</v>
      </c>
      <c r="K104" s="67">
        <v>409</v>
      </c>
      <c r="M104" s="62">
        <v>55.072222222222223</v>
      </c>
      <c r="N104" s="62">
        <v>34.820740740740739</v>
      </c>
      <c r="O104" s="62">
        <v>44.946481481481484</v>
      </c>
      <c r="P104" s="96">
        <v>1.0690740740740743</v>
      </c>
      <c r="Q104" s="62">
        <v>0</v>
      </c>
      <c r="U104" s="62">
        <v>0.18615100542521293</v>
      </c>
    </row>
    <row r="105" spans="1:21" x14ac:dyDescent="0.2">
      <c r="A105" s="60">
        <v>4</v>
      </c>
      <c r="B105" s="60">
        <v>10</v>
      </c>
      <c r="C105" s="66">
        <v>60.25888888888889</v>
      </c>
      <c r="D105" s="66">
        <v>36.604074074074077</v>
      </c>
      <c r="E105" s="66">
        <v>48.431481481399999</v>
      </c>
      <c r="F105" s="75">
        <v>16.802407407407408</v>
      </c>
      <c r="G105" s="66">
        <v>0.23388888888888887</v>
      </c>
      <c r="H105" s="66">
        <v>6.2703516991203981E-2</v>
      </c>
      <c r="I105" s="62" t="s">
        <v>172</v>
      </c>
      <c r="J105" s="62">
        <v>4009</v>
      </c>
      <c r="K105" s="67">
        <v>410</v>
      </c>
      <c r="M105" s="62">
        <v>55.94777777777778</v>
      </c>
      <c r="N105" s="62">
        <v>35.675555555555555</v>
      </c>
      <c r="O105" s="62">
        <v>45.811666666666675</v>
      </c>
      <c r="P105" s="96">
        <v>6.3938888888888892</v>
      </c>
      <c r="Q105" s="62">
        <v>0</v>
      </c>
      <c r="U105" s="62">
        <v>0.12537442336203838</v>
      </c>
    </row>
    <row r="106" spans="1:21" x14ac:dyDescent="0.2">
      <c r="A106" s="60">
        <v>4</v>
      </c>
      <c r="B106" s="60">
        <v>11</v>
      </c>
      <c r="C106" s="66">
        <v>60.625555555555557</v>
      </c>
      <c r="D106" s="66">
        <v>38.637407407407409</v>
      </c>
      <c r="E106" s="66">
        <v>49.631481481400002</v>
      </c>
      <c r="F106" s="75">
        <v>15.471296296296293</v>
      </c>
      <c r="G106" s="66">
        <v>0.10277777777777762</v>
      </c>
      <c r="H106" s="66">
        <v>0.2115648012157903</v>
      </c>
      <c r="I106" s="62" t="s">
        <v>173</v>
      </c>
      <c r="J106" s="62">
        <v>4013</v>
      </c>
      <c r="K106" s="67">
        <v>411</v>
      </c>
      <c r="M106" s="62">
        <v>60.968888888888905</v>
      </c>
      <c r="N106" s="62">
        <v>38.139259259259262</v>
      </c>
      <c r="O106" s="62">
        <v>49.55407407407408</v>
      </c>
      <c r="P106" s="96">
        <v>8.7196296296296278</v>
      </c>
      <c r="Q106" s="62">
        <v>0</v>
      </c>
      <c r="U106" s="62">
        <v>0.17734334189048423</v>
      </c>
    </row>
    <row r="107" spans="1:21" x14ac:dyDescent="0.2">
      <c r="A107" s="60">
        <v>4</v>
      </c>
      <c r="B107" s="60">
        <v>12</v>
      </c>
      <c r="C107" s="66">
        <v>60.092222222222226</v>
      </c>
      <c r="D107" s="66">
        <v>38.315185185185193</v>
      </c>
      <c r="E107" s="66">
        <v>49.2037037037</v>
      </c>
      <c r="F107" s="75">
        <v>15.819629629629627</v>
      </c>
      <c r="G107" s="66">
        <v>2.3333333333333428E-2</v>
      </c>
      <c r="H107" s="66">
        <v>0.14509770428958849</v>
      </c>
      <c r="I107" s="62" t="s">
        <v>174</v>
      </c>
      <c r="J107" s="62">
        <v>4027</v>
      </c>
      <c r="K107" s="67">
        <v>412</v>
      </c>
      <c r="M107" s="62">
        <v>75.805555555555557</v>
      </c>
      <c r="N107" s="62">
        <v>52.056296296296296</v>
      </c>
      <c r="O107" s="62">
        <v>63.930925925925933</v>
      </c>
      <c r="P107" s="96">
        <v>17.985507765830349</v>
      </c>
      <c r="Q107" s="62">
        <v>0</v>
      </c>
      <c r="U107" s="62">
        <v>0.16002460430213714</v>
      </c>
    </row>
    <row r="108" spans="1:21" x14ac:dyDescent="0.2">
      <c r="A108" s="60">
        <v>4</v>
      </c>
      <c r="B108" s="60">
        <v>13</v>
      </c>
      <c r="C108" s="66">
        <v>59.458888888888893</v>
      </c>
      <c r="D108" s="66">
        <v>38.304074074074073</v>
      </c>
      <c r="E108" s="66">
        <v>48.881481481400002</v>
      </c>
      <c r="F108" s="75">
        <v>16.151851851851852</v>
      </c>
      <c r="G108" s="66">
        <v>3.3333333333333333E-2</v>
      </c>
      <c r="H108" s="66">
        <v>0.13726019801292344</v>
      </c>
      <c r="I108" s="62" t="s">
        <v>175</v>
      </c>
      <c r="J108" s="62">
        <v>4030</v>
      </c>
      <c r="K108" s="67">
        <v>413</v>
      </c>
      <c r="M108" s="62">
        <v>83.492222222222225</v>
      </c>
      <c r="N108" s="62">
        <v>60.066666666666649</v>
      </c>
      <c r="O108" s="62">
        <v>71.779444444444437</v>
      </c>
      <c r="P108" s="96">
        <v>29.198333333333334</v>
      </c>
      <c r="Q108" s="62">
        <v>6.7794444444444464</v>
      </c>
      <c r="U108" s="62">
        <v>6.8973164571757326E-2</v>
      </c>
    </row>
    <row r="109" spans="1:21" x14ac:dyDescent="0.2">
      <c r="A109" s="60">
        <v>4</v>
      </c>
      <c r="B109" s="60">
        <v>14</v>
      </c>
      <c r="C109" s="66">
        <v>60.725555555555566</v>
      </c>
      <c r="D109" s="66">
        <v>39.537407407407407</v>
      </c>
      <c r="E109" s="66">
        <v>50.131481481400002</v>
      </c>
      <c r="F109" s="75">
        <v>15.242407407407406</v>
      </c>
      <c r="G109" s="66">
        <v>0.37388888888888894</v>
      </c>
      <c r="H109" s="66">
        <v>0.20755741126823293</v>
      </c>
      <c r="I109" s="62" t="s">
        <v>176</v>
      </c>
      <c r="J109" s="62">
        <v>4029</v>
      </c>
      <c r="K109" s="67">
        <v>414</v>
      </c>
      <c r="M109" s="62">
        <v>79.070000000000007</v>
      </c>
      <c r="N109" s="62">
        <v>57.604444444444439</v>
      </c>
      <c r="O109" s="62">
        <v>68.337222222222238</v>
      </c>
      <c r="P109" s="96">
        <v>23.522592592592591</v>
      </c>
      <c r="Q109" s="62">
        <v>3.3372222222222225</v>
      </c>
      <c r="U109" s="62">
        <v>9.224318607662399E-2</v>
      </c>
    </row>
    <row r="110" spans="1:21" x14ac:dyDescent="0.2">
      <c r="A110" s="60">
        <v>4</v>
      </c>
      <c r="B110" s="60">
        <v>15</v>
      </c>
      <c r="C110" s="66">
        <v>64.425555555555562</v>
      </c>
      <c r="D110" s="66">
        <v>41.837407407407412</v>
      </c>
      <c r="E110" s="66">
        <v>53.131481481400002</v>
      </c>
      <c r="F110" s="75">
        <v>12.616296296296296</v>
      </c>
      <c r="G110" s="66">
        <v>0.74777777777777787</v>
      </c>
      <c r="H110" s="66">
        <v>0.17125106030759396</v>
      </c>
      <c r="I110" s="62" t="s">
        <v>177</v>
      </c>
      <c r="J110" s="62">
        <v>4023</v>
      </c>
      <c r="K110" s="67">
        <v>415</v>
      </c>
      <c r="M110" s="62">
        <v>70.671111111111117</v>
      </c>
      <c r="N110" s="62">
        <v>46.541111111111114</v>
      </c>
      <c r="O110" s="62">
        <v>58.606111111111112</v>
      </c>
      <c r="P110" s="96">
        <v>26.74902031063322</v>
      </c>
      <c r="Q110" s="62">
        <v>0</v>
      </c>
      <c r="U110" s="62">
        <v>0.15746691041592825</v>
      </c>
    </row>
    <row r="111" spans="1:21" x14ac:dyDescent="0.2">
      <c r="A111" s="60">
        <v>4</v>
      </c>
      <c r="B111" s="60">
        <v>16</v>
      </c>
      <c r="C111" s="66">
        <v>65.625555555555565</v>
      </c>
      <c r="D111" s="66">
        <v>40.104074074074077</v>
      </c>
      <c r="E111" s="66">
        <v>52.864814814799999</v>
      </c>
      <c r="F111" s="75">
        <v>12.94962962962963</v>
      </c>
      <c r="G111" s="66">
        <v>0.81444444444444453</v>
      </c>
      <c r="H111" s="66">
        <v>0.26665841617831476</v>
      </c>
      <c r="I111" s="62" t="s">
        <v>178</v>
      </c>
      <c r="J111" s="62">
        <v>4007</v>
      </c>
      <c r="K111" s="67">
        <v>416</v>
      </c>
      <c r="M111" s="62">
        <v>53.92444444444444</v>
      </c>
      <c r="N111" s="62">
        <v>33.440000000000005</v>
      </c>
      <c r="O111" s="62">
        <v>43.682222222222222</v>
      </c>
      <c r="P111" s="96">
        <v>11.424444444444445</v>
      </c>
      <c r="Q111" s="62">
        <v>0</v>
      </c>
      <c r="U111" s="62">
        <v>0.10516675889974859</v>
      </c>
    </row>
    <row r="112" spans="1:21" x14ac:dyDescent="0.2">
      <c r="A112" s="60">
        <v>4</v>
      </c>
      <c r="B112" s="60">
        <v>17</v>
      </c>
      <c r="C112" s="66">
        <v>64.492222222222225</v>
      </c>
      <c r="D112" s="66">
        <v>41.037407407407407</v>
      </c>
      <c r="E112" s="66">
        <v>52.764814814799998</v>
      </c>
      <c r="F112" s="75">
        <v>12.570185185185183</v>
      </c>
      <c r="G112" s="66">
        <v>0.33499999999999991</v>
      </c>
      <c r="H112" s="66">
        <v>8.7102222181865904E-2</v>
      </c>
      <c r="I112" s="62" t="s">
        <v>179</v>
      </c>
      <c r="J112" s="62">
        <v>4010</v>
      </c>
      <c r="K112" s="67">
        <v>417</v>
      </c>
      <c r="M112" s="62">
        <v>57.423476702508971</v>
      </c>
      <c r="N112" s="62">
        <v>36.605507765830346</v>
      </c>
      <c r="O112" s="62">
        <v>47.014492234169644</v>
      </c>
      <c r="P112" s="96">
        <v>0</v>
      </c>
      <c r="Q112" s="62">
        <v>0</v>
      </c>
      <c r="U112" s="62">
        <v>0.15408621368819098</v>
      </c>
    </row>
    <row r="113" spans="1:21" x14ac:dyDescent="0.2">
      <c r="A113" s="60">
        <v>4</v>
      </c>
      <c r="B113" s="60">
        <v>18</v>
      </c>
      <c r="C113" s="66">
        <v>65.392222222222216</v>
      </c>
      <c r="D113" s="66">
        <v>42.070740740740739</v>
      </c>
      <c r="E113" s="66">
        <v>53.731481481400003</v>
      </c>
      <c r="F113" s="75">
        <v>11.940185185185186</v>
      </c>
      <c r="G113" s="66">
        <v>0.67166666666666641</v>
      </c>
      <c r="H113" s="66">
        <v>0.24007941659054197</v>
      </c>
      <c r="I113" s="62" t="s">
        <v>180</v>
      </c>
      <c r="J113" s="62">
        <v>4012</v>
      </c>
      <c r="K113" s="67">
        <v>418</v>
      </c>
      <c r="M113" s="62">
        <v>59.197347670250899</v>
      </c>
      <c r="N113" s="62">
        <v>38.239581839904424</v>
      </c>
      <c r="O113" s="62">
        <v>48.718464755077655</v>
      </c>
      <c r="P113" s="96">
        <v>5.4016666666666673</v>
      </c>
      <c r="Q113" s="62">
        <v>0</v>
      </c>
      <c r="U113" s="62">
        <v>5.2585629322118896E-2</v>
      </c>
    </row>
    <row r="114" spans="1:21" x14ac:dyDescent="0.2">
      <c r="A114" s="60">
        <v>4</v>
      </c>
      <c r="B114" s="60">
        <v>19</v>
      </c>
      <c r="C114" s="66">
        <v>66.525555555555556</v>
      </c>
      <c r="D114" s="66">
        <v>44.17074074074074</v>
      </c>
      <c r="E114" s="66">
        <v>55.348148148100002</v>
      </c>
      <c r="F114" s="75">
        <v>10.360185185185184</v>
      </c>
      <c r="G114" s="66">
        <v>0.70833333333333282</v>
      </c>
      <c r="H114" s="66">
        <v>0.11246724326468814</v>
      </c>
      <c r="I114" s="62" t="s">
        <v>181</v>
      </c>
      <c r="J114" s="62">
        <v>4011</v>
      </c>
      <c r="K114" s="67">
        <v>419</v>
      </c>
      <c r="M114" s="62">
        <v>59.396666666666675</v>
      </c>
      <c r="N114" s="62">
        <v>36.32555555555556</v>
      </c>
      <c r="O114" s="62">
        <v>47.861111111111121</v>
      </c>
      <c r="P114" s="96">
        <v>17.138888888888893</v>
      </c>
      <c r="Q114" s="62">
        <v>0</v>
      </c>
      <c r="U114" s="62">
        <v>6.3992593748367424E-2</v>
      </c>
    </row>
    <row r="115" spans="1:21" x14ac:dyDescent="0.2">
      <c r="A115" s="60">
        <v>4</v>
      </c>
      <c r="B115" s="60">
        <v>20</v>
      </c>
      <c r="C115" s="66">
        <v>66.558888888888902</v>
      </c>
      <c r="D115" s="66">
        <v>44.137407407407409</v>
      </c>
      <c r="E115" s="66">
        <v>55.348148148100002</v>
      </c>
      <c r="F115" s="75">
        <v>10.125185185185185</v>
      </c>
      <c r="G115" s="66">
        <v>0.47333333333333294</v>
      </c>
      <c r="H115" s="66">
        <v>8.5697675139588522E-2</v>
      </c>
      <c r="I115" s="62" t="s">
        <v>182</v>
      </c>
      <c r="J115" s="62">
        <v>4014</v>
      </c>
      <c r="K115" s="67">
        <v>420</v>
      </c>
      <c r="M115" s="62">
        <v>60.613333333333337</v>
      </c>
      <c r="N115" s="62">
        <v>40.019629629629634</v>
      </c>
      <c r="O115" s="62">
        <v>50.316481481481468</v>
      </c>
      <c r="P115" s="96">
        <v>16.281535244922338</v>
      </c>
      <c r="Q115" s="62">
        <v>0</v>
      </c>
      <c r="U115" s="62">
        <v>0.32770911625127541</v>
      </c>
    </row>
    <row r="116" spans="1:21" x14ac:dyDescent="0.2">
      <c r="A116" s="60">
        <v>4</v>
      </c>
      <c r="B116" s="60">
        <v>21</v>
      </c>
      <c r="C116" s="66">
        <v>65.75888888888889</v>
      </c>
      <c r="D116" s="66">
        <v>43.804074074074073</v>
      </c>
      <c r="E116" s="66">
        <v>54.7814814814</v>
      </c>
      <c r="F116" s="75">
        <v>10.385185185185184</v>
      </c>
      <c r="G116" s="66">
        <v>0.16666666666666666</v>
      </c>
      <c r="H116" s="66">
        <v>0.16878810839390185</v>
      </c>
      <c r="I116" s="62" t="s">
        <v>183</v>
      </c>
      <c r="J116" s="62">
        <v>4017</v>
      </c>
      <c r="K116" s="67">
        <v>421</v>
      </c>
      <c r="M116" s="62">
        <v>63.528888888888893</v>
      </c>
      <c r="N116" s="62">
        <v>41.804444444444442</v>
      </c>
      <c r="O116" s="62">
        <v>52.666666666666664</v>
      </c>
      <c r="P116" s="96">
        <v>14.683518518518516</v>
      </c>
      <c r="Q116" s="62">
        <v>0</v>
      </c>
      <c r="U116" s="62">
        <v>0.10548805815160954</v>
      </c>
    </row>
    <row r="117" spans="1:21" x14ac:dyDescent="0.2">
      <c r="A117" s="60">
        <v>4</v>
      </c>
      <c r="B117" s="60">
        <v>22</v>
      </c>
      <c r="C117" s="66">
        <v>62.892222222222216</v>
      </c>
      <c r="D117" s="66">
        <v>41.337407407407412</v>
      </c>
      <c r="E117" s="66">
        <v>52.114814814799999</v>
      </c>
      <c r="F117" s="75">
        <v>13.089629629629629</v>
      </c>
      <c r="G117" s="66">
        <v>0.20444444444444468</v>
      </c>
      <c r="H117" s="66">
        <v>0.18340938932570325</v>
      </c>
      <c r="I117" s="62" t="s">
        <v>184</v>
      </c>
      <c r="J117" s="62">
        <v>4020</v>
      </c>
      <c r="K117" s="67">
        <v>422</v>
      </c>
      <c r="M117" s="62">
        <v>67.398888888888891</v>
      </c>
      <c r="N117" s="62">
        <v>43.363333333333323</v>
      </c>
      <c r="O117" s="62">
        <v>55.381111111111117</v>
      </c>
      <c r="P117" s="96">
        <v>0</v>
      </c>
      <c r="Q117" s="62">
        <v>0</v>
      </c>
      <c r="U117" s="62">
        <v>0.16010326068983982</v>
      </c>
    </row>
    <row r="118" spans="1:21" x14ac:dyDescent="0.2">
      <c r="A118" s="60">
        <v>4</v>
      </c>
      <c r="B118" s="60">
        <v>23</v>
      </c>
      <c r="C118" s="66">
        <v>65.89222222222223</v>
      </c>
      <c r="D118" s="66">
        <v>42.904074074074074</v>
      </c>
      <c r="E118" s="66">
        <v>54.398148148099999</v>
      </c>
      <c r="F118" s="75">
        <v>11.066851851851851</v>
      </c>
      <c r="G118" s="66">
        <v>0.46500000000000008</v>
      </c>
      <c r="H118" s="66">
        <v>0.11213742520344626</v>
      </c>
      <c r="I118" s="62" t="s">
        <v>185</v>
      </c>
      <c r="J118" s="62">
        <v>4025</v>
      </c>
      <c r="K118" s="67">
        <v>423</v>
      </c>
      <c r="M118" s="62">
        <v>73.581111111111113</v>
      </c>
      <c r="N118" s="62">
        <v>47.994074074074071</v>
      </c>
      <c r="O118" s="62">
        <v>60.787592592592596</v>
      </c>
      <c r="P118" s="96">
        <v>9.4444444444443821E-3</v>
      </c>
      <c r="Q118" s="62">
        <v>0</v>
      </c>
      <c r="U118" s="62">
        <v>0.1615541415780849</v>
      </c>
    </row>
    <row r="119" spans="1:21" x14ac:dyDescent="0.2">
      <c r="A119" s="60">
        <v>4</v>
      </c>
      <c r="B119" s="60">
        <v>24</v>
      </c>
      <c r="C119" s="66">
        <v>64.992222222222225</v>
      </c>
      <c r="D119" s="66">
        <v>43.470740740740744</v>
      </c>
      <c r="E119" s="66">
        <v>54.231481481400003</v>
      </c>
      <c r="F119" s="75">
        <v>11.152407407407408</v>
      </c>
      <c r="G119" s="66">
        <v>0.38388888888888884</v>
      </c>
      <c r="H119" s="66">
        <v>7.4276491159785421E-2</v>
      </c>
      <c r="I119" s="62" t="s">
        <v>186</v>
      </c>
      <c r="J119" s="62">
        <v>4024</v>
      </c>
      <c r="K119" s="67">
        <v>424</v>
      </c>
      <c r="M119" s="62">
        <v>72.611111111111114</v>
      </c>
      <c r="N119" s="62">
        <v>46.585555555555565</v>
      </c>
      <c r="O119" s="62">
        <v>59.598333333333336</v>
      </c>
      <c r="P119" s="96">
        <v>15.445925925925923</v>
      </c>
      <c r="Q119" s="62">
        <v>0</v>
      </c>
      <c r="U119" s="62">
        <v>0.28528396834573172</v>
      </c>
    </row>
    <row r="120" spans="1:21" x14ac:dyDescent="0.2">
      <c r="A120" s="60">
        <v>4</v>
      </c>
      <c r="B120" s="60">
        <v>25</v>
      </c>
      <c r="C120" s="66">
        <v>66.325555555555567</v>
      </c>
      <c r="D120" s="66">
        <v>44.804074074074073</v>
      </c>
      <c r="E120" s="66">
        <v>55.564814814800002</v>
      </c>
      <c r="F120" s="75">
        <v>10.445</v>
      </c>
      <c r="G120" s="66">
        <v>1.0098148148148149</v>
      </c>
      <c r="H120" s="66">
        <v>0.22096315470863173</v>
      </c>
      <c r="I120" s="62" t="s">
        <v>187</v>
      </c>
      <c r="J120" s="62">
        <v>4028</v>
      </c>
      <c r="K120" s="67">
        <v>425</v>
      </c>
      <c r="M120" s="62">
        <v>78.043333333333337</v>
      </c>
      <c r="N120" s="62">
        <v>54.042962962962967</v>
      </c>
      <c r="O120" s="62">
        <v>66.043148148148163</v>
      </c>
      <c r="P120" s="96">
        <v>10.569814814814814</v>
      </c>
      <c r="Q120" s="62">
        <v>1.0525925925925923</v>
      </c>
      <c r="U120" s="62">
        <v>0.1836986205350907</v>
      </c>
    </row>
    <row r="121" spans="1:21" x14ac:dyDescent="0.2">
      <c r="A121" s="60">
        <v>4</v>
      </c>
      <c r="B121" s="60">
        <v>26</v>
      </c>
      <c r="C121" s="66">
        <v>67.125555555555565</v>
      </c>
      <c r="D121" s="66">
        <v>45.937407407407399</v>
      </c>
      <c r="E121" s="66">
        <v>56.5314814814</v>
      </c>
      <c r="F121" s="75">
        <v>9.1629629629629612</v>
      </c>
      <c r="G121" s="66">
        <v>0.69444444444444431</v>
      </c>
      <c r="H121" s="66">
        <v>0.16431656281998197</v>
      </c>
      <c r="I121" s="62" t="s">
        <v>188</v>
      </c>
      <c r="J121" s="62">
        <v>4018</v>
      </c>
      <c r="K121" s="67">
        <v>426</v>
      </c>
      <c r="M121" s="62">
        <v>66.191111111111098</v>
      </c>
      <c r="N121" s="62">
        <v>40.959999999999994</v>
      </c>
      <c r="O121" s="62">
        <v>53.575555555555553</v>
      </c>
      <c r="P121" s="96">
        <v>4.2124074074074072</v>
      </c>
      <c r="Q121" s="62">
        <v>0</v>
      </c>
      <c r="U121" s="62">
        <v>0.1496193617845982</v>
      </c>
    </row>
    <row r="122" spans="1:21" x14ac:dyDescent="0.2">
      <c r="A122" s="60">
        <v>4</v>
      </c>
      <c r="B122" s="60">
        <v>27</v>
      </c>
      <c r="C122" s="66">
        <v>66.325555555555567</v>
      </c>
      <c r="D122" s="66">
        <v>46.070740740740739</v>
      </c>
      <c r="E122" s="66">
        <v>56.198148148100003</v>
      </c>
      <c r="F122" s="75">
        <v>9.6651851851851855</v>
      </c>
      <c r="G122" s="66">
        <v>0.86333333333333351</v>
      </c>
      <c r="H122" s="66">
        <v>0.14079324164252377</v>
      </c>
      <c r="I122" s="62" t="s">
        <v>189</v>
      </c>
      <c r="J122" s="62">
        <v>4022</v>
      </c>
      <c r="K122" s="67">
        <v>427</v>
      </c>
      <c r="M122" s="62">
        <v>70.786666666666676</v>
      </c>
      <c r="N122" s="62">
        <v>44.077037037037037</v>
      </c>
      <c r="O122" s="62">
        <v>57.43185185185186</v>
      </c>
      <c r="P122" s="96">
        <v>9.6188888888888879</v>
      </c>
      <c r="Q122" s="62">
        <v>0</v>
      </c>
      <c r="U122" s="62">
        <v>0.28519638360826405</v>
      </c>
    </row>
    <row r="123" spans="1:21" x14ac:dyDescent="0.2">
      <c r="A123" s="60">
        <v>4</v>
      </c>
      <c r="B123" s="60">
        <v>28</v>
      </c>
      <c r="C123" s="66">
        <v>64.925555555555562</v>
      </c>
      <c r="D123" s="66">
        <v>43.337407407407412</v>
      </c>
      <c r="E123" s="66">
        <v>54.131481481400002</v>
      </c>
      <c r="F123" s="75">
        <v>11.120740740740739</v>
      </c>
      <c r="G123" s="66">
        <v>0.25222222222222257</v>
      </c>
      <c r="H123" s="66">
        <v>0.24321423487164834</v>
      </c>
      <c r="I123" s="62" t="s">
        <v>190</v>
      </c>
      <c r="J123" s="62">
        <v>4026</v>
      </c>
      <c r="K123" s="67">
        <v>428</v>
      </c>
      <c r="M123" s="62">
        <v>74.744444444444454</v>
      </c>
      <c r="N123" s="62">
        <v>49.801481481481474</v>
      </c>
      <c r="O123" s="62">
        <v>62.272962962962957</v>
      </c>
      <c r="P123" s="96">
        <v>13.768148148148148</v>
      </c>
      <c r="Q123" s="62">
        <v>0</v>
      </c>
      <c r="U123" s="62">
        <v>5.5454680510138361E-2</v>
      </c>
    </row>
    <row r="124" spans="1:21" x14ac:dyDescent="0.2">
      <c r="A124" s="60">
        <v>4</v>
      </c>
      <c r="B124" s="60">
        <v>29</v>
      </c>
      <c r="C124" s="66">
        <v>64.325555555555553</v>
      </c>
      <c r="D124" s="66">
        <v>44.604074074074077</v>
      </c>
      <c r="E124" s="66">
        <v>54.4648148148</v>
      </c>
      <c r="F124" s="75">
        <v>10.792962962962962</v>
      </c>
      <c r="G124" s="66">
        <v>0.25777777777777783</v>
      </c>
      <c r="H124" s="66">
        <v>0.17208703598521602</v>
      </c>
      <c r="I124" s="62" t="s">
        <v>191</v>
      </c>
      <c r="J124" s="62">
        <v>4019</v>
      </c>
      <c r="K124" s="67">
        <v>429</v>
      </c>
      <c r="M124" s="62">
        <v>67.282222222222217</v>
      </c>
      <c r="N124" s="62">
        <v>41.578148148148145</v>
      </c>
      <c r="O124" s="62">
        <v>54.430185185185181</v>
      </c>
      <c r="P124" s="96">
        <v>21.317777777777781</v>
      </c>
      <c r="Q124" s="62">
        <v>0</v>
      </c>
      <c r="U124" s="62">
        <v>8.0379381427498592E-2</v>
      </c>
    </row>
    <row r="125" spans="1:21" x14ac:dyDescent="0.2">
      <c r="A125" s="60">
        <v>4</v>
      </c>
      <c r="B125" s="60">
        <v>30</v>
      </c>
      <c r="C125" s="66">
        <v>66.358888888888885</v>
      </c>
      <c r="D125" s="66">
        <v>44.537407407407407</v>
      </c>
      <c r="E125" s="66">
        <v>55.448148148100003</v>
      </c>
      <c r="F125" s="75">
        <v>10.299074074074072</v>
      </c>
      <c r="G125" s="66">
        <v>0.74722222222222234</v>
      </c>
      <c r="H125" s="66">
        <v>9.3738501681841974E-2</v>
      </c>
      <c r="I125" s="62" t="s">
        <v>192</v>
      </c>
      <c r="J125" s="62">
        <v>4021</v>
      </c>
      <c r="K125" s="67">
        <v>430</v>
      </c>
      <c r="M125" s="62">
        <v>68.682222222222208</v>
      </c>
      <c r="N125" s="62">
        <v>43.878518518518518</v>
      </c>
      <c r="O125" s="62">
        <v>56.280370370370377</v>
      </c>
      <c r="P125" s="96">
        <v>13.166111111111112</v>
      </c>
      <c r="Q125" s="62">
        <v>0</v>
      </c>
      <c r="U125" s="62">
        <v>0.12767013340354574</v>
      </c>
    </row>
    <row r="126" spans="1:21" x14ac:dyDescent="0.2">
      <c r="A126" s="60">
        <v>5</v>
      </c>
      <c r="B126" s="60">
        <v>1</v>
      </c>
      <c r="C126" s="66">
        <v>66.034121863799285</v>
      </c>
      <c r="D126" s="66">
        <v>45.555949820788534</v>
      </c>
      <c r="E126" s="66">
        <v>55.795035842200001</v>
      </c>
      <c r="F126" s="75">
        <v>10.093655913978496</v>
      </c>
      <c r="G126" s="66">
        <v>0.88869175627240182</v>
      </c>
      <c r="H126" s="66">
        <v>8.7473573060533563E-2</v>
      </c>
      <c r="I126" s="62" t="s">
        <v>193</v>
      </c>
      <c r="J126" s="62">
        <v>5002</v>
      </c>
      <c r="K126" s="67">
        <v>501</v>
      </c>
      <c r="M126" s="62">
        <v>57.954086021505397</v>
      </c>
      <c r="N126" s="62">
        <v>37.322258064516141</v>
      </c>
      <c r="O126" s="62">
        <v>47.638172043010755</v>
      </c>
      <c r="P126" s="96">
        <v>9.1459677419354843</v>
      </c>
      <c r="Q126" s="62">
        <v>0</v>
      </c>
      <c r="U126" s="62">
        <v>6.301092263683887E-2</v>
      </c>
    </row>
    <row r="127" spans="1:21" x14ac:dyDescent="0.2">
      <c r="A127" s="60">
        <v>5</v>
      </c>
      <c r="B127" s="60">
        <v>2</v>
      </c>
      <c r="C127" s="66">
        <v>66.573548387096764</v>
      </c>
      <c r="D127" s="66">
        <v>44.851397849462373</v>
      </c>
      <c r="E127" s="66">
        <v>55.712473118200002</v>
      </c>
      <c r="F127" s="75">
        <v>10.062365591397851</v>
      </c>
      <c r="G127" s="66">
        <v>0.77483870967741997</v>
      </c>
      <c r="H127" s="66">
        <v>0.113727591002974</v>
      </c>
      <c r="I127" s="62" t="s">
        <v>194</v>
      </c>
      <c r="J127" s="62">
        <v>5020</v>
      </c>
      <c r="K127" s="67">
        <v>502</v>
      </c>
      <c r="M127" s="62">
        <v>76.472043010752685</v>
      </c>
      <c r="N127" s="62">
        <v>53.67881720430109</v>
      </c>
      <c r="O127" s="62">
        <v>65.075430107526913</v>
      </c>
      <c r="P127" s="96">
        <v>5.264462365591398</v>
      </c>
      <c r="Q127" s="62">
        <v>0.16376344086021674</v>
      </c>
      <c r="U127" s="62">
        <v>0.33238427400269066</v>
      </c>
    </row>
    <row r="128" spans="1:21" x14ac:dyDescent="0.2">
      <c r="A128" s="60">
        <v>5</v>
      </c>
      <c r="B128" s="60">
        <v>3</v>
      </c>
      <c r="C128" s="66">
        <v>66.47354838709677</v>
      </c>
      <c r="D128" s="66">
        <v>46.084731182795707</v>
      </c>
      <c r="E128" s="66">
        <v>56.279139784900003</v>
      </c>
      <c r="F128" s="75">
        <v>9.3931720430107521</v>
      </c>
      <c r="G128" s="66">
        <v>0.67231182795698929</v>
      </c>
      <c r="H128" s="66">
        <v>0.2580198752530799</v>
      </c>
      <c r="I128" s="62" t="s">
        <v>195</v>
      </c>
      <c r="J128" s="62">
        <v>5019</v>
      </c>
      <c r="K128" s="67">
        <v>503</v>
      </c>
      <c r="M128" s="62">
        <v>75.485591397849447</v>
      </c>
      <c r="N128" s="62">
        <v>52.662473118279578</v>
      </c>
      <c r="O128" s="62">
        <v>64.074032258064534</v>
      </c>
      <c r="P128" s="96">
        <v>6.7132795698924737</v>
      </c>
      <c r="Q128" s="62">
        <v>0</v>
      </c>
      <c r="U128" s="62">
        <v>0.17680614746045936</v>
      </c>
    </row>
    <row r="129" spans="1:21" x14ac:dyDescent="0.2">
      <c r="A129" s="60">
        <v>5</v>
      </c>
      <c r="B129" s="60">
        <v>4</v>
      </c>
      <c r="C129" s="66">
        <v>66.140215053763441</v>
      </c>
      <c r="D129" s="66">
        <v>46.351397849462373</v>
      </c>
      <c r="E129" s="66">
        <v>56.245806451599996</v>
      </c>
      <c r="F129" s="75">
        <v>9.2244086021505378</v>
      </c>
      <c r="G129" s="66">
        <v>0.47021505376344097</v>
      </c>
      <c r="H129" s="66">
        <v>0.23278302427426162</v>
      </c>
      <c r="I129" s="62" t="s">
        <v>196</v>
      </c>
      <c r="J129" s="62">
        <v>5003</v>
      </c>
      <c r="K129" s="67">
        <v>504</v>
      </c>
      <c r="M129" s="62">
        <v>58.158028673835133</v>
      </c>
      <c r="N129" s="62">
        <v>41.105483870967753</v>
      </c>
      <c r="O129" s="62">
        <v>49.631756272401425</v>
      </c>
      <c r="P129" s="96">
        <v>13.707939068100355</v>
      </c>
      <c r="Q129" s="62">
        <v>0</v>
      </c>
      <c r="U129" s="62">
        <v>0.2735823615563247</v>
      </c>
    </row>
    <row r="130" spans="1:21" x14ac:dyDescent="0.2">
      <c r="A130" s="60">
        <v>5</v>
      </c>
      <c r="B130" s="60">
        <v>5</v>
      </c>
      <c r="C130" s="66">
        <v>68.640215053763441</v>
      </c>
      <c r="D130" s="66">
        <v>47.018064516129037</v>
      </c>
      <c r="E130" s="66">
        <v>57.829139784900001</v>
      </c>
      <c r="F130" s="75">
        <v>7.8363440860215041</v>
      </c>
      <c r="G130" s="66">
        <v>0.66548387096774209</v>
      </c>
      <c r="H130" s="66">
        <v>0.16819857645150563</v>
      </c>
      <c r="I130" s="62" t="s">
        <v>197</v>
      </c>
      <c r="J130" s="62">
        <v>5001</v>
      </c>
      <c r="K130" s="67">
        <v>505</v>
      </c>
      <c r="M130" s="62">
        <v>52.70928315412187</v>
      </c>
      <c r="N130" s="62">
        <v>34.888207885304659</v>
      </c>
      <c r="O130" s="62">
        <v>43.798745519713258</v>
      </c>
      <c r="P130" s="96">
        <v>6.065878136200717</v>
      </c>
      <c r="Q130" s="62">
        <v>0</v>
      </c>
      <c r="U130" s="62">
        <v>0.11197153173666395</v>
      </c>
    </row>
    <row r="131" spans="1:21" x14ac:dyDescent="0.2">
      <c r="A131" s="60">
        <v>5</v>
      </c>
      <c r="B131" s="60">
        <v>6</v>
      </c>
      <c r="C131" s="66">
        <v>69.095770609319004</v>
      </c>
      <c r="D131" s="66">
        <v>47.184731182795709</v>
      </c>
      <c r="E131" s="66">
        <v>58.140250895999998</v>
      </c>
      <c r="F131" s="75">
        <v>7.6836738351254468</v>
      </c>
      <c r="G131" s="66">
        <v>0.82392473118279619</v>
      </c>
      <c r="H131" s="66">
        <v>8.4704174662168161E-2</v>
      </c>
      <c r="I131" s="62" t="s">
        <v>198</v>
      </c>
      <c r="J131" s="62">
        <v>5004</v>
      </c>
      <c r="K131" s="67">
        <v>506</v>
      </c>
      <c r="M131" s="62">
        <v>60.554982078853044</v>
      </c>
      <c r="N131" s="62">
        <v>42.029139784946238</v>
      </c>
      <c r="O131" s="62">
        <v>51.292060931899641</v>
      </c>
      <c r="P131" s="96">
        <v>2.4845698924731172</v>
      </c>
      <c r="Q131" s="62">
        <v>0</v>
      </c>
      <c r="U131" s="62">
        <v>6.7212299096521683E-2</v>
      </c>
    </row>
    <row r="132" spans="1:21" x14ac:dyDescent="0.2">
      <c r="A132" s="60">
        <v>5</v>
      </c>
      <c r="B132" s="60">
        <v>7</v>
      </c>
      <c r="C132" s="66">
        <v>71.97354838709677</v>
      </c>
      <c r="D132" s="66">
        <v>49.018064516129037</v>
      </c>
      <c r="E132" s="66">
        <v>60.495806451599996</v>
      </c>
      <c r="F132" s="75">
        <v>5.4380645161290317</v>
      </c>
      <c r="G132" s="66">
        <v>0.9338709677419359</v>
      </c>
      <c r="H132" s="66">
        <v>0.24318176437587244</v>
      </c>
      <c r="I132" s="62" t="s">
        <v>199</v>
      </c>
      <c r="J132" s="62">
        <v>5011</v>
      </c>
      <c r="K132" s="67">
        <v>507</v>
      </c>
      <c r="M132" s="62">
        <v>70.113333333333316</v>
      </c>
      <c r="N132" s="62">
        <v>46.460107526881735</v>
      </c>
      <c r="O132" s="62">
        <v>58.286720430107529</v>
      </c>
      <c r="P132" s="96">
        <v>0</v>
      </c>
      <c r="Q132" s="62">
        <v>0</v>
      </c>
      <c r="U132" s="62">
        <v>0.15065857123804108</v>
      </c>
    </row>
    <row r="133" spans="1:21" x14ac:dyDescent="0.2">
      <c r="A133" s="60">
        <v>5</v>
      </c>
      <c r="B133" s="60">
        <v>8</v>
      </c>
      <c r="C133" s="66">
        <v>74.34021505376343</v>
      </c>
      <c r="D133" s="66">
        <v>53.15139784946237</v>
      </c>
      <c r="E133" s="66">
        <v>63.745806451599996</v>
      </c>
      <c r="F133" s="75">
        <v>3.6137096774193553</v>
      </c>
      <c r="G133" s="66">
        <v>2.3595161290322593</v>
      </c>
      <c r="H133" s="66">
        <v>0.18361461342172813</v>
      </c>
      <c r="I133" s="62" t="s">
        <v>200</v>
      </c>
      <c r="J133" s="62">
        <v>5005</v>
      </c>
      <c r="K133" s="67">
        <v>508</v>
      </c>
      <c r="M133" s="62">
        <v>63.179999999999986</v>
      </c>
      <c r="N133" s="62">
        <v>42.26161290322581</v>
      </c>
      <c r="O133" s="62">
        <v>52.720806451612916</v>
      </c>
      <c r="P133" s="96">
        <v>7.4299999999999979</v>
      </c>
      <c r="Q133" s="62">
        <v>0</v>
      </c>
      <c r="U133" s="62">
        <v>0.21855100488294033</v>
      </c>
    </row>
    <row r="134" spans="1:21" x14ac:dyDescent="0.2">
      <c r="A134" s="60">
        <v>5</v>
      </c>
      <c r="B134" s="60">
        <v>9</v>
      </c>
      <c r="C134" s="66">
        <v>73.273548387096767</v>
      </c>
      <c r="D134" s="66">
        <v>50.484731182795706</v>
      </c>
      <c r="E134" s="66">
        <v>61.879139784899998</v>
      </c>
      <c r="F134" s="75">
        <v>3.7463440860215056</v>
      </c>
      <c r="G134" s="66">
        <v>0.62548387096774338</v>
      </c>
      <c r="H134" s="66">
        <v>0.18521787506690496</v>
      </c>
      <c r="I134" s="62" t="s">
        <v>201</v>
      </c>
      <c r="J134" s="62">
        <v>5014</v>
      </c>
      <c r="K134" s="67">
        <v>509</v>
      </c>
      <c r="M134" s="62">
        <v>72.142580645161289</v>
      </c>
      <c r="N134" s="62">
        <v>48.546451612903248</v>
      </c>
      <c r="O134" s="62">
        <v>60.344516129032279</v>
      </c>
      <c r="P134" s="96">
        <v>3.908870967741934</v>
      </c>
      <c r="Q134" s="62">
        <v>0</v>
      </c>
      <c r="U134" s="62">
        <v>6.2146514202585511E-2</v>
      </c>
    </row>
    <row r="135" spans="1:21" x14ac:dyDescent="0.2">
      <c r="A135" s="60">
        <v>5</v>
      </c>
      <c r="B135" s="60">
        <v>10</v>
      </c>
      <c r="C135" s="66">
        <v>73.506881720430101</v>
      </c>
      <c r="D135" s="66">
        <v>50.751397849462371</v>
      </c>
      <c r="E135" s="66">
        <v>62.129139784899998</v>
      </c>
      <c r="F135" s="75">
        <v>4.5880107526881719</v>
      </c>
      <c r="G135" s="66">
        <v>1.7171505376344096</v>
      </c>
      <c r="H135" s="66">
        <v>0.11459535189241341</v>
      </c>
      <c r="I135" s="62" t="s">
        <v>202</v>
      </c>
      <c r="J135" s="62">
        <v>5009</v>
      </c>
      <c r="K135" s="67">
        <v>510</v>
      </c>
      <c r="M135" s="62">
        <v>67.197419354838715</v>
      </c>
      <c r="N135" s="62">
        <v>46.399498207885308</v>
      </c>
      <c r="O135" s="62">
        <v>56.798458781362008</v>
      </c>
      <c r="P135" s="96">
        <v>21.201254480286739</v>
      </c>
      <c r="Q135" s="62">
        <v>0</v>
      </c>
      <c r="U135" s="62">
        <v>0.38316100613714699</v>
      </c>
    </row>
    <row r="136" spans="1:21" x14ac:dyDescent="0.2">
      <c r="A136" s="60">
        <v>5</v>
      </c>
      <c r="B136" s="60">
        <v>11</v>
      </c>
      <c r="C136" s="66">
        <v>73.029103942652327</v>
      </c>
      <c r="D136" s="66">
        <v>51.884731182795704</v>
      </c>
      <c r="E136" s="66">
        <v>62.456917562699999</v>
      </c>
      <c r="F136" s="75">
        <v>4.8109856630824375</v>
      </c>
      <c r="G136" s="66">
        <v>2.2679032258064526</v>
      </c>
      <c r="H136" s="66">
        <v>0.22610773020190458</v>
      </c>
      <c r="I136" s="62" t="s">
        <v>203</v>
      </c>
      <c r="J136" s="62">
        <v>5015</v>
      </c>
      <c r="K136" s="67">
        <v>511</v>
      </c>
      <c r="M136" s="62">
        <v>72.497526881720418</v>
      </c>
      <c r="N136" s="62">
        <v>49.684731182795716</v>
      </c>
      <c r="O136" s="62">
        <v>61.091129032258088</v>
      </c>
      <c r="P136" s="96">
        <v>11.01689964157706</v>
      </c>
      <c r="Q136" s="62">
        <v>0</v>
      </c>
      <c r="U136" s="62">
        <v>0.1031636493667611</v>
      </c>
    </row>
    <row r="137" spans="1:21" x14ac:dyDescent="0.2">
      <c r="A137" s="60">
        <v>5</v>
      </c>
      <c r="B137" s="60">
        <v>12</v>
      </c>
      <c r="C137" s="66">
        <v>71.640215053763441</v>
      </c>
      <c r="D137" s="66">
        <v>49.551397849462369</v>
      </c>
      <c r="E137" s="66">
        <v>60.595806451599998</v>
      </c>
      <c r="F137" s="75">
        <v>5.7803225806451621</v>
      </c>
      <c r="G137" s="66">
        <v>1.3761290322580655</v>
      </c>
      <c r="H137" s="66">
        <v>0.22228285652828964</v>
      </c>
      <c r="I137" s="62" t="s">
        <v>204</v>
      </c>
      <c r="J137" s="62">
        <v>5010</v>
      </c>
      <c r="K137" s="67">
        <v>512</v>
      </c>
      <c r="M137" s="62">
        <v>67.888064516129049</v>
      </c>
      <c r="N137" s="62">
        <v>47.251935483870966</v>
      </c>
      <c r="O137" s="62">
        <v>57.570000000000007</v>
      </c>
      <c r="P137" s="96">
        <v>15.368243727598569</v>
      </c>
      <c r="Q137" s="62">
        <v>0</v>
      </c>
      <c r="U137" s="62">
        <v>0.11650489465190175</v>
      </c>
    </row>
    <row r="138" spans="1:21" x14ac:dyDescent="0.2">
      <c r="A138" s="60">
        <v>5</v>
      </c>
      <c r="B138" s="60">
        <v>13</v>
      </c>
      <c r="C138" s="66">
        <v>72.717992831541224</v>
      </c>
      <c r="D138" s="66">
        <v>49.118064516129039</v>
      </c>
      <c r="E138" s="66">
        <v>60.918028673800002</v>
      </c>
      <c r="F138" s="75">
        <v>5.6514336917562726</v>
      </c>
      <c r="G138" s="66">
        <v>1.5694623655913986</v>
      </c>
      <c r="H138" s="66">
        <v>0.26358796836999637</v>
      </c>
      <c r="I138" s="62" t="s">
        <v>205</v>
      </c>
      <c r="J138" s="62">
        <v>5007</v>
      </c>
      <c r="K138" s="67">
        <v>513</v>
      </c>
      <c r="M138" s="62">
        <v>65.419247311827974</v>
      </c>
      <c r="N138" s="62">
        <v>44.525268817204314</v>
      </c>
      <c r="O138" s="62">
        <v>54.97225806451614</v>
      </c>
      <c r="P138" s="96">
        <v>17.361827956989249</v>
      </c>
      <c r="Q138" s="62">
        <v>0</v>
      </c>
      <c r="U138" s="62">
        <v>0.14619635127256031</v>
      </c>
    </row>
    <row r="139" spans="1:21" x14ac:dyDescent="0.2">
      <c r="A139" s="60">
        <v>5</v>
      </c>
      <c r="B139" s="60">
        <v>14</v>
      </c>
      <c r="C139" s="66">
        <v>70.206881720430104</v>
      </c>
      <c r="D139" s="66">
        <v>49.451397849462374</v>
      </c>
      <c r="E139" s="66">
        <v>59.829139784900001</v>
      </c>
      <c r="F139" s="75">
        <v>6.239892473118279</v>
      </c>
      <c r="G139" s="66">
        <v>1.0690322580645168</v>
      </c>
      <c r="H139" s="66">
        <v>0.10523826084082022</v>
      </c>
      <c r="I139" s="62" t="s">
        <v>206</v>
      </c>
      <c r="J139" s="62">
        <v>5022</v>
      </c>
      <c r="K139" s="67">
        <v>514</v>
      </c>
      <c r="M139" s="62">
        <v>78.027204301075258</v>
      </c>
      <c r="N139" s="62">
        <v>55.275483870967754</v>
      </c>
      <c r="O139" s="62">
        <v>66.65134408602151</v>
      </c>
      <c r="P139" s="96">
        <v>8.2015412186379937</v>
      </c>
      <c r="Q139" s="62">
        <v>1.6513440860215065</v>
      </c>
      <c r="U139" s="62">
        <v>0.22112038157514641</v>
      </c>
    </row>
    <row r="140" spans="1:21" x14ac:dyDescent="0.2">
      <c r="A140" s="60">
        <v>5</v>
      </c>
      <c r="B140" s="60">
        <v>15</v>
      </c>
      <c r="C140" s="66">
        <v>71.406881720430107</v>
      </c>
      <c r="D140" s="66">
        <v>49.084731182795707</v>
      </c>
      <c r="E140" s="66">
        <v>60.245806451599996</v>
      </c>
      <c r="F140" s="75">
        <v>6.4434946236559139</v>
      </c>
      <c r="G140" s="66">
        <v>1.6893010752688176</v>
      </c>
      <c r="H140" s="66">
        <v>9.6765845466068881E-2</v>
      </c>
      <c r="I140" s="62" t="s">
        <v>207</v>
      </c>
      <c r="J140" s="62">
        <v>5027</v>
      </c>
      <c r="K140" s="67">
        <v>515</v>
      </c>
      <c r="M140" s="62">
        <v>81.695519713261646</v>
      </c>
      <c r="N140" s="62">
        <v>59.804659498207897</v>
      </c>
      <c r="O140" s="62">
        <v>70.750089605734757</v>
      </c>
      <c r="P140" s="96">
        <v>3.1718279569892456</v>
      </c>
      <c r="Q140" s="62">
        <v>5.7500896057347672</v>
      </c>
      <c r="U140" s="62">
        <v>0.13277160284481593</v>
      </c>
    </row>
    <row r="141" spans="1:21" x14ac:dyDescent="0.2">
      <c r="A141" s="60">
        <v>5</v>
      </c>
      <c r="B141" s="60">
        <v>16</v>
      </c>
      <c r="C141" s="66">
        <v>71.273548387096767</v>
      </c>
      <c r="D141" s="66">
        <v>49.884731182795704</v>
      </c>
      <c r="E141" s="66">
        <v>60.579139784900001</v>
      </c>
      <c r="F141" s="75">
        <v>6.0523655913978489</v>
      </c>
      <c r="G141" s="66">
        <v>1.6315053763440863</v>
      </c>
      <c r="H141" s="66">
        <v>0.24068907298902556</v>
      </c>
      <c r="I141" s="62" t="s">
        <v>208</v>
      </c>
      <c r="J141" s="62">
        <v>5013</v>
      </c>
      <c r="K141" s="67">
        <v>516</v>
      </c>
      <c r="M141" s="62">
        <v>70.332688172043007</v>
      </c>
      <c r="N141" s="62">
        <v>49.138387096774217</v>
      </c>
      <c r="O141" s="62">
        <v>59.735537634408608</v>
      </c>
      <c r="P141" s="96">
        <v>0.92596774193548137</v>
      </c>
      <c r="Q141" s="62">
        <v>0</v>
      </c>
      <c r="U141" s="62">
        <v>0.17894035877101047</v>
      </c>
    </row>
    <row r="142" spans="1:21" x14ac:dyDescent="0.2">
      <c r="A142" s="60">
        <v>5</v>
      </c>
      <c r="B142" s="60">
        <v>17</v>
      </c>
      <c r="C142" s="66">
        <v>72.540215053763433</v>
      </c>
      <c r="D142" s="66">
        <v>50.751397849462371</v>
      </c>
      <c r="E142" s="66">
        <v>61.645806451600002</v>
      </c>
      <c r="F142" s="75">
        <v>5.6789247311827946</v>
      </c>
      <c r="G142" s="66">
        <v>2.3247311827956993</v>
      </c>
      <c r="H142" s="66">
        <v>0.11713177197301047</v>
      </c>
      <c r="I142" s="62" t="s">
        <v>209</v>
      </c>
      <c r="J142" s="62">
        <v>5017</v>
      </c>
      <c r="K142" s="67">
        <v>517</v>
      </c>
      <c r="M142" s="62">
        <v>73.248709677419328</v>
      </c>
      <c r="N142" s="62">
        <v>51.782150537634415</v>
      </c>
      <c r="O142" s="62">
        <v>62.515430107526889</v>
      </c>
      <c r="P142" s="96">
        <v>0</v>
      </c>
      <c r="Q142" s="62">
        <v>0</v>
      </c>
      <c r="U142" s="62">
        <v>0.20038188926483896</v>
      </c>
    </row>
    <row r="143" spans="1:21" x14ac:dyDescent="0.2">
      <c r="A143" s="60">
        <v>5</v>
      </c>
      <c r="B143" s="60">
        <v>18</v>
      </c>
      <c r="C143" s="66">
        <v>73.606881720430096</v>
      </c>
      <c r="D143" s="66">
        <v>49.818064516129041</v>
      </c>
      <c r="E143" s="66">
        <v>61.712473118200002</v>
      </c>
      <c r="F143" s="75">
        <v>5.2380645161290316</v>
      </c>
      <c r="G143" s="66">
        <v>1.9505376344086021</v>
      </c>
      <c r="H143" s="66">
        <v>6.9104458438217345E-2</v>
      </c>
      <c r="I143" s="62" t="s">
        <v>210</v>
      </c>
      <c r="J143" s="62">
        <v>5021</v>
      </c>
      <c r="K143" s="67">
        <v>518</v>
      </c>
      <c r="M143" s="62">
        <v>77.467204301075256</v>
      </c>
      <c r="N143" s="62">
        <v>54.253010752688184</v>
      </c>
      <c r="O143" s="62">
        <v>65.860107526881748</v>
      </c>
      <c r="P143" s="96">
        <v>0</v>
      </c>
      <c r="Q143" s="62">
        <v>0.86010752688172165</v>
      </c>
      <c r="U143" s="62">
        <v>0.22195163037884882</v>
      </c>
    </row>
    <row r="144" spans="1:21" x14ac:dyDescent="0.2">
      <c r="A144" s="60">
        <v>5</v>
      </c>
      <c r="B144" s="60">
        <v>19</v>
      </c>
      <c r="C144" s="66">
        <v>74.573548387096764</v>
      </c>
      <c r="D144" s="66">
        <v>50.551397849462369</v>
      </c>
      <c r="E144" s="66">
        <v>62.562473118200003</v>
      </c>
      <c r="F144" s="75">
        <v>4.4575268817204305</v>
      </c>
      <c r="G144" s="66">
        <v>2.0200000000000014</v>
      </c>
      <c r="H144" s="66">
        <v>0.131323402428175</v>
      </c>
      <c r="I144" s="62" t="s">
        <v>211</v>
      </c>
      <c r="J144" s="62">
        <v>5006</v>
      </c>
      <c r="K144" s="67">
        <v>519</v>
      </c>
      <c r="M144" s="62">
        <v>65.252114695340495</v>
      </c>
      <c r="N144" s="62">
        <v>42.714086021505381</v>
      </c>
      <c r="O144" s="62">
        <v>53.983100358422931</v>
      </c>
      <c r="P144" s="96">
        <v>0</v>
      </c>
      <c r="Q144" s="62">
        <v>0</v>
      </c>
      <c r="U144" s="62">
        <v>0.25486028013842038</v>
      </c>
    </row>
    <row r="145" spans="1:21" x14ac:dyDescent="0.2">
      <c r="A145" s="60">
        <v>5</v>
      </c>
      <c r="B145" s="60">
        <v>20</v>
      </c>
      <c r="C145" s="66">
        <v>75.173548387096773</v>
      </c>
      <c r="D145" s="66">
        <v>51.21806451612904</v>
      </c>
      <c r="E145" s="66">
        <v>63.195806451599999</v>
      </c>
      <c r="F145" s="75">
        <v>3.7422580645161285</v>
      </c>
      <c r="G145" s="66">
        <v>1.9380645161290326</v>
      </c>
      <c r="H145" s="66">
        <v>8.8495327390505044E-2</v>
      </c>
      <c r="I145" s="62" t="s">
        <v>212</v>
      </c>
      <c r="J145" s="62">
        <v>5012</v>
      </c>
      <c r="K145" s="67">
        <v>520</v>
      </c>
      <c r="M145" s="62">
        <v>70.364480286738342</v>
      </c>
      <c r="N145" s="62">
        <v>47.503763440860233</v>
      </c>
      <c r="O145" s="62">
        <v>58.934121863799305</v>
      </c>
      <c r="P145" s="96">
        <v>4.6554838709677409</v>
      </c>
      <c r="Q145" s="62">
        <v>0</v>
      </c>
      <c r="U145" s="62">
        <v>8.2520211230599466E-2</v>
      </c>
    </row>
    <row r="146" spans="1:21" x14ac:dyDescent="0.2">
      <c r="A146" s="60">
        <v>5</v>
      </c>
      <c r="B146" s="60">
        <v>21</v>
      </c>
      <c r="C146" s="66">
        <v>72.406881720430107</v>
      </c>
      <c r="D146" s="66">
        <v>52.15139784946237</v>
      </c>
      <c r="E146" s="66">
        <v>62.279139784900003</v>
      </c>
      <c r="F146" s="75">
        <v>4.8656989247311824</v>
      </c>
      <c r="G146" s="66">
        <v>2.1448387096774204</v>
      </c>
      <c r="H146" s="66">
        <v>0.10589597410279887</v>
      </c>
      <c r="I146" s="62" t="s">
        <v>213</v>
      </c>
      <c r="J146" s="62">
        <v>5018</v>
      </c>
      <c r="K146" s="67">
        <v>521</v>
      </c>
      <c r="M146" s="62">
        <v>74.245806451612907</v>
      </c>
      <c r="N146" s="62">
        <v>52.18272401433692</v>
      </c>
      <c r="O146" s="62">
        <v>63.21426523297491</v>
      </c>
      <c r="P146" s="96">
        <v>12.2791935483871</v>
      </c>
      <c r="Q146" s="62">
        <v>0</v>
      </c>
      <c r="U146" s="62">
        <v>0.15530492811733396</v>
      </c>
    </row>
    <row r="147" spans="1:21" x14ac:dyDescent="0.2">
      <c r="A147" s="60">
        <v>5</v>
      </c>
      <c r="B147" s="60">
        <v>22</v>
      </c>
      <c r="C147" s="66">
        <v>72.706881720430104</v>
      </c>
      <c r="D147" s="66">
        <v>51.851397849462373</v>
      </c>
      <c r="E147" s="66">
        <v>62.279139784900003</v>
      </c>
      <c r="F147" s="75">
        <v>4.3959139784946233</v>
      </c>
      <c r="G147" s="66">
        <v>1.6750537634408611</v>
      </c>
      <c r="H147" s="66">
        <v>0.13437206995267462</v>
      </c>
      <c r="I147" s="62" t="s">
        <v>214</v>
      </c>
      <c r="J147" s="62">
        <v>5008</v>
      </c>
      <c r="K147" s="67">
        <v>522</v>
      </c>
      <c r="M147" s="62">
        <v>66.690430107526893</v>
      </c>
      <c r="N147" s="62">
        <v>45.017634408602163</v>
      </c>
      <c r="O147" s="62">
        <v>55.854032258064514</v>
      </c>
      <c r="P147" s="96">
        <v>10.027741935483872</v>
      </c>
      <c r="Q147" s="62">
        <v>0</v>
      </c>
      <c r="U147" s="62">
        <v>0.2641678301451324</v>
      </c>
    </row>
    <row r="148" spans="1:21" x14ac:dyDescent="0.2">
      <c r="A148" s="60">
        <v>5</v>
      </c>
      <c r="B148" s="60">
        <v>23</v>
      </c>
      <c r="C148" s="66">
        <v>74.706881720430104</v>
      </c>
      <c r="D148" s="66">
        <v>53.684731182795709</v>
      </c>
      <c r="E148" s="66">
        <v>64.195806451600006</v>
      </c>
      <c r="F148" s="75">
        <v>2.8260215053763438</v>
      </c>
      <c r="G148" s="66">
        <v>2.0218279569892483</v>
      </c>
      <c r="H148" s="66">
        <v>0.10497068016429288</v>
      </c>
      <c r="I148" s="62" t="s">
        <v>215</v>
      </c>
      <c r="J148" s="62">
        <v>5016</v>
      </c>
      <c r="K148" s="67">
        <v>523</v>
      </c>
      <c r="M148" s="62">
        <v>73.409462365591395</v>
      </c>
      <c r="N148" s="62">
        <v>50.246881720430117</v>
      </c>
      <c r="O148" s="62">
        <v>61.82817204301076</v>
      </c>
      <c r="P148" s="96">
        <v>8.833333333333257E-2</v>
      </c>
      <c r="Q148" s="62">
        <v>0</v>
      </c>
      <c r="U148" s="62">
        <v>0.21791080241966396</v>
      </c>
    </row>
    <row r="149" spans="1:21" x14ac:dyDescent="0.2">
      <c r="A149" s="60">
        <v>5</v>
      </c>
      <c r="B149" s="60">
        <v>24</v>
      </c>
      <c r="C149" s="66">
        <v>74.673548387096773</v>
      </c>
      <c r="D149" s="66">
        <v>54.551397849462369</v>
      </c>
      <c r="E149" s="66">
        <v>64.6124731182</v>
      </c>
      <c r="F149" s="75">
        <v>2.8437096774193544</v>
      </c>
      <c r="G149" s="66">
        <v>2.4561827956989259</v>
      </c>
      <c r="H149" s="66">
        <v>0.22745849051892161</v>
      </c>
      <c r="I149" s="62" t="s">
        <v>216</v>
      </c>
      <c r="J149" s="62">
        <v>5023</v>
      </c>
      <c r="K149" s="67">
        <v>524</v>
      </c>
      <c r="M149" s="62">
        <v>79.568279569892454</v>
      </c>
      <c r="N149" s="62">
        <v>55.178279569892489</v>
      </c>
      <c r="O149" s="62">
        <v>67.373279569892475</v>
      </c>
      <c r="P149" s="96">
        <v>0</v>
      </c>
      <c r="Q149" s="62">
        <v>2.3732795698924747</v>
      </c>
      <c r="U149" s="62">
        <v>0.18004050445605985</v>
      </c>
    </row>
    <row r="150" spans="1:21" x14ac:dyDescent="0.2">
      <c r="A150" s="60">
        <v>5</v>
      </c>
      <c r="B150" s="60">
        <v>25</v>
      </c>
      <c r="C150" s="66">
        <v>73.773548387096767</v>
      </c>
      <c r="D150" s="66">
        <v>54.118064516129039</v>
      </c>
      <c r="E150" s="66">
        <v>63.945806451599999</v>
      </c>
      <c r="F150" s="75">
        <v>3.3104838709677415</v>
      </c>
      <c r="G150" s="66">
        <v>2.2562903225806461</v>
      </c>
      <c r="H150" s="66">
        <v>0.27128645388852407</v>
      </c>
      <c r="I150" s="62" t="s">
        <v>217</v>
      </c>
      <c r="J150" s="62">
        <v>5025</v>
      </c>
      <c r="K150" s="67">
        <v>525</v>
      </c>
      <c r="M150" s="62">
        <v>79.578387096774208</v>
      </c>
      <c r="N150" s="62">
        <v>58.180107526881734</v>
      </c>
      <c r="O150" s="62">
        <v>68.879247311827967</v>
      </c>
      <c r="P150" s="96">
        <v>0</v>
      </c>
      <c r="Q150" s="62">
        <v>3.879247311827958</v>
      </c>
      <c r="U150" s="62">
        <v>0.15363936893932356</v>
      </c>
    </row>
    <row r="151" spans="1:21" x14ac:dyDescent="0.2">
      <c r="A151" s="60">
        <v>5</v>
      </c>
      <c r="B151" s="60">
        <v>26</v>
      </c>
      <c r="C151" s="66">
        <v>72.023548387096767</v>
      </c>
      <c r="D151" s="66">
        <v>51.984731182795706</v>
      </c>
      <c r="E151" s="66">
        <v>62.004139784899998</v>
      </c>
      <c r="F151" s="75">
        <v>4.6035483870967733</v>
      </c>
      <c r="G151" s="66">
        <v>1.607688172043011</v>
      </c>
      <c r="H151" s="66">
        <v>0.18346048799474921</v>
      </c>
      <c r="I151" s="62" t="s">
        <v>218</v>
      </c>
      <c r="J151" s="62">
        <v>5024</v>
      </c>
      <c r="K151" s="67">
        <v>526</v>
      </c>
      <c r="M151" s="62">
        <v>78.517311827957002</v>
      </c>
      <c r="N151" s="62">
        <v>57.662365591397865</v>
      </c>
      <c r="O151" s="62">
        <v>68.089838709677437</v>
      </c>
      <c r="P151" s="96">
        <v>0</v>
      </c>
      <c r="Q151" s="62">
        <v>3.0898387096774234</v>
      </c>
      <c r="U151" s="62">
        <v>0.12654959993439988</v>
      </c>
    </row>
    <row r="152" spans="1:21" x14ac:dyDescent="0.2">
      <c r="A152" s="60">
        <v>5</v>
      </c>
      <c r="B152" s="60">
        <v>27</v>
      </c>
      <c r="C152" s="66">
        <v>73.84021505376343</v>
      </c>
      <c r="D152" s="66">
        <v>53.684731182795709</v>
      </c>
      <c r="E152" s="66">
        <v>63.762473118199999</v>
      </c>
      <c r="F152" s="75">
        <v>3.4924193548387086</v>
      </c>
      <c r="G152" s="66">
        <v>2.2548924731182796</v>
      </c>
      <c r="H152" s="66">
        <v>0.15727363591168933</v>
      </c>
      <c r="I152" s="62" t="s">
        <v>219</v>
      </c>
      <c r="J152" s="62">
        <v>5031</v>
      </c>
      <c r="K152" s="67">
        <v>527</v>
      </c>
      <c r="M152" s="62">
        <v>87.189139784946249</v>
      </c>
      <c r="N152" s="62">
        <v>67.673225806451626</v>
      </c>
      <c r="O152" s="62">
        <v>77.43118279569893</v>
      </c>
      <c r="P152" s="96">
        <v>0</v>
      </c>
      <c r="Q152" s="62">
        <v>12.431182795698923</v>
      </c>
      <c r="U152" s="62">
        <v>5.7399339933993397E-2</v>
      </c>
    </row>
    <row r="153" spans="1:21" x14ac:dyDescent="0.2">
      <c r="A153" s="60">
        <v>5</v>
      </c>
      <c r="B153" s="60">
        <v>28</v>
      </c>
      <c r="C153" s="66">
        <v>74.773548387096767</v>
      </c>
      <c r="D153" s="66">
        <v>55.818064516129041</v>
      </c>
      <c r="E153" s="66">
        <v>65.295806451600001</v>
      </c>
      <c r="F153" s="75">
        <v>2.9954838709677407</v>
      </c>
      <c r="G153" s="66">
        <v>3.2912903225806445</v>
      </c>
      <c r="H153" s="66">
        <v>0.35811536571329922</v>
      </c>
      <c r="I153" s="62" t="s">
        <v>220</v>
      </c>
      <c r="J153" s="62">
        <v>5029</v>
      </c>
      <c r="K153" s="67">
        <v>528</v>
      </c>
      <c r="M153" s="62">
        <v>82.915483870967748</v>
      </c>
      <c r="N153" s="62">
        <v>62.573333333333331</v>
      </c>
      <c r="O153" s="62">
        <v>72.744408602150529</v>
      </c>
      <c r="P153" s="96">
        <v>0</v>
      </c>
      <c r="Q153" s="62">
        <v>7.7444086021505365</v>
      </c>
      <c r="U153" s="62">
        <v>0.16060776685776684</v>
      </c>
    </row>
    <row r="154" spans="1:21" x14ac:dyDescent="0.2">
      <c r="A154" s="60">
        <v>5</v>
      </c>
      <c r="B154" s="60">
        <v>29</v>
      </c>
      <c r="C154" s="66">
        <v>76.906881720430107</v>
      </c>
      <c r="D154" s="66">
        <v>55.851397849462373</v>
      </c>
      <c r="E154" s="66">
        <v>66.379139784900005</v>
      </c>
      <c r="F154" s="75">
        <v>2.4444623655913968</v>
      </c>
      <c r="G154" s="66">
        <v>3.8236021505376341</v>
      </c>
      <c r="H154" s="66">
        <v>0.21594273481023532</v>
      </c>
      <c r="I154" s="62" t="s">
        <v>221</v>
      </c>
      <c r="J154" s="62">
        <v>5030</v>
      </c>
      <c r="K154" s="67">
        <v>529</v>
      </c>
      <c r="M154" s="62">
        <v>84.660107526881731</v>
      </c>
      <c r="N154" s="62">
        <v>63.716451612903235</v>
      </c>
      <c r="O154" s="62">
        <v>74.188279569892472</v>
      </c>
      <c r="P154" s="96">
        <v>0</v>
      </c>
      <c r="Q154" s="62">
        <v>9.1882795698924724</v>
      </c>
      <c r="U154" s="62">
        <v>4.6635863586358642E-2</v>
      </c>
    </row>
    <row r="155" spans="1:21" x14ac:dyDescent="0.2">
      <c r="A155" s="60">
        <v>5</v>
      </c>
      <c r="B155" s="60">
        <v>30</v>
      </c>
      <c r="C155" s="66">
        <v>79.240215053763436</v>
      </c>
      <c r="D155" s="66">
        <v>56.518064516129037</v>
      </c>
      <c r="E155" s="66">
        <v>67.879139784900005</v>
      </c>
      <c r="F155" s="75">
        <v>1.531881720430107</v>
      </c>
      <c r="G155" s="66">
        <v>4.4110215053763442</v>
      </c>
      <c r="H155" s="66">
        <v>4.8584352924723885E-2</v>
      </c>
      <c r="I155" s="62" t="s">
        <v>222</v>
      </c>
      <c r="J155" s="62">
        <v>5028</v>
      </c>
      <c r="K155" s="67">
        <v>530</v>
      </c>
      <c r="M155" s="62">
        <v>82.428064516129041</v>
      </c>
      <c r="N155" s="62">
        <v>60.724516129032274</v>
      </c>
      <c r="O155" s="62">
        <v>71.576290322580661</v>
      </c>
      <c r="P155" s="96">
        <v>0</v>
      </c>
      <c r="Q155" s="62">
        <v>6.5762903225806486</v>
      </c>
      <c r="U155" s="62">
        <v>0.20333642033258328</v>
      </c>
    </row>
    <row r="156" spans="1:21" x14ac:dyDescent="0.2">
      <c r="A156" s="60">
        <v>5</v>
      </c>
      <c r="B156" s="60">
        <v>31</v>
      </c>
      <c r="C156" s="66">
        <v>78.506881720430101</v>
      </c>
      <c r="D156" s="66">
        <v>57.15139784946237</v>
      </c>
      <c r="E156" s="66">
        <v>67.829139784899994</v>
      </c>
      <c r="F156" s="75">
        <v>1.7203763440860205</v>
      </c>
      <c r="G156" s="66">
        <v>4.5495161290322583</v>
      </c>
      <c r="H156" s="66">
        <v>0.22576638182794803</v>
      </c>
      <c r="I156" s="62" t="s">
        <v>223</v>
      </c>
      <c r="J156" s="62">
        <v>5026</v>
      </c>
      <c r="K156" s="67">
        <v>531</v>
      </c>
      <c r="M156" s="62">
        <v>80.416881720430112</v>
      </c>
      <c r="N156" s="62">
        <v>58.688172043010766</v>
      </c>
      <c r="O156" s="62">
        <v>69.552526881720425</v>
      </c>
      <c r="P156" s="96">
        <v>1.7857347670250883</v>
      </c>
      <c r="Q156" s="62">
        <v>4.5525268817204312</v>
      </c>
      <c r="U156" s="62">
        <v>0.20188143472957948</v>
      </c>
    </row>
    <row r="157" spans="1:21" x14ac:dyDescent="0.2">
      <c r="A157" s="60">
        <v>6</v>
      </c>
      <c r="B157" s="60">
        <v>1</v>
      </c>
      <c r="C157" s="66">
        <v>77.578315412186384</v>
      </c>
      <c r="D157" s="66">
        <v>55.923225806451605</v>
      </c>
      <c r="E157" s="66">
        <v>66.750770609300005</v>
      </c>
      <c r="F157" s="75">
        <v>1.8503225806451613</v>
      </c>
      <c r="G157" s="66">
        <v>3.6010931899641574</v>
      </c>
      <c r="H157" s="66">
        <v>9.1913098045572267E-2</v>
      </c>
      <c r="I157" s="62" t="s">
        <v>224</v>
      </c>
      <c r="J157" s="62">
        <v>6023</v>
      </c>
      <c r="K157" s="67">
        <v>601</v>
      </c>
      <c r="M157" s="62">
        <v>86.473333333333343</v>
      </c>
      <c r="N157" s="62">
        <v>65.017777777777766</v>
      </c>
      <c r="O157" s="62">
        <v>75.745555555555555</v>
      </c>
      <c r="P157" s="96">
        <v>0</v>
      </c>
      <c r="Q157" s="62">
        <v>10.745555555555553</v>
      </c>
      <c r="U157" s="62">
        <v>0.25172044670597477</v>
      </c>
    </row>
    <row r="158" spans="1:21" x14ac:dyDescent="0.2">
      <c r="A158" s="60">
        <v>6</v>
      </c>
      <c r="B158" s="60">
        <v>2</v>
      </c>
      <c r="C158" s="66">
        <v>76.946666666666658</v>
      </c>
      <c r="D158" s="66">
        <v>57.718888888888877</v>
      </c>
      <c r="E158" s="66">
        <v>67.332777777700002</v>
      </c>
      <c r="F158" s="75">
        <v>1.7155555555555551</v>
      </c>
      <c r="G158" s="66">
        <v>4.0483333333333329</v>
      </c>
      <c r="H158" s="66">
        <v>0.39905046647162368</v>
      </c>
      <c r="I158" s="62" t="s">
        <v>225</v>
      </c>
      <c r="J158" s="62">
        <v>6024</v>
      </c>
      <c r="K158" s="67">
        <v>602</v>
      </c>
      <c r="M158" s="62">
        <v>86.751111111111115</v>
      </c>
      <c r="N158" s="62">
        <v>65.737777777777765</v>
      </c>
      <c r="O158" s="62">
        <v>76.24444444444444</v>
      </c>
      <c r="P158" s="96">
        <v>0</v>
      </c>
      <c r="Q158" s="62">
        <v>11.244444444444444</v>
      </c>
      <c r="U158" s="62">
        <v>0.19999099742285995</v>
      </c>
    </row>
    <row r="159" spans="1:21" x14ac:dyDescent="0.2">
      <c r="A159" s="60">
        <v>6</v>
      </c>
      <c r="B159" s="60">
        <v>3</v>
      </c>
      <c r="C159" s="66">
        <v>76.213333333333324</v>
      </c>
      <c r="D159" s="66">
        <v>55.952222222222211</v>
      </c>
      <c r="E159" s="66">
        <v>66.082777777700002</v>
      </c>
      <c r="F159" s="75">
        <v>2.1138888888888894</v>
      </c>
      <c r="G159" s="66">
        <v>3.1966666666666672</v>
      </c>
      <c r="H159" s="66">
        <v>0.15538610506622799</v>
      </c>
      <c r="I159" s="62" t="s">
        <v>226</v>
      </c>
      <c r="J159" s="62">
        <v>6007</v>
      </c>
      <c r="K159" s="67">
        <v>603</v>
      </c>
      <c r="M159" s="62">
        <v>76.962114695340503</v>
      </c>
      <c r="N159" s="62">
        <v>55.980931899641561</v>
      </c>
      <c r="O159" s="62">
        <v>66.471523297491032</v>
      </c>
      <c r="P159" s="96">
        <v>0.56722222222222174</v>
      </c>
      <c r="Q159" s="62">
        <v>1.4715232974910388</v>
      </c>
      <c r="U159" s="62">
        <v>0.25919234675408792</v>
      </c>
    </row>
    <row r="160" spans="1:21" x14ac:dyDescent="0.2">
      <c r="A160" s="60">
        <v>6</v>
      </c>
      <c r="B160" s="60">
        <v>4</v>
      </c>
      <c r="C160" s="66">
        <v>75.279999999999987</v>
      </c>
      <c r="D160" s="66">
        <v>55.718888888888877</v>
      </c>
      <c r="E160" s="66">
        <v>65.499444444399998</v>
      </c>
      <c r="F160" s="75">
        <v>2.7150000000000003</v>
      </c>
      <c r="G160" s="66">
        <v>3.2144444444444447</v>
      </c>
      <c r="H160" s="66">
        <v>0.34351880276128366</v>
      </c>
      <c r="I160" s="62" t="s">
        <v>227</v>
      </c>
      <c r="J160" s="62">
        <v>6004</v>
      </c>
      <c r="K160" s="67">
        <v>604</v>
      </c>
      <c r="M160" s="62">
        <v>73.062222222222232</v>
      </c>
      <c r="N160" s="62">
        <v>53.713333333333331</v>
      </c>
      <c r="O160" s="62">
        <v>63.387777777777792</v>
      </c>
      <c r="P160" s="96">
        <v>0</v>
      </c>
      <c r="Q160" s="62">
        <v>0</v>
      </c>
      <c r="U160" s="62">
        <v>0.16732381000925997</v>
      </c>
    </row>
    <row r="161" spans="1:21" x14ac:dyDescent="0.2">
      <c r="A161" s="60">
        <v>6</v>
      </c>
      <c r="B161" s="60">
        <v>5</v>
      </c>
      <c r="C161" s="66">
        <v>77.046666666666653</v>
      </c>
      <c r="D161" s="66">
        <v>56.885555555555548</v>
      </c>
      <c r="E161" s="66">
        <v>66.966111111100005</v>
      </c>
      <c r="F161" s="75">
        <v>1.8672222222222221</v>
      </c>
      <c r="G161" s="66">
        <v>3.8333333333333335</v>
      </c>
      <c r="H161" s="66">
        <v>0.16033358765009872</v>
      </c>
      <c r="I161" s="62" t="s">
        <v>228</v>
      </c>
      <c r="J161" s="62">
        <v>6002</v>
      </c>
      <c r="K161" s="67">
        <v>605</v>
      </c>
      <c r="M161" s="62">
        <v>70.18691756272402</v>
      </c>
      <c r="N161" s="62">
        <v>50.058387096774176</v>
      </c>
      <c r="O161" s="62">
        <v>60.122652329749108</v>
      </c>
      <c r="P161" s="96">
        <v>0</v>
      </c>
      <c r="Q161" s="62">
        <v>0</v>
      </c>
      <c r="U161" s="62">
        <v>6.8185771025706415E-2</v>
      </c>
    </row>
    <row r="162" spans="1:21" x14ac:dyDescent="0.2">
      <c r="A162" s="60">
        <v>6</v>
      </c>
      <c r="B162" s="60">
        <v>6</v>
      </c>
      <c r="C162" s="66">
        <v>78.679999999999993</v>
      </c>
      <c r="D162" s="66">
        <v>57.252222222222215</v>
      </c>
      <c r="E162" s="66">
        <v>67.966111111100005</v>
      </c>
      <c r="F162" s="75">
        <v>0.81222222222222196</v>
      </c>
      <c r="G162" s="66">
        <v>3.7783333333333333</v>
      </c>
      <c r="H162" s="66">
        <v>0.21873823317168326</v>
      </c>
      <c r="I162" s="62" t="s">
        <v>229</v>
      </c>
      <c r="J162" s="62">
        <v>6010</v>
      </c>
      <c r="K162" s="67">
        <v>606</v>
      </c>
      <c r="M162" s="62">
        <v>79.298888888888911</v>
      </c>
      <c r="N162" s="62">
        <v>58.046666666666653</v>
      </c>
      <c r="O162" s="62">
        <v>68.672777777777782</v>
      </c>
      <c r="P162" s="96">
        <v>0</v>
      </c>
      <c r="Q162" s="62">
        <v>3.6727777777777808</v>
      </c>
      <c r="U162" s="62">
        <v>0.11643396226415095</v>
      </c>
    </row>
    <row r="163" spans="1:21" x14ac:dyDescent="0.2">
      <c r="A163" s="60">
        <v>6</v>
      </c>
      <c r="B163" s="60">
        <v>7</v>
      </c>
      <c r="C163" s="66">
        <v>80.129999999999981</v>
      </c>
      <c r="D163" s="66">
        <v>58.435555555555545</v>
      </c>
      <c r="E163" s="66">
        <v>69.282777777700005</v>
      </c>
      <c r="F163" s="75">
        <v>0.59055555555555561</v>
      </c>
      <c r="G163" s="66">
        <v>4.8733333333333331</v>
      </c>
      <c r="H163" s="66">
        <v>0.2134635602975869</v>
      </c>
      <c r="I163" s="62" t="s">
        <v>230</v>
      </c>
      <c r="J163" s="62">
        <v>6014</v>
      </c>
      <c r="K163" s="67">
        <v>607</v>
      </c>
      <c r="M163" s="62">
        <v>81.042222222222208</v>
      </c>
      <c r="N163" s="62">
        <v>61.226666666666659</v>
      </c>
      <c r="O163" s="62">
        <v>71.134444444444455</v>
      </c>
      <c r="P163" s="96">
        <v>0</v>
      </c>
      <c r="Q163" s="62">
        <v>6.134444444444445</v>
      </c>
      <c r="U163" s="62">
        <v>0.16061101498941355</v>
      </c>
    </row>
    <row r="164" spans="1:21" x14ac:dyDescent="0.2">
      <c r="A164" s="60">
        <v>6</v>
      </c>
      <c r="B164" s="60">
        <v>8</v>
      </c>
      <c r="C164" s="66">
        <v>80.646666666666661</v>
      </c>
      <c r="D164" s="66">
        <v>59.318888888888878</v>
      </c>
      <c r="E164" s="66">
        <v>69.982777777699994</v>
      </c>
      <c r="F164" s="75">
        <v>0.81944444444444386</v>
      </c>
      <c r="G164" s="66">
        <v>5.8022222222222224</v>
      </c>
      <c r="H164" s="66">
        <v>0.2385228177620454</v>
      </c>
      <c r="I164" s="62" t="s">
        <v>231</v>
      </c>
      <c r="J164" s="62">
        <v>6015</v>
      </c>
      <c r="K164" s="67">
        <v>608</v>
      </c>
      <c r="M164" s="62">
        <v>81.481111111111119</v>
      </c>
      <c r="N164" s="62">
        <v>62.059999999999988</v>
      </c>
      <c r="O164" s="62">
        <v>71.770555555555561</v>
      </c>
      <c r="P164" s="96">
        <v>0</v>
      </c>
      <c r="Q164" s="62">
        <v>6.7705555555555561</v>
      </c>
      <c r="U164" s="62">
        <v>0.17377776113718166</v>
      </c>
    </row>
    <row r="165" spans="1:21" x14ac:dyDescent="0.2">
      <c r="A165" s="60">
        <v>6</v>
      </c>
      <c r="B165" s="60">
        <v>9</v>
      </c>
      <c r="C165" s="66">
        <v>78.879999999999981</v>
      </c>
      <c r="D165" s="66">
        <v>58.518888888888881</v>
      </c>
      <c r="E165" s="66">
        <v>68.699444444400001</v>
      </c>
      <c r="F165" s="75">
        <v>1.2172222222222213</v>
      </c>
      <c r="G165" s="66">
        <v>4.9166666666666661</v>
      </c>
      <c r="H165" s="66">
        <v>6.1344715716825392E-2</v>
      </c>
      <c r="I165" s="62" t="s">
        <v>232</v>
      </c>
      <c r="J165" s="62">
        <v>6019</v>
      </c>
      <c r="K165" s="67">
        <v>609</v>
      </c>
      <c r="M165" s="62">
        <v>84.164014336917575</v>
      </c>
      <c r="N165" s="62">
        <v>62.901971326164876</v>
      </c>
      <c r="O165" s="62">
        <v>73.532992831541222</v>
      </c>
      <c r="P165" s="96">
        <v>0</v>
      </c>
      <c r="Q165" s="62">
        <v>8.5329928315412182</v>
      </c>
      <c r="U165" s="62">
        <v>0.23884015822602436</v>
      </c>
    </row>
    <row r="166" spans="1:21" x14ac:dyDescent="0.2">
      <c r="A166" s="60">
        <v>6</v>
      </c>
      <c r="B166" s="60">
        <v>10</v>
      </c>
      <c r="C166" s="66">
        <v>79.546666666666653</v>
      </c>
      <c r="D166" s="66">
        <v>58.718888888888877</v>
      </c>
      <c r="E166" s="66">
        <v>69.132777777699999</v>
      </c>
      <c r="F166" s="75">
        <v>0.60388888888888814</v>
      </c>
      <c r="G166" s="66">
        <v>4.7366666666666655</v>
      </c>
      <c r="H166" s="66">
        <v>0.21381212508976083</v>
      </c>
      <c r="I166" s="62" t="s">
        <v>233</v>
      </c>
      <c r="J166" s="62">
        <v>6026</v>
      </c>
      <c r="K166" s="67">
        <v>610</v>
      </c>
      <c r="M166" s="62">
        <v>87.815555555555562</v>
      </c>
      <c r="N166" s="62">
        <v>67.778888888888872</v>
      </c>
      <c r="O166" s="62">
        <v>77.797222222222231</v>
      </c>
      <c r="P166" s="96">
        <v>0</v>
      </c>
      <c r="Q166" s="62">
        <v>12.797222222222221</v>
      </c>
      <c r="U166" s="62">
        <v>0.1516212418785588</v>
      </c>
    </row>
    <row r="167" spans="1:21" x14ac:dyDescent="0.2">
      <c r="A167" s="60">
        <v>6</v>
      </c>
      <c r="B167" s="60">
        <v>11</v>
      </c>
      <c r="C167" s="66">
        <v>78.84666666666665</v>
      </c>
      <c r="D167" s="66">
        <v>60.635555555555548</v>
      </c>
      <c r="E167" s="66">
        <v>69.741111111099997</v>
      </c>
      <c r="F167" s="75">
        <v>0.68833333333333258</v>
      </c>
      <c r="G167" s="66">
        <v>5.4294444444444441</v>
      </c>
      <c r="H167" s="66">
        <v>0.23569750728466096</v>
      </c>
      <c r="I167" s="62" t="s">
        <v>234</v>
      </c>
      <c r="J167" s="62">
        <v>6022</v>
      </c>
      <c r="K167" s="67">
        <v>611</v>
      </c>
      <c r="M167" s="62">
        <v>85.632222222222211</v>
      </c>
      <c r="N167" s="62">
        <v>64.995555555555541</v>
      </c>
      <c r="O167" s="62">
        <v>75.313888888888911</v>
      </c>
      <c r="P167" s="96">
        <v>0</v>
      </c>
      <c r="Q167" s="62">
        <v>10.313888888888894</v>
      </c>
      <c r="U167" s="62">
        <v>0.3434099994241076</v>
      </c>
    </row>
    <row r="168" spans="1:21" x14ac:dyDescent="0.2">
      <c r="A168" s="60">
        <v>6</v>
      </c>
      <c r="B168" s="60">
        <v>12</v>
      </c>
      <c r="C168" s="66">
        <v>81.146666666666661</v>
      </c>
      <c r="D168" s="66">
        <v>62.652222222222214</v>
      </c>
      <c r="E168" s="66">
        <v>71.899444444400004</v>
      </c>
      <c r="F168" s="75">
        <v>0.33833333333333304</v>
      </c>
      <c r="G168" s="66">
        <v>7.2377777777777776</v>
      </c>
      <c r="H168" s="66">
        <v>0.13966496163682862</v>
      </c>
      <c r="I168" s="62" t="s">
        <v>235</v>
      </c>
      <c r="J168" s="62">
        <v>6018</v>
      </c>
      <c r="K168" s="67">
        <v>612</v>
      </c>
      <c r="M168" s="62">
        <v>83.77</v>
      </c>
      <c r="N168" s="62">
        <v>62.397777777777769</v>
      </c>
      <c r="O168" s="62">
        <v>73.083888888888879</v>
      </c>
      <c r="P168" s="96">
        <v>0</v>
      </c>
      <c r="Q168" s="62">
        <v>8.083888888888886</v>
      </c>
      <c r="U168" s="62">
        <v>0.28913374570841466</v>
      </c>
    </row>
    <row r="169" spans="1:21" x14ac:dyDescent="0.2">
      <c r="A169" s="60">
        <v>6</v>
      </c>
      <c r="B169" s="60">
        <v>13</v>
      </c>
      <c r="C169" s="66">
        <v>81.813333333333318</v>
      </c>
      <c r="D169" s="66">
        <v>62.118888888888883</v>
      </c>
      <c r="E169" s="66">
        <v>71.966111111100005</v>
      </c>
      <c r="F169" s="75">
        <v>0.26666666666666622</v>
      </c>
      <c r="G169" s="66">
        <v>7.232777777777776</v>
      </c>
      <c r="H169" s="66">
        <v>0.21798919357278004</v>
      </c>
      <c r="I169" s="62" t="s">
        <v>236</v>
      </c>
      <c r="J169" s="62">
        <v>6017</v>
      </c>
      <c r="K169" s="67">
        <v>613</v>
      </c>
      <c r="M169" s="62">
        <v>83.035878136200708</v>
      </c>
      <c r="N169" s="62">
        <v>62.4794982078853</v>
      </c>
      <c r="O169" s="62">
        <v>72.757688172043018</v>
      </c>
      <c r="P169" s="96">
        <v>8.9318637992831516</v>
      </c>
      <c r="Q169" s="62">
        <v>7.7576881720430073</v>
      </c>
      <c r="U169" s="62">
        <v>0.41551937972079867</v>
      </c>
    </row>
    <row r="170" spans="1:21" x14ac:dyDescent="0.2">
      <c r="A170" s="60">
        <v>6</v>
      </c>
      <c r="B170" s="60">
        <v>14</v>
      </c>
      <c r="C170" s="66">
        <v>81.946666666666658</v>
      </c>
      <c r="D170" s="66">
        <v>62.285555555555547</v>
      </c>
      <c r="E170" s="66">
        <v>72.116111111099997</v>
      </c>
      <c r="F170" s="75">
        <v>0.2294444444444442</v>
      </c>
      <c r="G170" s="66">
        <v>7.3455555555555554</v>
      </c>
      <c r="H170" s="66">
        <v>0.16052238184023054</v>
      </c>
      <c r="I170" s="62" t="s">
        <v>237</v>
      </c>
      <c r="J170" s="62">
        <v>6008</v>
      </c>
      <c r="K170" s="67">
        <v>614</v>
      </c>
      <c r="M170" s="62">
        <v>77.496666666666684</v>
      </c>
      <c r="N170" s="62">
        <v>57.181111111111107</v>
      </c>
      <c r="O170" s="62">
        <v>67.338888888888889</v>
      </c>
      <c r="P170" s="96">
        <v>4.877347670250896</v>
      </c>
      <c r="Q170" s="62">
        <v>2.338888888888889</v>
      </c>
      <c r="U170" s="62">
        <v>0.26925205726128892</v>
      </c>
    </row>
    <row r="171" spans="1:21" x14ac:dyDescent="0.2">
      <c r="A171" s="60">
        <v>6</v>
      </c>
      <c r="B171" s="60">
        <v>15</v>
      </c>
      <c r="C171" s="66">
        <v>81.513333333333321</v>
      </c>
      <c r="D171" s="66">
        <v>61.652222222222214</v>
      </c>
      <c r="E171" s="66">
        <v>71.582777777700002</v>
      </c>
      <c r="F171" s="75">
        <v>0.40500000000000019</v>
      </c>
      <c r="G171" s="66">
        <v>6.9877777777777776</v>
      </c>
      <c r="H171" s="66">
        <v>0.23417562278638643</v>
      </c>
      <c r="I171" s="62" t="s">
        <v>238</v>
      </c>
      <c r="J171" s="62">
        <v>6009</v>
      </c>
      <c r="K171" s="67">
        <v>615</v>
      </c>
      <c r="M171" s="62">
        <v>78.263333333333335</v>
      </c>
      <c r="N171" s="62">
        <v>57.673333333333318</v>
      </c>
      <c r="O171" s="62">
        <v>67.968333333333348</v>
      </c>
      <c r="P171" s="96">
        <v>1.612222222222222</v>
      </c>
      <c r="Q171" s="62">
        <v>2.9683333333333342</v>
      </c>
      <c r="U171" s="62">
        <v>0.26315205513309453</v>
      </c>
    </row>
    <row r="172" spans="1:21" x14ac:dyDescent="0.2">
      <c r="A172" s="60">
        <v>6</v>
      </c>
      <c r="B172" s="60">
        <v>16</v>
      </c>
      <c r="C172" s="66">
        <v>82.413333333333327</v>
      </c>
      <c r="D172" s="66">
        <v>61.952222222222211</v>
      </c>
      <c r="E172" s="66">
        <v>72.182777777699997</v>
      </c>
      <c r="F172" s="75">
        <v>0.18722222222222248</v>
      </c>
      <c r="G172" s="66">
        <v>7.370000000000001</v>
      </c>
      <c r="H172" s="66">
        <v>0.12783645677165861</v>
      </c>
      <c r="I172" s="62" t="s">
        <v>239</v>
      </c>
      <c r="J172" s="62">
        <v>6025</v>
      </c>
      <c r="K172" s="67">
        <v>616</v>
      </c>
      <c r="M172" s="62">
        <v>87.431111111111079</v>
      </c>
      <c r="N172" s="62">
        <v>66.449999999999989</v>
      </c>
      <c r="O172" s="62">
        <v>76.940555555555562</v>
      </c>
      <c r="P172" s="96">
        <v>0</v>
      </c>
      <c r="Q172" s="62">
        <v>11.940555555555555</v>
      </c>
      <c r="U172" s="62">
        <v>8.1983200936707121E-2</v>
      </c>
    </row>
    <row r="173" spans="1:21" x14ac:dyDescent="0.2">
      <c r="A173" s="60">
        <v>6</v>
      </c>
      <c r="B173" s="60">
        <v>17</v>
      </c>
      <c r="C173" s="66">
        <v>83.84666666666665</v>
      </c>
      <c r="D173" s="66">
        <v>62.818888888888878</v>
      </c>
      <c r="E173" s="66">
        <v>73.332777777700002</v>
      </c>
      <c r="F173" s="75">
        <v>0.29388888888888925</v>
      </c>
      <c r="G173" s="66">
        <v>8.6266666666666669</v>
      </c>
      <c r="H173" s="66">
        <v>4.2271637591780466E-2</v>
      </c>
      <c r="I173" s="62" t="s">
        <v>240</v>
      </c>
      <c r="J173" s="62">
        <v>6027</v>
      </c>
      <c r="K173" s="67">
        <v>617</v>
      </c>
      <c r="M173" s="62">
        <v>89.135555555555555</v>
      </c>
      <c r="N173" s="62">
        <v>68.318888888888893</v>
      </c>
      <c r="O173" s="62">
        <v>78.727222222222224</v>
      </c>
      <c r="P173" s="96">
        <v>0</v>
      </c>
      <c r="Q173" s="62">
        <v>13.727222222222222</v>
      </c>
      <c r="U173" s="62">
        <v>8.5048973679757264E-2</v>
      </c>
    </row>
    <row r="174" spans="1:21" x14ac:dyDescent="0.2">
      <c r="A174" s="60">
        <v>6</v>
      </c>
      <c r="B174" s="60">
        <v>18</v>
      </c>
      <c r="C174" s="66">
        <v>84.079999999999984</v>
      </c>
      <c r="D174" s="66">
        <v>62.818888888888878</v>
      </c>
      <c r="E174" s="66">
        <v>73.449444444400001</v>
      </c>
      <c r="F174" s="75">
        <v>0.44388888888888922</v>
      </c>
      <c r="G174" s="66">
        <v>8.8933333333333344</v>
      </c>
      <c r="H174" s="66">
        <v>0.21062984821887204</v>
      </c>
      <c r="I174" s="62" t="s">
        <v>241</v>
      </c>
      <c r="J174" s="62">
        <v>6030</v>
      </c>
      <c r="K174" s="67">
        <v>618</v>
      </c>
      <c r="M174" s="62">
        <v>94.746666666666655</v>
      </c>
      <c r="N174" s="62">
        <v>72.835555555555558</v>
      </c>
      <c r="O174" s="62">
        <v>83.791111111111121</v>
      </c>
      <c r="P174" s="96">
        <v>0</v>
      </c>
      <c r="Q174" s="62">
        <v>18.79111111111111</v>
      </c>
      <c r="U174" s="62">
        <v>1.4666666666666665E-2</v>
      </c>
    </row>
    <row r="175" spans="1:21" x14ac:dyDescent="0.2">
      <c r="A175" s="60">
        <v>6</v>
      </c>
      <c r="B175" s="60">
        <v>19</v>
      </c>
      <c r="C175" s="66">
        <v>84.013333333333321</v>
      </c>
      <c r="D175" s="66">
        <v>63.252222222222215</v>
      </c>
      <c r="E175" s="66">
        <v>73.632777777699999</v>
      </c>
      <c r="F175" s="75">
        <v>0.12333333333333343</v>
      </c>
      <c r="G175" s="66">
        <v>8.7561111111111121</v>
      </c>
      <c r="H175" s="66">
        <v>0.19801839790836617</v>
      </c>
      <c r="I175" s="62" t="s">
        <v>242</v>
      </c>
      <c r="J175" s="62">
        <v>6028</v>
      </c>
      <c r="K175" s="67">
        <v>619</v>
      </c>
      <c r="M175" s="62">
        <v>89.371111111111134</v>
      </c>
      <c r="N175" s="62">
        <v>70.403333333333322</v>
      </c>
      <c r="O175" s="62">
        <v>79.887222222222206</v>
      </c>
      <c r="P175" s="96">
        <v>0</v>
      </c>
      <c r="Q175" s="62">
        <v>14.887222222222222</v>
      </c>
      <c r="U175" s="62">
        <v>0.19349759542816461</v>
      </c>
    </row>
    <row r="176" spans="1:21" x14ac:dyDescent="0.2">
      <c r="A176" s="60">
        <v>6</v>
      </c>
      <c r="B176" s="60">
        <v>20</v>
      </c>
      <c r="C176" s="66">
        <v>83.913333333333327</v>
      </c>
      <c r="D176" s="66">
        <v>62.91888888888888</v>
      </c>
      <c r="E176" s="66">
        <v>73.416111111099994</v>
      </c>
      <c r="F176" s="75">
        <v>0.18388888888888885</v>
      </c>
      <c r="G176" s="66">
        <v>8.6</v>
      </c>
      <c r="H176" s="66">
        <v>9.6744211510813763E-2</v>
      </c>
      <c r="I176" s="62" t="s">
        <v>243</v>
      </c>
      <c r="J176" s="62">
        <v>6021</v>
      </c>
      <c r="K176" s="67">
        <v>620</v>
      </c>
      <c r="M176" s="62">
        <v>85.237777777777779</v>
      </c>
      <c r="N176" s="62">
        <v>64.089999999999989</v>
      </c>
      <c r="O176" s="62">
        <v>74.663888888888906</v>
      </c>
      <c r="P176" s="96">
        <v>2.8872222222222224</v>
      </c>
      <c r="Q176" s="62">
        <v>9.6638888888888896</v>
      </c>
      <c r="U176" s="62">
        <v>0.36222565839650162</v>
      </c>
    </row>
    <row r="177" spans="1:21" x14ac:dyDescent="0.2">
      <c r="A177" s="60">
        <v>6</v>
      </c>
      <c r="B177" s="60">
        <v>21</v>
      </c>
      <c r="C177" s="66">
        <v>84.779999999999987</v>
      </c>
      <c r="D177" s="66">
        <v>64.252222222222215</v>
      </c>
      <c r="E177" s="66">
        <v>74.516111111100003</v>
      </c>
      <c r="F177" s="75">
        <v>0.14944444444444446</v>
      </c>
      <c r="G177" s="66">
        <v>9.6655555555555566</v>
      </c>
      <c r="H177" s="66">
        <v>0.18238340767860534</v>
      </c>
      <c r="I177" s="62" t="s">
        <v>244</v>
      </c>
      <c r="J177" s="62">
        <v>6012</v>
      </c>
      <c r="K177" s="67">
        <v>621</v>
      </c>
      <c r="M177" s="62">
        <v>79.991111111111096</v>
      </c>
      <c r="N177" s="62">
        <v>59.992222222222203</v>
      </c>
      <c r="O177" s="62">
        <v>69.99166666666666</v>
      </c>
      <c r="P177" s="96">
        <v>0</v>
      </c>
      <c r="Q177" s="62">
        <v>4.9916666666666689</v>
      </c>
      <c r="U177" s="62">
        <v>6.7591383447338102E-2</v>
      </c>
    </row>
    <row r="178" spans="1:21" x14ac:dyDescent="0.2">
      <c r="A178" s="60">
        <v>6</v>
      </c>
      <c r="B178" s="60">
        <v>22</v>
      </c>
      <c r="C178" s="66">
        <v>85.179999999999993</v>
      </c>
      <c r="D178" s="66">
        <v>64.552222222222213</v>
      </c>
      <c r="E178" s="66">
        <v>74.866111111099997</v>
      </c>
      <c r="F178" s="75">
        <v>0.32055555555555532</v>
      </c>
      <c r="G178" s="66">
        <v>10.186666666666667</v>
      </c>
      <c r="H178" s="66">
        <v>7.5271592480195298E-2</v>
      </c>
      <c r="I178" s="62" t="s">
        <v>245</v>
      </c>
      <c r="J178" s="62">
        <v>6003</v>
      </c>
      <c r="K178" s="67">
        <v>622</v>
      </c>
      <c r="M178" s="62">
        <v>72.912222222222226</v>
      </c>
      <c r="N178" s="62">
        <v>51.313333333333325</v>
      </c>
      <c r="O178" s="62">
        <v>62.112777777777787</v>
      </c>
      <c r="P178" s="96">
        <v>0</v>
      </c>
      <c r="Q178" s="62">
        <v>0</v>
      </c>
      <c r="U178" s="62">
        <v>2.7965252229435873E-2</v>
      </c>
    </row>
    <row r="179" spans="1:21" x14ac:dyDescent="0.2">
      <c r="A179" s="60">
        <v>6</v>
      </c>
      <c r="B179" s="60">
        <v>23</v>
      </c>
      <c r="C179" s="66">
        <v>83.379999999999981</v>
      </c>
      <c r="D179" s="66">
        <v>64.218888888888884</v>
      </c>
      <c r="E179" s="66">
        <v>73.799444444399995</v>
      </c>
      <c r="F179" s="75">
        <v>0.35333333333333361</v>
      </c>
      <c r="G179" s="66">
        <v>9.1527777777777786</v>
      </c>
      <c r="H179" s="66">
        <v>0.23314332567899024</v>
      </c>
      <c r="I179" s="62" t="s">
        <v>246</v>
      </c>
      <c r="J179" s="62">
        <v>6001</v>
      </c>
      <c r="K179" s="67">
        <v>623</v>
      </c>
      <c r="M179" s="62">
        <v>64.911612903225816</v>
      </c>
      <c r="N179" s="62">
        <v>47.224659498207878</v>
      </c>
      <c r="O179" s="62">
        <v>56.06813620071685</v>
      </c>
      <c r="P179" s="96">
        <v>0</v>
      </c>
      <c r="Q179" s="62">
        <v>0</v>
      </c>
      <c r="U179" s="62">
        <v>0.17577377066113536</v>
      </c>
    </row>
    <row r="180" spans="1:21" x14ac:dyDescent="0.2">
      <c r="A180" s="60">
        <v>6</v>
      </c>
      <c r="B180" s="60">
        <v>24</v>
      </c>
      <c r="C180" s="66">
        <v>84.213333333333324</v>
      </c>
      <c r="D180" s="66">
        <v>63.785555555555547</v>
      </c>
      <c r="E180" s="66">
        <v>73.999444444399998</v>
      </c>
      <c r="F180" s="75">
        <v>0.1</v>
      </c>
      <c r="G180" s="66">
        <v>9.0994444444444458</v>
      </c>
      <c r="H180" s="66">
        <v>0.20009659073538805</v>
      </c>
      <c r="I180" s="62" t="s">
        <v>247</v>
      </c>
      <c r="J180" s="62">
        <v>6005</v>
      </c>
      <c r="K180" s="67">
        <v>624</v>
      </c>
      <c r="M180" s="62">
        <v>74.36666666666666</v>
      </c>
      <c r="N180" s="62">
        <v>54.519999999999996</v>
      </c>
      <c r="O180" s="62">
        <v>64.443333333333328</v>
      </c>
      <c r="P180" s="96">
        <v>0</v>
      </c>
      <c r="Q180" s="62">
        <v>1.0555555555555429E-2</v>
      </c>
      <c r="U180" s="62">
        <v>0.13080714802818411</v>
      </c>
    </row>
    <row r="181" spans="1:21" x14ac:dyDescent="0.2">
      <c r="A181" s="60">
        <v>6</v>
      </c>
      <c r="B181" s="60">
        <v>25</v>
      </c>
      <c r="C181" s="66">
        <v>84.846666666666664</v>
      </c>
      <c r="D181" s="66">
        <v>64.185555555555553</v>
      </c>
      <c r="E181" s="66">
        <v>74.516111111100003</v>
      </c>
      <c r="F181" s="75">
        <v>0</v>
      </c>
      <c r="G181" s="66">
        <v>9.5161111111111119</v>
      </c>
      <c r="H181" s="66">
        <v>0.35753903601181886</v>
      </c>
      <c r="I181" s="62" t="s">
        <v>248</v>
      </c>
      <c r="J181" s="62">
        <v>6016</v>
      </c>
      <c r="K181" s="67">
        <v>625</v>
      </c>
      <c r="M181" s="62">
        <v>82.300000000000011</v>
      </c>
      <c r="N181" s="62">
        <v>62.345555555555535</v>
      </c>
      <c r="O181" s="62">
        <v>72.322777777777773</v>
      </c>
      <c r="P181" s="96">
        <v>0</v>
      </c>
      <c r="Q181" s="62">
        <v>7.3227777777777794</v>
      </c>
      <c r="U181" s="62">
        <v>0.22512272702496233</v>
      </c>
    </row>
    <row r="182" spans="1:21" x14ac:dyDescent="0.2">
      <c r="A182" s="60">
        <v>6</v>
      </c>
      <c r="B182" s="60">
        <v>26</v>
      </c>
      <c r="C182" s="66">
        <v>84.913333333333327</v>
      </c>
      <c r="D182" s="66">
        <v>63.752222222222215</v>
      </c>
      <c r="E182" s="66">
        <v>74.332777777700002</v>
      </c>
      <c r="F182" s="75">
        <v>4.9444444444444478E-2</v>
      </c>
      <c r="G182" s="66">
        <v>9.3822222222222234</v>
      </c>
      <c r="H182" s="66">
        <v>0.29968995085885802</v>
      </c>
      <c r="I182" s="62" t="s">
        <v>249</v>
      </c>
      <c r="J182" s="62">
        <v>6011</v>
      </c>
      <c r="K182" s="67">
        <v>626</v>
      </c>
      <c r="M182" s="62">
        <v>80.076666666666668</v>
      </c>
      <c r="N182" s="62">
        <v>58.67444444444444</v>
      </c>
      <c r="O182" s="62">
        <v>69.37555555555555</v>
      </c>
      <c r="P182" s="96">
        <v>0</v>
      </c>
      <c r="Q182" s="62">
        <v>4.3755555555555548</v>
      </c>
      <c r="U182" s="62">
        <v>0.2489113390806077</v>
      </c>
    </row>
    <row r="183" spans="1:21" x14ac:dyDescent="0.2">
      <c r="A183" s="60">
        <v>6</v>
      </c>
      <c r="B183" s="60">
        <v>27</v>
      </c>
      <c r="C183" s="66">
        <v>84.513333333333321</v>
      </c>
      <c r="D183" s="66">
        <v>63.41888888888888</v>
      </c>
      <c r="E183" s="66">
        <v>73.966111111100005</v>
      </c>
      <c r="F183" s="75">
        <v>0.2583333333333338</v>
      </c>
      <c r="G183" s="66">
        <v>9.2244444444444458</v>
      </c>
      <c r="H183" s="66">
        <v>0.26694736961175408</v>
      </c>
      <c r="I183" s="62" t="s">
        <v>250</v>
      </c>
      <c r="J183" s="62">
        <v>6006</v>
      </c>
      <c r="K183" s="67">
        <v>627</v>
      </c>
      <c r="M183" s="62">
        <v>76.093333333333348</v>
      </c>
      <c r="N183" s="62">
        <v>55.122222222222213</v>
      </c>
      <c r="O183" s="62">
        <v>65.607777777777798</v>
      </c>
      <c r="P183" s="96">
        <v>0</v>
      </c>
      <c r="Q183" s="62">
        <v>0.60777777777777542</v>
      </c>
      <c r="U183" s="62">
        <v>0.12490139554204727</v>
      </c>
    </row>
    <row r="184" spans="1:21" x14ac:dyDescent="0.2">
      <c r="A184" s="60">
        <v>6</v>
      </c>
      <c r="B184" s="60">
        <v>28</v>
      </c>
      <c r="C184" s="66">
        <v>83.913333333333327</v>
      </c>
      <c r="D184" s="66">
        <v>62.085555555555544</v>
      </c>
      <c r="E184" s="66">
        <v>72.999444444399998</v>
      </c>
      <c r="F184" s="75">
        <v>0.10388888888888867</v>
      </c>
      <c r="G184" s="66">
        <v>8.1033333333333335</v>
      </c>
      <c r="H184" s="66">
        <v>5.6948271533181563E-2</v>
      </c>
      <c r="I184" s="62" t="s">
        <v>251</v>
      </c>
      <c r="J184" s="62">
        <v>6013</v>
      </c>
      <c r="K184" s="67">
        <v>628</v>
      </c>
      <c r="M184" s="62">
        <v>81.684444444444438</v>
      </c>
      <c r="N184" s="62">
        <v>59.575555555555553</v>
      </c>
      <c r="O184" s="62">
        <v>70.630000000000024</v>
      </c>
      <c r="P184" s="96">
        <v>0</v>
      </c>
      <c r="Q184" s="62">
        <v>5.6300000000000017</v>
      </c>
      <c r="U184" s="62">
        <v>0.23838980859035525</v>
      </c>
    </row>
    <row r="185" spans="1:21" x14ac:dyDescent="0.2">
      <c r="A185" s="60">
        <v>6</v>
      </c>
      <c r="B185" s="60">
        <v>29</v>
      </c>
      <c r="C185" s="66">
        <v>84.779999999999987</v>
      </c>
      <c r="D185" s="66">
        <v>62.952222222222211</v>
      </c>
      <c r="E185" s="66">
        <v>73.866111111099997</v>
      </c>
      <c r="F185" s="75">
        <v>0</v>
      </c>
      <c r="G185" s="66">
        <v>8.8661111111111115</v>
      </c>
      <c r="H185" s="66">
        <v>0.11813160829825252</v>
      </c>
      <c r="I185" s="62" t="s">
        <v>252</v>
      </c>
      <c r="J185" s="62">
        <v>6020</v>
      </c>
      <c r="K185" s="67">
        <v>629</v>
      </c>
      <c r="M185" s="62">
        <v>84.435555555555567</v>
      </c>
      <c r="N185" s="62">
        <v>63.67777777777777</v>
      </c>
      <c r="O185" s="62">
        <v>74.056666666666672</v>
      </c>
      <c r="P185" s="96">
        <v>0</v>
      </c>
      <c r="Q185" s="62">
        <v>9.0566666666666649</v>
      </c>
      <c r="U185" s="62">
        <v>0.28321233474260687</v>
      </c>
    </row>
    <row r="186" spans="1:21" x14ac:dyDescent="0.2">
      <c r="A186" s="60">
        <v>6</v>
      </c>
      <c r="B186" s="60">
        <v>30</v>
      </c>
      <c r="C186" s="66">
        <v>83.646666666666661</v>
      </c>
      <c r="D186" s="66">
        <v>62.618888888888883</v>
      </c>
      <c r="E186" s="66">
        <v>73.132777777699999</v>
      </c>
      <c r="F186" s="75">
        <v>7.5555555555556E-2</v>
      </c>
      <c r="G186" s="66">
        <v>8.2083333333333357</v>
      </c>
      <c r="H186" s="66">
        <v>0.11384550386325799</v>
      </c>
      <c r="I186" s="62" t="s">
        <v>253</v>
      </c>
      <c r="J186" s="62">
        <v>6029</v>
      </c>
      <c r="K186" s="67">
        <v>630</v>
      </c>
      <c r="M186" s="62">
        <v>90.518888888888895</v>
      </c>
      <c r="N186" s="62">
        <v>71.577777777777769</v>
      </c>
      <c r="O186" s="62">
        <v>81.048333333333346</v>
      </c>
      <c r="P186" s="96">
        <v>0</v>
      </c>
      <c r="Q186" s="62">
        <v>16.048333333333332</v>
      </c>
      <c r="U186" s="62">
        <v>3.5368385789995065E-2</v>
      </c>
    </row>
    <row r="187" spans="1:21" x14ac:dyDescent="0.2">
      <c r="A187" s="60">
        <v>7</v>
      </c>
      <c r="B187" s="60">
        <v>1</v>
      </c>
      <c r="C187" s="66">
        <v>83.565913978494606</v>
      </c>
      <c r="D187" s="66">
        <v>63.225627240143382</v>
      </c>
      <c r="E187" s="66">
        <v>73.395770609300001</v>
      </c>
      <c r="F187" s="75">
        <v>6.6397849462365363E-2</v>
      </c>
      <c r="G187" s="66">
        <v>8.4621684587813615</v>
      </c>
      <c r="H187" s="66">
        <v>8.7216450071281287E-2</v>
      </c>
      <c r="I187" s="62" t="s">
        <v>254</v>
      </c>
      <c r="J187" s="62">
        <v>7031</v>
      </c>
      <c r="K187" s="67">
        <v>701</v>
      </c>
      <c r="M187" s="62">
        <v>99.985376344086006</v>
      </c>
      <c r="N187" s="62">
        <v>76.099498207885304</v>
      </c>
      <c r="O187" s="62">
        <v>88.042437275985648</v>
      </c>
      <c r="P187" s="97">
        <v>0</v>
      </c>
      <c r="Q187" s="62">
        <v>23.042437275985662</v>
      </c>
      <c r="U187" s="62">
        <v>4.4471193415637864E-2</v>
      </c>
    </row>
    <row r="188" spans="1:21" x14ac:dyDescent="0.2">
      <c r="A188" s="60">
        <v>7</v>
      </c>
      <c r="B188" s="60">
        <v>2</v>
      </c>
      <c r="C188" s="66">
        <v>84.032580645161275</v>
      </c>
      <c r="D188" s="66">
        <v>62.725627240143382</v>
      </c>
      <c r="E188" s="66">
        <v>73.379103942599997</v>
      </c>
      <c r="F188" s="75">
        <v>0.11639784946236537</v>
      </c>
      <c r="G188" s="66">
        <v>8.4955017921146965</v>
      </c>
      <c r="H188" s="66">
        <v>4.1221672037826257E-2</v>
      </c>
      <c r="I188" s="62" t="s">
        <v>255</v>
      </c>
      <c r="J188" s="62">
        <v>7012</v>
      </c>
      <c r="K188" s="67">
        <v>702</v>
      </c>
      <c r="M188" s="62">
        <v>84.02129032258064</v>
      </c>
      <c r="N188" s="62">
        <v>62.82279569892475</v>
      </c>
      <c r="O188" s="62">
        <v>73.422043010752688</v>
      </c>
      <c r="P188" s="97">
        <v>0</v>
      </c>
      <c r="Q188" s="62">
        <v>8.4220430107526916</v>
      </c>
      <c r="U188" s="62">
        <v>0.33840643336259674</v>
      </c>
    </row>
    <row r="189" spans="1:21" x14ac:dyDescent="0.2">
      <c r="A189" s="60">
        <v>7</v>
      </c>
      <c r="B189" s="60">
        <v>3</v>
      </c>
      <c r="C189" s="66">
        <v>83.032580645161275</v>
      </c>
      <c r="D189" s="66">
        <v>63.058960573476718</v>
      </c>
      <c r="E189" s="66">
        <v>73.045770609300007</v>
      </c>
      <c r="F189" s="75">
        <v>0.3</v>
      </c>
      <c r="G189" s="66">
        <v>8.3457706093189969</v>
      </c>
      <c r="H189" s="66">
        <v>0.13638801810582918</v>
      </c>
      <c r="I189" s="62" t="s">
        <v>256</v>
      </c>
      <c r="J189" s="62">
        <v>7017</v>
      </c>
      <c r="K189" s="67">
        <v>703</v>
      </c>
      <c r="M189" s="62">
        <v>86.544838709677435</v>
      </c>
      <c r="N189" s="62">
        <v>65.510537634408607</v>
      </c>
      <c r="O189" s="62">
        <v>76.027688172043</v>
      </c>
      <c r="P189" s="97">
        <v>0</v>
      </c>
      <c r="Q189" s="62">
        <v>11.027688172043014</v>
      </c>
      <c r="U189" s="62">
        <v>0.33545551325155221</v>
      </c>
    </row>
    <row r="190" spans="1:21" x14ac:dyDescent="0.2">
      <c r="A190" s="60">
        <v>7</v>
      </c>
      <c r="B190" s="60">
        <v>4</v>
      </c>
      <c r="C190" s="66">
        <v>84.999247311827943</v>
      </c>
      <c r="D190" s="66">
        <v>63.69229390681005</v>
      </c>
      <c r="E190" s="66">
        <v>74.345770609300004</v>
      </c>
      <c r="F190" s="75">
        <v>0.31670250896057389</v>
      </c>
      <c r="G190" s="66">
        <v>9.6624731182795696</v>
      </c>
      <c r="H190" s="66">
        <v>0.38319913640620357</v>
      </c>
      <c r="I190" s="62" t="s">
        <v>257</v>
      </c>
      <c r="J190" s="62">
        <v>7024</v>
      </c>
      <c r="K190" s="67">
        <v>704</v>
      </c>
      <c r="M190" s="62">
        <v>90.577634408602165</v>
      </c>
      <c r="N190" s="62">
        <v>68.846093189964165</v>
      </c>
      <c r="O190" s="62">
        <v>79.711863799283165</v>
      </c>
      <c r="P190" s="97">
        <v>0</v>
      </c>
      <c r="Q190" s="62">
        <v>14.711863799283151</v>
      </c>
      <c r="U190" s="62">
        <v>0.26440846333204049</v>
      </c>
    </row>
    <row r="191" spans="1:21" x14ac:dyDescent="0.2">
      <c r="A191" s="60">
        <v>7</v>
      </c>
      <c r="B191" s="60">
        <v>5</v>
      </c>
      <c r="C191" s="66">
        <v>84.599247311827938</v>
      </c>
      <c r="D191" s="66">
        <v>63.792293906810052</v>
      </c>
      <c r="E191" s="66">
        <v>74.195770609299998</v>
      </c>
      <c r="F191" s="75">
        <v>8.3369175627240583E-2</v>
      </c>
      <c r="G191" s="66">
        <v>9.2791397849462367</v>
      </c>
      <c r="H191" s="66">
        <v>0.10559766676102547</v>
      </c>
      <c r="I191" s="62" t="s">
        <v>258</v>
      </c>
      <c r="J191" s="62">
        <v>7025</v>
      </c>
      <c r="K191" s="67">
        <v>705</v>
      </c>
      <c r="M191" s="62">
        <v>91.227849462365555</v>
      </c>
      <c r="N191" s="62">
        <v>69.581756272401464</v>
      </c>
      <c r="O191" s="62">
        <v>80.404802867383523</v>
      </c>
      <c r="P191" s="97">
        <v>0</v>
      </c>
      <c r="Q191" s="62">
        <v>15.404802867383506</v>
      </c>
      <c r="U191" s="62">
        <v>0.1602570830152979</v>
      </c>
    </row>
    <row r="192" spans="1:21" x14ac:dyDescent="0.2">
      <c r="A192" s="60">
        <v>7</v>
      </c>
      <c r="B192" s="60">
        <v>6</v>
      </c>
      <c r="C192" s="66">
        <v>86.299247311827941</v>
      </c>
      <c r="D192" s="66">
        <v>64.925627240143385</v>
      </c>
      <c r="E192" s="66">
        <v>75.612437275900007</v>
      </c>
      <c r="F192" s="75">
        <v>0</v>
      </c>
      <c r="G192" s="66">
        <v>10.612437275985663</v>
      </c>
      <c r="H192" s="66">
        <v>7.5628152714731278E-2</v>
      </c>
      <c r="I192" s="62" t="s">
        <v>259</v>
      </c>
      <c r="J192" s="62">
        <v>7021</v>
      </c>
      <c r="K192" s="67">
        <v>706</v>
      </c>
      <c r="M192" s="62">
        <v>88.139247311827958</v>
      </c>
      <c r="N192" s="62">
        <v>67.839677419354857</v>
      </c>
      <c r="O192" s="62">
        <v>77.989462365591379</v>
      </c>
      <c r="P192" s="97">
        <v>0</v>
      </c>
      <c r="Q192" s="62">
        <v>12.989462365591399</v>
      </c>
      <c r="U192" s="62">
        <v>0.21222832347799434</v>
      </c>
    </row>
    <row r="193" spans="1:21" x14ac:dyDescent="0.2">
      <c r="A193" s="60">
        <v>7</v>
      </c>
      <c r="B193" s="60">
        <v>7</v>
      </c>
      <c r="C193" s="66">
        <v>86.965913978494612</v>
      </c>
      <c r="D193" s="66">
        <v>65.625627240143388</v>
      </c>
      <c r="E193" s="66">
        <v>76.295770609300007</v>
      </c>
      <c r="F193" s="75">
        <v>0</v>
      </c>
      <c r="G193" s="66">
        <v>11.295770609318996</v>
      </c>
      <c r="H193" s="66">
        <v>0.11338341286342012</v>
      </c>
      <c r="I193" s="62" t="s">
        <v>260</v>
      </c>
      <c r="J193" s="62">
        <v>7009</v>
      </c>
      <c r="K193" s="67">
        <v>707</v>
      </c>
      <c r="M193" s="62">
        <v>81.407526881720443</v>
      </c>
      <c r="N193" s="62">
        <v>62.067240143369197</v>
      </c>
      <c r="O193" s="62">
        <v>71.73738351254481</v>
      </c>
      <c r="P193" s="97">
        <v>0</v>
      </c>
      <c r="Q193" s="62">
        <v>6.7373835125448007</v>
      </c>
      <c r="U193" s="62">
        <v>8.4768258181016298E-2</v>
      </c>
    </row>
    <row r="194" spans="1:21" x14ac:dyDescent="0.2">
      <c r="A194" s="60">
        <v>7</v>
      </c>
      <c r="B194" s="60">
        <v>8</v>
      </c>
      <c r="C194" s="66">
        <v>87.232580645161278</v>
      </c>
      <c r="D194" s="66">
        <v>66.092293906810056</v>
      </c>
      <c r="E194" s="66">
        <v>76.662437275900004</v>
      </c>
      <c r="F194" s="75">
        <v>0</v>
      </c>
      <c r="G194" s="66">
        <v>11.662437275985662</v>
      </c>
      <c r="H194" s="66">
        <v>0.20119937741130137</v>
      </c>
      <c r="I194" s="62" t="s">
        <v>261</v>
      </c>
      <c r="J194" s="62">
        <v>7004</v>
      </c>
      <c r="K194" s="67">
        <v>708</v>
      </c>
      <c r="M194" s="62">
        <v>78.597419354838721</v>
      </c>
      <c r="N194" s="62">
        <v>57.866917562724019</v>
      </c>
      <c r="O194" s="62">
        <v>68.232168458781373</v>
      </c>
      <c r="P194" s="97">
        <v>0</v>
      </c>
      <c r="Q194" s="62">
        <v>3.2321684587813619</v>
      </c>
      <c r="U194" s="62">
        <v>7.157653707633839E-2</v>
      </c>
    </row>
    <row r="195" spans="1:21" x14ac:dyDescent="0.2">
      <c r="A195" s="60">
        <v>7</v>
      </c>
      <c r="B195" s="60">
        <v>9</v>
      </c>
      <c r="C195" s="66">
        <v>85.165913978494615</v>
      </c>
      <c r="D195" s="66">
        <v>65.94784946236561</v>
      </c>
      <c r="E195" s="66">
        <v>75.5568817204</v>
      </c>
      <c r="F195" s="75">
        <v>0.13333333333333333</v>
      </c>
      <c r="G195" s="66">
        <v>10.69021505376344</v>
      </c>
      <c r="H195" s="66">
        <v>0.14804223918580048</v>
      </c>
      <c r="I195" s="62" t="s">
        <v>262</v>
      </c>
      <c r="J195" s="62">
        <v>7008</v>
      </c>
      <c r="K195" s="67">
        <v>709</v>
      </c>
      <c r="M195" s="62">
        <v>80.398064516128997</v>
      </c>
      <c r="N195" s="62">
        <v>61.649784946236565</v>
      </c>
      <c r="O195" s="62">
        <v>71.023924731182817</v>
      </c>
      <c r="P195" s="97">
        <v>0</v>
      </c>
      <c r="Q195" s="62">
        <v>6.023924731182797</v>
      </c>
      <c r="U195" s="62">
        <v>0.3582684734318336</v>
      </c>
    </row>
    <row r="196" spans="1:21" x14ac:dyDescent="0.2">
      <c r="A196" s="60">
        <v>7</v>
      </c>
      <c r="B196" s="60">
        <v>10</v>
      </c>
      <c r="C196" s="66">
        <v>85.765913978494609</v>
      </c>
      <c r="D196" s="66">
        <v>65.158960573476719</v>
      </c>
      <c r="E196" s="66">
        <v>75.462437275900001</v>
      </c>
      <c r="F196" s="75">
        <v>4.2580645161289968E-2</v>
      </c>
      <c r="G196" s="66">
        <v>10.505017921146953</v>
      </c>
      <c r="H196" s="66">
        <v>0.11999478869492777</v>
      </c>
      <c r="I196" s="62" t="s">
        <v>263</v>
      </c>
      <c r="J196" s="62">
        <v>7022</v>
      </c>
      <c r="K196" s="67">
        <v>710</v>
      </c>
      <c r="M196" s="62">
        <v>89.015268817204287</v>
      </c>
      <c r="N196" s="62">
        <v>67.958924731182805</v>
      </c>
      <c r="O196" s="62">
        <v>78.48709677419356</v>
      </c>
      <c r="P196" s="97">
        <v>0</v>
      </c>
      <c r="Q196" s="62">
        <v>13.487096774193549</v>
      </c>
      <c r="U196" s="62">
        <v>0.23076100969580782</v>
      </c>
    </row>
    <row r="197" spans="1:21" x14ac:dyDescent="0.2">
      <c r="A197" s="60">
        <v>7</v>
      </c>
      <c r="B197" s="60">
        <v>11</v>
      </c>
      <c r="C197" s="66">
        <v>85.165913978494615</v>
      </c>
      <c r="D197" s="66">
        <v>65.32562724014339</v>
      </c>
      <c r="E197" s="66">
        <v>75.245770609299996</v>
      </c>
      <c r="F197" s="75">
        <v>0</v>
      </c>
      <c r="G197" s="66">
        <v>10.245770609318997</v>
      </c>
      <c r="H197" s="66">
        <v>0.19478631606604466</v>
      </c>
      <c r="I197" s="62" t="s">
        <v>264</v>
      </c>
      <c r="J197" s="62">
        <v>7027</v>
      </c>
      <c r="K197" s="67">
        <v>711</v>
      </c>
      <c r="M197" s="62">
        <v>92.57236559139784</v>
      </c>
      <c r="N197" s="62">
        <v>71.423548387096801</v>
      </c>
      <c r="O197" s="62">
        <v>81.997956989247314</v>
      </c>
      <c r="P197" s="97">
        <v>0</v>
      </c>
      <c r="Q197" s="62">
        <v>16.99795698924731</v>
      </c>
      <c r="U197" s="62">
        <v>9.5717160515257346E-2</v>
      </c>
    </row>
    <row r="198" spans="1:21" x14ac:dyDescent="0.2">
      <c r="A198" s="60">
        <v>7</v>
      </c>
      <c r="B198" s="60">
        <v>12</v>
      </c>
      <c r="C198" s="66">
        <v>85.299247311827941</v>
      </c>
      <c r="D198" s="66">
        <v>64.614516129032268</v>
      </c>
      <c r="E198" s="66">
        <v>74.956881720400006</v>
      </c>
      <c r="F198" s="75">
        <v>3.2096774193548089E-2</v>
      </c>
      <c r="G198" s="66">
        <v>9.9889784946236553</v>
      </c>
      <c r="H198" s="66">
        <v>0.21884652573826802</v>
      </c>
      <c r="I198" s="62" t="s">
        <v>265</v>
      </c>
      <c r="J198" s="62">
        <v>7026</v>
      </c>
      <c r="K198" s="67">
        <v>712</v>
      </c>
      <c r="M198" s="62">
        <v>92.426451612903236</v>
      </c>
      <c r="N198" s="62">
        <v>70.00555555555556</v>
      </c>
      <c r="O198" s="62">
        <v>81.216003584229398</v>
      </c>
      <c r="P198" s="97">
        <v>0</v>
      </c>
      <c r="Q198" s="62">
        <v>16.216003584229387</v>
      </c>
      <c r="U198" s="62">
        <v>2.4666666666666667E-2</v>
      </c>
    </row>
    <row r="199" spans="1:21" x14ac:dyDescent="0.2">
      <c r="A199" s="60">
        <v>7</v>
      </c>
      <c r="B199" s="60">
        <v>13</v>
      </c>
      <c r="C199" s="66">
        <v>84.832580645161272</v>
      </c>
      <c r="D199" s="66">
        <v>63.792293906810052</v>
      </c>
      <c r="E199" s="66">
        <v>74.312437275899995</v>
      </c>
      <c r="F199" s="75">
        <v>6.5430107526881429E-2</v>
      </c>
      <c r="G199" s="66">
        <v>9.3778673835125446</v>
      </c>
      <c r="H199" s="66">
        <v>0.27221893827230753</v>
      </c>
      <c r="I199" s="62" t="s">
        <v>266</v>
      </c>
      <c r="J199" s="62">
        <v>7030</v>
      </c>
      <c r="K199" s="67">
        <v>713</v>
      </c>
      <c r="M199" s="62">
        <v>96.243010752688178</v>
      </c>
      <c r="N199" s="62">
        <v>74.89767025089607</v>
      </c>
      <c r="O199" s="62">
        <v>85.570340501792117</v>
      </c>
      <c r="P199" s="97">
        <v>0</v>
      </c>
      <c r="Q199" s="62">
        <v>20.57034050179211</v>
      </c>
      <c r="U199" s="62">
        <v>1.0333333333333333E-2</v>
      </c>
    </row>
    <row r="200" spans="1:21" x14ac:dyDescent="0.2">
      <c r="A200" s="60">
        <v>7</v>
      </c>
      <c r="B200" s="60">
        <v>14</v>
      </c>
      <c r="C200" s="66">
        <v>84.215913978494612</v>
      </c>
      <c r="D200" s="66">
        <v>63.87562724014338</v>
      </c>
      <c r="E200" s="66">
        <v>74.045770609300007</v>
      </c>
      <c r="F200" s="75">
        <v>0.17817204301075218</v>
      </c>
      <c r="G200" s="66">
        <v>9.2239426523297485</v>
      </c>
      <c r="H200" s="66">
        <v>0.14878596641181432</v>
      </c>
      <c r="I200" s="62" t="s">
        <v>267</v>
      </c>
      <c r="J200" s="62">
        <v>7029</v>
      </c>
      <c r="K200" s="67">
        <v>714</v>
      </c>
      <c r="M200" s="62">
        <v>95.324623655913953</v>
      </c>
      <c r="N200" s="62">
        <v>73.543942652329775</v>
      </c>
      <c r="O200" s="62">
        <v>84.434283154121871</v>
      </c>
      <c r="P200" s="97">
        <v>0</v>
      </c>
      <c r="Q200" s="62">
        <v>19.434283154121864</v>
      </c>
      <c r="U200" s="62">
        <v>3.6728395061728387E-3</v>
      </c>
    </row>
    <row r="201" spans="1:21" x14ac:dyDescent="0.2">
      <c r="A201" s="60">
        <v>7</v>
      </c>
      <c r="B201" s="60">
        <v>15</v>
      </c>
      <c r="C201" s="66">
        <v>85.932580645161281</v>
      </c>
      <c r="D201" s="66">
        <v>63.992293906810048</v>
      </c>
      <c r="E201" s="66">
        <v>74.962437275900001</v>
      </c>
      <c r="F201" s="75">
        <v>0</v>
      </c>
      <c r="G201" s="66">
        <v>9.9624372759856623</v>
      </c>
      <c r="H201" s="66">
        <v>4.792996457436851E-2</v>
      </c>
      <c r="I201" s="62" t="s">
        <v>268</v>
      </c>
      <c r="J201" s="62">
        <v>7023</v>
      </c>
      <c r="K201" s="67">
        <v>715</v>
      </c>
      <c r="M201" s="62">
        <v>89.374946236559111</v>
      </c>
      <c r="N201" s="62">
        <v>68.651182795698944</v>
      </c>
      <c r="O201" s="62">
        <v>79.013064516129049</v>
      </c>
      <c r="P201" s="97">
        <v>0</v>
      </c>
      <c r="Q201" s="62">
        <v>14.013064516129027</v>
      </c>
      <c r="U201" s="62">
        <v>0.10740329218106996</v>
      </c>
    </row>
    <row r="202" spans="1:21" x14ac:dyDescent="0.2">
      <c r="A202" s="60">
        <v>7</v>
      </c>
      <c r="B202" s="60">
        <v>16</v>
      </c>
      <c r="C202" s="66">
        <v>86.632580645161269</v>
      </c>
      <c r="D202" s="66">
        <v>66.125627240143388</v>
      </c>
      <c r="E202" s="66">
        <v>76.379103942599997</v>
      </c>
      <c r="F202" s="75">
        <v>0.11666666666666667</v>
      </c>
      <c r="G202" s="66">
        <v>11.495770609318994</v>
      </c>
      <c r="H202" s="66">
        <v>3.031893687707642E-2</v>
      </c>
      <c r="I202" s="62" t="s">
        <v>269</v>
      </c>
      <c r="J202" s="62">
        <v>7028</v>
      </c>
      <c r="K202" s="67">
        <v>716</v>
      </c>
      <c r="M202" s="62">
        <v>93.101612903225814</v>
      </c>
      <c r="N202" s="62">
        <v>72.968136200716856</v>
      </c>
      <c r="O202" s="62">
        <v>83.034874551971328</v>
      </c>
      <c r="P202" s="97">
        <v>0</v>
      </c>
      <c r="Q202" s="62">
        <v>18.034874551971328</v>
      </c>
      <c r="U202" s="62">
        <v>6.9311383815934977E-2</v>
      </c>
    </row>
    <row r="203" spans="1:21" x14ac:dyDescent="0.2">
      <c r="A203" s="60">
        <v>7</v>
      </c>
      <c r="B203" s="60">
        <v>17</v>
      </c>
      <c r="C203" s="66">
        <v>87.665913978494615</v>
      </c>
      <c r="D203" s="66">
        <v>66.57562724014339</v>
      </c>
      <c r="E203" s="66">
        <v>77.120770609299996</v>
      </c>
      <c r="F203" s="75">
        <v>0</v>
      </c>
      <c r="G203" s="66">
        <v>12.120770609318994</v>
      </c>
      <c r="H203" s="66">
        <v>5.8274387764654677E-2</v>
      </c>
      <c r="I203" s="62" t="s">
        <v>270</v>
      </c>
      <c r="J203" s="62">
        <v>7019</v>
      </c>
      <c r="K203" s="67">
        <v>717</v>
      </c>
      <c r="M203" s="62">
        <v>87.319784946236567</v>
      </c>
      <c r="N203" s="62">
        <v>66.606272401433699</v>
      </c>
      <c r="O203" s="62">
        <v>76.96302867383514</v>
      </c>
      <c r="P203" s="97">
        <v>0</v>
      </c>
      <c r="Q203" s="62">
        <v>11.963028673835121</v>
      </c>
      <c r="U203" s="62">
        <v>0.15113751771863376</v>
      </c>
    </row>
    <row r="204" spans="1:21" x14ac:dyDescent="0.2">
      <c r="A204" s="60">
        <v>7</v>
      </c>
      <c r="B204" s="60">
        <v>18</v>
      </c>
      <c r="C204" s="66">
        <v>88.665913978494615</v>
      </c>
      <c r="D204" s="66">
        <v>68.19229390681005</v>
      </c>
      <c r="E204" s="66">
        <v>78.429103942599994</v>
      </c>
      <c r="F204" s="75">
        <v>2.6666666666666571E-2</v>
      </c>
      <c r="G204" s="66">
        <v>13.455770609318995</v>
      </c>
      <c r="H204" s="66">
        <v>9.3576138441381546E-2</v>
      </c>
      <c r="I204" s="62" t="s">
        <v>271</v>
      </c>
      <c r="J204" s="62">
        <v>7015</v>
      </c>
      <c r="K204" s="67">
        <v>718</v>
      </c>
      <c r="M204" s="62">
        <v>84.641075268817204</v>
      </c>
      <c r="N204" s="62">
        <v>65.603512544802882</v>
      </c>
      <c r="O204" s="62">
        <v>75.122293906810029</v>
      </c>
      <c r="P204" s="97">
        <v>0</v>
      </c>
      <c r="Q204" s="62">
        <v>10.122293906810032</v>
      </c>
      <c r="U204" s="62">
        <v>0.21670803681343903</v>
      </c>
    </row>
    <row r="205" spans="1:21" x14ac:dyDescent="0.2">
      <c r="A205" s="60">
        <v>7</v>
      </c>
      <c r="B205" s="60">
        <v>19</v>
      </c>
      <c r="C205" s="66">
        <v>87.865913978494603</v>
      </c>
      <c r="D205" s="66">
        <v>67.82562724014339</v>
      </c>
      <c r="E205" s="66">
        <v>77.845770609300004</v>
      </c>
      <c r="F205" s="75">
        <v>2.0376344086021448E-2</v>
      </c>
      <c r="G205" s="66">
        <v>12.866146953405018</v>
      </c>
      <c r="H205" s="66">
        <v>0.1318098859826084</v>
      </c>
      <c r="I205" s="62" t="s">
        <v>272</v>
      </c>
      <c r="J205" s="62">
        <v>7013</v>
      </c>
      <c r="K205" s="67">
        <v>719</v>
      </c>
      <c r="M205" s="62">
        <v>84.055161290322559</v>
      </c>
      <c r="N205" s="62">
        <v>63.869462365591424</v>
      </c>
      <c r="O205" s="62">
        <v>73.962311827957009</v>
      </c>
      <c r="P205" s="97">
        <v>0</v>
      </c>
      <c r="Q205" s="62">
        <v>8.962311827956988</v>
      </c>
      <c r="U205" s="62">
        <v>8.5160971622413387E-2</v>
      </c>
    </row>
    <row r="206" spans="1:21" x14ac:dyDescent="0.2">
      <c r="A206" s="60">
        <v>7</v>
      </c>
      <c r="B206" s="60">
        <v>20</v>
      </c>
      <c r="C206" s="66">
        <v>86.565913978494606</v>
      </c>
      <c r="D206" s="66">
        <v>67.125627240143388</v>
      </c>
      <c r="E206" s="66">
        <v>76.845770609300004</v>
      </c>
      <c r="F206" s="75">
        <v>4.3709677419354873E-2</v>
      </c>
      <c r="G206" s="66">
        <v>11.889480286738351</v>
      </c>
      <c r="H206" s="66">
        <v>0.43125328404200614</v>
      </c>
      <c r="I206" s="62" t="s">
        <v>273</v>
      </c>
      <c r="J206" s="62">
        <v>7020</v>
      </c>
      <c r="K206" s="67">
        <v>720</v>
      </c>
      <c r="M206" s="62">
        <v>87.659784946236556</v>
      </c>
      <c r="N206" s="62">
        <v>67.279426523297516</v>
      </c>
      <c r="O206" s="62">
        <v>77.469605734767029</v>
      </c>
      <c r="P206" s="97">
        <v>0</v>
      </c>
      <c r="Q206" s="62">
        <v>12.469605734767018</v>
      </c>
      <c r="U206" s="62">
        <v>0.1951991661081563</v>
      </c>
    </row>
    <row r="207" spans="1:21" x14ac:dyDescent="0.2">
      <c r="A207" s="60">
        <v>7</v>
      </c>
      <c r="B207" s="60">
        <v>21</v>
      </c>
      <c r="C207" s="66">
        <v>86.299247311827941</v>
      </c>
      <c r="D207" s="66">
        <v>66.458960573476716</v>
      </c>
      <c r="E207" s="66">
        <v>76.379103942599997</v>
      </c>
      <c r="F207" s="75">
        <v>0</v>
      </c>
      <c r="G207" s="66">
        <v>11.37910394265233</v>
      </c>
      <c r="H207" s="66">
        <v>0.11026441750073628</v>
      </c>
      <c r="I207" s="62" t="s">
        <v>274</v>
      </c>
      <c r="J207" s="62">
        <v>7018</v>
      </c>
      <c r="K207" s="67">
        <v>721</v>
      </c>
      <c r="M207" s="62">
        <v>86.388172043010755</v>
      </c>
      <c r="N207" s="62">
        <v>66.482974910394262</v>
      </c>
      <c r="O207" s="62">
        <v>76.435573476702515</v>
      </c>
      <c r="P207" s="97">
        <v>0</v>
      </c>
      <c r="Q207" s="62">
        <v>11.435573476702507</v>
      </c>
      <c r="U207" s="62">
        <v>0.20796486558044919</v>
      </c>
    </row>
    <row r="208" spans="1:21" x14ac:dyDescent="0.2">
      <c r="A208" s="60">
        <v>7</v>
      </c>
      <c r="B208" s="60">
        <v>22</v>
      </c>
      <c r="C208" s="66">
        <v>85.665913978494615</v>
      </c>
      <c r="D208" s="66">
        <v>65.892293906810053</v>
      </c>
      <c r="E208" s="66">
        <v>75.779103942600003</v>
      </c>
      <c r="F208" s="75">
        <v>2.6666666666666571E-2</v>
      </c>
      <c r="G208" s="66">
        <v>10.805770609318996</v>
      </c>
      <c r="H208" s="66">
        <v>0.26779842750244215</v>
      </c>
      <c r="I208" s="62" t="s">
        <v>275</v>
      </c>
      <c r="J208" s="62">
        <v>7016</v>
      </c>
      <c r="K208" s="67">
        <v>722</v>
      </c>
      <c r="M208" s="62">
        <v>86.486559139784944</v>
      </c>
      <c r="N208" s="62">
        <v>64.709032258064525</v>
      </c>
      <c r="O208" s="62">
        <v>75.597795698924742</v>
      </c>
      <c r="P208" s="97">
        <v>0</v>
      </c>
      <c r="Q208" s="62">
        <v>10.597795698924733</v>
      </c>
      <c r="U208" s="62">
        <v>0.24933220159885736</v>
      </c>
    </row>
    <row r="209" spans="1:21" x14ac:dyDescent="0.2">
      <c r="A209" s="60">
        <v>7</v>
      </c>
      <c r="B209" s="60">
        <v>23</v>
      </c>
      <c r="C209" s="66">
        <v>86.032580645161275</v>
      </c>
      <c r="D209" s="66">
        <v>64.936738351254505</v>
      </c>
      <c r="E209" s="66">
        <v>75.484659498200003</v>
      </c>
      <c r="F209" s="75">
        <v>0</v>
      </c>
      <c r="G209" s="66">
        <v>10.484659498207886</v>
      </c>
      <c r="H209" s="66">
        <v>0.15303141503825798</v>
      </c>
      <c r="I209" s="62" t="s">
        <v>276</v>
      </c>
      <c r="J209" s="62">
        <v>7007</v>
      </c>
      <c r="K209" s="67">
        <v>723</v>
      </c>
      <c r="M209" s="62">
        <v>80.253118279569875</v>
      </c>
      <c r="N209" s="62">
        <v>60.391397849462372</v>
      </c>
      <c r="O209" s="62">
        <v>70.322258064516134</v>
      </c>
      <c r="P209" s="97">
        <v>1.9386200716845867</v>
      </c>
      <c r="Q209" s="62">
        <v>5.3222580645161299</v>
      </c>
      <c r="U209" s="62">
        <v>0.13231952290873827</v>
      </c>
    </row>
    <row r="210" spans="1:21" x14ac:dyDescent="0.2">
      <c r="A210" s="60">
        <v>7</v>
      </c>
      <c r="B210" s="60">
        <v>24</v>
      </c>
      <c r="C210" s="66">
        <v>85.899247311827949</v>
      </c>
      <c r="D210" s="66">
        <v>65.19229390681005</v>
      </c>
      <c r="E210" s="66">
        <v>75.545770609300007</v>
      </c>
      <c r="F210" s="75">
        <v>0</v>
      </c>
      <c r="G210" s="66">
        <v>10.545770609318996</v>
      </c>
      <c r="H210" s="66">
        <v>7.036452143349621E-2</v>
      </c>
      <c r="I210" s="62" t="s">
        <v>277</v>
      </c>
      <c r="J210" s="62">
        <v>7014</v>
      </c>
      <c r="K210" s="67">
        <v>724</v>
      </c>
      <c r="M210" s="62">
        <v>84.796666666666667</v>
      </c>
      <c r="N210" s="62">
        <v>64.407204301075296</v>
      </c>
      <c r="O210" s="62">
        <v>74.601935483870975</v>
      </c>
      <c r="P210" s="97">
        <v>0</v>
      </c>
      <c r="Q210" s="62">
        <v>9.6019354838709656</v>
      </c>
      <c r="U210" s="62">
        <v>0.28077068524824556</v>
      </c>
    </row>
    <row r="211" spans="1:21" x14ac:dyDescent="0.2">
      <c r="A211" s="60">
        <v>7</v>
      </c>
      <c r="B211" s="60">
        <v>25</v>
      </c>
      <c r="C211" s="66">
        <v>85.832580645161272</v>
      </c>
      <c r="D211" s="66">
        <v>65.458960573476716</v>
      </c>
      <c r="E211" s="66">
        <v>75.645770609300001</v>
      </c>
      <c r="F211" s="75">
        <v>0.13672043010752713</v>
      </c>
      <c r="G211" s="66">
        <v>10.782491039426525</v>
      </c>
      <c r="H211" s="66">
        <v>0.42513086922113758</v>
      </c>
      <c r="I211" s="62" t="s">
        <v>278</v>
      </c>
      <c r="J211" s="62">
        <v>7011</v>
      </c>
      <c r="K211" s="67">
        <v>725</v>
      </c>
      <c r="M211" s="62">
        <v>83.609032258064502</v>
      </c>
      <c r="N211" s="62">
        <v>62.085591397849484</v>
      </c>
      <c r="O211" s="62">
        <v>72.847311827956986</v>
      </c>
      <c r="P211" s="97">
        <v>0</v>
      </c>
      <c r="Q211" s="62">
        <v>7.8473118279569913</v>
      </c>
      <c r="U211" s="62">
        <v>0.10892852848695746</v>
      </c>
    </row>
    <row r="212" spans="1:21" x14ac:dyDescent="0.2">
      <c r="A212" s="60">
        <v>7</v>
      </c>
      <c r="B212" s="60">
        <v>26</v>
      </c>
      <c r="C212" s="66">
        <v>86.632580645161269</v>
      </c>
      <c r="D212" s="66">
        <v>65.458960573476716</v>
      </c>
      <c r="E212" s="66">
        <v>76.045770609300007</v>
      </c>
      <c r="F212" s="75">
        <v>0</v>
      </c>
      <c r="G212" s="66">
        <v>11.045770609318996</v>
      </c>
      <c r="H212" s="66">
        <v>0.11326347738489262</v>
      </c>
      <c r="I212" s="62" t="s">
        <v>279</v>
      </c>
      <c r="J212" s="62">
        <v>7010</v>
      </c>
      <c r="K212" s="67">
        <v>726</v>
      </c>
      <c r="M212" s="62">
        <v>82.788387096774201</v>
      </c>
      <c r="N212" s="62">
        <v>61.829175627240147</v>
      </c>
      <c r="O212" s="62">
        <v>72.308781362007181</v>
      </c>
      <c r="P212" s="97">
        <v>0</v>
      </c>
      <c r="Q212" s="62">
        <v>7.3087813620071715</v>
      </c>
      <c r="U212" s="62">
        <v>7.4935199942101863E-2</v>
      </c>
    </row>
    <row r="213" spans="1:21" x14ac:dyDescent="0.2">
      <c r="A213" s="60">
        <v>7</v>
      </c>
      <c r="B213" s="60">
        <v>27</v>
      </c>
      <c r="C213" s="66">
        <v>87.132580645161269</v>
      </c>
      <c r="D213" s="66">
        <v>65.358960573476722</v>
      </c>
      <c r="E213" s="66">
        <v>76.245770609299996</v>
      </c>
      <c r="F213" s="75">
        <v>0</v>
      </c>
      <c r="G213" s="66">
        <v>11.245770609318997</v>
      </c>
      <c r="H213" s="66">
        <v>0.10966175987640284</v>
      </c>
      <c r="I213" s="62" t="s">
        <v>280</v>
      </c>
      <c r="J213" s="62">
        <v>7006</v>
      </c>
      <c r="K213" s="67">
        <v>727</v>
      </c>
      <c r="M213" s="62">
        <v>79.323763440860205</v>
      </c>
      <c r="N213" s="62">
        <v>60.052580645161306</v>
      </c>
      <c r="O213" s="62">
        <v>69.688172043010752</v>
      </c>
      <c r="P213" s="97">
        <v>0</v>
      </c>
      <c r="Q213" s="62">
        <v>4.6881720430107521</v>
      </c>
      <c r="U213" s="62">
        <v>0.19178938214833174</v>
      </c>
    </row>
    <row r="214" spans="1:21" x14ac:dyDescent="0.2">
      <c r="A214" s="60">
        <v>7</v>
      </c>
      <c r="B214" s="60">
        <v>28</v>
      </c>
      <c r="C214" s="66">
        <v>86.865913978494603</v>
      </c>
      <c r="D214" s="66">
        <v>65.025627240143379</v>
      </c>
      <c r="E214" s="66">
        <v>75.945770609299998</v>
      </c>
      <c r="F214" s="75">
        <v>0.13333333333333333</v>
      </c>
      <c r="G214" s="66">
        <v>11.079103942652329</v>
      </c>
      <c r="H214" s="66">
        <v>0.28411751291828191</v>
      </c>
      <c r="I214" s="62" t="s">
        <v>281</v>
      </c>
      <c r="J214" s="62">
        <v>7005</v>
      </c>
      <c r="K214" s="67">
        <v>728</v>
      </c>
      <c r="M214" s="62">
        <v>79.407311827956974</v>
      </c>
      <c r="N214" s="62">
        <v>58.777526881720441</v>
      </c>
      <c r="O214" s="62">
        <v>69.092419354838725</v>
      </c>
      <c r="P214" s="97">
        <v>0</v>
      </c>
      <c r="Q214" s="62">
        <v>4.0924193548387118</v>
      </c>
      <c r="U214" s="62">
        <v>5.8181663431638816E-2</v>
      </c>
    </row>
    <row r="215" spans="1:21" x14ac:dyDescent="0.2">
      <c r="A215" s="60">
        <v>7</v>
      </c>
      <c r="B215" s="60">
        <v>29</v>
      </c>
      <c r="C215" s="66">
        <v>85.965913978494612</v>
      </c>
      <c r="D215" s="66">
        <v>64.458960573476716</v>
      </c>
      <c r="E215" s="66">
        <v>75.212437275900001</v>
      </c>
      <c r="F215" s="75">
        <v>3.3333333333333333E-2</v>
      </c>
      <c r="G215" s="66">
        <v>10.245770609318997</v>
      </c>
      <c r="H215" s="66">
        <v>0.14163241720553141</v>
      </c>
      <c r="I215" s="62" t="s">
        <v>282</v>
      </c>
      <c r="J215" s="62">
        <v>7002</v>
      </c>
      <c r="K215" s="67">
        <v>729</v>
      </c>
      <c r="M215" s="62">
        <v>76.449247311827946</v>
      </c>
      <c r="N215" s="62">
        <v>55.596057347670268</v>
      </c>
      <c r="O215" s="62">
        <v>66.022652329749121</v>
      </c>
      <c r="P215" s="97">
        <v>0</v>
      </c>
      <c r="Q215" s="62">
        <v>1.0226523297491046</v>
      </c>
      <c r="U215" s="62">
        <v>0.27131034922420771</v>
      </c>
    </row>
    <row r="216" spans="1:21" x14ac:dyDescent="0.2">
      <c r="A216" s="60">
        <v>7</v>
      </c>
      <c r="B216" s="60">
        <v>30</v>
      </c>
      <c r="C216" s="66">
        <v>85.965913978494612</v>
      </c>
      <c r="D216" s="66">
        <v>64.925627240143385</v>
      </c>
      <c r="E216" s="66">
        <v>75.445770609299998</v>
      </c>
      <c r="F216" s="75">
        <v>6.6666666666666666E-2</v>
      </c>
      <c r="G216" s="66">
        <v>10.512437275985663</v>
      </c>
      <c r="H216" s="66">
        <v>0.10529651533635635</v>
      </c>
      <c r="I216" s="62" t="s">
        <v>283</v>
      </c>
      <c r="J216" s="62">
        <v>7001</v>
      </c>
      <c r="K216" s="67">
        <v>730</v>
      </c>
      <c r="M216" s="62">
        <v>72.444731182795707</v>
      </c>
      <c r="N216" s="62">
        <v>53.685878136200721</v>
      </c>
      <c r="O216" s="62">
        <v>63.06530465949821</v>
      </c>
      <c r="P216" s="97">
        <v>0</v>
      </c>
      <c r="Q216" s="62">
        <v>3.9247311827959189E-3</v>
      </c>
      <c r="U216" s="62">
        <v>0.1329300575001528</v>
      </c>
    </row>
    <row r="217" spans="1:21" x14ac:dyDescent="0.2">
      <c r="A217" s="60">
        <v>7</v>
      </c>
      <c r="B217" s="60">
        <v>31</v>
      </c>
      <c r="C217" s="66">
        <v>85.365913978494603</v>
      </c>
      <c r="D217" s="66">
        <v>65.358960573476722</v>
      </c>
      <c r="E217" s="66">
        <v>75.362437275900007</v>
      </c>
      <c r="F217" s="75">
        <v>0</v>
      </c>
      <c r="G217" s="66">
        <v>10.362437275985663</v>
      </c>
      <c r="H217" s="66">
        <v>4.5100741492921058E-2</v>
      </c>
      <c r="I217" s="62" t="s">
        <v>284</v>
      </c>
      <c r="J217" s="62">
        <v>7003</v>
      </c>
      <c r="K217" s="67">
        <v>731</v>
      </c>
      <c r="M217" s="62">
        <v>77.579677419354823</v>
      </c>
      <c r="N217" s="62">
        <v>57.107311827956998</v>
      </c>
      <c r="O217" s="62">
        <v>67.343494623655928</v>
      </c>
      <c r="P217" s="96">
        <v>0</v>
      </c>
      <c r="Q217" s="62">
        <v>2.343494623655916</v>
      </c>
      <c r="U217" s="62">
        <v>9.695922074245944E-2</v>
      </c>
    </row>
    <row r="218" spans="1:21" x14ac:dyDescent="0.2">
      <c r="A218" s="60">
        <v>8</v>
      </c>
      <c r="B218" s="60">
        <v>1</v>
      </c>
      <c r="C218" s="66">
        <v>86.408387096774206</v>
      </c>
      <c r="D218" s="66">
        <v>64.721397849462363</v>
      </c>
      <c r="E218" s="66">
        <v>75.564892473100002</v>
      </c>
      <c r="F218" s="75">
        <v>0</v>
      </c>
      <c r="G218" s="66">
        <v>10.564892473118279</v>
      </c>
      <c r="H218" s="66">
        <v>1.9642363314204606E-2</v>
      </c>
      <c r="I218" s="62" t="s">
        <v>285</v>
      </c>
      <c r="J218" s="62">
        <v>8019</v>
      </c>
      <c r="K218" s="67">
        <v>801</v>
      </c>
      <c r="M218" s="62">
        <v>85.243333333333339</v>
      </c>
      <c r="N218" s="62">
        <v>65.272795698924739</v>
      </c>
      <c r="O218" s="62">
        <v>75.258064516129039</v>
      </c>
      <c r="P218" s="96">
        <v>0</v>
      </c>
      <c r="Q218" s="62">
        <v>10.258064516129034</v>
      </c>
      <c r="U218" s="62">
        <v>0.12134179493634986</v>
      </c>
    </row>
    <row r="219" spans="1:21" x14ac:dyDescent="0.2">
      <c r="A219" s="60">
        <v>8</v>
      </c>
      <c r="B219" s="60">
        <v>2</v>
      </c>
      <c r="C219" s="66">
        <v>87.5083870967742</v>
      </c>
      <c r="D219" s="66">
        <v>64.954731182795697</v>
      </c>
      <c r="E219" s="66">
        <v>76.231559139699996</v>
      </c>
      <c r="F219" s="75">
        <v>0</v>
      </c>
      <c r="G219" s="66">
        <v>11.231559139784945</v>
      </c>
      <c r="H219" s="66">
        <v>8.3532418001525541E-2</v>
      </c>
      <c r="I219" s="62" t="s">
        <v>286</v>
      </c>
      <c r="J219" s="62">
        <v>8024</v>
      </c>
      <c r="K219" s="67">
        <v>802</v>
      </c>
      <c r="M219" s="62">
        <v>88.904838709677435</v>
      </c>
      <c r="N219" s="62">
        <v>66.946559139784952</v>
      </c>
      <c r="O219" s="62">
        <v>77.925698924731194</v>
      </c>
      <c r="P219" s="96">
        <v>0</v>
      </c>
      <c r="Q219" s="62">
        <v>12.925698924731183</v>
      </c>
      <c r="U219" s="62">
        <v>0.20963385578114269</v>
      </c>
    </row>
    <row r="220" spans="1:21" x14ac:dyDescent="0.2">
      <c r="A220" s="60">
        <v>8</v>
      </c>
      <c r="B220" s="60">
        <v>3</v>
      </c>
      <c r="C220" s="66">
        <v>87.308387096774197</v>
      </c>
      <c r="D220" s="66">
        <v>66.388064516129035</v>
      </c>
      <c r="E220" s="66">
        <v>76.848225806399995</v>
      </c>
      <c r="F220" s="75">
        <v>0</v>
      </c>
      <c r="G220" s="66">
        <v>11.848225806451614</v>
      </c>
      <c r="H220" s="66">
        <v>0.18497415934133052</v>
      </c>
      <c r="I220" s="62" t="s">
        <v>287</v>
      </c>
      <c r="J220" s="62">
        <v>8030</v>
      </c>
      <c r="K220" s="67">
        <v>803</v>
      </c>
      <c r="M220" s="62">
        <v>95.314193548387095</v>
      </c>
      <c r="N220" s="62">
        <v>71.900430107526887</v>
      </c>
      <c r="O220" s="62">
        <v>83.607311827956963</v>
      </c>
      <c r="P220" s="96">
        <v>0</v>
      </c>
      <c r="Q220" s="62">
        <v>18.607311827956991</v>
      </c>
      <c r="U220" s="62">
        <v>2.0584692028985507E-2</v>
      </c>
    </row>
    <row r="221" spans="1:21" x14ac:dyDescent="0.2">
      <c r="A221" s="60">
        <v>8</v>
      </c>
      <c r="B221" s="60">
        <v>4</v>
      </c>
      <c r="C221" s="66">
        <v>86.375053763440874</v>
      </c>
      <c r="D221" s="66">
        <v>65.854731182795703</v>
      </c>
      <c r="E221" s="66">
        <v>76.114892473099999</v>
      </c>
      <c r="F221" s="75">
        <v>0</v>
      </c>
      <c r="G221" s="66">
        <v>11.11489247311828</v>
      </c>
      <c r="H221" s="66">
        <v>0.16760576091239252</v>
      </c>
      <c r="I221" s="62" t="s">
        <v>288</v>
      </c>
      <c r="J221" s="62">
        <v>8005</v>
      </c>
      <c r="K221" s="67">
        <v>804</v>
      </c>
      <c r="M221" s="62">
        <v>77.709892473118302</v>
      </c>
      <c r="N221" s="62">
        <v>57.257096774193563</v>
      </c>
      <c r="O221" s="62">
        <v>67.483494623655943</v>
      </c>
      <c r="P221" s="96">
        <v>0</v>
      </c>
      <c r="Q221" s="62">
        <v>2.4834946236559148</v>
      </c>
      <c r="U221" s="62">
        <v>0.12830027173913042</v>
      </c>
    </row>
    <row r="222" spans="1:21" x14ac:dyDescent="0.2">
      <c r="A222" s="60">
        <v>8</v>
      </c>
      <c r="B222" s="60">
        <v>5</v>
      </c>
      <c r="C222" s="66">
        <v>84.841720430107529</v>
      </c>
      <c r="D222" s="66">
        <v>63.588064516129037</v>
      </c>
      <c r="E222" s="66">
        <v>74.214892473099994</v>
      </c>
      <c r="F222" s="75">
        <v>0.12397849462365494</v>
      </c>
      <c r="G222" s="66">
        <v>9.3388709677419364</v>
      </c>
      <c r="H222" s="66">
        <v>0.21090502745544076</v>
      </c>
      <c r="I222" s="62" t="s">
        <v>289</v>
      </c>
      <c r="J222" s="62">
        <v>8001</v>
      </c>
      <c r="K222" s="67">
        <v>805</v>
      </c>
      <c r="M222" s="62">
        <v>69.815161290322564</v>
      </c>
      <c r="N222" s="62">
        <v>50.447419354838708</v>
      </c>
      <c r="O222" s="62">
        <v>60.131290322580682</v>
      </c>
      <c r="P222" s="96">
        <v>0</v>
      </c>
      <c r="Q222" s="62">
        <v>0</v>
      </c>
      <c r="U222" s="62">
        <v>3.1666666666666662E-2</v>
      </c>
    </row>
    <row r="223" spans="1:21" x14ac:dyDescent="0.2">
      <c r="A223" s="60">
        <v>8</v>
      </c>
      <c r="B223" s="60">
        <v>6</v>
      </c>
      <c r="C223" s="66">
        <v>83.375053763440874</v>
      </c>
      <c r="D223" s="66">
        <v>62.054731182795699</v>
      </c>
      <c r="E223" s="66">
        <v>72.714892473099994</v>
      </c>
      <c r="F223" s="75">
        <v>0.2303225806451607</v>
      </c>
      <c r="G223" s="66">
        <v>7.9452150537634418</v>
      </c>
      <c r="H223" s="66">
        <v>7.1987108112704049E-2</v>
      </c>
      <c r="I223" s="62" t="s">
        <v>290</v>
      </c>
      <c r="J223" s="62">
        <v>8002</v>
      </c>
      <c r="K223" s="67">
        <v>806</v>
      </c>
      <c r="M223" s="62">
        <v>75.141720430107526</v>
      </c>
      <c r="N223" s="62">
        <v>51.796881720430115</v>
      </c>
      <c r="O223" s="62">
        <v>63.469301075268831</v>
      </c>
      <c r="P223" s="96">
        <v>0</v>
      </c>
      <c r="Q223" s="62">
        <v>0</v>
      </c>
      <c r="U223" s="62">
        <v>7.0244042988446137E-2</v>
      </c>
    </row>
    <row r="224" spans="1:21" x14ac:dyDescent="0.2">
      <c r="A224" s="60">
        <v>8</v>
      </c>
      <c r="B224" s="60">
        <v>7</v>
      </c>
      <c r="C224" s="66">
        <v>84.808387096774197</v>
      </c>
      <c r="D224" s="66">
        <v>62.1547311827957</v>
      </c>
      <c r="E224" s="66">
        <v>73.481559139699996</v>
      </c>
      <c r="F224" s="75">
        <v>0.17349462365591345</v>
      </c>
      <c r="G224" s="66">
        <v>8.6550537634408613</v>
      </c>
      <c r="H224" s="66">
        <v>2.6251358695652174E-2</v>
      </c>
      <c r="I224" s="62" t="s">
        <v>291</v>
      </c>
      <c r="J224" s="62">
        <v>8015</v>
      </c>
      <c r="K224" s="67">
        <v>807</v>
      </c>
      <c r="M224" s="62">
        <v>83.614623655913974</v>
      </c>
      <c r="N224" s="62">
        <v>63.296021505376345</v>
      </c>
      <c r="O224" s="62">
        <v>73.455322580645159</v>
      </c>
      <c r="P224" s="96">
        <v>0</v>
      </c>
      <c r="Q224" s="62">
        <v>8.4553225806451611</v>
      </c>
      <c r="U224" s="62">
        <v>0.108170723655777</v>
      </c>
    </row>
    <row r="225" spans="1:21" x14ac:dyDescent="0.2">
      <c r="A225" s="60">
        <v>8</v>
      </c>
      <c r="B225" s="60">
        <v>8</v>
      </c>
      <c r="C225" s="66">
        <v>85.875053763440874</v>
      </c>
      <c r="D225" s="66">
        <v>63.954731182795705</v>
      </c>
      <c r="E225" s="66">
        <v>74.914892473099997</v>
      </c>
      <c r="F225" s="75">
        <v>2.7258064516128874E-2</v>
      </c>
      <c r="G225" s="66">
        <v>9.9421505376344079</v>
      </c>
      <c r="H225" s="66">
        <v>0.31542475545237525</v>
      </c>
      <c r="I225" s="62" t="s">
        <v>292</v>
      </c>
      <c r="J225" s="62">
        <v>8007</v>
      </c>
      <c r="K225" s="67">
        <v>808</v>
      </c>
      <c r="M225" s="62">
        <v>79.97881720430108</v>
      </c>
      <c r="N225" s="62">
        <v>58.098279569892476</v>
      </c>
      <c r="O225" s="62">
        <v>69.038548387096782</v>
      </c>
      <c r="P225" s="96">
        <v>0</v>
      </c>
      <c r="Q225" s="62">
        <v>4.0385483870967755</v>
      </c>
      <c r="U225" s="62">
        <v>9.52279230182944E-2</v>
      </c>
    </row>
    <row r="226" spans="1:21" x14ac:dyDescent="0.2">
      <c r="A226" s="60">
        <v>8</v>
      </c>
      <c r="B226" s="60">
        <v>9</v>
      </c>
      <c r="C226" s="66">
        <v>85.175053763440872</v>
      </c>
      <c r="D226" s="66">
        <v>64.188064516129032</v>
      </c>
      <c r="E226" s="66">
        <v>74.681559139699999</v>
      </c>
      <c r="F226" s="75">
        <v>0</v>
      </c>
      <c r="G226" s="66">
        <v>9.6815591397849463</v>
      </c>
      <c r="H226" s="66">
        <v>0.13041330388089722</v>
      </c>
      <c r="I226" s="62" t="s">
        <v>293</v>
      </c>
      <c r="J226" s="62">
        <v>8008</v>
      </c>
      <c r="K226" s="67">
        <v>809</v>
      </c>
      <c r="M226" s="62">
        <v>79.667204301075287</v>
      </c>
      <c r="N226" s="62">
        <v>59.89731182795699</v>
      </c>
      <c r="O226" s="62">
        <v>69.782258064516128</v>
      </c>
      <c r="P226" s="96">
        <v>0</v>
      </c>
      <c r="Q226" s="62">
        <v>4.7822580645161299</v>
      </c>
      <c r="U226" s="62">
        <v>6.5341292446970969E-2</v>
      </c>
    </row>
    <row r="227" spans="1:21" x14ac:dyDescent="0.2">
      <c r="A227" s="60">
        <v>8</v>
      </c>
      <c r="B227" s="60">
        <v>10</v>
      </c>
      <c r="C227" s="66">
        <v>85.841720430107529</v>
      </c>
      <c r="D227" s="66">
        <v>64.188064516129032</v>
      </c>
      <c r="E227" s="66">
        <v>75.014892473100005</v>
      </c>
      <c r="F227" s="75">
        <v>0</v>
      </c>
      <c r="G227" s="66">
        <v>10.014892473118278</v>
      </c>
      <c r="H227" s="66">
        <v>0.14117262500817274</v>
      </c>
      <c r="I227" s="62" t="s">
        <v>294</v>
      </c>
      <c r="J227" s="62">
        <v>8009</v>
      </c>
      <c r="K227" s="67">
        <v>810</v>
      </c>
      <c r="M227" s="62">
        <v>80.419354838709694</v>
      </c>
      <c r="N227" s="62">
        <v>60.356021505376361</v>
      </c>
      <c r="O227" s="62">
        <v>70.387688172042999</v>
      </c>
      <c r="P227" s="96">
        <v>0</v>
      </c>
      <c r="Q227" s="62">
        <v>5.3876881720430108</v>
      </c>
      <c r="U227" s="62">
        <v>0.24224725950056458</v>
      </c>
    </row>
    <row r="228" spans="1:21" x14ac:dyDescent="0.2">
      <c r="A228" s="60">
        <v>8</v>
      </c>
      <c r="B228" s="60">
        <v>11</v>
      </c>
      <c r="C228" s="66">
        <v>83.808387096774197</v>
      </c>
      <c r="D228" s="66">
        <v>62.421397849462366</v>
      </c>
      <c r="E228" s="66">
        <v>73.114892473099999</v>
      </c>
      <c r="F228" s="75">
        <v>6.9247311827957014E-2</v>
      </c>
      <c r="G228" s="66">
        <v>8.1841397849462378</v>
      </c>
      <c r="H228" s="66">
        <v>6.9343425583307639E-2</v>
      </c>
      <c r="I228" s="62" t="s">
        <v>295</v>
      </c>
      <c r="J228" s="62">
        <v>8025</v>
      </c>
      <c r="K228" s="67">
        <v>811</v>
      </c>
      <c r="M228" s="62">
        <v>89.613118279569889</v>
      </c>
      <c r="N228" s="62">
        <v>67.495161290322599</v>
      </c>
      <c r="O228" s="62">
        <v>78.554139784946216</v>
      </c>
      <c r="P228" s="96">
        <v>0</v>
      </c>
      <c r="Q228" s="62">
        <v>13.554139784946241</v>
      </c>
      <c r="U228" s="62">
        <v>0.10927390885309102</v>
      </c>
    </row>
    <row r="229" spans="1:21" x14ac:dyDescent="0.2">
      <c r="A229" s="60">
        <v>8</v>
      </c>
      <c r="B229" s="60">
        <v>12</v>
      </c>
      <c r="C229" s="66">
        <v>83.841720430107529</v>
      </c>
      <c r="D229" s="66">
        <v>62.854731182795703</v>
      </c>
      <c r="E229" s="66">
        <v>73.348225806399995</v>
      </c>
      <c r="F229" s="75">
        <v>0.25258064516129036</v>
      </c>
      <c r="G229" s="66">
        <v>8.6008064516129039</v>
      </c>
      <c r="H229" s="66">
        <v>0.13010315438681846</v>
      </c>
      <c r="I229" s="62" t="s">
        <v>296</v>
      </c>
      <c r="J229" s="62">
        <v>8014</v>
      </c>
      <c r="K229" s="67">
        <v>812</v>
      </c>
      <c r="M229" s="62">
        <v>83.307849462365596</v>
      </c>
      <c r="N229" s="62">
        <v>62.553010752688174</v>
      </c>
      <c r="O229" s="62">
        <v>72.930430107526888</v>
      </c>
      <c r="P229" s="96">
        <v>0</v>
      </c>
      <c r="Q229" s="62">
        <v>7.9304301075268802</v>
      </c>
      <c r="U229" s="62">
        <v>0.23260502456883136</v>
      </c>
    </row>
    <row r="230" spans="1:21" x14ac:dyDescent="0.2">
      <c r="A230" s="60">
        <v>8</v>
      </c>
      <c r="B230" s="60">
        <v>13</v>
      </c>
      <c r="C230" s="66">
        <v>82.675053763440872</v>
      </c>
      <c r="D230" s="66">
        <v>63.1547311827957</v>
      </c>
      <c r="E230" s="66">
        <v>72.914892473099997</v>
      </c>
      <c r="F230" s="75">
        <v>0.41344086021505339</v>
      </c>
      <c r="G230" s="66">
        <v>8.3283333333333349</v>
      </c>
      <c r="H230" s="66">
        <v>0.1368626113303365</v>
      </c>
      <c r="I230" s="62" t="s">
        <v>297</v>
      </c>
      <c r="J230" s="62">
        <v>8016</v>
      </c>
      <c r="K230" s="67">
        <v>813</v>
      </c>
      <c r="M230" s="62">
        <v>84.131182795698933</v>
      </c>
      <c r="N230" s="62">
        <v>63.65548387096775</v>
      </c>
      <c r="O230" s="62">
        <v>73.893333333333345</v>
      </c>
      <c r="P230" s="96">
        <v>0</v>
      </c>
      <c r="Q230" s="62">
        <v>8.8933333333333326</v>
      </c>
      <c r="U230" s="62">
        <v>0.16192410093857357</v>
      </c>
    </row>
    <row r="231" spans="1:21" x14ac:dyDescent="0.2">
      <c r="A231" s="60">
        <v>8</v>
      </c>
      <c r="B231" s="60">
        <v>14</v>
      </c>
      <c r="C231" s="66">
        <v>81.64172043010754</v>
      </c>
      <c r="D231" s="66">
        <v>61.554731182795699</v>
      </c>
      <c r="E231" s="66">
        <v>71.598225806399995</v>
      </c>
      <c r="F231" s="75">
        <v>0.44677419354838721</v>
      </c>
      <c r="G231" s="66">
        <v>7.0450000000000008</v>
      </c>
      <c r="H231" s="66">
        <v>0.16316399456286498</v>
      </c>
      <c r="I231" s="62" t="s">
        <v>298</v>
      </c>
      <c r="J231" s="62">
        <v>8020</v>
      </c>
      <c r="K231" s="67">
        <v>814</v>
      </c>
      <c r="M231" s="62">
        <v>87.005913978494618</v>
      </c>
      <c r="N231" s="62">
        <v>64.549354838709689</v>
      </c>
      <c r="O231" s="62">
        <v>75.77763440860214</v>
      </c>
      <c r="P231" s="96">
        <v>0</v>
      </c>
      <c r="Q231" s="62">
        <v>10.777634408602152</v>
      </c>
      <c r="U231" s="62">
        <v>0.17473229871175527</v>
      </c>
    </row>
    <row r="232" spans="1:21" x14ac:dyDescent="0.2">
      <c r="A232" s="60">
        <v>8</v>
      </c>
      <c r="B232" s="60">
        <v>15</v>
      </c>
      <c r="C232" s="66">
        <v>83.5083870967742</v>
      </c>
      <c r="D232" s="66">
        <v>61.488064516129036</v>
      </c>
      <c r="E232" s="66">
        <v>72.498225806400001</v>
      </c>
      <c r="F232" s="75">
        <v>0.44376344086021408</v>
      </c>
      <c r="G232" s="66">
        <v>7.9419892473118274</v>
      </c>
      <c r="H232" s="66">
        <v>3.2383692991858691E-2</v>
      </c>
      <c r="I232" s="62" t="s">
        <v>299</v>
      </c>
      <c r="J232" s="62">
        <v>8023</v>
      </c>
      <c r="K232" s="67">
        <v>815</v>
      </c>
      <c r="M232" s="62">
        <v>88.090322580645164</v>
      </c>
      <c r="N232" s="62">
        <v>66.662795698924739</v>
      </c>
      <c r="O232" s="62">
        <v>77.376559139784916</v>
      </c>
      <c r="P232" s="96">
        <v>0</v>
      </c>
      <c r="Q232" s="62">
        <v>12.376559139784947</v>
      </c>
      <c r="U232" s="62">
        <v>0.20020954630215151</v>
      </c>
    </row>
    <row r="233" spans="1:21" x14ac:dyDescent="0.2">
      <c r="A233" s="60">
        <v>8</v>
      </c>
      <c r="B233" s="60">
        <v>16</v>
      </c>
      <c r="C233" s="66">
        <v>84.841720430107529</v>
      </c>
      <c r="D233" s="66">
        <v>62.688064516129039</v>
      </c>
      <c r="E233" s="66">
        <v>73.764892473100005</v>
      </c>
      <c r="F233" s="75">
        <v>0.41344086021505339</v>
      </c>
      <c r="G233" s="66">
        <v>9.1783333333333346</v>
      </c>
      <c r="H233" s="66">
        <v>0.26288840808745756</v>
      </c>
      <c r="I233" s="62" t="s">
        <v>300</v>
      </c>
      <c r="J233" s="62">
        <v>8031</v>
      </c>
      <c r="K233" s="67">
        <v>816</v>
      </c>
      <c r="M233" s="62">
        <v>98.063440860215053</v>
      </c>
      <c r="N233" s="62">
        <v>74.652258064516147</v>
      </c>
      <c r="O233" s="62">
        <v>86.357849462365564</v>
      </c>
      <c r="P233" s="96">
        <v>0</v>
      </c>
      <c r="Q233" s="62">
        <v>21.357849462365593</v>
      </c>
      <c r="U233" s="62">
        <v>0.12118339529120202</v>
      </c>
    </row>
    <row r="234" spans="1:21" x14ac:dyDescent="0.2">
      <c r="A234" s="60">
        <v>8</v>
      </c>
      <c r="B234" s="60">
        <v>17</v>
      </c>
      <c r="C234" s="66">
        <v>84.041720430107532</v>
      </c>
      <c r="D234" s="66">
        <v>62.988064516129036</v>
      </c>
      <c r="E234" s="66">
        <v>73.514892473100005</v>
      </c>
      <c r="F234" s="75">
        <v>6.0860215053763038E-2</v>
      </c>
      <c r="G234" s="66">
        <v>8.5757526881720434</v>
      </c>
      <c r="H234" s="66">
        <v>0.24562666074616935</v>
      </c>
      <c r="I234" s="62" t="s">
        <v>301</v>
      </c>
      <c r="J234" s="62">
        <v>8027</v>
      </c>
      <c r="K234" s="67">
        <v>817</v>
      </c>
      <c r="M234" s="62">
        <v>90.954516129032257</v>
      </c>
      <c r="N234" s="62">
        <v>69.363010752688169</v>
      </c>
      <c r="O234" s="62">
        <v>80.158763440860213</v>
      </c>
      <c r="P234" s="96">
        <v>0</v>
      </c>
      <c r="Q234" s="62">
        <v>15.158763440860216</v>
      </c>
      <c r="U234" s="62">
        <v>0.17024174615292068</v>
      </c>
    </row>
    <row r="235" spans="1:21" x14ac:dyDescent="0.2">
      <c r="A235" s="60">
        <v>8</v>
      </c>
      <c r="B235" s="60">
        <v>18</v>
      </c>
      <c r="C235" s="66">
        <v>85.075053763440863</v>
      </c>
      <c r="D235" s="66">
        <v>63.6547311827957</v>
      </c>
      <c r="E235" s="66">
        <v>74.364892473099999</v>
      </c>
      <c r="F235" s="75">
        <v>3.3333333333333333E-2</v>
      </c>
      <c r="G235" s="66">
        <v>9.3982258064516149</v>
      </c>
      <c r="H235" s="66">
        <v>0.1044234928176387</v>
      </c>
      <c r="I235" s="62" t="s">
        <v>302</v>
      </c>
      <c r="J235" s="62">
        <v>8021</v>
      </c>
      <c r="K235" s="67">
        <v>818</v>
      </c>
      <c r="M235" s="62">
        <v>86.608602150537635</v>
      </c>
      <c r="N235" s="62">
        <v>66.020107526881731</v>
      </c>
      <c r="O235" s="62">
        <v>76.31435483870969</v>
      </c>
      <c r="P235" s="96">
        <v>0</v>
      </c>
      <c r="Q235" s="62">
        <v>11.314354838709679</v>
      </c>
      <c r="U235" s="62">
        <v>0.17998423955870765</v>
      </c>
    </row>
    <row r="236" spans="1:21" x14ac:dyDescent="0.2">
      <c r="A236" s="60">
        <v>8</v>
      </c>
      <c r="B236" s="60">
        <v>19</v>
      </c>
      <c r="C236" s="66">
        <v>83.775053763440866</v>
      </c>
      <c r="D236" s="66">
        <v>63.054731182795699</v>
      </c>
      <c r="E236" s="66">
        <v>73.414892473099997</v>
      </c>
      <c r="F236" s="75">
        <v>0.11580645161290354</v>
      </c>
      <c r="G236" s="66">
        <v>8.5306989247311833</v>
      </c>
      <c r="H236" s="66">
        <v>9.8163128660729182E-2</v>
      </c>
      <c r="I236" s="62" t="s">
        <v>303</v>
      </c>
      <c r="J236" s="62">
        <v>8026</v>
      </c>
      <c r="K236" s="67">
        <v>819</v>
      </c>
      <c r="M236" s="62">
        <v>90.101612903225799</v>
      </c>
      <c r="N236" s="62">
        <v>68.561290322580646</v>
      </c>
      <c r="O236" s="62">
        <v>79.331451612903223</v>
      </c>
      <c r="P236" s="96">
        <v>0</v>
      </c>
      <c r="Q236" s="62">
        <v>14.331451612903228</v>
      </c>
      <c r="U236" s="62">
        <v>0.15259780790238864</v>
      </c>
    </row>
    <row r="237" spans="1:21" x14ac:dyDescent="0.2">
      <c r="A237" s="60">
        <v>8</v>
      </c>
      <c r="B237" s="60">
        <v>20</v>
      </c>
      <c r="C237" s="66">
        <v>81.0083870967742</v>
      </c>
      <c r="D237" s="66">
        <v>61.621397849462369</v>
      </c>
      <c r="E237" s="66">
        <v>71.314892473100002</v>
      </c>
      <c r="F237" s="75">
        <v>0.55123655913978475</v>
      </c>
      <c r="G237" s="66">
        <v>6.8661290322580646</v>
      </c>
      <c r="H237" s="66">
        <v>0.20618020679332175</v>
      </c>
      <c r="I237" s="62" t="s">
        <v>304</v>
      </c>
      <c r="J237" s="62">
        <v>8028</v>
      </c>
      <c r="K237" s="67">
        <v>820</v>
      </c>
      <c r="M237" s="62">
        <v>91.780967741935484</v>
      </c>
      <c r="N237" s="62">
        <v>70.456236559139796</v>
      </c>
      <c r="O237" s="62">
        <v>81.118602150537626</v>
      </c>
      <c r="P237" s="96">
        <v>0</v>
      </c>
      <c r="Q237" s="62">
        <v>16.118602150537637</v>
      </c>
      <c r="U237" s="62">
        <v>8.8573038513479849E-2</v>
      </c>
    </row>
    <row r="238" spans="1:21" x14ac:dyDescent="0.2">
      <c r="A238" s="60">
        <v>8</v>
      </c>
      <c r="B238" s="60">
        <v>21</v>
      </c>
      <c r="C238" s="66">
        <v>82.375053763440874</v>
      </c>
      <c r="D238" s="66">
        <v>61.354731182795703</v>
      </c>
      <c r="E238" s="66">
        <v>71.864892473099999</v>
      </c>
      <c r="F238" s="75">
        <v>0.1937634408602141</v>
      </c>
      <c r="G238" s="66">
        <v>7.0586559139784946</v>
      </c>
      <c r="H238" s="66">
        <v>0.15848576397854311</v>
      </c>
      <c r="I238" s="62" t="s">
        <v>305</v>
      </c>
      <c r="J238" s="62">
        <v>8029</v>
      </c>
      <c r="K238" s="67">
        <v>821</v>
      </c>
      <c r="M238" s="62">
        <v>93.492258064516136</v>
      </c>
      <c r="N238" s="62">
        <v>71.147204301075277</v>
      </c>
      <c r="O238" s="62">
        <v>82.319731182795692</v>
      </c>
      <c r="P238" s="96">
        <v>0</v>
      </c>
      <c r="Q238" s="62">
        <v>17.319731182795699</v>
      </c>
      <c r="U238" s="62">
        <v>0.20246854790819124</v>
      </c>
    </row>
    <row r="239" spans="1:21" x14ac:dyDescent="0.2">
      <c r="A239" s="60">
        <v>8</v>
      </c>
      <c r="B239" s="60">
        <v>22</v>
      </c>
      <c r="C239" s="66">
        <v>85.375053763440874</v>
      </c>
      <c r="D239" s="66">
        <v>62.888064516129035</v>
      </c>
      <c r="E239" s="66">
        <v>74.131559139700002</v>
      </c>
      <c r="F239" s="75">
        <v>2.2849462365591457E-2</v>
      </c>
      <c r="G239" s="66">
        <v>9.1544086021505393</v>
      </c>
      <c r="H239" s="66">
        <v>9.9649380672361343E-2</v>
      </c>
      <c r="I239" s="62" t="s">
        <v>306</v>
      </c>
      <c r="J239" s="62">
        <v>8022</v>
      </c>
      <c r="K239" s="67">
        <v>822</v>
      </c>
      <c r="M239" s="62">
        <v>87.061720430107528</v>
      </c>
      <c r="N239" s="62">
        <v>66.680322580645168</v>
      </c>
      <c r="O239" s="62">
        <v>76.871021505376362</v>
      </c>
      <c r="P239" s="96">
        <v>0</v>
      </c>
      <c r="Q239" s="62">
        <v>11.871021505376344</v>
      </c>
      <c r="U239" s="62">
        <v>7.8407311046013645E-2</v>
      </c>
    </row>
    <row r="240" spans="1:21" x14ac:dyDescent="0.2">
      <c r="A240" s="60">
        <v>8</v>
      </c>
      <c r="B240" s="60">
        <v>23</v>
      </c>
      <c r="C240" s="66">
        <v>84.941720430107537</v>
      </c>
      <c r="D240" s="66">
        <v>63.954731182795705</v>
      </c>
      <c r="E240" s="66">
        <v>74.448225806400004</v>
      </c>
      <c r="F240" s="75">
        <v>0.20854838709677401</v>
      </c>
      <c r="G240" s="66">
        <v>9.6567741935483884</v>
      </c>
      <c r="H240" s="66">
        <v>0.15494428706862245</v>
      </c>
      <c r="I240" s="62" t="s">
        <v>307</v>
      </c>
      <c r="J240" s="62">
        <v>8003</v>
      </c>
      <c r="K240" s="67">
        <v>823</v>
      </c>
      <c r="M240" s="62">
        <v>76.29580645161289</v>
      </c>
      <c r="N240" s="62">
        <v>54.722043010752692</v>
      </c>
      <c r="O240" s="62">
        <v>65.50892473118283</v>
      </c>
      <c r="P240" s="96">
        <v>0</v>
      </c>
      <c r="Q240" s="62">
        <v>0.55139784946236858</v>
      </c>
      <c r="U240" s="62">
        <v>3.6666666666666667E-2</v>
      </c>
    </row>
    <row r="241" spans="1:21" x14ac:dyDescent="0.2">
      <c r="A241" s="60">
        <v>8</v>
      </c>
      <c r="B241" s="60">
        <v>24</v>
      </c>
      <c r="C241" s="66">
        <v>84.5083870967742</v>
      </c>
      <c r="D241" s="66">
        <v>63.588064516129037</v>
      </c>
      <c r="E241" s="66">
        <v>74.048225806399998</v>
      </c>
      <c r="F241" s="75">
        <v>0.34188172043010734</v>
      </c>
      <c r="G241" s="66">
        <v>9.3901075268817227</v>
      </c>
      <c r="H241" s="66">
        <v>5.4287363172041241E-2</v>
      </c>
      <c r="I241" s="62" t="s">
        <v>308</v>
      </c>
      <c r="J241" s="62">
        <v>8004</v>
      </c>
      <c r="K241" s="67">
        <v>824</v>
      </c>
      <c r="M241" s="62">
        <v>77.859784946236559</v>
      </c>
      <c r="N241" s="62">
        <v>55.494301075268829</v>
      </c>
      <c r="O241" s="62">
        <v>66.677043010752712</v>
      </c>
      <c r="P241" s="96">
        <v>0</v>
      </c>
      <c r="Q241" s="62">
        <v>1.677043010752691</v>
      </c>
      <c r="U241" s="62">
        <v>7.3998674618952959E-2</v>
      </c>
    </row>
    <row r="242" spans="1:21" x14ac:dyDescent="0.2">
      <c r="A242" s="60">
        <v>8</v>
      </c>
      <c r="B242" s="60">
        <v>25</v>
      </c>
      <c r="C242" s="66">
        <v>84.441720430107537</v>
      </c>
      <c r="D242" s="66">
        <v>63.821397849462372</v>
      </c>
      <c r="E242" s="66">
        <v>74.131559139700002</v>
      </c>
      <c r="F242" s="75">
        <v>0.20494623655913954</v>
      </c>
      <c r="G242" s="66">
        <v>9.3365053763440873</v>
      </c>
      <c r="H242" s="66">
        <v>9.0644343768040245E-2</v>
      </c>
      <c r="I242" s="62" t="s">
        <v>309</v>
      </c>
      <c r="J242" s="62">
        <v>8010</v>
      </c>
      <c r="K242" s="67">
        <v>825</v>
      </c>
      <c r="M242" s="62">
        <v>80.763440860215056</v>
      </c>
      <c r="N242" s="62">
        <v>61.092473118279585</v>
      </c>
      <c r="O242" s="62">
        <v>70.927956989247335</v>
      </c>
      <c r="P242" s="96">
        <v>4.2473118279569157E-2</v>
      </c>
      <c r="Q242" s="62">
        <v>5.9279569892473107</v>
      </c>
      <c r="U242" s="62">
        <v>0.18533175728920409</v>
      </c>
    </row>
    <row r="243" spans="1:21" x14ac:dyDescent="0.2">
      <c r="A243" s="60">
        <v>8</v>
      </c>
      <c r="B243" s="60">
        <v>26</v>
      </c>
      <c r="C243" s="66">
        <v>84.575053763440863</v>
      </c>
      <c r="D243" s="66">
        <v>63.621397849462369</v>
      </c>
      <c r="E243" s="66">
        <v>74.098225806399995</v>
      </c>
      <c r="F243" s="75">
        <v>7.1612903225806213E-2</v>
      </c>
      <c r="G243" s="66">
        <v>9.1698387096774194</v>
      </c>
      <c r="H243" s="66">
        <v>0.1383335831744622</v>
      </c>
      <c r="I243" s="62" t="s">
        <v>310</v>
      </c>
      <c r="J243" s="62">
        <v>8006</v>
      </c>
      <c r="K243" s="67">
        <v>826</v>
      </c>
      <c r="M243" s="62">
        <v>78.982903225806453</v>
      </c>
      <c r="N243" s="62">
        <v>57.455161290322579</v>
      </c>
      <c r="O243" s="62">
        <v>68.219032258064559</v>
      </c>
      <c r="P243" s="96">
        <v>1.5306989247311804</v>
      </c>
      <c r="Q243" s="62">
        <v>3.2190322580645181</v>
      </c>
      <c r="U243" s="62">
        <v>4.1666666666666664E-2</v>
      </c>
    </row>
    <row r="244" spans="1:21" x14ac:dyDescent="0.2">
      <c r="A244" s="60">
        <v>8</v>
      </c>
      <c r="B244" s="60">
        <v>27</v>
      </c>
      <c r="C244" s="66">
        <v>84.275053763440866</v>
      </c>
      <c r="D244" s="66">
        <v>64.1547311827957</v>
      </c>
      <c r="E244" s="66">
        <v>74.214892473099994</v>
      </c>
      <c r="F244" s="75">
        <v>0.34913978494623593</v>
      </c>
      <c r="G244" s="66">
        <v>9.5640322580645165</v>
      </c>
      <c r="H244" s="66">
        <v>0.16018784305039327</v>
      </c>
      <c r="I244" s="62" t="s">
        <v>311</v>
      </c>
      <c r="J244" s="62">
        <v>8018</v>
      </c>
      <c r="K244" s="67">
        <v>827</v>
      </c>
      <c r="M244" s="62">
        <v>85.088064516129023</v>
      </c>
      <c r="N244" s="62">
        <v>64.508494623655935</v>
      </c>
      <c r="O244" s="62">
        <v>74.798279569892472</v>
      </c>
      <c r="P244" s="96">
        <v>0</v>
      </c>
      <c r="Q244" s="62">
        <v>9.7982795698924736</v>
      </c>
      <c r="U244" s="62">
        <v>0.23110700334427914</v>
      </c>
    </row>
    <row r="245" spans="1:21" x14ac:dyDescent="0.2">
      <c r="A245" s="60">
        <v>8</v>
      </c>
      <c r="B245" s="60">
        <v>28</v>
      </c>
      <c r="C245" s="66">
        <v>84.041720430107532</v>
      </c>
      <c r="D245" s="66">
        <v>63.521397849462367</v>
      </c>
      <c r="E245" s="66">
        <v>73.781559139699993</v>
      </c>
      <c r="F245" s="75">
        <v>0.40301075268817121</v>
      </c>
      <c r="G245" s="66">
        <v>9.1845698924731174</v>
      </c>
      <c r="H245" s="66">
        <v>0.13409535180223006</v>
      </c>
      <c r="I245" s="62" t="s">
        <v>312</v>
      </c>
      <c r="J245" s="62">
        <v>8012</v>
      </c>
      <c r="K245" s="67">
        <v>828</v>
      </c>
      <c r="M245" s="62">
        <v>82.391935483870967</v>
      </c>
      <c r="N245" s="62">
        <v>61.615268817204317</v>
      </c>
      <c r="O245" s="62">
        <v>72.00360215053766</v>
      </c>
      <c r="P245" s="96">
        <v>0</v>
      </c>
      <c r="Q245" s="62">
        <v>7.0036021505376329</v>
      </c>
      <c r="U245" s="62">
        <v>0.10406751409017714</v>
      </c>
    </row>
    <row r="246" spans="1:21" x14ac:dyDescent="0.2">
      <c r="A246" s="60">
        <v>8</v>
      </c>
      <c r="B246" s="60">
        <v>29</v>
      </c>
      <c r="C246" s="66">
        <v>84.675053763440872</v>
      </c>
      <c r="D246" s="66">
        <v>61.688064516129039</v>
      </c>
      <c r="E246" s="66">
        <v>73.181559139699999</v>
      </c>
      <c r="F246" s="75">
        <v>0.46499999999999964</v>
      </c>
      <c r="G246" s="66">
        <v>8.6465591397849479</v>
      </c>
      <c r="H246" s="66">
        <v>0.21604093688006148</v>
      </c>
      <c r="I246" s="62" t="s">
        <v>313</v>
      </c>
      <c r="J246" s="62">
        <v>8011</v>
      </c>
      <c r="K246" s="67">
        <v>829</v>
      </c>
      <c r="M246" s="62">
        <v>81.631397849462374</v>
      </c>
      <c r="N246" s="62">
        <v>61.195591397849469</v>
      </c>
      <c r="O246" s="62">
        <v>71.413494623655936</v>
      </c>
      <c r="P246" s="96">
        <v>0</v>
      </c>
      <c r="Q246" s="62">
        <v>6.4134946236559127</v>
      </c>
      <c r="U246" s="62">
        <v>5.0540235836172932E-2</v>
      </c>
    </row>
    <row r="247" spans="1:21" x14ac:dyDescent="0.2">
      <c r="A247" s="60">
        <v>8</v>
      </c>
      <c r="B247" s="60">
        <v>30</v>
      </c>
      <c r="C247" s="66">
        <v>83.408387096774206</v>
      </c>
      <c r="D247" s="66">
        <v>61.6547311827957</v>
      </c>
      <c r="E247" s="66">
        <v>72.531559139699993</v>
      </c>
      <c r="F247" s="75">
        <v>0.22284946236559147</v>
      </c>
      <c r="G247" s="66">
        <v>7.754408602150539</v>
      </c>
      <c r="H247" s="66">
        <v>4.4378457059679771E-2</v>
      </c>
      <c r="I247" s="62" t="s">
        <v>314</v>
      </c>
      <c r="J247" s="62">
        <v>8013</v>
      </c>
      <c r="K247" s="67">
        <v>830</v>
      </c>
      <c r="M247" s="62">
        <v>83.042688172043015</v>
      </c>
      <c r="N247" s="62">
        <v>61.912580645161299</v>
      </c>
      <c r="O247" s="62">
        <v>72.477634408602142</v>
      </c>
      <c r="P247" s="96">
        <v>0</v>
      </c>
      <c r="Q247" s="62">
        <v>7.4776344086021522</v>
      </c>
      <c r="U247" s="62">
        <v>0.26432932233543588</v>
      </c>
    </row>
    <row r="248" spans="1:21" x14ac:dyDescent="0.2">
      <c r="A248" s="60">
        <v>8</v>
      </c>
      <c r="B248" s="60">
        <v>31</v>
      </c>
      <c r="C248" s="66">
        <v>82.608387096774194</v>
      </c>
      <c r="D248" s="66">
        <v>61.054731182795699</v>
      </c>
      <c r="E248" s="66">
        <v>71.831559139700005</v>
      </c>
      <c r="F248" s="75">
        <v>0.60274193548387034</v>
      </c>
      <c r="G248" s="66">
        <v>7.4343010752688183</v>
      </c>
      <c r="H248" s="66">
        <v>0.1262383665716999</v>
      </c>
      <c r="I248" s="62" t="s">
        <v>315</v>
      </c>
      <c r="J248" s="62">
        <v>8017</v>
      </c>
      <c r="K248" s="67">
        <v>831</v>
      </c>
      <c r="M248" s="62">
        <v>84.88333333333334</v>
      </c>
      <c r="N248" s="62">
        <v>63.76903225806452</v>
      </c>
      <c r="O248" s="62">
        <v>74.326182795698941</v>
      </c>
      <c r="P248" s="96">
        <v>4.868709677419349</v>
      </c>
      <c r="Q248" s="62">
        <v>9.3261827956989229</v>
      </c>
      <c r="U248" s="62">
        <v>0.22566600397614314</v>
      </c>
    </row>
    <row r="249" spans="1:21" x14ac:dyDescent="0.2">
      <c r="A249" s="60">
        <v>9</v>
      </c>
      <c r="B249" s="60">
        <v>1</v>
      </c>
      <c r="C249" s="66">
        <v>81.341111111111118</v>
      </c>
      <c r="D249" s="66">
        <v>59.985185185185188</v>
      </c>
      <c r="E249" s="66">
        <v>70.663148148100007</v>
      </c>
      <c r="F249" s="75">
        <v>0.93555555555555547</v>
      </c>
      <c r="G249" s="66">
        <v>6.5987037037037037</v>
      </c>
      <c r="H249" s="66">
        <v>0.2026642599277978</v>
      </c>
      <c r="I249" s="62" t="s">
        <v>316</v>
      </c>
      <c r="J249" s="62">
        <v>9013</v>
      </c>
      <c r="K249" s="67">
        <v>901</v>
      </c>
      <c r="M249" s="62">
        <v>75.303333333333342</v>
      </c>
      <c r="N249" s="62">
        <v>52.074814814814836</v>
      </c>
      <c r="O249" s="62">
        <v>63.689074074074064</v>
      </c>
      <c r="P249" s="96">
        <v>0</v>
      </c>
      <c r="Q249" s="62">
        <v>0</v>
      </c>
      <c r="U249" s="62">
        <v>0.17151992549386524</v>
      </c>
    </row>
    <row r="250" spans="1:21" x14ac:dyDescent="0.2">
      <c r="A250" s="60">
        <v>9</v>
      </c>
      <c r="B250" s="60">
        <v>2</v>
      </c>
      <c r="C250" s="66">
        <v>81.941111111111113</v>
      </c>
      <c r="D250" s="66">
        <v>61.229629629629628</v>
      </c>
      <c r="E250" s="66">
        <v>71.585370370299998</v>
      </c>
      <c r="F250" s="75">
        <v>0.52999999999999969</v>
      </c>
      <c r="G250" s="66">
        <v>7.1153703703703695</v>
      </c>
      <c r="H250" s="66">
        <v>2.8844244143774518E-2</v>
      </c>
      <c r="I250" s="62" t="s">
        <v>317</v>
      </c>
      <c r="J250" s="62">
        <v>9006</v>
      </c>
      <c r="K250" s="67">
        <v>902</v>
      </c>
      <c r="M250" s="62">
        <v>69.585555555555572</v>
      </c>
      <c r="N250" s="62">
        <v>45.997407407407415</v>
      </c>
      <c r="O250" s="62">
        <v>57.791481481481483</v>
      </c>
      <c r="P250" s="96">
        <v>0</v>
      </c>
      <c r="Q250" s="62">
        <v>0</v>
      </c>
      <c r="U250" s="62">
        <v>0.14656223018047848</v>
      </c>
    </row>
    <row r="251" spans="1:21" x14ac:dyDescent="0.2">
      <c r="A251" s="60">
        <v>9</v>
      </c>
      <c r="B251" s="60">
        <v>3</v>
      </c>
      <c r="C251" s="66">
        <v>82.641111111111115</v>
      </c>
      <c r="D251" s="66">
        <v>59.718518518518529</v>
      </c>
      <c r="E251" s="66">
        <v>71.179814814799997</v>
      </c>
      <c r="F251" s="75">
        <v>0.31611111111111112</v>
      </c>
      <c r="G251" s="66">
        <v>6.4959259259259259</v>
      </c>
      <c r="H251" s="66">
        <v>8.6777841134772257E-2</v>
      </c>
      <c r="I251" s="62" t="s">
        <v>318</v>
      </c>
      <c r="J251" s="62">
        <v>9015</v>
      </c>
      <c r="K251" s="67">
        <v>903</v>
      </c>
      <c r="M251" s="62">
        <v>76.132222222222239</v>
      </c>
      <c r="N251" s="62">
        <v>54.870000000000005</v>
      </c>
      <c r="O251" s="62">
        <v>65.501111111111101</v>
      </c>
      <c r="P251" s="96">
        <v>0</v>
      </c>
      <c r="Q251" s="62">
        <v>0.50111111111111251</v>
      </c>
      <c r="U251" s="62">
        <v>0.10051085740729432</v>
      </c>
    </row>
    <row r="252" spans="1:21" x14ac:dyDescent="0.2">
      <c r="A252" s="60">
        <v>9</v>
      </c>
      <c r="B252" s="60">
        <v>4</v>
      </c>
      <c r="C252" s="66">
        <v>81.87444444444445</v>
      </c>
      <c r="D252" s="66">
        <v>57.651851851851866</v>
      </c>
      <c r="E252" s="66">
        <v>69.763148148100001</v>
      </c>
      <c r="F252" s="75">
        <v>0.96833333333333249</v>
      </c>
      <c r="G252" s="66">
        <v>5.731481481481481</v>
      </c>
      <c r="H252" s="66">
        <v>8.8945897008331581E-2</v>
      </c>
      <c r="I252" s="62" t="s">
        <v>319</v>
      </c>
      <c r="J252" s="62">
        <v>9017</v>
      </c>
      <c r="K252" s="67">
        <v>904</v>
      </c>
      <c r="M252" s="62">
        <v>77.828888888888898</v>
      </c>
      <c r="N252" s="62">
        <v>55.730740740740742</v>
      </c>
      <c r="O252" s="62">
        <v>66.779814814814827</v>
      </c>
      <c r="P252" s="96">
        <v>0</v>
      </c>
      <c r="Q252" s="62">
        <v>1.7798148148148163</v>
      </c>
      <c r="U252" s="62">
        <v>0.19844966805328657</v>
      </c>
    </row>
    <row r="253" spans="1:21" x14ac:dyDescent="0.2">
      <c r="A253" s="60">
        <v>9</v>
      </c>
      <c r="B253" s="60">
        <v>5</v>
      </c>
      <c r="C253" s="66">
        <v>81.541111111111121</v>
      </c>
      <c r="D253" s="66">
        <v>58.585185185185189</v>
      </c>
      <c r="E253" s="66">
        <v>70.063148148099998</v>
      </c>
      <c r="F253" s="75">
        <v>1.1349999999999996</v>
      </c>
      <c r="G253" s="66">
        <v>6.1981481481481486</v>
      </c>
      <c r="H253" s="66">
        <v>8.1384565804804285E-2</v>
      </c>
      <c r="I253" s="62" t="s">
        <v>320</v>
      </c>
      <c r="J253" s="62">
        <v>9021</v>
      </c>
      <c r="K253" s="67">
        <v>905</v>
      </c>
      <c r="M253" s="62">
        <v>81.150000000000034</v>
      </c>
      <c r="N253" s="62">
        <v>58.172222222222231</v>
      </c>
      <c r="O253" s="62">
        <v>69.661111111111097</v>
      </c>
      <c r="P253" s="96">
        <v>0</v>
      </c>
      <c r="Q253" s="62">
        <v>4.6611111111111088</v>
      </c>
      <c r="U253" s="62">
        <v>0.31370872181856235</v>
      </c>
    </row>
    <row r="254" spans="1:21" x14ac:dyDescent="0.2">
      <c r="A254" s="60">
        <v>9</v>
      </c>
      <c r="B254" s="60">
        <v>6</v>
      </c>
      <c r="C254" s="66">
        <v>81.707777777777792</v>
      </c>
      <c r="D254" s="66">
        <v>58.718518518518522</v>
      </c>
      <c r="E254" s="66">
        <v>70.213148148100004</v>
      </c>
      <c r="F254" s="75">
        <v>0.97185185185185075</v>
      </c>
      <c r="G254" s="66">
        <v>6.1849999999999987</v>
      </c>
      <c r="H254" s="66">
        <v>9.9331303804963522E-2</v>
      </c>
      <c r="I254" s="62" t="s">
        <v>321</v>
      </c>
      <c r="J254" s="62">
        <v>9003</v>
      </c>
      <c r="K254" s="67">
        <v>906</v>
      </c>
      <c r="M254" s="62">
        <v>64.092222222222233</v>
      </c>
      <c r="N254" s="62">
        <v>43.289259259259261</v>
      </c>
      <c r="O254" s="62">
        <v>53.690740740740729</v>
      </c>
      <c r="P254" s="96">
        <v>0</v>
      </c>
      <c r="Q254" s="62">
        <v>0</v>
      </c>
      <c r="U254" s="62">
        <v>0.12572380186838283</v>
      </c>
    </row>
    <row r="255" spans="1:21" x14ac:dyDescent="0.2">
      <c r="A255" s="60">
        <v>9</v>
      </c>
      <c r="B255" s="60">
        <v>7</v>
      </c>
      <c r="C255" s="66">
        <v>81.174444444444447</v>
      </c>
      <c r="D255" s="66">
        <v>58.68518518518519</v>
      </c>
      <c r="E255" s="66">
        <v>69.929814814799997</v>
      </c>
      <c r="F255" s="75">
        <v>1.0446296296296296</v>
      </c>
      <c r="G255" s="66">
        <v>5.9744444444444449</v>
      </c>
      <c r="H255" s="66">
        <v>0.10352422498141471</v>
      </c>
      <c r="I255" s="62" t="s">
        <v>322</v>
      </c>
      <c r="J255" s="62">
        <v>9001</v>
      </c>
      <c r="K255" s="67">
        <v>907</v>
      </c>
      <c r="M255" s="62">
        <v>58.510000000000012</v>
      </c>
      <c r="N255" s="62">
        <v>36.588148148148164</v>
      </c>
      <c r="O255" s="62">
        <v>47.549074074074078</v>
      </c>
      <c r="P255" s="96">
        <v>0.40222222222222398</v>
      </c>
      <c r="Q255" s="62">
        <v>0</v>
      </c>
      <c r="U255" s="62">
        <v>9.9549350690920926E-2</v>
      </c>
    </row>
    <row r="256" spans="1:21" x14ac:dyDescent="0.2">
      <c r="A256" s="60">
        <v>9</v>
      </c>
      <c r="B256" s="60">
        <v>8</v>
      </c>
      <c r="C256" s="66">
        <v>80.607777777777784</v>
      </c>
      <c r="D256" s="66">
        <v>58.051851851851865</v>
      </c>
      <c r="E256" s="66">
        <v>69.329814814800002</v>
      </c>
      <c r="F256" s="75">
        <v>1.0877777777777782</v>
      </c>
      <c r="G256" s="66">
        <v>5.4175925925925936</v>
      </c>
      <c r="H256" s="66">
        <v>0.1327956855018437</v>
      </c>
      <c r="I256" s="62" t="s">
        <v>323</v>
      </c>
      <c r="J256" s="62">
        <v>9004</v>
      </c>
      <c r="K256" s="67">
        <v>908</v>
      </c>
      <c r="M256" s="62">
        <v>66.473333333333343</v>
      </c>
      <c r="N256" s="62">
        <v>43.967037037037038</v>
      </c>
      <c r="O256" s="62">
        <v>55.220185185185187</v>
      </c>
      <c r="P256" s="96">
        <v>2.9318518518518517</v>
      </c>
      <c r="Q256" s="62">
        <v>0</v>
      </c>
      <c r="U256" s="62">
        <v>8.038012018022421E-2</v>
      </c>
    </row>
    <row r="257" spans="1:21" x14ac:dyDescent="0.2">
      <c r="A257" s="60">
        <v>9</v>
      </c>
      <c r="B257" s="60">
        <v>9</v>
      </c>
      <c r="C257" s="66">
        <v>79.307777777777787</v>
      </c>
      <c r="D257" s="66">
        <v>57.085185185185189</v>
      </c>
      <c r="E257" s="66">
        <v>68.196481481399999</v>
      </c>
      <c r="F257" s="75">
        <v>1.3972222222222224</v>
      </c>
      <c r="G257" s="66">
        <v>4.5937037037037047</v>
      </c>
      <c r="H257" s="66">
        <v>0.13765774372204717</v>
      </c>
      <c r="I257" s="62" t="s">
        <v>324</v>
      </c>
      <c r="J257" s="62">
        <v>9018</v>
      </c>
      <c r="K257" s="67">
        <v>909</v>
      </c>
      <c r="M257" s="62">
        <v>79.02000000000001</v>
      </c>
      <c r="N257" s="62">
        <v>55.654444444444451</v>
      </c>
      <c r="O257" s="62">
        <v>67.337222222222223</v>
      </c>
      <c r="P257" s="96">
        <v>6.1688888888888895</v>
      </c>
      <c r="Q257" s="62">
        <v>2.3372222222222208</v>
      </c>
      <c r="U257" s="62">
        <v>5.5709976725440792E-2</v>
      </c>
    </row>
    <row r="258" spans="1:21" x14ac:dyDescent="0.2">
      <c r="A258" s="60">
        <v>9</v>
      </c>
      <c r="B258" s="60">
        <v>10</v>
      </c>
      <c r="C258" s="66">
        <v>78.707777777777792</v>
      </c>
      <c r="D258" s="66">
        <v>56.651851851851852</v>
      </c>
      <c r="E258" s="66">
        <v>67.679814814799997</v>
      </c>
      <c r="F258" s="75">
        <v>1.8794444444444449</v>
      </c>
      <c r="G258" s="66">
        <v>4.5592592592592593</v>
      </c>
      <c r="H258" s="66">
        <v>0.2796516553137483</v>
      </c>
      <c r="I258" s="62" t="s">
        <v>325</v>
      </c>
      <c r="J258" s="62">
        <v>9016</v>
      </c>
      <c r="K258" s="67">
        <v>910</v>
      </c>
      <c r="M258" s="62">
        <v>78.113333333333358</v>
      </c>
      <c r="N258" s="62">
        <v>54.128888888888895</v>
      </c>
      <c r="O258" s="62">
        <v>66.121111111111105</v>
      </c>
      <c r="P258" s="96">
        <v>5.2650000000000006</v>
      </c>
      <c r="Q258" s="62">
        <v>1.1211111111111103</v>
      </c>
      <c r="U258" s="62">
        <v>0.10276481134623708</v>
      </c>
    </row>
    <row r="259" spans="1:21" x14ac:dyDescent="0.2">
      <c r="A259" s="60">
        <v>9</v>
      </c>
      <c r="B259" s="60">
        <v>11</v>
      </c>
      <c r="C259" s="66">
        <v>79.441111111111113</v>
      </c>
      <c r="D259" s="66">
        <v>56.151851851851852</v>
      </c>
      <c r="E259" s="66">
        <v>67.796481481399994</v>
      </c>
      <c r="F259" s="75">
        <v>1.5950000000000002</v>
      </c>
      <c r="G259" s="66">
        <v>4.391481481481482</v>
      </c>
      <c r="H259" s="66">
        <v>8.9309050772626922E-2</v>
      </c>
      <c r="I259" s="62" t="s">
        <v>326</v>
      </c>
      <c r="J259" s="62">
        <v>9010</v>
      </c>
      <c r="K259" s="67">
        <v>911</v>
      </c>
      <c r="M259" s="62">
        <v>72.645555555555575</v>
      </c>
      <c r="N259" s="62">
        <v>49.638148148148147</v>
      </c>
      <c r="O259" s="62">
        <v>61.14185185185184</v>
      </c>
      <c r="P259" s="96">
        <v>2.153703703703703</v>
      </c>
      <c r="Q259" s="62">
        <v>0</v>
      </c>
      <c r="U259" s="62">
        <v>8.2188243730654725E-2</v>
      </c>
    </row>
    <row r="260" spans="1:21" x14ac:dyDescent="0.2">
      <c r="A260" s="60">
        <v>9</v>
      </c>
      <c r="B260" s="60">
        <v>12</v>
      </c>
      <c r="C260" s="66">
        <v>80.341111111111118</v>
      </c>
      <c r="D260" s="66">
        <v>55.985185185185188</v>
      </c>
      <c r="E260" s="66">
        <v>68.163148148100007</v>
      </c>
      <c r="F260" s="75">
        <v>1.99</v>
      </c>
      <c r="G260" s="66">
        <v>5.1531481481481478</v>
      </c>
      <c r="H260" s="66">
        <v>0.13028491284771396</v>
      </c>
      <c r="I260" s="62" t="s">
        <v>327</v>
      </c>
      <c r="J260" s="62">
        <v>9008</v>
      </c>
      <c r="K260" s="67">
        <v>912</v>
      </c>
      <c r="M260" s="62">
        <v>70.994444444444468</v>
      </c>
      <c r="N260" s="62">
        <v>48.475555555555566</v>
      </c>
      <c r="O260" s="62">
        <v>59.734999999999992</v>
      </c>
      <c r="P260" s="96">
        <v>0</v>
      </c>
      <c r="Q260" s="62">
        <v>0</v>
      </c>
      <c r="U260" s="62">
        <v>0.12786958691511255</v>
      </c>
    </row>
    <row r="261" spans="1:21" x14ac:dyDescent="0.2">
      <c r="A261" s="60">
        <v>9</v>
      </c>
      <c r="B261" s="60">
        <v>13</v>
      </c>
      <c r="C261" s="66">
        <v>77.674444444444447</v>
      </c>
      <c r="D261" s="66">
        <v>56.151851851851866</v>
      </c>
      <c r="E261" s="66">
        <v>66.913148148100007</v>
      </c>
      <c r="F261" s="75">
        <v>2.887407407407407</v>
      </c>
      <c r="G261" s="66">
        <v>4.8005555555555555</v>
      </c>
      <c r="H261" s="66">
        <v>0.25983254465300692</v>
      </c>
      <c r="I261" s="62" t="s">
        <v>328</v>
      </c>
      <c r="J261" s="62">
        <v>9014</v>
      </c>
      <c r="K261" s="67">
        <v>913</v>
      </c>
      <c r="M261" s="62">
        <v>76.062222222222246</v>
      </c>
      <c r="N261" s="62">
        <v>53.142222222222237</v>
      </c>
      <c r="O261" s="62">
        <v>64.60222222222221</v>
      </c>
      <c r="P261" s="96">
        <v>0</v>
      </c>
      <c r="Q261" s="62">
        <v>4.4444444444446656E-3</v>
      </c>
      <c r="U261" s="62">
        <v>0.19438445174187555</v>
      </c>
    </row>
    <row r="262" spans="1:21" x14ac:dyDescent="0.2">
      <c r="A262" s="60">
        <v>9</v>
      </c>
      <c r="B262" s="60">
        <v>14</v>
      </c>
      <c r="C262" s="66">
        <v>76.774444444444455</v>
      </c>
      <c r="D262" s="66">
        <v>55.051851851851858</v>
      </c>
      <c r="E262" s="66">
        <v>65.913148148100007</v>
      </c>
      <c r="F262" s="75">
        <v>2.625</v>
      </c>
      <c r="G262" s="66">
        <v>3.5381481481481485</v>
      </c>
      <c r="H262" s="66">
        <v>0.40193619478548581</v>
      </c>
      <c r="I262" s="62" t="s">
        <v>329</v>
      </c>
      <c r="J262" s="62">
        <v>9019</v>
      </c>
      <c r="K262" s="67">
        <v>914</v>
      </c>
      <c r="M262" s="62">
        <v>79.523333333333341</v>
      </c>
      <c r="N262" s="62">
        <v>56.945555555555558</v>
      </c>
      <c r="O262" s="62">
        <v>68.234444444444449</v>
      </c>
      <c r="P262" s="96">
        <v>0</v>
      </c>
      <c r="Q262" s="62">
        <v>3.2344444444444442</v>
      </c>
      <c r="U262" s="62">
        <v>5.0875792006240261E-2</v>
      </c>
    </row>
    <row r="263" spans="1:21" x14ac:dyDescent="0.2">
      <c r="A263" s="60">
        <v>9</v>
      </c>
      <c r="B263" s="60">
        <v>15</v>
      </c>
      <c r="C263" s="66">
        <v>75.00777777777779</v>
      </c>
      <c r="D263" s="66">
        <v>54.585185185185189</v>
      </c>
      <c r="E263" s="66">
        <v>64.796481481399994</v>
      </c>
      <c r="F263" s="75">
        <v>3.6262962962962964</v>
      </c>
      <c r="G263" s="66">
        <v>3.4227777777777777</v>
      </c>
      <c r="H263" s="66">
        <v>4.6202105766887894E-2</v>
      </c>
      <c r="I263" s="62" t="s">
        <v>330</v>
      </c>
      <c r="J263" s="62">
        <v>9022</v>
      </c>
      <c r="K263" s="67">
        <v>915</v>
      </c>
      <c r="M263" s="62">
        <v>81.565555555555576</v>
      </c>
      <c r="N263" s="62">
        <v>59.346666666666671</v>
      </c>
      <c r="O263" s="62">
        <v>70.456111111111113</v>
      </c>
      <c r="P263" s="96">
        <v>0</v>
      </c>
      <c r="Q263" s="62">
        <v>5.4561111111111096</v>
      </c>
      <c r="U263" s="62">
        <v>0.10294167184537181</v>
      </c>
    </row>
    <row r="264" spans="1:21" x14ac:dyDescent="0.2">
      <c r="A264" s="60">
        <v>9</v>
      </c>
      <c r="B264" s="60">
        <v>16</v>
      </c>
      <c r="C264" s="66">
        <v>73.37444444444445</v>
      </c>
      <c r="D264" s="66">
        <v>53.585185185185189</v>
      </c>
      <c r="E264" s="66">
        <v>63.479814814800001</v>
      </c>
      <c r="F264" s="75">
        <v>4.0596296296296304</v>
      </c>
      <c r="G264" s="66">
        <v>2.5394444444444448</v>
      </c>
      <c r="H264" s="66">
        <v>0.23865049387942414</v>
      </c>
      <c r="I264" s="62" t="s">
        <v>331</v>
      </c>
      <c r="J264" s="62">
        <v>9023</v>
      </c>
      <c r="K264" s="67">
        <v>916</v>
      </c>
      <c r="M264" s="62">
        <v>83.724444444444472</v>
      </c>
      <c r="N264" s="62">
        <v>59.1025925925926</v>
      </c>
      <c r="O264" s="62">
        <v>71.413518518518515</v>
      </c>
      <c r="P264" s="96">
        <v>0</v>
      </c>
      <c r="Q264" s="62">
        <v>6.4135185185185177</v>
      </c>
      <c r="U264" s="62">
        <v>5.4659098878152082E-2</v>
      </c>
    </row>
    <row r="265" spans="1:21" x14ac:dyDescent="0.2">
      <c r="A265" s="60">
        <v>9</v>
      </c>
      <c r="B265" s="60">
        <v>17</v>
      </c>
      <c r="C265" s="66">
        <v>74.407777777777781</v>
      </c>
      <c r="D265" s="66">
        <v>52.61851851851852</v>
      </c>
      <c r="E265" s="66">
        <v>63.513148148100001</v>
      </c>
      <c r="F265" s="75">
        <v>3.637962962962964</v>
      </c>
      <c r="G265" s="66">
        <v>2.1511111111111121</v>
      </c>
      <c r="H265" s="66">
        <v>7.8015079167881099E-2</v>
      </c>
      <c r="I265" s="62" t="s">
        <v>332</v>
      </c>
      <c r="J265" s="62">
        <v>9024</v>
      </c>
      <c r="K265" s="67">
        <v>917</v>
      </c>
      <c r="M265" s="62">
        <v>83.027777777777786</v>
      </c>
      <c r="N265" s="62">
        <v>61.346296296296295</v>
      </c>
      <c r="O265" s="62">
        <v>72.18703703703703</v>
      </c>
      <c r="P265" s="96">
        <v>0</v>
      </c>
      <c r="Q265" s="62">
        <v>7.1870370370370358</v>
      </c>
      <c r="U265" s="62">
        <v>0.10794947008362635</v>
      </c>
    </row>
    <row r="266" spans="1:21" x14ac:dyDescent="0.2">
      <c r="A266" s="60">
        <v>9</v>
      </c>
      <c r="B266" s="60">
        <v>18</v>
      </c>
      <c r="C266" s="66">
        <v>76.341111111111118</v>
      </c>
      <c r="D266" s="66">
        <v>53.718518518518522</v>
      </c>
      <c r="E266" s="66">
        <v>65.029814814800005</v>
      </c>
      <c r="F266" s="75">
        <v>2.4677777777777785</v>
      </c>
      <c r="G266" s="66">
        <v>2.4975925925925941</v>
      </c>
      <c r="H266" s="66">
        <v>0.14214536302753172</v>
      </c>
      <c r="I266" s="62" t="s">
        <v>333</v>
      </c>
      <c r="J266" s="62">
        <v>9009</v>
      </c>
      <c r="K266" s="67">
        <v>918</v>
      </c>
      <c r="M266" s="62">
        <v>71.857777777777784</v>
      </c>
      <c r="N266" s="62">
        <v>49.077777777777776</v>
      </c>
      <c r="O266" s="62">
        <v>60.467777777777776</v>
      </c>
      <c r="P266" s="96">
        <v>0</v>
      </c>
      <c r="Q266" s="62">
        <v>0</v>
      </c>
      <c r="U266" s="62">
        <v>6.0223699094207196E-2</v>
      </c>
    </row>
    <row r="267" spans="1:21" x14ac:dyDescent="0.2">
      <c r="A267" s="60">
        <v>9</v>
      </c>
      <c r="B267" s="60">
        <v>19</v>
      </c>
      <c r="C267" s="66">
        <v>74.774444444444455</v>
      </c>
      <c r="D267" s="66">
        <v>53.085185185185189</v>
      </c>
      <c r="E267" s="66">
        <v>63.929814814799997</v>
      </c>
      <c r="F267" s="75">
        <v>4.0283333333333342</v>
      </c>
      <c r="G267" s="66">
        <v>2.9581481481481489</v>
      </c>
      <c r="H267" s="66">
        <v>0.17743059409991729</v>
      </c>
      <c r="I267" s="62" t="s">
        <v>334</v>
      </c>
      <c r="J267" s="62">
        <v>9011</v>
      </c>
      <c r="K267" s="67">
        <v>919</v>
      </c>
      <c r="M267" s="62">
        <v>73.551111111111126</v>
      </c>
      <c r="N267" s="62">
        <v>50.585185185185189</v>
      </c>
      <c r="O267" s="62">
        <v>62.06814814814814</v>
      </c>
      <c r="P267" s="96">
        <v>0</v>
      </c>
      <c r="Q267" s="62">
        <v>0</v>
      </c>
      <c r="U267" s="62">
        <v>8.6027915758313742E-2</v>
      </c>
    </row>
    <row r="268" spans="1:21" x14ac:dyDescent="0.2">
      <c r="A268" s="60">
        <v>9</v>
      </c>
      <c r="B268" s="60">
        <v>20</v>
      </c>
      <c r="C268" s="66">
        <v>74.407777777777781</v>
      </c>
      <c r="D268" s="66">
        <v>52.551851851851858</v>
      </c>
      <c r="E268" s="66">
        <v>63.479814814800001</v>
      </c>
      <c r="F268" s="75">
        <v>3.7449999999999997</v>
      </c>
      <c r="G268" s="66">
        <v>2.224814814814815</v>
      </c>
      <c r="H268" s="66">
        <v>0.12791236161384678</v>
      </c>
      <c r="I268" s="62" t="s">
        <v>335</v>
      </c>
      <c r="J268" s="62">
        <v>9020</v>
      </c>
      <c r="K268" s="67">
        <v>920</v>
      </c>
      <c r="M268" s="62">
        <v>80.538888888888906</v>
      </c>
      <c r="N268" s="62">
        <v>57.442962962962966</v>
      </c>
      <c r="O268" s="62">
        <v>68.990925925925936</v>
      </c>
      <c r="P268" s="96">
        <v>0</v>
      </c>
      <c r="Q268" s="62">
        <v>3.990925925925926</v>
      </c>
      <c r="U268" s="62">
        <v>0.17245759022395626</v>
      </c>
    </row>
    <row r="269" spans="1:21" x14ac:dyDescent="0.2">
      <c r="A269" s="60">
        <v>9</v>
      </c>
      <c r="B269" s="60">
        <v>21</v>
      </c>
      <c r="C269" s="66">
        <v>73.707777777777792</v>
      </c>
      <c r="D269" s="66">
        <v>50.751851851851853</v>
      </c>
      <c r="E269" s="66">
        <v>62.229814814800001</v>
      </c>
      <c r="F269" s="75">
        <v>4.6424074074074069</v>
      </c>
      <c r="G269" s="66">
        <v>1.872222222222222</v>
      </c>
      <c r="H269" s="66">
        <v>9.3789149577775593E-2</v>
      </c>
      <c r="I269" s="62" t="s">
        <v>336</v>
      </c>
      <c r="J269" s="62">
        <v>9030</v>
      </c>
      <c r="K269" s="67">
        <v>921</v>
      </c>
      <c r="M269" s="62">
        <v>93.971111111111114</v>
      </c>
      <c r="N269" s="62">
        <v>71.783333333333331</v>
      </c>
      <c r="O269" s="62">
        <v>82.877222222222215</v>
      </c>
      <c r="P269" s="96">
        <v>0</v>
      </c>
      <c r="Q269" s="62">
        <v>17.877222222222219</v>
      </c>
      <c r="U269" s="62">
        <v>7.2998616874135544E-2</v>
      </c>
    </row>
    <row r="270" spans="1:21" x14ac:dyDescent="0.2">
      <c r="A270" s="60">
        <v>9</v>
      </c>
      <c r="B270" s="60">
        <v>22</v>
      </c>
      <c r="C270" s="66">
        <v>72.807777777777787</v>
      </c>
      <c r="D270" s="66">
        <v>51.785185185185192</v>
      </c>
      <c r="E270" s="66">
        <v>62.296481481400001</v>
      </c>
      <c r="F270" s="75">
        <v>4.7451851851851838</v>
      </c>
      <c r="G270" s="66">
        <v>2.0416666666666656</v>
      </c>
      <c r="H270" s="66">
        <v>0.16961457354548332</v>
      </c>
      <c r="I270" s="62" t="s">
        <v>337</v>
      </c>
      <c r="J270" s="62">
        <v>9028</v>
      </c>
      <c r="K270" s="67">
        <v>922</v>
      </c>
      <c r="M270" s="62">
        <v>87.664444444444442</v>
      </c>
      <c r="N270" s="62">
        <v>65.900370370370368</v>
      </c>
      <c r="O270" s="62">
        <v>76.782407407407419</v>
      </c>
      <c r="P270" s="96">
        <v>9.779814814814813</v>
      </c>
      <c r="Q270" s="62">
        <v>11.782407407407412</v>
      </c>
      <c r="U270" s="62">
        <v>0.10031698455949137</v>
      </c>
    </row>
    <row r="271" spans="1:21" x14ac:dyDescent="0.2">
      <c r="A271" s="60">
        <v>9</v>
      </c>
      <c r="B271" s="60">
        <v>23</v>
      </c>
      <c r="C271" s="66">
        <v>72.00777777777779</v>
      </c>
      <c r="D271" s="66">
        <v>48.018518518518519</v>
      </c>
      <c r="E271" s="66">
        <v>60.013148148100001</v>
      </c>
      <c r="F271" s="75">
        <v>6.37</v>
      </c>
      <c r="G271" s="66">
        <v>1.383148148148148</v>
      </c>
      <c r="H271" s="66">
        <v>8.0727925959449109E-2</v>
      </c>
      <c r="I271" s="62" t="s">
        <v>338</v>
      </c>
      <c r="J271" s="62">
        <v>9029</v>
      </c>
      <c r="K271" s="67">
        <v>923</v>
      </c>
      <c r="M271" s="62">
        <v>89.808888888888887</v>
      </c>
      <c r="N271" s="62">
        <v>67.949629629629626</v>
      </c>
      <c r="O271" s="62">
        <v>78.879259259259285</v>
      </c>
      <c r="P271" s="96">
        <v>8.3977777777777796</v>
      </c>
      <c r="Q271" s="62">
        <v>13.879259259259262</v>
      </c>
      <c r="U271" s="62">
        <v>7.2000000000000008E-2</v>
      </c>
    </row>
    <row r="272" spans="1:21" x14ac:dyDescent="0.2">
      <c r="A272" s="60">
        <v>9</v>
      </c>
      <c r="B272" s="60">
        <v>24</v>
      </c>
      <c r="C272" s="66">
        <v>71.841111111111118</v>
      </c>
      <c r="D272" s="66">
        <v>48.651851851851866</v>
      </c>
      <c r="E272" s="66">
        <v>60.246481481399996</v>
      </c>
      <c r="F272" s="75">
        <v>6.1701851851851846</v>
      </c>
      <c r="G272" s="66">
        <v>1.4166666666666663</v>
      </c>
      <c r="H272" s="66">
        <v>9.5693959827151204E-2</v>
      </c>
      <c r="I272" s="62" t="s">
        <v>339</v>
      </c>
      <c r="J272" s="62">
        <v>9026</v>
      </c>
      <c r="K272" s="67">
        <v>924</v>
      </c>
      <c r="M272" s="62">
        <v>85.161111111111111</v>
      </c>
      <c r="N272" s="62">
        <v>63.590740740740742</v>
      </c>
      <c r="O272" s="62">
        <v>74.375925925925941</v>
      </c>
      <c r="P272" s="96">
        <v>4.532222222222221</v>
      </c>
      <c r="Q272" s="62">
        <v>9.3759259259259284</v>
      </c>
      <c r="U272" s="62">
        <v>0.32866850030236711</v>
      </c>
    </row>
    <row r="273" spans="1:21" x14ac:dyDescent="0.2">
      <c r="A273" s="60">
        <v>9</v>
      </c>
      <c r="B273" s="60">
        <v>25</v>
      </c>
      <c r="C273" s="66">
        <v>72.974444444444458</v>
      </c>
      <c r="D273" s="66">
        <v>49.68518518518519</v>
      </c>
      <c r="E273" s="66">
        <v>61.329814814800002</v>
      </c>
      <c r="F273" s="75">
        <v>5.5851851851851846</v>
      </c>
      <c r="G273" s="66">
        <v>1.9149999999999996</v>
      </c>
      <c r="H273" s="66">
        <v>0.15744117008092137</v>
      </c>
      <c r="I273" s="62" t="s">
        <v>340</v>
      </c>
      <c r="J273" s="62">
        <v>9027</v>
      </c>
      <c r="K273" s="67">
        <v>925</v>
      </c>
      <c r="M273" s="62">
        <v>86.977777777777789</v>
      </c>
      <c r="N273" s="62">
        <v>64.068888888888907</v>
      </c>
      <c r="O273" s="62">
        <v>75.523333333333326</v>
      </c>
      <c r="P273" s="96">
        <v>1.3109259259259254</v>
      </c>
      <c r="Q273" s="62">
        <v>10.523333333333333</v>
      </c>
      <c r="U273" s="62">
        <v>0.20653835197347328</v>
      </c>
    </row>
    <row r="274" spans="1:21" x14ac:dyDescent="0.2">
      <c r="A274" s="60">
        <v>9</v>
      </c>
      <c r="B274" s="60">
        <v>26</v>
      </c>
      <c r="C274" s="66">
        <v>73.174444444444447</v>
      </c>
      <c r="D274" s="66">
        <v>49.918518518518525</v>
      </c>
      <c r="E274" s="66">
        <v>61.546481481400001</v>
      </c>
      <c r="F274" s="75">
        <v>5.0001851851851846</v>
      </c>
      <c r="G274" s="66">
        <v>1.5466666666666664</v>
      </c>
      <c r="H274" s="66">
        <v>0.11706292915973114</v>
      </c>
      <c r="I274" s="62" t="s">
        <v>341</v>
      </c>
      <c r="J274" s="62">
        <v>9025</v>
      </c>
      <c r="K274" s="67">
        <v>926</v>
      </c>
      <c r="M274" s="62">
        <v>83.843333333333334</v>
      </c>
      <c r="N274" s="62">
        <v>62.051111111111105</v>
      </c>
      <c r="O274" s="62">
        <v>72.947222222222237</v>
      </c>
      <c r="P274" s="96">
        <v>3.8581481481481479</v>
      </c>
      <c r="Q274" s="62">
        <v>7.9472222222222202</v>
      </c>
      <c r="U274" s="62">
        <v>0.18479542979580513</v>
      </c>
    </row>
    <row r="275" spans="1:21" x14ac:dyDescent="0.2">
      <c r="A275" s="60">
        <v>9</v>
      </c>
      <c r="B275" s="60">
        <v>27</v>
      </c>
      <c r="C275" s="66">
        <v>73.741111111111124</v>
      </c>
      <c r="D275" s="66">
        <v>49.11851851851852</v>
      </c>
      <c r="E275" s="66">
        <v>61.429814814799997</v>
      </c>
      <c r="F275" s="75">
        <v>5.0140740740740739</v>
      </c>
      <c r="G275" s="66">
        <v>1.4438888888888897</v>
      </c>
      <c r="H275" s="66">
        <v>5.1460119477854893E-2</v>
      </c>
      <c r="I275" s="62" t="s">
        <v>342</v>
      </c>
      <c r="J275" s="62">
        <v>9012</v>
      </c>
      <c r="K275" s="67">
        <v>927</v>
      </c>
      <c r="M275" s="62">
        <v>74.252222222222215</v>
      </c>
      <c r="N275" s="62">
        <v>51.440370370370374</v>
      </c>
      <c r="O275" s="62">
        <v>62.846296296296288</v>
      </c>
      <c r="P275" s="96">
        <v>13.436296296296296</v>
      </c>
      <c r="Q275" s="62">
        <v>0</v>
      </c>
      <c r="U275" s="62">
        <v>0.10463560416812351</v>
      </c>
    </row>
    <row r="276" spans="1:21" x14ac:dyDescent="0.2">
      <c r="A276" s="60">
        <v>9</v>
      </c>
      <c r="B276" s="60">
        <v>28</v>
      </c>
      <c r="C276" s="66">
        <v>73.541111111111121</v>
      </c>
      <c r="D276" s="66">
        <v>49.951851851851856</v>
      </c>
      <c r="E276" s="66">
        <v>61.746481481399996</v>
      </c>
      <c r="F276" s="75">
        <v>4.3385185185185184</v>
      </c>
      <c r="G276" s="66">
        <v>1.0850000000000009</v>
      </c>
      <c r="H276" s="66">
        <v>0.1222833704665154</v>
      </c>
      <c r="I276" s="62" t="s">
        <v>343</v>
      </c>
      <c r="J276" s="62">
        <v>9002</v>
      </c>
      <c r="K276" s="67">
        <v>928</v>
      </c>
      <c r="M276" s="62">
        <v>62.836666666666687</v>
      </c>
      <c r="N276" s="62">
        <v>40.290740740740738</v>
      </c>
      <c r="O276" s="62">
        <v>51.563703703703709</v>
      </c>
      <c r="P276" s="96">
        <v>7.2085185185185194</v>
      </c>
      <c r="Q276" s="62">
        <v>0</v>
      </c>
      <c r="U276" s="62">
        <v>0.13918736267670656</v>
      </c>
    </row>
    <row r="277" spans="1:21" x14ac:dyDescent="0.2">
      <c r="A277" s="60">
        <v>9</v>
      </c>
      <c r="B277" s="60">
        <v>29</v>
      </c>
      <c r="C277" s="66">
        <v>72.074444444444453</v>
      </c>
      <c r="D277" s="66">
        <v>48.651851851851852</v>
      </c>
      <c r="E277" s="66">
        <v>60.363148148100002</v>
      </c>
      <c r="F277" s="75">
        <v>6.0251851851851859</v>
      </c>
      <c r="G277" s="66">
        <v>1.3883333333333341</v>
      </c>
      <c r="H277" s="66">
        <v>9.4302160091701739E-2</v>
      </c>
      <c r="I277" s="62" t="s">
        <v>344</v>
      </c>
      <c r="J277" s="62">
        <v>9005</v>
      </c>
      <c r="K277" s="67">
        <v>929</v>
      </c>
      <c r="M277" s="62">
        <v>67.937777777777796</v>
      </c>
      <c r="N277" s="62">
        <v>45.266666666666666</v>
      </c>
      <c r="O277" s="62">
        <v>56.602222222222217</v>
      </c>
      <c r="P277" s="96">
        <v>17.450925925925926</v>
      </c>
      <c r="Q277" s="62">
        <v>0</v>
      </c>
      <c r="U277" s="62">
        <v>0.11412724192085698</v>
      </c>
    </row>
    <row r="278" spans="1:21" x14ac:dyDescent="0.2">
      <c r="A278" s="60">
        <v>9</v>
      </c>
      <c r="B278" s="60">
        <v>30</v>
      </c>
      <c r="C278" s="66">
        <v>73.274444444444455</v>
      </c>
      <c r="D278" s="66">
        <v>48.818518518518523</v>
      </c>
      <c r="E278" s="66">
        <v>61.046481481400001</v>
      </c>
      <c r="F278" s="75">
        <v>5.3862962962962966</v>
      </c>
      <c r="G278" s="66">
        <v>1.4327777777777777</v>
      </c>
      <c r="H278" s="66">
        <v>1.2995186522262335E-2</v>
      </c>
      <c r="I278" s="62" t="s">
        <v>345</v>
      </c>
      <c r="J278" s="62">
        <v>9007</v>
      </c>
      <c r="K278" s="67">
        <v>930</v>
      </c>
      <c r="M278" s="62">
        <v>70.380000000000024</v>
      </c>
      <c r="N278" s="62">
        <v>47.282222222222231</v>
      </c>
      <c r="O278" s="62">
        <v>58.831111111111113</v>
      </c>
      <c r="P278" s="96">
        <v>11.309259259259257</v>
      </c>
      <c r="Q278" s="62">
        <v>0</v>
      </c>
      <c r="U278" s="62">
        <v>0.17094159035350384</v>
      </c>
    </row>
    <row r="279" spans="1:21" x14ac:dyDescent="0.2">
      <c r="A279" s="60">
        <v>10</v>
      </c>
      <c r="B279" s="60">
        <v>1</v>
      </c>
      <c r="C279" s="66">
        <v>73.615053763440841</v>
      </c>
      <c r="D279" s="66">
        <v>49.596129032258062</v>
      </c>
      <c r="E279" s="66">
        <v>61.605591397799998</v>
      </c>
      <c r="F279" s="75">
        <v>4.5683691756272404</v>
      </c>
      <c r="G279" s="66">
        <v>1.173960573476702</v>
      </c>
      <c r="H279" s="66">
        <v>2.9641830065359479E-2</v>
      </c>
      <c r="I279" s="62" t="s">
        <v>346</v>
      </c>
      <c r="J279" s="62">
        <v>10017</v>
      </c>
      <c r="K279" s="67">
        <v>1001</v>
      </c>
      <c r="M279" s="62">
        <v>65.036164874551972</v>
      </c>
      <c r="N279" s="62">
        <v>43.843476702508951</v>
      </c>
      <c r="O279" s="62">
        <v>54.439820788530476</v>
      </c>
      <c r="P279" s="96">
        <v>1.7708960573476709</v>
      </c>
      <c r="Q279" s="62">
        <v>0</v>
      </c>
      <c r="U279" s="62">
        <v>0.17348124433146186</v>
      </c>
    </row>
    <row r="280" spans="1:21" x14ac:dyDescent="0.2">
      <c r="A280" s="60">
        <v>10</v>
      </c>
      <c r="B280" s="60">
        <v>2</v>
      </c>
      <c r="C280" s="66">
        <v>72.248387096774181</v>
      </c>
      <c r="D280" s="66">
        <v>49.496129032258061</v>
      </c>
      <c r="E280" s="66">
        <v>60.872258064500002</v>
      </c>
      <c r="F280" s="75">
        <v>5.9933691756272411</v>
      </c>
      <c r="G280" s="66">
        <v>1.8656272401433691</v>
      </c>
      <c r="H280" s="66">
        <v>8.8962011260614232E-2</v>
      </c>
      <c r="I280" s="62" t="s">
        <v>347</v>
      </c>
      <c r="J280" s="62">
        <v>10025</v>
      </c>
      <c r="K280" s="67">
        <v>1002</v>
      </c>
      <c r="M280" s="62">
        <v>73.847311827956972</v>
      </c>
      <c r="N280" s="62">
        <v>50.193584229390673</v>
      </c>
      <c r="O280" s="62">
        <v>62.02044802867384</v>
      </c>
      <c r="P280" s="96">
        <v>0</v>
      </c>
      <c r="Q280" s="62">
        <v>0</v>
      </c>
      <c r="U280" s="62">
        <v>0.23957917845088908</v>
      </c>
    </row>
    <row r="281" spans="1:21" x14ac:dyDescent="0.2">
      <c r="A281" s="60">
        <v>10</v>
      </c>
      <c r="B281" s="60">
        <v>3</v>
      </c>
      <c r="C281" s="66">
        <v>69.015053763440847</v>
      </c>
      <c r="D281" s="66">
        <v>47.262795698924727</v>
      </c>
      <c r="E281" s="66">
        <v>58.138924731099998</v>
      </c>
      <c r="F281" s="75">
        <v>8.4695519713261653</v>
      </c>
      <c r="G281" s="66">
        <v>1.6084767025089604</v>
      </c>
      <c r="H281" s="66">
        <v>0.18293729389501384</v>
      </c>
      <c r="I281" s="62" t="s">
        <v>348</v>
      </c>
      <c r="J281" s="62">
        <v>10031</v>
      </c>
      <c r="K281" s="67">
        <v>1003</v>
      </c>
      <c r="M281" s="62">
        <v>84.238279569892484</v>
      </c>
      <c r="N281" s="62">
        <v>65.06247311827957</v>
      </c>
      <c r="O281" s="62">
        <v>74.650376344086027</v>
      </c>
      <c r="P281" s="96">
        <v>0</v>
      </c>
      <c r="Q281" s="62">
        <v>9.6503763440860197</v>
      </c>
      <c r="U281" s="62">
        <v>9.081499405671592E-2</v>
      </c>
    </row>
    <row r="282" spans="1:21" x14ac:dyDescent="0.2">
      <c r="A282" s="60">
        <v>10</v>
      </c>
      <c r="B282" s="60">
        <v>4</v>
      </c>
      <c r="C282" s="66">
        <v>68.848387096774175</v>
      </c>
      <c r="D282" s="66">
        <v>46.929462365591391</v>
      </c>
      <c r="E282" s="66">
        <v>57.888924731099998</v>
      </c>
      <c r="F282" s="75">
        <v>8.1626344086021518</v>
      </c>
      <c r="G282" s="66">
        <v>1.0515591397849462</v>
      </c>
      <c r="H282" s="66">
        <v>0.200527374439081</v>
      </c>
      <c r="I282" s="62" t="s">
        <v>349</v>
      </c>
      <c r="J282" s="62">
        <v>10030</v>
      </c>
      <c r="K282" s="67">
        <v>1004</v>
      </c>
      <c r="M282" s="62">
        <v>80.904838709677435</v>
      </c>
      <c r="N282" s="62">
        <v>57.909784946236556</v>
      </c>
      <c r="O282" s="62">
        <v>69.407311827957002</v>
      </c>
      <c r="P282" s="96">
        <v>0.6302688172043015</v>
      </c>
      <c r="Q282" s="62">
        <v>4.4073118279569883</v>
      </c>
      <c r="U282" s="62">
        <v>5.2519559958650229E-2</v>
      </c>
    </row>
    <row r="283" spans="1:21" x14ac:dyDescent="0.2">
      <c r="A283" s="60">
        <v>10</v>
      </c>
      <c r="B283" s="60">
        <v>5</v>
      </c>
      <c r="C283" s="66">
        <v>67.715053763440849</v>
      </c>
      <c r="D283" s="66">
        <v>46.196129032258064</v>
      </c>
      <c r="E283" s="66">
        <v>56.955591397799999</v>
      </c>
      <c r="F283" s="75">
        <v>9.5098924731182795</v>
      </c>
      <c r="G283" s="66">
        <v>1.4654838709677416</v>
      </c>
      <c r="H283" s="66">
        <v>0.16571583083338048</v>
      </c>
      <c r="I283" s="62" t="s">
        <v>350</v>
      </c>
      <c r="J283" s="62">
        <v>10019</v>
      </c>
      <c r="K283" s="67">
        <v>1005</v>
      </c>
      <c r="M283" s="62">
        <v>68.557741935483861</v>
      </c>
      <c r="N283" s="62">
        <v>43.636272401433686</v>
      </c>
      <c r="O283" s="62">
        <v>56.097007168458781</v>
      </c>
      <c r="P283" s="96">
        <v>9.6870430107526921</v>
      </c>
      <c r="Q283" s="62">
        <v>0</v>
      </c>
      <c r="U283" s="62">
        <v>8.2629844248221715E-2</v>
      </c>
    </row>
    <row r="284" spans="1:21" x14ac:dyDescent="0.2">
      <c r="A284" s="60">
        <v>10</v>
      </c>
      <c r="B284" s="60">
        <v>6</v>
      </c>
      <c r="C284" s="66">
        <v>68.715053763440849</v>
      </c>
      <c r="D284" s="66">
        <v>46.529462365591392</v>
      </c>
      <c r="E284" s="66">
        <v>57.622258064500002</v>
      </c>
      <c r="F284" s="75">
        <v>8.9131720430107535</v>
      </c>
      <c r="G284" s="66">
        <v>1.5354301075268812</v>
      </c>
      <c r="H284" s="66">
        <v>6.8568143452542071E-2</v>
      </c>
      <c r="I284" s="62" t="s">
        <v>351</v>
      </c>
      <c r="J284" s="62">
        <v>10022</v>
      </c>
      <c r="K284" s="67">
        <v>1006</v>
      </c>
      <c r="M284" s="62">
        <v>69.954301075268816</v>
      </c>
      <c r="N284" s="62">
        <v>47.974910394265223</v>
      </c>
      <c r="O284" s="62">
        <v>58.964605734767026</v>
      </c>
      <c r="P284" s="96">
        <v>2.9795519713261664</v>
      </c>
      <c r="Q284" s="62">
        <v>0</v>
      </c>
      <c r="U284" s="62">
        <v>0.15745983673589301</v>
      </c>
    </row>
    <row r="285" spans="1:21" x14ac:dyDescent="0.2">
      <c r="A285" s="60">
        <v>10</v>
      </c>
      <c r="B285" s="60">
        <v>7</v>
      </c>
      <c r="C285" s="66">
        <v>67.948387096774184</v>
      </c>
      <c r="D285" s="66">
        <v>44.796129032258058</v>
      </c>
      <c r="E285" s="66">
        <v>56.372258064500002</v>
      </c>
      <c r="F285" s="75">
        <v>9.8796236559139796</v>
      </c>
      <c r="G285" s="66">
        <v>1.2518817204301071</v>
      </c>
      <c r="H285" s="66">
        <v>2.9944340316419037E-2</v>
      </c>
      <c r="I285" s="62" t="s">
        <v>352</v>
      </c>
      <c r="J285" s="62">
        <v>10023</v>
      </c>
      <c r="K285" s="67">
        <v>1007</v>
      </c>
      <c r="M285" s="62">
        <v>70.957311827957</v>
      </c>
      <c r="N285" s="62">
        <v>48.933476702508962</v>
      </c>
      <c r="O285" s="62">
        <v>59.945394265232977</v>
      </c>
      <c r="P285" s="96">
        <v>5.0546057347670255</v>
      </c>
      <c r="Q285" s="62">
        <v>0</v>
      </c>
      <c r="U285" s="62">
        <v>0.05</v>
      </c>
    </row>
    <row r="286" spans="1:21" x14ac:dyDescent="0.2">
      <c r="A286" s="60">
        <v>10</v>
      </c>
      <c r="B286" s="60">
        <v>8</v>
      </c>
      <c r="C286" s="66">
        <v>66.481720430107529</v>
      </c>
      <c r="D286" s="66">
        <v>44.396129032258067</v>
      </c>
      <c r="E286" s="66">
        <v>55.438924731100002</v>
      </c>
      <c r="F286" s="75">
        <v>10.363494623655916</v>
      </c>
      <c r="G286" s="66">
        <v>0.80241935483870985</v>
      </c>
      <c r="H286" s="66">
        <v>9.3716023521750236E-2</v>
      </c>
      <c r="I286" s="62" t="s">
        <v>353</v>
      </c>
      <c r="J286" s="62">
        <v>10016</v>
      </c>
      <c r="K286" s="67">
        <v>1008</v>
      </c>
      <c r="M286" s="62">
        <v>66.630322580645171</v>
      </c>
      <c r="N286" s="62">
        <v>40.756129032258059</v>
      </c>
      <c r="O286" s="62">
        <v>53.693225806451622</v>
      </c>
      <c r="P286" s="96">
        <v>3.9418817204301084</v>
      </c>
      <c r="Q286" s="62">
        <v>0</v>
      </c>
      <c r="U286" s="62">
        <v>0.12364171054999429</v>
      </c>
    </row>
    <row r="287" spans="1:21" x14ac:dyDescent="0.2">
      <c r="A287" s="60">
        <v>10</v>
      </c>
      <c r="B287" s="60">
        <v>9</v>
      </c>
      <c r="C287" s="66">
        <v>67.115053763440869</v>
      </c>
      <c r="D287" s="66">
        <v>43.429462365591398</v>
      </c>
      <c r="E287" s="66">
        <v>55.272258064500001</v>
      </c>
      <c r="F287" s="75">
        <v>9.9747311827957006</v>
      </c>
      <c r="G287" s="66">
        <v>0.24698924731182786</v>
      </c>
      <c r="H287" s="66">
        <v>8.0807824351147473E-2</v>
      </c>
      <c r="I287" s="62" t="s">
        <v>354</v>
      </c>
      <c r="J287" s="62">
        <v>10028</v>
      </c>
      <c r="K287" s="67">
        <v>1009</v>
      </c>
      <c r="M287" s="62">
        <v>76.706666666666678</v>
      </c>
      <c r="N287" s="62">
        <v>54.299677419354843</v>
      </c>
      <c r="O287" s="62">
        <v>65.503172043010736</v>
      </c>
      <c r="P287" s="96">
        <v>0</v>
      </c>
      <c r="Q287" s="62">
        <v>0.50317204301075269</v>
      </c>
      <c r="U287" s="62">
        <v>7.9772468714448264E-3</v>
      </c>
    </row>
    <row r="288" spans="1:21" x14ac:dyDescent="0.2">
      <c r="A288" s="60">
        <v>10</v>
      </c>
      <c r="B288" s="60">
        <v>10</v>
      </c>
      <c r="C288" s="66">
        <v>66.381720430107535</v>
      </c>
      <c r="D288" s="66">
        <v>42.229462365591402</v>
      </c>
      <c r="E288" s="66">
        <v>54.305591397800001</v>
      </c>
      <c r="F288" s="75">
        <v>10.990537634408605</v>
      </c>
      <c r="G288" s="66">
        <v>0.29612903225806425</v>
      </c>
      <c r="H288" s="66">
        <v>3.9809852817343498E-2</v>
      </c>
      <c r="I288" s="62" t="s">
        <v>355</v>
      </c>
      <c r="J288" s="62">
        <v>10021</v>
      </c>
      <c r="K288" s="67">
        <v>1010</v>
      </c>
      <c r="M288" s="62">
        <v>68.886236559139803</v>
      </c>
      <c r="N288" s="62">
        <v>46.664086021505369</v>
      </c>
      <c r="O288" s="62">
        <v>57.775161290322579</v>
      </c>
      <c r="P288" s="96">
        <v>0</v>
      </c>
      <c r="Q288" s="62">
        <v>0</v>
      </c>
      <c r="U288" s="62">
        <v>0.20651113324047146</v>
      </c>
    </row>
    <row r="289" spans="1:21" x14ac:dyDescent="0.2">
      <c r="A289" s="60">
        <v>10</v>
      </c>
      <c r="B289" s="60">
        <v>11</v>
      </c>
      <c r="C289" s="66">
        <v>66.815053763440858</v>
      </c>
      <c r="D289" s="66">
        <v>42.196129032258071</v>
      </c>
      <c r="E289" s="66">
        <v>54.505591397800004</v>
      </c>
      <c r="F289" s="75">
        <v>10.824301075268819</v>
      </c>
      <c r="G289" s="66">
        <v>0.32989247311827941</v>
      </c>
      <c r="H289" s="66">
        <v>2.1432336182336188E-2</v>
      </c>
      <c r="I289" s="62" t="s">
        <v>356</v>
      </c>
      <c r="J289" s="62">
        <v>10006</v>
      </c>
      <c r="K289" s="67">
        <v>1011</v>
      </c>
      <c r="M289" s="62">
        <v>54.626881720430113</v>
      </c>
      <c r="N289" s="62">
        <v>34.126057347670248</v>
      </c>
      <c r="O289" s="62">
        <v>44.376469534050187</v>
      </c>
      <c r="P289" s="96">
        <v>10.560179211469537</v>
      </c>
      <c r="Q289" s="62">
        <v>0</v>
      </c>
      <c r="U289" s="62">
        <v>4.4329994227411525E-2</v>
      </c>
    </row>
    <row r="290" spans="1:21" x14ac:dyDescent="0.2">
      <c r="A290" s="60">
        <v>10</v>
      </c>
      <c r="B290" s="60">
        <v>12</v>
      </c>
      <c r="C290" s="66">
        <v>67.748387096774195</v>
      </c>
      <c r="D290" s="66">
        <v>44.729462365591402</v>
      </c>
      <c r="E290" s="66">
        <v>56.238924731099999</v>
      </c>
      <c r="F290" s="75">
        <v>9.272311827956992</v>
      </c>
      <c r="G290" s="66">
        <v>0.51123655913978472</v>
      </c>
      <c r="H290" s="66">
        <v>3.3686353916467689E-2</v>
      </c>
      <c r="I290" s="62" t="s">
        <v>357</v>
      </c>
      <c r="J290" s="62">
        <v>10008</v>
      </c>
      <c r="K290" s="67">
        <v>1012</v>
      </c>
      <c r="M290" s="62">
        <v>57.521612903225801</v>
      </c>
      <c r="N290" s="62">
        <v>35.153906810035842</v>
      </c>
      <c r="O290" s="62">
        <v>46.337759856630825</v>
      </c>
      <c r="P290" s="96">
        <v>18.662240143369175</v>
      </c>
      <c r="Q290" s="62">
        <v>0</v>
      </c>
      <c r="U290" s="62">
        <v>0.10843018532637322</v>
      </c>
    </row>
    <row r="291" spans="1:21" x14ac:dyDescent="0.2">
      <c r="A291" s="60">
        <v>10</v>
      </c>
      <c r="B291" s="60">
        <v>13</v>
      </c>
      <c r="C291" s="66">
        <v>67.115053763440855</v>
      </c>
      <c r="D291" s="66">
        <v>43.829462365591404</v>
      </c>
      <c r="E291" s="66">
        <v>55.472258064499997</v>
      </c>
      <c r="F291" s="75">
        <v>9.9503225806451603</v>
      </c>
      <c r="G291" s="66">
        <v>0.42258064516128968</v>
      </c>
      <c r="H291" s="66">
        <v>0.12902974632310424</v>
      </c>
      <c r="I291" s="62" t="s">
        <v>358</v>
      </c>
      <c r="J291" s="62">
        <v>10014</v>
      </c>
      <c r="K291" s="67">
        <v>1013</v>
      </c>
      <c r="M291" s="62">
        <v>62.943010752688174</v>
      </c>
      <c r="N291" s="62">
        <v>41.082508960573477</v>
      </c>
      <c r="O291" s="62">
        <v>52.012759856630822</v>
      </c>
      <c r="P291" s="96">
        <v>24.451899641577064</v>
      </c>
      <c r="Q291" s="62">
        <v>0</v>
      </c>
      <c r="U291" s="62">
        <v>7.2945941824773111E-2</v>
      </c>
    </row>
    <row r="292" spans="1:21" x14ac:dyDescent="0.2">
      <c r="A292" s="60">
        <v>10</v>
      </c>
      <c r="B292" s="60">
        <v>14</v>
      </c>
      <c r="C292" s="66">
        <v>65.426164874551972</v>
      </c>
      <c r="D292" s="66">
        <v>44.796129032258058</v>
      </c>
      <c r="E292" s="66">
        <v>55.111146953400002</v>
      </c>
      <c r="F292" s="75">
        <v>10.344390681003585</v>
      </c>
      <c r="G292" s="66">
        <v>0.45553763440860184</v>
      </c>
      <c r="H292" s="66">
        <v>0.17094594259818915</v>
      </c>
      <c r="I292" s="62" t="s">
        <v>359</v>
      </c>
      <c r="J292" s="62">
        <v>10029</v>
      </c>
      <c r="K292" s="67">
        <v>1014</v>
      </c>
      <c r="M292" s="62">
        <v>77.397526881720438</v>
      </c>
      <c r="N292" s="62">
        <v>56.512222222222221</v>
      </c>
      <c r="O292" s="62">
        <v>66.954874551971315</v>
      </c>
      <c r="P292" s="96">
        <v>15.821451612903227</v>
      </c>
      <c r="Q292" s="62">
        <v>1.954874551971326</v>
      </c>
      <c r="U292" s="62">
        <v>0.13633333333333333</v>
      </c>
    </row>
    <row r="293" spans="1:21" x14ac:dyDescent="0.2">
      <c r="A293" s="60">
        <v>10</v>
      </c>
      <c r="B293" s="60">
        <v>15</v>
      </c>
      <c r="C293" s="66">
        <v>64.815053763440858</v>
      </c>
      <c r="D293" s="66">
        <v>44.39612903225806</v>
      </c>
      <c r="E293" s="66">
        <v>54.605591397799998</v>
      </c>
      <c r="F293" s="75">
        <v>10.634587813620071</v>
      </c>
      <c r="G293" s="66">
        <v>0.2401792114695335</v>
      </c>
      <c r="H293" s="66">
        <v>3.7558004234557678E-2</v>
      </c>
      <c r="I293" s="62" t="s">
        <v>360</v>
      </c>
      <c r="J293" s="62">
        <v>10027</v>
      </c>
      <c r="K293" s="67">
        <v>1015</v>
      </c>
      <c r="M293" s="62">
        <v>75.898817204301096</v>
      </c>
      <c r="N293" s="62">
        <v>52.840645161290325</v>
      </c>
      <c r="O293" s="62">
        <v>64.36973118279569</v>
      </c>
      <c r="P293" s="96">
        <v>26.103745519713264</v>
      </c>
      <c r="Q293" s="62">
        <v>0</v>
      </c>
      <c r="U293" s="62">
        <v>5.5818796450850666E-2</v>
      </c>
    </row>
    <row r="294" spans="1:21" x14ac:dyDescent="0.2">
      <c r="A294" s="60">
        <v>10</v>
      </c>
      <c r="B294" s="60">
        <v>16</v>
      </c>
      <c r="C294" s="66">
        <v>65.348387096774189</v>
      </c>
      <c r="D294" s="66">
        <v>45.229462365591395</v>
      </c>
      <c r="E294" s="66">
        <v>55.288924731100003</v>
      </c>
      <c r="F294" s="75">
        <v>10.120394265232976</v>
      </c>
      <c r="G294" s="66">
        <v>0.40931899641577069</v>
      </c>
      <c r="H294" s="66">
        <v>0.16503382513006687</v>
      </c>
      <c r="I294" s="62" t="s">
        <v>361</v>
      </c>
      <c r="J294" s="62">
        <v>10007</v>
      </c>
      <c r="K294" s="67">
        <v>1016</v>
      </c>
      <c r="M294" s="62">
        <v>55.449964157706091</v>
      </c>
      <c r="N294" s="62">
        <v>35.289964157706088</v>
      </c>
      <c r="O294" s="62">
        <v>45.369964157706086</v>
      </c>
      <c r="P294" s="96">
        <v>30.566308243727597</v>
      </c>
      <c r="Q294" s="62">
        <v>0</v>
      </c>
      <c r="U294" s="62">
        <v>5.0604821472371136E-2</v>
      </c>
    </row>
    <row r="295" spans="1:21" x14ac:dyDescent="0.2">
      <c r="A295" s="60">
        <v>10</v>
      </c>
      <c r="B295" s="60">
        <v>17</v>
      </c>
      <c r="C295" s="66">
        <v>63.815053763440865</v>
      </c>
      <c r="D295" s="66">
        <v>42.696129032258071</v>
      </c>
      <c r="E295" s="66">
        <v>53.255591397800004</v>
      </c>
      <c r="F295" s="75">
        <v>12.200448028673836</v>
      </c>
      <c r="G295" s="66">
        <v>0.45603942652329771</v>
      </c>
      <c r="H295" s="66">
        <v>8.2937532610693129E-2</v>
      </c>
      <c r="I295" s="62" t="s">
        <v>362</v>
      </c>
      <c r="J295" s="62">
        <v>10012</v>
      </c>
      <c r="K295" s="67">
        <v>1017</v>
      </c>
      <c r="M295" s="62">
        <v>62.100967741935484</v>
      </c>
      <c r="N295" s="62">
        <v>38.177025089605735</v>
      </c>
      <c r="O295" s="62">
        <v>50.13899641577062</v>
      </c>
      <c r="P295" s="96">
        <v>17.582616487455198</v>
      </c>
      <c r="Q295" s="62">
        <v>0</v>
      </c>
      <c r="U295" s="62">
        <v>1.7297507472056613E-2</v>
      </c>
    </row>
    <row r="296" spans="1:21" x14ac:dyDescent="0.2">
      <c r="A296" s="60">
        <v>10</v>
      </c>
      <c r="B296" s="60">
        <v>18</v>
      </c>
      <c r="C296" s="66">
        <v>61.115053763440869</v>
      </c>
      <c r="D296" s="66">
        <v>39.929462365591398</v>
      </c>
      <c r="E296" s="66">
        <v>50.522258064500001</v>
      </c>
      <c r="F296" s="75">
        <v>14.951397849462365</v>
      </c>
      <c r="G296" s="66">
        <v>0.47365591397849488</v>
      </c>
      <c r="H296" s="66">
        <v>0.17505363637923343</v>
      </c>
      <c r="I296" s="62" t="s">
        <v>363</v>
      </c>
      <c r="J296" s="62">
        <v>10015</v>
      </c>
      <c r="K296" s="67">
        <v>1018</v>
      </c>
      <c r="M296" s="62">
        <v>64.376989247311812</v>
      </c>
      <c r="N296" s="62">
        <v>41.439534050179205</v>
      </c>
      <c r="O296" s="62">
        <v>52.908261648745523</v>
      </c>
      <c r="P296" s="96">
        <v>16.682347670250898</v>
      </c>
      <c r="Q296" s="62">
        <v>0</v>
      </c>
      <c r="U296" s="62">
        <v>6.9420481926651581E-2</v>
      </c>
    </row>
    <row r="297" spans="1:21" x14ac:dyDescent="0.2">
      <c r="A297" s="60">
        <v>10</v>
      </c>
      <c r="B297" s="60">
        <v>19</v>
      </c>
      <c r="C297" s="66">
        <v>60.648387096774201</v>
      </c>
      <c r="D297" s="66">
        <v>38.696129032258071</v>
      </c>
      <c r="E297" s="66">
        <v>49.672258064499999</v>
      </c>
      <c r="F297" s="75">
        <v>15.327741935483873</v>
      </c>
      <c r="G297" s="66">
        <v>0</v>
      </c>
      <c r="H297" s="66">
        <v>2.5900508414668229E-2</v>
      </c>
      <c r="I297" s="62" t="s">
        <v>364</v>
      </c>
      <c r="J297" s="62">
        <v>10018</v>
      </c>
      <c r="K297" s="67">
        <v>1019</v>
      </c>
      <c r="M297" s="62">
        <v>67.225591397849456</v>
      </c>
      <c r="N297" s="62">
        <v>43.40032258064516</v>
      </c>
      <c r="O297" s="62">
        <v>55.312956989247319</v>
      </c>
      <c r="P297" s="96">
        <v>13.884193548387097</v>
      </c>
      <c r="Q297" s="62">
        <v>0</v>
      </c>
      <c r="U297" s="62">
        <v>0.14981601036459444</v>
      </c>
    </row>
    <row r="298" spans="1:21" x14ac:dyDescent="0.2">
      <c r="A298" s="60">
        <v>10</v>
      </c>
      <c r="B298" s="60">
        <v>20</v>
      </c>
      <c r="C298" s="66">
        <v>60.903942652329754</v>
      </c>
      <c r="D298" s="66">
        <v>40.273906810035847</v>
      </c>
      <c r="E298" s="66">
        <v>50.588924731100001</v>
      </c>
      <c r="F298" s="75">
        <v>14.505376344086022</v>
      </c>
      <c r="G298" s="66">
        <v>9.4301075268817647E-2</v>
      </c>
      <c r="H298" s="66">
        <v>3.5731784956902518E-2</v>
      </c>
      <c r="I298" s="62" t="s">
        <v>365</v>
      </c>
      <c r="J298" s="62">
        <v>10020</v>
      </c>
      <c r="K298" s="67">
        <v>1020</v>
      </c>
      <c r="M298" s="62">
        <v>68.152795698924749</v>
      </c>
      <c r="N298" s="62">
        <v>45.626881720430106</v>
      </c>
      <c r="O298" s="62">
        <v>56.889838709677413</v>
      </c>
      <c r="P298" s="96">
        <v>12.091738351254483</v>
      </c>
      <c r="Q298" s="62">
        <v>0</v>
      </c>
      <c r="U298" s="62">
        <v>0.18357159376571142</v>
      </c>
    </row>
    <row r="299" spans="1:21" x14ac:dyDescent="0.2">
      <c r="A299" s="60">
        <v>10</v>
      </c>
      <c r="B299" s="60">
        <v>21</v>
      </c>
      <c r="C299" s="66">
        <v>63.859498207885316</v>
      </c>
      <c r="D299" s="66">
        <v>40.929462365591398</v>
      </c>
      <c r="E299" s="66">
        <v>52.394480286700002</v>
      </c>
      <c r="F299" s="75">
        <v>12.756379928315415</v>
      </c>
      <c r="G299" s="66">
        <v>0.1508602150537636</v>
      </c>
      <c r="H299" s="66">
        <v>1.8634145056346776E-2</v>
      </c>
      <c r="I299" s="62" t="s">
        <v>366</v>
      </c>
      <c r="J299" s="62">
        <v>10026</v>
      </c>
      <c r="K299" s="67">
        <v>1021</v>
      </c>
      <c r="M299" s="62">
        <v>75.223118279569917</v>
      </c>
      <c r="N299" s="62">
        <v>51.235089605734771</v>
      </c>
      <c r="O299" s="62">
        <v>63.229103942652323</v>
      </c>
      <c r="P299" s="96">
        <v>21.906021505376348</v>
      </c>
      <c r="Q299" s="62">
        <v>0</v>
      </c>
      <c r="U299" s="62">
        <v>0.10146893939194095</v>
      </c>
    </row>
    <row r="300" spans="1:21" x14ac:dyDescent="0.2">
      <c r="A300" s="60">
        <v>10</v>
      </c>
      <c r="B300" s="60">
        <v>22</v>
      </c>
      <c r="C300" s="66">
        <v>65.215053763440864</v>
      </c>
      <c r="D300" s="66">
        <v>40.662795698924732</v>
      </c>
      <c r="E300" s="66">
        <v>52.938924731100002</v>
      </c>
      <c r="F300" s="75">
        <v>12.336774193548388</v>
      </c>
      <c r="G300" s="66">
        <v>0.27569892473118313</v>
      </c>
      <c r="H300" s="66">
        <v>0.12172002826647428</v>
      </c>
      <c r="I300" s="62" t="s">
        <v>367</v>
      </c>
      <c r="J300" s="62">
        <v>10024</v>
      </c>
      <c r="K300" s="67">
        <v>1022</v>
      </c>
      <c r="M300" s="62">
        <v>72.992473118279577</v>
      </c>
      <c r="N300" s="62">
        <v>49.123763440860209</v>
      </c>
      <c r="O300" s="62">
        <v>61.058118279569889</v>
      </c>
      <c r="P300" s="96">
        <v>23.15010752688173</v>
      </c>
      <c r="Q300" s="62">
        <v>0</v>
      </c>
      <c r="U300" s="62">
        <v>6.6273113019714613E-2</v>
      </c>
    </row>
    <row r="301" spans="1:21" x14ac:dyDescent="0.2">
      <c r="A301" s="60">
        <v>10</v>
      </c>
      <c r="B301" s="60">
        <v>23</v>
      </c>
      <c r="C301" s="66">
        <v>63.015053763440861</v>
      </c>
      <c r="D301" s="66">
        <v>42.962795698924737</v>
      </c>
      <c r="E301" s="66">
        <v>52.988924731099999</v>
      </c>
      <c r="F301" s="75">
        <v>12.570107526881721</v>
      </c>
      <c r="G301" s="66">
        <v>0.5590322580645164</v>
      </c>
      <c r="H301" s="66">
        <v>0.17945280011783313</v>
      </c>
      <c r="I301" s="62" t="s">
        <v>368</v>
      </c>
      <c r="J301" s="62">
        <v>10010</v>
      </c>
      <c r="K301" s="67">
        <v>1023</v>
      </c>
      <c r="M301" s="62">
        <v>58.447204301075267</v>
      </c>
      <c r="N301" s="62">
        <v>38.188100358422943</v>
      </c>
      <c r="O301" s="62">
        <v>48.317652329749095</v>
      </c>
      <c r="P301" s="96">
        <v>8.1101612903225835</v>
      </c>
      <c r="Q301" s="62">
        <v>0</v>
      </c>
      <c r="U301" s="62">
        <v>7.9898294189470656E-2</v>
      </c>
    </row>
    <row r="302" spans="1:21" x14ac:dyDescent="0.2">
      <c r="A302" s="60">
        <v>10</v>
      </c>
      <c r="B302" s="60">
        <v>24</v>
      </c>
      <c r="C302" s="66">
        <v>62.281720430107526</v>
      </c>
      <c r="D302" s="66">
        <v>42.396129032258067</v>
      </c>
      <c r="E302" s="66">
        <v>52.338924731100001</v>
      </c>
      <c r="F302" s="75">
        <v>12.900752688172043</v>
      </c>
      <c r="G302" s="66">
        <v>0.23967741935483863</v>
      </c>
      <c r="H302" s="66">
        <v>6.6222649551277032E-2</v>
      </c>
      <c r="I302" s="62" t="s">
        <v>369</v>
      </c>
      <c r="J302" s="62">
        <v>10013</v>
      </c>
      <c r="K302" s="67">
        <v>1024</v>
      </c>
      <c r="M302" s="62">
        <v>62.309032258064512</v>
      </c>
      <c r="N302" s="62">
        <v>39.92258064516129</v>
      </c>
      <c r="O302" s="62">
        <v>51.115806451612912</v>
      </c>
      <c r="P302" s="96">
        <v>20.623530465949823</v>
      </c>
      <c r="Q302" s="62">
        <v>0</v>
      </c>
      <c r="U302" s="62">
        <v>9.708870231483438E-2</v>
      </c>
    </row>
    <row r="303" spans="1:21" x14ac:dyDescent="0.2">
      <c r="A303" s="60">
        <v>10</v>
      </c>
      <c r="B303" s="60">
        <v>25</v>
      </c>
      <c r="C303" s="66">
        <v>61.281720430107534</v>
      </c>
      <c r="D303" s="66">
        <v>40.018351254480287</v>
      </c>
      <c r="E303" s="66">
        <v>50.650035842199998</v>
      </c>
      <c r="F303" s="75">
        <v>14.649964157706092</v>
      </c>
      <c r="G303" s="66">
        <v>0.3</v>
      </c>
      <c r="H303" s="66">
        <v>3.6193529257331707E-2</v>
      </c>
      <c r="I303" s="62" t="s">
        <v>370</v>
      </c>
      <c r="J303" s="62">
        <v>10005</v>
      </c>
      <c r="K303" s="67">
        <v>1025</v>
      </c>
      <c r="M303" s="62">
        <v>53.06344086021506</v>
      </c>
      <c r="N303" s="62">
        <v>33.124516129032251</v>
      </c>
      <c r="O303" s="62">
        <v>43.093978494623656</v>
      </c>
      <c r="P303" s="96">
        <v>19.630035842293911</v>
      </c>
      <c r="Q303" s="62">
        <v>0</v>
      </c>
      <c r="U303" s="62">
        <v>3.9177408468502137E-2</v>
      </c>
    </row>
    <row r="304" spans="1:21" x14ac:dyDescent="0.2">
      <c r="A304" s="60">
        <v>10</v>
      </c>
      <c r="B304" s="60">
        <v>26</v>
      </c>
      <c r="C304" s="66">
        <v>62.715053763440871</v>
      </c>
      <c r="D304" s="66">
        <v>41.096129032258069</v>
      </c>
      <c r="E304" s="66">
        <v>51.905591397800002</v>
      </c>
      <c r="F304" s="75">
        <v>13.276451612903227</v>
      </c>
      <c r="G304" s="66">
        <v>0.18204301075268839</v>
      </c>
      <c r="H304" s="66">
        <v>5.6595491299609606E-2</v>
      </c>
      <c r="I304" s="62" t="s">
        <v>371</v>
      </c>
      <c r="J304" s="62">
        <v>10009</v>
      </c>
      <c r="K304" s="67">
        <v>1026</v>
      </c>
      <c r="M304" s="62">
        <v>57.972616487455198</v>
      </c>
      <c r="N304" s="62">
        <v>36.862150537634399</v>
      </c>
      <c r="O304" s="62">
        <v>47.417383512544802</v>
      </c>
      <c r="P304" s="96">
        <v>12.987240143369178</v>
      </c>
      <c r="Q304" s="62">
        <v>0</v>
      </c>
      <c r="U304" s="62">
        <v>3.459009840098401E-2</v>
      </c>
    </row>
    <row r="305" spans="1:21" x14ac:dyDescent="0.2">
      <c r="A305" s="60">
        <v>10</v>
      </c>
      <c r="B305" s="60">
        <v>27</v>
      </c>
      <c r="C305" s="66">
        <v>57.770609318996421</v>
      </c>
      <c r="D305" s="66">
        <v>39.262795698924734</v>
      </c>
      <c r="E305" s="66">
        <v>48.516702508900003</v>
      </c>
      <c r="F305" s="75">
        <v>16.489874551971329</v>
      </c>
      <c r="G305" s="66">
        <v>6.5770609318993442E-3</v>
      </c>
      <c r="H305" s="66">
        <v>7.4644689310388673E-2</v>
      </c>
      <c r="I305" s="62" t="s">
        <v>372</v>
      </c>
      <c r="J305" s="62">
        <v>10011</v>
      </c>
      <c r="K305" s="67">
        <v>1027</v>
      </c>
      <c r="M305" s="62">
        <v>59.704838709677418</v>
      </c>
      <c r="N305" s="62">
        <v>38.652258064516126</v>
      </c>
      <c r="O305" s="62">
        <v>49.178548387096768</v>
      </c>
      <c r="P305" s="96">
        <v>14.861003584229392</v>
      </c>
      <c r="Q305" s="62">
        <v>0</v>
      </c>
      <c r="U305" s="62">
        <v>6.4910779033232502E-2</v>
      </c>
    </row>
    <row r="306" spans="1:21" x14ac:dyDescent="0.2">
      <c r="A306" s="60">
        <v>10</v>
      </c>
      <c r="B306" s="60">
        <v>28</v>
      </c>
      <c r="C306" s="66">
        <v>58.003942652329755</v>
      </c>
      <c r="D306" s="66">
        <v>37.340573476702502</v>
      </c>
      <c r="E306" s="66">
        <v>47.672258064499999</v>
      </c>
      <c r="F306" s="75">
        <v>17.328763440860214</v>
      </c>
      <c r="G306" s="66">
        <v>1.0215053763441043E-3</v>
      </c>
      <c r="H306" s="66">
        <v>5.9318396497652456E-2</v>
      </c>
      <c r="I306" s="62" t="s">
        <v>373</v>
      </c>
      <c r="J306" s="62">
        <v>10002</v>
      </c>
      <c r="K306" s="67">
        <v>1028</v>
      </c>
      <c r="M306" s="62">
        <v>47.942795698924733</v>
      </c>
      <c r="N306" s="62">
        <v>29.849713261648745</v>
      </c>
      <c r="O306" s="62">
        <v>38.896254480286743</v>
      </c>
      <c r="P306" s="96">
        <v>7.2248387096774218</v>
      </c>
      <c r="Q306" s="62">
        <v>0</v>
      </c>
      <c r="U306" s="62">
        <v>7.6671673284406661E-2</v>
      </c>
    </row>
    <row r="307" spans="1:21" x14ac:dyDescent="0.2">
      <c r="A307" s="60">
        <v>10</v>
      </c>
      <c r="B307" s="60">
        <v>29</v>
      </c>
      <c r="C307" s="66">
        <v>60.748387096774202</v>
      </c>
      <c r="D307" s="66">
        <v>38.529462365591399</v>
      </c>
      <c r="E307" s="66">
        <v>49.638924731099998</v>
      </c>
      <c r="F307" s="75">
        <v>15.461093189964158</v>
      </c>
      <c r="G307" s="66">
        <v>0.10001792114695339</v>
      </c>
      <c r="H307" s="66">
        <v>5.8637667766046155E-2</v>
      </c>
      <c r="I307" s="62" t="s">
        <v>374</v>
      </c>
      <c r="J307" s="62">
        <v>10001</v>
      </c>
      <c r="K307" s="67">
        <v>1029</v>
      </c>
      <c r="M307" s="62">
        <v>42.354838709677416</v>
      </c>
      <c r="N307" s="62">
        <v>26.512544802867385</v>
      </c>
      <c r="O307" s="62">
        <v>34.433691756272403</v>
      </c>
      <c r="P307" s="96">
        <v>11.306774193548389</v>
      </c>
      <c r="Q307" s="62">
        <v>0</v>
      </c>
      <c r="U307" s="62">
        <v>4.0923615498644671E-2</v>
      </c>
    </row>
    <row r="308" spans="1:21" x14ac:dyDescent="0.2">
      <c r="A308" s="60">
        <v>10</v>
      </c>
      <c r="B308" s="60">
        <v>30</v>
      </c>
      <c r="C308" s="66">
        <v>58.615053763440855</v>
      </c>
      <c r="D308" s="66">
        <v>38.896129032258067</v>
      </c>
      <c r="E308" s="66">
        <v>48.755591397800004</v>
      </c>
      <c r="F308" s="75">
        <v>16.254516129032261</v>
      </c>
      <c r="G308" s="66">
        <v>1.0107526881720711E-2</v>
      </c>
      <c r="H308" s="66">
        <v>0.17705474079453493</v>
      </c>
      <c r="I308" s="62" t="s">
        <v>375</v>
      </c>
      <c r="J308" s="62">
        <v>10004</v>
      </c>
      <c r="K308" s="67">
        <v>1030</v>
      </c>
      <c r="M308" s="62">
        <v>50.953189964157701</v>
      </c>
      <c r="N308" s="62">
        <v>32.746594982078847</v>
      </c>
      <c r="O308" s="62">
        <v>41.849892473118288</v>
      </c>
      <c r="P308" s="96">
        <v>8.9029928315412192</v>
      </c>
      <c r="Q308" s="62">
        <v>0</v>
      </c>
      <c r="U308" s="62">
        <v>0.12668470108546054</v>
      </c>
    </row>
    <row r="309" spans="1:21" x14ac:dyDescent="0.2">
      <c r="A309" s="60">
        <v>10</v>
      </c>
      <c r="B309" s="60">
        <v>31</v>
      </c>
      <c r="C309" s="66">
        <v>58.226164874551976</v>
      </c>
      <c r="D309" s="66">
        <v>39.318351254480284</v>
      </c>
      <c r="E309" s="66">
        <v>48.772258064500001</v>
      </c>
      <c r="F309" s="75">
        <v>16.227741935483873</v>
      </c>
      <c r="G309" s="66">
        <v>0</v>
      </c>
      <c r="H309" s="66">
        <v>0.20225233305030149</v>
      </c>
      <c r="I309" s="62" t="s">
        <v>376</v>
      </c>
      <c r="J309" s="62">
        <v>10003</v>
      </c>
      <c r="K309" s="67">
        <v>1031</v>
      </c>
      <c r="M309" s="62">
        <v>51.189784946236564</v>
      </c>
      <c r="N309" s="62">
        <v>29.906415770609321</v>
      </c>
      <c r="O309" s="62">
        <v>40.548100358422936</v>
      </c>
      <c r="P309" s="96">
        <v>6.0353942652329762</v>
      </c>
      <c r="Q309" s="62">
        <v>0</v>
      </c>
      <c r="U309" s="62">
        <v>0.10779592737160611</v>
      </c>
    </row>
    <row r="310" spans="1:21" x14ac:dyDescent="0.2">
      <c r="A310" s="60">
        <v>11</v>
      </c>
      <c r="B310" s="60">
        <v>1</v>
      </c>
      <c r="C310" s="66">
        <v>56.730740740740742</v>
      </c>
      <c r="D310" s="66">
        <v>37.43666666666666</v>
      </c>
      <c r="E310" s="66">
        <v>47.083703703700003</v>
      </c>
      <c r="F310" s="75">
        <v>17.916296296296295</v>
      </c>
      <c r="G310" s="66">
        <v>0</v>
      </c>
      <c r="H310" s="66">
        <v>0.1877994051016515</v>
      </c>
      <c r="I310" s="62" t="s">
        <v>377</v>
      </c>
      <c r="J310" s="62">
        <v>11005</v>
      </c>
      <c r="K310" s="67">
        <v>1101</v>
      </c>
      <c r="M310" s="62">
        <v>38.168148148148141</v>
      </c>
      <c r="N310" s="62">
        <v>22.440740740740733</v>
      </c>
      <c r="O310" s="62">
        <v>30.304444444444453</v>
      </c>
      <c r="P310" s="96">
        <v>1.7907407407407412</v>
      </c>
      <c r="Q310" s="62">
        <v>0</v>
      </c>
      <c r="U310" s="62">
        <v>1.4141969953899479E-2</v>
      </c>
    </row>
    <row r="311" spans="1:21" x14ac:dyDescent="0.2">
      <c r="A311" s="60">
        <v>11</v>
      </c>
      <c r="B311" s="60">
        <v>2</v>
      </c>
      <c r="C311" s="66">
        <v>57.975185185185182</v>
      </c>
      <c r="D311" s="66">
        <v>37.158888888888896</v>
      </c>
      <c r="E311" s="66">
        <v>47.567037036999999</v>
      </c>
      <c r="F311" s="75">
        <v>17.637407407407409</v>
      </c>
      <c r="G311" s="66">
        <v>0.20444444444444418</v>
      </c>
      <c r="H311" s="66">
        <v>0.133335029652946</v>
      </c>
      <c r="I311" s="62" t="s">
        <v>378</v>
      </c>
      <c r="J311" s="62">
        <v>11016</v>
      </c>
      <c r="K311" s="67">
        <v>1102</v>
      </c>
      <c r="M311" s="62">
        <v>53.446666666666673</v>
      </c>
      <c r="N311" s="62">
        <v>31.033703703703701</v>
      </c>
      <c r="O311" s="62">
        <v>42.24018518518519</v>
      </c>
      <c r="P311" s="96">
        <v>5.3861111111111137</v>
      </c>
      <c r="Q311" s="62">
        <v>0</v>
      </c>
      <c r="U311" s="62">
        <v>0.12371603773321724</v>
      </c>
    </row>
    <row r="312" spans="1:21" x14ac:dyDescent="0.2">
      <c r="A312" s="60">
        <v>11</v>
      </c>
      <c r="B312" s="60">
        <v>3</v>
      </c>
      <c r="C312" s="66">
        <v>56.852962962962955</v>
      </c>
      <c r="D312" s="66">
        <v>36.036666666666669</v>
      </c>
      <c r="E312" s="66">
        <v>46.444814814799997</v>
      </c>
      <c r="F312" s="75">
        <v>18.555185185185188</v>
      </c>
      <c r="G312" s="66">
        <v>0</v>
      </c>
      <c r="H312" s="66">
        <v>0.114884637068358</v>
      </c>
      <c r="I312" s="62" t="s">
        <v>379</v>
      </c>
      <c r="J312" s="62">
        <v>11019</v>
      </c>
      <c r="K312" s="67">
        <v>1103</v>
      </c>
      <c r="M312" s="62">
        <v>56.077777777777783</v>
      </c>
      <c r="N312" s="62">
        <v>32.733333333333334</v>
      </c>
      <c r="O312" s="62">
        <v>44.405555555555566</v>
      </c>
      <c r="P312" s="96">
        <v>17.13425925925926</v>
      </c>
      <c r="Q312" s="62">
        <v>0</v>
      </c>
      <c r="U312" s="62">
        <v>0.1017001298521181</v>
      </c>
    </row>
    <row r="313" spans="1:21" x14ac:dyDescent="0.2">
      <c r="A313" s="60">
        <v>11</v>
      </c>
      <c r="B313" s="60">
        <v>4</v>
      </c>
      <c r="C313" s="66">
        <v>56.319629629629624</v>
      </c>
      <c r="D313" s="66">
        <v>35.870000000000005</v>
      </c>
      <c r="E313" s="66">
        <v>46.094814814800003</v>
      </c>
      <c r="F313" s="75">
        <v>18.932962962962968</v>
      </c>
      <c r="G313" s="66">
        <v>2.777777777777762E-2</v>
      </c>
      <c r="H313" s="66">
        <v>8.9714707443984312E-2</v>
      </c>
      <c r="I313" s="62" t="s">
        <v>380</v>
      </c>
      <c r="J313" s="62">
        <v>11021</v>
      </c>
      <c r="K313" s="67">
        <v>1104</v>
      </c>
      <c r="M313" s="62">
        <v>56.908888888888882</v>
      </c>
      <c r="N313" s="62">
        <v>36.93518518518519</v>
      </c>
      <c r="O313" s="62">
        <v>46.922037037037029</v>
      </c>
      <c r="P313" s="96">
        <v>12.532777777777778</v>
      </c>
      <c r="Q313" s="62">
        <v>0</v>
      </c>
      <c r="U313" s="62">
        <v>5.8059622660889515E-2</v>
      </c>
    </row>
    <row r="314" spans="1:21" x14ac:dyDescent="0.2">
      <c r="A314" s="60">
        <v>11</v>
      </c>
      <c r="B314" s="60">
        <v>5</v>
      </c>
      <c r="C314" s="66">
        <v>54.386296296296301</v>
      </c>
      <c r="D314" s="66">
        <v>35.747777777777777</v>
      </c>
      <c r="E314" s="66">
        <v>45.067037036999999</v>
      </c>
      <c r="F314" s="75">
        <v>19.932962962962968</v>
      </c>
      <c r="G314" s="66">
        <v>0</v>
      </c>
      <c r="H314" s="66">
        <v>6.1417087967644092E-2</v>
      </c>
      <c r="I314" s="62" t="s">
        <v>381</v>
      </c>
      <c r="J314" s="62">
        <v>11027</v>
      </c>
      <c r="K314" s="67">
        <v>1105</v>
      </c>
      <c r="M314" s="62">
        <v>65.712592592592586</v>
      </c>
      <c r="N314" s="62">
        <v>43.352962962962962</v>
      </c>
      <c r="O314" s="62">
        <v>54.532777777777788</v>
      </c>
      <c r="P314" s="96">
        <v>10.467222222222222</v>
      </c>
      <c r="Q314" s="62">
        <v>0</v>
      </c>
      <c r="U314" s="62">
        <v>7.4987920549160855E-2</v>
      </c>
    </row>
    <row r="315" spans="1:21" x14ac:dyDescent="0.2">
      <c r="A315" s="60">
        <v>11</v>
      </c>
      <c r="B315" s="60">
        <v>6</v>
      </c>
      <c r="C315" s="66">
        <v>52.341851851851857</v>
      </c>
      <c r="D315" s="66">
        <v>34.803333333333327</v>
      </c>
      <c r="E315" s="66">
        <v>43.572592592500001</v>
      </c>
      <c r="F315" s="75">
        <v>21.427407407407411</v>
      </c>
      <c r="G315" s="66">
        <v>0</v>
      </c>
      <c r="H315" s="66">
        <v>9.2893404525780307E-2</v>
      </c>
      <c r="I315" s="62" t="s">
        <v>382</v>
      </c>
      <c r="J315" s="62">
        <v>11018</v>
      </c>
      <c r="K315" s="67">
        <v>1106</v>
      </c>
      <c r="M315" s="62">
        <v>54.339999999999996</v>
      </c>
      <c r="N315" s="62">
        <v>33.114444444444452</v>
      </c>
      <c r="O315" s="62">
        <v>43.727222222222231</v>
      </c>
      <c r="P315" s="96">
        <v>15.076851851851849</v>
      </c>
      <c r="Q315" s="62">
        <v>0</v>
      </c>
      <c r="U315" s="62">
        <v>0.11361898482958986</v>
      </c>
    </row>
    <row r="316" spans="1:21" x14ac:dyDescent="0.2">
      <c r="A316" s="60">
        <v>11</v>
      </c>
      <c r="B316" s="60">
        <v>7</v>
      </c>
      <c r="C316" s="66">
        <v>53.419629629629632</v>
      </c>
      <c r="D316" s="66">
        <v>33.503333333333337</v>
      </c>
      <c r="E316" s="66">
        <v>43.4614814814</v>
      </c>
      <c r="F316" s="75">
        <v>21.538518518518522</v>
      </c>
      <c r="G316" s="66">
        <v>0</v>
      </c>
      <c r="H316" s="66">
        <v>3.1485426183308456E-2</v>
      </c>
      <c r="I316" s="62" t="s">
        <v>383</v>
      </c>
      <c r="J316" s="62">
        <v>11009</v>
      </c>
      <c r="K316" s="67">
        <v>1107</v>
      </c>
      <c r="M316" s="62">
        <v>44.221111111111099</v>
      </c>
      <c r="N316" s="62">
        <v>25.956666666666656</v>
      </c>
      <c r="O316" s="62">
        <v>35.088888888888881</v>
      </c>
      <c r="P316" s="96">
        <v>20.594444444444441</v>
      </c>
      <c r="Q316" s="62">
        <v>0</v>
      </c>
      <c r="U316" s="62">
        <v>4.0812065772853554E-2</v>
      </c>
    </row>
    <row r="317" spans="1:21" x14ac:dyDescent="0.2">
      <c r="A317" s="60">
        <v>11</v>
      </c>
      <c r="B317" s="60">
        <v>8</v>
      </c>
      <c r="C317" s="66">
        <v>54.119629629629635</v>
      </c>
      <c r="D317" s="66">
        <v>34.169999999999995</v>
      </c>
      <c r="E317" s="66">
        <v>44.1448148148</v>
      </c>
      <c r="F317" s="75">
        <v>20.855185185185189</v>
      </c>
      <c r="G317" s="66">
        <v>0</v>
      </c>
      <c r="H317" s="66">
        <v>7.1333333333333332E-2</v>
      </c>
      <c r="I317" s="62" t="s">
        <v>384</v>
      </c>
      <c r="J317" s="62">
        <v>11006</v>
      </c>
      <c r="K317" s="67">
        <v>1108</v>
      </c>
      <c r="M317" s="62">
        <v>39.288888888888891</v>
      </c>
      <c r="N317" s="62">
        <v>24.221481481481476</v>
      </c>
      <c r="O317" s="62">
        <v>31.755185185185194</v>
      </c>
      <c r="P317" s="96">
        <v>22.064259259259259</v>
      </c>
      <c r="Q317" s="62">
        <v>0</v>
      </c>
      <c r="U317" s="62">
        <v>0.13632730572554391</v>
      </c>
    </row>
    <row r="318" spans="1:21" x14ac:dyDescent="0.2">
      <c r="A318" s="60">
        <v>11</v>
      </c>
      <c r="B318" s="60">
        <v>9</v>
      </c>
      <c r="C318" s="66">
        <v>54.552962962962965</v>
      </c>
      <c r="D318" s="66">
        <v>34.47</v>
      </c>
      <c r="E318" s="66">
        <v>44.511481481399997</v>
      </c>
      <c r="F318" s="75">
        <v>20.551851851851854</v>
      </c>
      <c r="G318" s="66">
        <v>6.3333333333333519E-2</v>
      </c>
      <c r="H318" s="66">
        <v>3.4115332398772777E-2</v>
      </c>
      <c r="I318" s="62" t="s">
        <v>385</v>
      </c>
      <c r="J318" s="62">
        <v>11011</v>
      </c>
      <c r="K318" s="67">
        <v>1109</v>
      </c>
      <c r="M318" s="62">
        <v>47.188888888888883</v>
      </c>
      <c r="N318" s="62">
        <v>27.371851851851854</v>
      </c>
      <c r="O318" s="62">
        <v>37.280370370370377</v>
      </c>
      <c r="P318" s="96">
        <v>27.719629629629626</v>
      </c>
      <c r="Q318" s="62">
        <v>0</v>
      </c>
      <c r="U318" s="62">
        <v>4.9476351592502169E-3</v>
      </c>
    </row>
    <row r="319" spans="1:21" x14ac:dyDescent="0.2">
      <c r="A319" s="60">
        <v>11</v>
      </c>
      <c r="B319" s="60">
        <v>10</v>
      </c>
      <c r="C319" s="66">
        <v>54.486296296296295</v>
      </c>
      <c r="D319" s="66">
        <v>34.369999999999997</v>
      </c>
      <c r="E319" s="66">
        <v>44.4281481481</v>
      </c>
      <c r="F319" s="75">
        <v>20.571851851851857</v>
      </c>
      <c r="G319" s="66">
        <v>0</v>
      </c>
      <c r="H319" s="66">
        <v>6.2811457899847406E-2</v>
      </c>
      <c r="I319" s="62" t="s">
        <v>386</v>
      </c>
      <c r="J319" s="62">
        <v>11003</v>
      </c>
      <c r="K319" s="67">
        <v>1110</v>
      </c>
      <c r="M319" s="62">
        <v>34.716296296296292</v>
      </c>
      <c r="N319" s="62">
        <v>18.347407407407406</v>
      </c>
      <c r="O319" s="62">
        <v>26.531851851851851</v>
      </c>
      <c r="P319" s="96">
        <v>31.984259259259254</v>
      </c>
      <c r="Q319" s="62">
        <v>0</v>
      </c>
      <c r="U319" s="62">
        <v>2.4779247158433097E-2</v>
      </c>
    </row>
    <row r="320" spans="1:21" x14ac:dyDescent="0.2">
      <c r="A320" s="60">
        <v>11</v>
      </c>
      <c r="B320" s="60">
        <v>11</v>
      </c>
      <c r="C320" s="66">
        <v>52.941851851851858</v>
      </c>
      <c r="D320" s="66">
        <v>32.003333333333337</v>
      </c>
      <c r="E320" s="66">
        <v>42.4725925925</v>
      </c>
      <c r="F320" s="75">
        <v>22.57740740740741</v>
      </c>
      <c r="G320" s="66">
        <v>0.05</v>
      </c>
      <c r="H320" s="66">
        <v>2.3871323580915475E-2</v>
      </c>
      <c r="I320" s="62" t="s">
        <v>387</v>
      </c>
      <c r="J320" s="62">
        <v>11001</v>
      </c>
      <c r="K320" s="67">
        <v>1111</v>
      </c>
      <c r="M320" s="62">
        <v>27.042222222222222</v>
      </c>
      <c r="N320" s="62">
        <v>8.6544444444444437</v>
      </c>
      <c r="O320" s="62">
        <v>17.848333333333333</v>
      </c>
      <c r="P320" s="96">
        <v>36.311296296296284</v>
      </c>
      <c r="Q320" s="62">
        <v>0</v>
      </c>
      <c r="U320" s="62">
        <v>1.3660910266411619E-2</v>
      </c>
    </row>
    <row r="321" spans="1:21" x14ac:dyDescent="0.2">
      <c r="A321" s="60">
        <v>11</v>
      </c>
      <c r="B321" s="60">
        <v>12</v>
      </c>
      <c r="C321" s="66">
        <v>51.16407407407408</v>
      </c>
      <c r="D321" s="66">
        <v>32.425555555555562</v>
      </c>
      <c r="E321" s="66">
        <v>41.794814814799999</v>
      </c>
      <c r="F321" s="75">
        <v>23.205185185185186</v>
      </c>
      <c r="G321" s="66">
        <v>0</v>
      </c>
      <c r="H321" s="66">
        <v>0.11056719117818527</v>
      </c>
      <c r="I321" s="62" t="s">
        <v>388</v>
      </c>
      <c r="J321" s="62">
        <v>11020</v>
      </c>
      <c r="K321" s="67">
        <v>1112</v>
      </c>
      <c r="M321" s="62">
        <v>56.374074074074066</v>
      </c>
      <c r="N321" s="62">
        <v>34.472592592592598</v>
      </c>
      <c r="O321" s="62">
        <v>45.423333333333332</v>
      </c>
      <c r="P321" s="96">
        <v>21.27277777777778</v>
      </c>
      <c r="Q321" s="62">
        <v>0</v>
      </c>
      <c r="U321" s="62">
        <v>6.7355073463324172E-2</v>
      </c>
    </row>
    <row r="322" spans="1:21" x14ac:dyDescent="0.2">
      <c r="A322" s="60">
        <v>11</v>
      </c>
      <c r="B322" s="60">
        <v>13</v>
      </c>
      <c r="C322" s="66">
        <v>52.630740740740748</v>
      </c>
      <c r="D322" s="66">
        <v>32.169999999999995</v>
      </c>
      <c r="E322" s="66">
        <v>42.400370370300003</v>
      </c>
      <c r="F322" s="75">
        <v>22.599629629629636</v>
      </c>
      <c r="G322" s="66">
        <v>0</v>
      </c>
      <c r="H322" s="66">
        <v>9.2531399863245448E-2</v>
      </c>
      <c r="I322" s="62" t="s">
        <v>389</v>
      </c>
      <c r="J322" s="62">
        <v>11012</v>
      </c>
      <c r="K322" s="67">
        <v>1113</v>
      </c>
      <c r="M322" s="62">
        <v>47.104444444444439</v>
      </c>
      <c r="N322" s="62">
        <v>29.793333333333333</v>
      </c>
      <c r="O322" s="62">
        <v>38.448888888888888</v>
      </c>
      <c r="P322" s="96">
        <v>38.468148148148153</v>
      </c>
      <c r="Q322" s="62">
        <v>0</v>
      </c>
      <c r="U322" s="62">
        <v>5.6969167230120278E-2</v>
      </c>
    </row>
    <row r="323" spans="1:21" x14ac:dyDescent="0.2">
      <c r="A323" s="60">
        <v>11</v>
      </c>
      <c r="B323" s="60">
        <v>14</v>
      </c>
      <c r="C323" s="66">
        <v>52.7862962962963</v>
      </c>
      <c r="D323" s="66">
        <v>33.47</v>
      </c>
      <c r="E323" s="66">
        <v>43.128148148100003</v>
      </c>
      <c r="F323" s="75">
        <v>21.871851851851854</v>
      </c>
      <c r="G323" s="66">
        <v>0</v>
      </c>
      <c r="H323" s="66">
        <v>1.4970368540895397E-2</v>
      </c>
      <c r="I323" s="62" t="s">
        <v>390</v>
      </c>
      <c r="J323" s="62">
        <v>11013</v>
      </c>
      <c r="K323" s="67">
        <v>1114</v>
      </c>
      <c r="M323" s="62">
        <v>49.115555555555552</v>
      </c>
      <c r="N323" s="62">
        <v>30.043703703703702</v>
      </c>
      <c r="O323" s="62">
        <v>39.579629629629636</v>
      </c>
      <c r="P323" s="96">
        <v>34.695555555555543</v>
      </c>
      <c r="Q323" s="62">
        <v>0</v>
      </c>
      <c r="U323" s="62">
        <v>9.7871040927103442E-2</v>
      </c>
    </row>
    <row r="324" spans="1:21" x14ac:dyDescent="0.2">
      <c r="A324" s="60">
        <v>11</v>
      </c>
      <c r="B324" s="60">
        <v>15</v>
      </c>
      <c r="C324" s="66">
        <v>52.752962962962968</v>
      </c>
      <c r="D324" s="66">
        <v>34.303333333333327</v>
      </c>
      <c r="E324" s="66">
        <v>43.528148148100001</v>
      </c>
      <c r="F324" s="75">
        <v>21.471851851851856</v>
      </c>
      <c r="G324" s="66">
        <v>0</v>
      </c>
      <c r="H324" s="66">
        <v>3.933108145069842E-2</v>
      </c>
      <c r="I324" s="62" t="s">
        <v>391</v>
      </c>
      <c r="J324" s="62">
        <v>11025</v>
      </c>
      <c r="K324" s="67">
        <v>1115</v>
      </c>
      <c r="M324" s="62">
        <v>60.398518518518507</v>
      </c>
      <c r="N324" s="62">
        <v>41.774814814814818</v>
      </c>
      <c r="O324" s="62">
        <v>51.086666666666673</v>
      </c>
      <c r="P324" s="96">
        <v>30.960740740740736</v>
      </c>
      <c r="Q324" s="62">
        <v>0</v>
      </c>
      <c r="U324" s="62">
        <v>0.15732694059353311</v>
      </c>
    </row>
    <row r="325" spans="1:21" x14ac:dyDescent="0.2">
      <c r="A325" s="60">
        <v>11</v>
      </c>
      <c r="B325" s="60">
        <v>16</v>
      </c>
      <c r="C325" s="66">
        <v>50.564074074074078</v>
      </c>
      <c r="D325" s="66">
        <v>32.75888888888889</v>
      </c>
      <c r="E325" s="66">
        <v>41.661481481400003</v>
      </c>
      <c r="F325" s="75">
        <v>23.338518518518519</v>
      </c>
      <c r="G325" s="66">
        <v>0</v>
      </c>
      <c r="H325" s="66">
        <v>4.9030682871276619E-2</v>
      </c>
      <c r="I325" s="62" t="s">
        <v>392</v>
      </c>
      <c r="J325" s="62">
        <v>11015</v>
      </c>
      <c r="K325" s="67">
        <v>1116</v>
      </c>
      <c r="M325" s="62">
        <v>50.187407407407413</v>
      </c>
      <c r="N325" s="62">
        <v>32.594074074074079</v>
      </c>
      <c r="O325" s="62">
        <v>41.390740740740746</v>
      </c>
      <c r="P325" s="96">
        <v>25.420370370370367</v>
      </c>
      <c r="Q325" s="62">
        <v>0</v>
      </c>
      <c r="U325" s="62">
        <v>0.10637123260834012</v>
      </c>
    </row>
    <row r="326" spans="1:21" x14ac:dyDescent="0.2">
      <c r="A326" s="60">
        <v>11</v>
      </c>
      <c r="B326" s="60">
        <v>17</v>
      </c>
      <c r="C326" s="66">
        <v>50.930740740740745</v>
      </c>
      <c r="D326" s="66">
        <v>30.981111111111108</v>
      </c>
      <c r="E326" s="66">
        <v>40.955925925899997</v>
      </c>
      <c r="F326" s="75">
        <v>24.044074074074071</v>
      </c>
      <c r="G326" s="66">
        <v>0</v>
      </c>
      <c r="H326" s="66">
        <v>0.17341776337706671</v>
      </c>
      <c r="I326" s="62" t="s">
        <v>393</v>
      </c>
      <c r="J326" s="62">
        <v>11007</v>
      </c>
      <c r="K326" s="67">
        <v>1117</v>
      </c>
      <c r="M326" s="62">
        <v>41.188888888888883</v>
      </c>
      <c r="N326" s="62">
        <v>24.842592592592588</v>
      </c>
      <c r="O326" s="62">
        <v>33.015740740740746</v>
      </c>
      <c r="P326" s="96">
        <v>19.576666666666664</v>
      </c>
      <c r="Q326" s="62">
        <v>0</v>
      </c>
      <c r="U326" s="62">
        <v>2.7100545691041891E-2</v>
      </c>
    </row>
    <row r="327" spans="1:21" x14ac:dyDescent="0.2">
      <c r="A327" s="60">
        <v>11</v>
      </c>
      <c r="B327" s="60">
        <v>18</v>
      </c>
      <c r="C327" s="66">
        <v>49.652962962962967</v>
      </c>
      <c r="D327" s="66">
        <v>32.13666666666667</v>
      </c>
      <c r="E327" s="66">
        <v>40.8948148148</v>
      </c>
      <c r="F327" s="75">
        <v>24.221851851851852</v>
      </c>
      <c r="G327" s="66">
        <v>0.11666666666666667</v>
      </c>
      <c r="H327" s="66">
        <v>8.9219918223122446E-2</v>
      </c>
      <c r="I327" s="62" t="s">
        <v>394</v>
      </c>
      <c r="J327" s="62">
        <v>11026</v>
      </c>
      <c r="K327" s="67">
        <v>1118</v>
      </c>
      <c r="M327" s="62">
        <v>64.214444444444439</v>
      </c>
      <c r="N327" s="62">
        <v>40.72</v>
      </c>
      <c r="O327" s="62">
        <v>52.467222222222219</v>
      </c>
      <c r="P327" s="96">
        <v>24.463518518518519</v>
      </c>
      <c r="Q327" s="62">
        <v>0</v>
      </c>
      <c r="U327" s="62">
        <v>7.9385505953390986E-2</v>
      </c>
    </row>
    <row r="328" spans="1:21" x14ac:dyDescent="0.2">
      <c r="A328" s="60">
        <v>11</v>
      </c>
      <c r="B328" s="60">
        <v>19</v>
      </c>
      <c r="C328" s="66">
        <v>51.430740740740738</v>
      </c>
      <c r="D328" s="66">
        <v>31.747777777777785</v>
      </c>
      <c r="E328" s="66">
        <v>41.589259259199999</v>
      </c>
      <c r="F328" s="75">
        <v>23.410740740740742</v>
      </c>
      <c r="G328" s="66">
        <v>0</v>
      </c>
      <c r="H328" s="66">
        <v>3.6492985710887875E-2</v>
      </c>
      <c r="I328" s="62" t="s">
        <v>395</v>
      </c>
      <c r="J328" s="62">
        <v>11008</v>
      </c>
      <c r="K328" s="67">
        <v>1119</v>
      </c>
      <c r="M328" s="62">
        <v>41.443333333333321</v>
      </c>
      <c r="N328" s="62">
        <v>26.635185185185183</v>
      </c>
      <c r="O328" s="62">
        <v>34.039259259259261</v>
      </c>
      <c r="P328" s="96">
        <v>28.929259259259258</v>
      </c>
      <c r="Q328" s="62">
        <v>0</v>
      </c>
      <c r="U328" s="62">
        <v>0.10172964106662243</v>
      </c>
    </row>
    <row r="329" spans="1:21" x14ac:dyDescent="0.2">
      <c r="A329" s="60">
        <v>11</v>
      </c>
      <c r="B329" s="60">
        <v>20</v>
      </c>
      <c r="C329" s="66">
        <v>51.252962962962968</v>
      </c>
      <c r="D329" s="66">
        <v>31.658888888888889</v>
      </c>
      <c r="E329" s="66">
        <v>41.455925925899997</v>
      </c>
      <c r="F329" s="75">
        <v>23.544074074074079</v>
      </c>
      <c r="G329" s="66">
        <v>0</v>
      </c>
      <c r="H329" s="66">
        <v>6.0120397349713812E-2</v>
      </c>
      <c r="I329" s="62" t="s">
        <v>396</v>
      </c>
      <c r="J329" s="62">
        <v>11010</v>
      </c>
      <c r="K329" s="67">
        <v>1120</v>
      </c>
      <c r="M329" s="62">
        <v>45.019999999999996</v>
      </c>
      <c r="N329" s="62">
        <v>27.121481481481485</v>
      </c>
      <c r="O329" s="62">
        <v>36.070740740740739</v>
      </c>
      <c r="P329" s="96">
        <v>22.759814814814813</v>
      </c>
      <c r="Q329" s="62">
        <v>0</v>
      </c>
      <c r="U329" s="62">
        <v>4.1235237269005083E-2</v>
      </c>
    </row>
    <row r="330" spans="1:21" x14ac:dyDescent="0.2">
      <c r="A330" s="60">
        <v>11</v>
      </c>
      <c r="B330" s="60">
        <v>21</v>
      </c>
      <c r="C330" s="66">
        <v>48.619629629629635</v>
      </c>
      <c r="D330" s="66">
        <v>28.503333333333334</v>
      </c>
      <c r="E330" s="66">
        <v>38.561481481400001</v>
      </c>
      <c r="F330" s="75">
        <v>26.438518518518517</v>
      </c>
      <c r="G330" s="66">
        <v>0</v>
      </c>
      <c r="H330" s="66">
        <v>0.14505952664805027</v>
      </c>
      <c r="I330" s="62" t="s">
        <v>397</v>
      </c>
      <c r="J330" s="62">
        <v>11028</v>
      </c>
      <c r="K330" s="67">
        <v>1121</v>
      </c>
      <c r="M330" s="62">
        <v>67.7862962962963</v>
      </c>
      <c r="N330" s="62">
        <v>46.399259259259253</v>
      </c>
      <c r="O330" s="62">
        <v>57.092777777777776</v>
      </c>
      <c r="P330" s="96">
        <v>23.609259259259261</v>
      </c>
      <c r="Q330" s="62">
        <v>0</v>
      </c>
      <c r="U330" s="62">
        <v>4.9444170483300916E-2</v>
      </c>
    </row>
    <row r="331" spans="1:21" x14ac:dyDescent="0.2">
      <c r="A331" s="60">
        <v>11</v>
      </c>
      <c r="B331" s="60">
        <v>22</v>
      </c>
      <c r="C331" s="66">
        <v>48.019629629629634</v>
      </c>
      <c r="D331" s="66">
        <v>28.77</v>
      </c>
      <c r="E331" s="66">
        <v>38.3948148148</v>
      </c>
      <c r="F331" s="75">
        <v>26.605185185185185</v>
      </c>
      <c r="G331" s="66">
        <v>0</v>
      </c>
      <c r="H331" s="66">
        <v>2.3220250120250124E-2</v>
      </c>
      <c r="I331" s="62" t="s">
        <v>398</v>
      </c>
      <c r="J331" s="62">
        <v>11004</v>
      </c>
      <c r="K331" s="67">
        <v>1122</v>
      </c>
      <c r="M331" s="62">
        <v>36.559999999999988</v>
      </c>
      <c r="N331" s="62">
        <v>20.817407407407408</v>
      </c>
      <c r="O331" s="62">
        <v>28.688703703703712</v>
      </c>
      <c r="P331" s="96">
        <v>18.077962962962964</v>
      </c>
      <c r="Q331" s="62">
        <v>0</v>
      </c>
      <c r="U331" s="62">
        <v>3.8966748145614252E-2</v>
      </c>
    </row>
    <row r="332" spans="1:21" x14ac:dyDescent="0.2">
      <c r="A332" s="60">
        <v>11</v>
      </c>
      <c r="B332" s="60">
        <v>23</v>
      </c>
      <c r="C332" s="66">
        <v>48.619629629629635</v>
      </c>
      <c r="D332" s="66">
        <v>30.936666666666667</v>
      </c>
      <c r="E332" s="66">
        <v>39.778148148100001</v>
      </c>
      <c r="F332" s="75">
        <v>25.221851851851852</v>
      </c>
      <c r="G332" s="66">
        <v>0</v>
      </c>
      <c r="H332" s="66">
        <v>8.0538722916722288E-2</v>
      </c>
      <c r="I332" s="62" t="s">
        <v>399</v>
      </c>
      <c r="J332" s="62">
        <v>11002</v>
      </c>
      <c r="K332" s="67">
        <v>1123</v>
      </c>
      <c r="M332" s="62">
        <v>32.593333333333334</v>
      </c>
      <c r="N332" s="62">
        <v>15.192222222222222</v>
      </c>
      <c r="O332" s="62">
        <v>23.892777777777781</v>
      </c>
      <c r="P332" s="96">
        <v>16.063148148148148</v>
      </c>
      <c r="Q332" s="62">
        <v>0</v>
      </c>
      <c r="U332" s="62">
        <v>2.4510885250015684E-3</v>
      </c>
    </row>
    <row r="333" spans="1:21" x14ac:dyDescent="0.2">
      <c r="A333" s="60">
        <v>11</v>
      </c>
      <c r="B333" s="60">
        <v>24</v>
      </c>
      <c r="C333" s="66">
        <v>48.375185185185188</v>
      </c>
      <c r="D333" s="66">
        <v>27.658888888888892</v>
      </c>
      <c r="E333" s="66">
        <v>38.017037037000001</v>
      </c>
      <c r="F333" s="75">
        <v>26.982962962962965</v>
      </c>
      <c r="G333" s="66">
        <v>0</v>
      </c>
      <c r="H333" s="66">
        <v>5.1659301901621137E-2</v>
      </c>
      <c r="I333" s="62" t="s">
        <v>400</v>
      </c>
      <c r="J333" s="62">
        <v>11017</v>
      </c>
      <c r="K333" s="67">
        <v>1124</v>
      </c>
      <c r="M333" s="62">
        <v>52.713333333333338</v>
      </c>
      <c r="N333" s="62">
        <v>33.15814814814815</v>
      </c>
      <c r="O333" s="62">
        <v>42.935740740740734</v>
      </c>
      <c r="P333" s="96">
        <v>13.913333333333332</v>
      </c>
      <c r="Q333" s="62">
        <v>0</v>
      </c>
      <c r="U333" s="62">
        <v>0.11381407181881736</v>
      </c>
    </row>
    <row r="334" spans="1:21" x14ac:dyDescent="0.2">
      <c r="A334" s="60">
        <v>11</v>
      </c>
      <c r="B334" s="60">
        <v>25</v>
      </c>
      <c r="C334" s="66">
        <v>44.819629629629631</v>
      </c>
      <c r="D334" s="66">
        <v>26.136666666666667</v>
      </c>
      <c r="E334" s="66">
        <v>35.478148148099997</v>
      </c>
      <c r="F334" s="75">
        <v>29.521851851851849</v>
      </c>
      <c r="G334" s="66">
        <v>0</v>
      </c>
      <c r="H334" s="66">
        <v>2.2040326552093703E-2</v>
      </c>
      <c r="I334" s="62" t="s">
        <v>401</v>
      </c>
      <c r="J334" s="62">
        <v>11029</v>
      </c>
      <c r="K334" s="67">
        <v>1125</v>
      </c>
      <c r="M334" s="62">
        <v>69.694444444444429</v>
      </c>
      <c r="N334" s="62">
        <v>49.533333333333353</v>
      </c>
      <c r="O334" s="62">
        <v>59.613888888888887</v>
      </c>
      <c r="P334" s="96">
        <v>7.9072222222222202</v>
      </c>
      <c r="Q334" s="62">
        <v>0</v>
      </c>
      <c r="U334" s="62">
        <v>0.14315500038290735</v>
      </c>
    </row>
    <row r="335" spans="1:21" x14ac:dyDescent="0.2">
      <c r="A335" s="60">
        <v>11</v>
      </c>
      <c r="B335" s="60">
        <v>26</v>
      </c>
      <c r="C335" s="66">
        <v>45.641851851851854</v>
      </c>
      <c r="D335" s="66">
        <v>27.925555555555558</v>
      </c>
      <c r="E335" s="66">
        <v>36.783703703699999</v>
      </c>
      <c r="F335" s="75">
        <v>28.216296296296296</v>
      </c>
      <c r="G335" s="66">
        <v>0</v>
      </c>
      <c r="H335" s="66">
        <v>6.1702282529758533E-2</v>
      </c>
      <c r="I335" s="62" t="s">
        <v>402</v>
      </c>
      <c r="J335" s="62">
        <v>11024</v>
      </c>
      <c r="K335" s="67">
        <v>1126</v>
      </c>
      <c r="M335" s="62">
        <v>60.620740740740743</v>
      </c>
      <c r="N335" s="62">
        <v>39.225555555555566</v>
      </c>
      <c r="O335" s="62">
        <v>49.923148148148144</v>
      </c>
      <c r="P335" s="96">
        <v>26.551111111111105</v>
      </c>
      <c r="Q335" s="62">
        <v>0</v>
      </c>
      <c r="U335" s="62">
        <v>0.22196027718876282</v>
      </c>
    </row>
    <row r="336" spans="1:21" x14ac:dyDescent="0.2">
      <c r="A336" s="60">
        <v>11</v>
      </c>
      <c r="B336" s="60">
        <v>27</v>
      </c>
      <c r="C336" s="66">
        <v>47.819629629629631</v>
      </c>
      <c r="D336" s="66">
        <v>27.370000000000005</v>
      </c>
      <c r="E336" s="66">
        <v>37.594814814800003</v>
      </c>
      <c r="F336" s="75">
        <v>27.405185185185186</v>
      </c>
      <c r="G336" s="66">
        <v>0</v>
      </c>
      <c r="H336" s="66">
        <v>0.17172672864282429</v>
      </c>
      <c r="I336" s="62" t="s">
        <v>403</v>
      </c>
      <c r="J336" s="62">
        <v>11022</v>
      </c>
      <c r="K336" s="67">
        <v>1127</v>
      </c>
      <c r="M336" s="62">
        <v>57.538518518518501</v>
      </c>
      <c r="N336" s="62">
        <v>38.192962962962959</v>
      </c>
      <c r="O336" s="62">
        <v>47.86574074074074</v>
      </c>
      <c r="P336" s="96">
        <v>41.107222222222205</v>
      </c>
      <c r="Q336" s="62">
        <v>0</v>
      </c>
      <c r="U336" s="62">
        <v>0.16981580852524197</v>
      </c>
    </row>
    <row r="337" spans="1:21" x14ac:dyDescent="0.2">
      <c r="A337" s="60">
        <v>11</v>
      </c>
      <c r="B337" s="60">
        <v>28</v>
      </c>
      <c r="C337" s="66">
        <v>43.452962962962964</v>
      </c>
      <c r="D337" s="66">
        <v>26.103333333333335</v>
      </c>
      <c r="E337" s="66">
        <v>34.778148148100001</v>
      </c>
      <c r="F337" s="75">
        <v>30.221851851851849</v>
      </c>
      <c r="G337" s="66">
        <v>0</v>
      </c>
      <c r="H337" s="66">
        <v>0.14973596730516769</v>
      </c>
      <c r="I337" s="62" t="s">
        <v>404</v>
      </c>
      <c r="J337" s="62">
        <v>11030</v>
      </c>
      <c r="K337" s="67">
        <v>1128</v>
      </c>
      <c r="M337" s="62">
        <v>73.684444444444424</v>
      </c>
      <c r="N337" s="62">
        <v>53.658518518518513</v>
      </c>
      <c r="O337" s="62">
        <v>63.671481481481479</v>
      </c>
      <c r="P337" s="96">
        <v>47.151666666666671</v>
      </c>
      <c r="Q337" s="62">
        <v>0.46222222222222198</v>
      </c>
      <c r="U337" s="62">
        <v>7.1027962399709613E-2</v>
      </c>
    </row>
    <row r="338" spans="1:21" x14ac:dyDescent="0.2">
      <c r="A338" s="60">
        <v>11</v>
      </c>
      <c r="B338" s="60">
        <v>29</v>
      </c>
      <c r="C338" s="66">
        <v>46.119629629629635</v>
      </c>
      <c r="D338" s="66">
        <v>27.803333333333338</v>
      </c>
      <c r="E338" s="66">
        <v>36.9614814814</v>
      </c>
      <c r="F338" s="75">
        <v>28.038518518518515</v>
      </c>
      <c r="G338" s="66">
        <v>0</v>
      </c>
      <c r="H338" s="66">
        <v>4.2418571502952494E-2</v>
      </c>
      <c r="I338" s="62" t="s">
        <v>405</v>
      </c>
      <c r="J338" s="62">
        <v>11023</v>
      </c>
      <c r="K338" s="67">
        <v>1129</v>
      </c>
      <c r="M338" s="62">
        <v>61.625185185185181</v>
      </c>
      <c r="N338" s="62">
        <v>36.248518518518523</v>
      </c>
      <c r="O338" s="62">
        <v>48.936851851851848</v>
      </c>
      <c r="P338" s="96">
        <v>33.244814814814809</v>
      </c>
      <c r="Q338" s="62">
        <v>0</v>
      </c>
      <c r="U338" s="62">
        <v>0.11690485033575525</v>
      </c>
    </row>
    <row r="339" spans="1:21" x14ac:dyDescent="0.2">
      <c r="A339" s="60">
        <v>11</v>
      </c>
      <c r="B339" s="60">
        <v>30</v>
      </c>
      <c r="C339" s="66">
        <v>46.2862962962963</v>
      </c>
      <c r="D339" s="66">
        <v>27.13666666666667</v>
      </c>
      <c r="E339" s="66">
        <v>36.7114814814</v>
      </c>
      <c r="F339" s="75">
        <v>28.288518518518515</v>
      </c>
      <c r="G339" s="66">
        <v>0</v>
      </c>
      <c r="H339" s="66">
        <v>0.14188872149225912</v>
      </c>
      <c r="I339" s="62" t="s">
        <v>406</v>
      </c>
      <c r="J339" s="62">
        <v>11014</v>
      </c>
      <c r="K339" s="67">
        <v>1130</v>
      </c>
      <c r="M339" s="62">
        <v>50.092222222222219</v>
      </c>
      <c r="N339" s="62">
        <v>30.980740740740739</v>
      </c>
      <c r="O339" s="62">
        <v>40.536481481481481</v>
      </c>
      <c r="P339" s="96">
        <v>29.911111111111111</v>
      </c>
      <c r="Q339" s="62">
        <v>0</v>
      </c>
      <c r="U339" s="62">
        <v>8.9697141064373223E-2</v>
      </c>
    </row>
    <row r="340" spans="1:21" x14ac:dyDescent="0.2">
      <c r="A340" s="60">
        <v>12</v>
      </c>
      <c r="B340" s="60">
        <v>1</v>
      </c>
      <c r="C340" s="66">
        <v>41.871756272401427</v>
      </c>
      <c r="D340" s="66">
        <v>25.701218637992831</v>
      </c>
      <c r="E340" s="66">
        <v>33.786487455100001</v>
      </c>
      <c r="F340" s="75">
        <v>31.213512544802864</v>
      </c>
      <c r="G340" s="66">
        <v>0</v>
      </c>
      <c r="H340" s="66">
        <v>5.6205737102040985E-2</v>
      </c>
      <c r="I340" s="62" t="s">
        <v>407</v>
      </c>
      <c r="J340" s="62">
        <v>12022</v>
      </c>
      <c r="K340" s="67">
        <v>1201</v>
      </c>
      <c r="M340" s="62">
        <v>43.488064516129029</v>
      </c>
      <c r="N340" s="62">
        <v>27.600645161290313</v>
      </c>
      <c r="O340" s="62">
        <v>35.544354838709673</v>
      </c>
      <c r="P340" s="96">
        <v>37.370770609319003</v>
      </c>
      <c r="Q340" s="62">
        <v>0</v>
      </c>
      <c r="U340" s="62">
        <v>4.5284356278896779E-2</v>
      </c>
    </row>
    <row r="341" spans="1:21" x14ac:dyDescent="0.2">
      <c r="A341" s="60">
        <v>12</v>
      </c>
      <c r="B341" s="60">
        <v>2</v>
      </c>
      <c r="C341" s="66">
        <v>44.816200716845863</v>
      </c>
      <c r="D341" s="66">
        <v>25.690107526881718</v>
      </c>
      <c r="E341" s="66">
        <v>35.253154121800002</v>
      </c>
      <c r="F341" s="75">
        <v>29.746845878136195</v>
      </c>
      <c r="G341" s="66">
        <v>0</v>
      </c>
      <c r="H341" s="66">
        <v>3.7578794480755268E-2</v>
      </c>
      <c r="I341" s="62" t="s">
        <v>408</v>
      </c>
      <c r="J341" s="62">
        <v>12025</v>
      </c>
      <c r="K341" s="67">
        <v>1202</v>
      </c>
      <c r="M341" s="62">
        <v>46.744301075268808</v>
      </c>
      <c r="N341" s="62">
        <v>30.120896057347668</v>
      </c>
      <c r="O341" s="62">
        <v>38.432598566308243</v>
      </c>
      <c r="P341" s="96">
        <v>20.715035842293908</v>
      </c>
      <c r="Q341" s="62">
        <v>0</v>
      </c>
      <c r="U341" s="62">
        <v>3.6624369798690208E-2</v>
      </c>
    </row>
    <row r="342" spans="1:21" x14ac:dyDescent="0.2">
      <c r="A342" s="60">
        <v>12</v>
      </c>
      <c r="B342" s="60">
        <v>3</v>
      </c>
      <c r="C342" s="66">
        <v>43.205089605734756</v>
      </c>
      <c r="D342" s="66">
        <v>26.767885304659497</v>
      </c>
      <c r="E342" s="66">
        <v>34.986487455099997</v>
      </c>
      <c r="F342" s="75">
        <v>30.013512544802861</v>
      </c>
      <c r="G342" s="66">
        <v>0</v>
      </c>
      <c r="H342" s="66">
        <v>5.2351400965485614E-2</v>
      </c>
      <c r="I342" s="62" t="s">
        <v>409</v>
      </c>
      <c r="J342" s="62">
        <v>12027</v>
      </c>
      <c r="K342" s="67">
        <v>1203</v>
      </c>
      <c r="M342" s="62">
        <v>50.72637992831541</v>
      </c>
      <c r="N342" s="62">
        <v>30.212652329749105</v>
      </c>
      <c r="O342" s="62">
        <v>40.469516129032257</v>
      </c>
      <c r="P342" s="96">
        <v>33.681792114695341</v>
      </c>
      <c r="Q342" s="62">
        <v>0</v>
      </c>
      <c r="U342" s="62">
        <v>3.9695802916367789E-2</v>
      </c>
    </row>
    <row r="343" spans="1:21" x14ac:dyDescent="0.2">
      <c r="A343" s="60">
        <v>12</v>
      </c>
      <c r="B343" s="60">
        <v>4</v>
      </c>
      <c r="C343" s="66">
        <v>42.871756272401427</v>
      </c>
      <c r="D343" s="66">
        <v>24.33455197132616</v>
      </c>
      <c r="E343" s="66">
        <v>33.603154121800003</v>
      </c>
      <c r="F343" s="75">
        <v>31.396845878136197</v>
      </c>
      <c r="G343" s="66">
        <v>0</v>
      </c>
      <c r="H343" s="66">
        <v>3.9592855049517192E-2</v>
      </c>
      <c r="I343" s="62" t="s">
        <v>410</v>
      </c>
      <c r="J343" s="62">
        <v>12031</v>
      </c>
      <c r="K343" s="67">
        <v>1204</v>
      </c>
      <c r="M343" s="62">
        <v>62.05792114695339</v>
      </c>
      <c r="N343" s="62">
        <v>43.582186379928316</v>
      </c>
      <c r="O343" s="62">
        <v>52.820053763440846</v>
      </c>
      <c r="P343" s="96">
        <v>39.343028673835128</v>
      </c>
      <c r="Q343" s="62">
        <v>0</v>
      </c>
      <c r="U343" s="62">
        <v>0.15125217198860172</v>
      </c>
    </row>
    <row r="344" spans="1:21" x14ac:dyDescent="0.2">
      <c r="A344" s="60">
        <v>12</v>
      </c>
      <c r="B344" s="60">
        <v>5</v>
      </c>
      <c r="C344" s="66">
        <v>42.838422939068096</v>
      </c>
      <c r="D344" s="66">
        <v>23.701218637992827</v>
      </c>
      <c r="E344" s="66">
        <v>33.269820788499999</v>
      </c>
      <c r="F344" s="75">
        <v>31.73017921146953</v>
      </c>
      <c r="G344" s="66">
        <v>0</v>
      </c>
      <c r="H344" s="66">
        <v>5.0382937218797087E-2</v>
      </c>
      <c r="I344" s="62" t="s">
        <v>411</v>
      </c>
      <c r="J344" s="62">
        <v>12030</v>
      </c>
      <c r="K344" s="67">
        <v>1205</v>
      </c>
      <c r="M344" s="62">
        <v>57.971863799283149</v>
      </c>
      <c r="N344" s="62">
        <v>35.577956989247312</v>
      </c>
      <c r="O344" s="62">
        <v>46.774910394265227</v>
      </c>
      <c r="P344" s="96">
        <v>43.916648745519709</v>
      </c>
      <c r="Q344" s="62">
        <v>0</v>
      </c>
      <c r="U344" s="62">
        <v>6.9606882835653597E-2</v>
      </c>
    </row>
    <row r="345" spans="1:21" x14ac:dyDescent="0.2">
      <c r="A345" s="60">
        <v>12</v>
      </c>
      <c r="B345" s="60">
        <v>6</v>
      </c>
      <c r="C345" s="66">
        <v>37.705089605734763</v>
      </c>
      <c r="D345" s="66">
        <v>21.634551971326164</v>
      </c>
      <c r="E345" s="66">
        <v>29.669820788500001</v>
      </c>
      <c r="F345" s="75">
        <v>35.330179211469527</v>
      </c>
      <c r="G345" s="66">
        <v>0</v>
      </c>
      <c r="H345" s="66">
        <v>4.813053011982233E-2</v>
      </c>
      <c r="I345" s="62" t="s">
        <v>412</v>
      </c>
      <c r="J345" s="62">
        <v>12017</v>
      </c>
      <c r="K345" s="67">
        <v>1206</v>
      </c>
      <c r="M345" s="62">
        <v>39.436630824372756</v>
      </c>
      <c r="N345" s="62">
        <v>23.199784946236555</v>
      </c>
      <c r="O345" s="62">
        <v>31.318207885304666</v>
      </c>
      <c r="P345" s="96">
        <v>35.81541218637993</v>
      </c>
      <c r="Q345" s="62">
        <v>0</v>
      </c>
      <c r="U345" s="62">
        <v>6.0362437486032795E-2</v>
      </c>
    </row>
    <row r="346" spans="1:21" x14ac:dyDescent="0.2">
      <c r="A346" s="60">
        <v>12</v>
      </c>
      <c r="B346" s="60">
        <v>7</v>
      </c>
      <c r="C346" s="66">
        <v>38.00508960573476</v>
      </c>
      <c r="D346" s="66">
        <v>21.967885304659497</v>
      </c>
      <c r="E346" s="66">
        <v>29.986487455100001</v>
      </c>
      <c r="F346" s="75">
        <v>35.013512544802865</v>
      </c>
      <c r="G346" s="66">
        <v>0</v>
      </c>
      <c r="H346" s="66">
        <v>0.14036420526499147</v>
      </c>
      <c r="I346" s="62" t="s">
        <v>413</v>
      </c>
      <c r="J346" s="62">
        <v>12015</v>
      </c>
      <c r="K346" s="67">
        <v>1207</v>
      </c>
      <c r="M346" s="62">
        <v>35.973691756272395</v>
      </c>
      <c r="N346" s="62">
        <v>22.395483870967745</v>
      </c>
      <c r="O346" s="62">
        <v>29.184587813620073</v>
      </c>
      <c r="P346" s="96">
        <v>47.620430107526893</v>
      </c>
      <c r="Q346" s="62">
        <v>0</v>
      </c>
      <c r="U346" s="62">
        <v>6.6367985225193479E-2</v>
      </c>
    </row>
    <row r="347" spans="1:21" x14ac:dyDescent="0.2">
      <c r="A347" s="60">
        <v>12</v>
      </c>
      <c r="B347" s="60">
        <v>8</v>
      </c>
      <c r="C347" s="66">
        <v>39.105089605734761</v>
      </c>
      <c r="D347" s="66">
        <v>21.267885304659497</v>
      </c>
      <c r="E347" s="66">
        <v>30.1864874551</v>
      </c>
      <c r="F347" s="75">
        <v>34.813512544802862</v>
      </c>
      <c r="G347" s="66">
        <v>0</v>
      </c>
      <c r="H347" s="66">
        <v>2.2247158644668363E-2</v>
      </c>
      <c r="I347" s="62" t="s">
        <v>414</v>
      </c>
      <c r="J347" s="62">
        <v>12009</v>
      </c>
      <c r="K347" s="67">
        <v>1208</v>
      </c>
      <c r="M347" s="62">
        <v>32.144229390680998</v>
      </c>
      <c r="N347" s="62">
        <v>15.710286738351256</v>
      </c>
      <c r="O347" s="62">
        <v>23.927258064516138</v>
      </c>
      <c r="P347" s="96">
        <v>56.413440860215061</v>
      </c>
      <c r="Q347" s="62">
        <v>0</v>
      </c>
      <c r="U347" s="62">
        <v>1.8546609948454699E-2</v>
      </c>
    </row>
    <row r="348" spans="1:21" x14ac:dyDescent="0.2">
      <c r="A348" s="60">
        <v>12</v>
      </c>
      <c r="B348" s="60">
        <v>9</v>
      </c>
      <c r="C348" s="66">
        <v>38.305089605734764</v>
      </c>
      <c r="D348" s="66">
        <v>21.978996415770609</v>
      </c>
      <c r="E348" s="66">
        <v>30.1420430107</v>
      </c>
      <c r="F348" s="75">
        <v>34.857956989247306</v>
      </c>
      <c r="G348" s="66">
        <v>0</v>
      </c>
      <c r="H348" s="66">
        <v>5.843239791770051E-2</v>
      </c>
      <c r="I348" s="62" t="s">
        <v>415</v>
      </c>
      <c r="J348" s="62">
        <v>12014</v>
      </c>
      <c r="K348" s="67">
        <v>1209</v>
      </c>
      <c r="M348" s="62">
        <v>36.510645161290313</v>
      </c>
      <c r="N348" s="62">
        <v>20.436774193548384</v>
      </c>
      <c r="O348" s="62">
        <v>28.473709677419347</v>
      </c>
      <c r="P348" s="96">
        <v>50.106075268817207</v>
      </c>
      <c r="Q348" s="62">
        <v>0</v>
      </c>
      <c r="U348" s="62">
        <v>0.10101461199211444</v>
      </c>
    </row>
    <row r="349" spans="1:21" x14ac:dyDescent="0.2">
      <c r="A349" s="60">
        <v>12</v>
      </c>
      <c r="B349" s="60">
        <v>10</v>
      </c>
      <c r="C349" s="66">
        <v>38.738422939068094</v>
      </c>
      <c r="D349" s="66">
        <v>20.434551971326165</v>
      </c>
      <c r="E349" s="66">
        <v>29.586487455099999</v>
      </c>
      <c r="F349" s="75">
        <v>35.413512544802863</v>
      </c>
      <c r="G349" s="66">
        <v>0</v>
      </c>
      <c r="H349" s="66">
        <v>9.1864339172580758E-2</v>
      </c>
      <c r="I349" s="62" t="s">
        <v>416</v>
      </c>
      <c r="J349" s="62">
        <v>12011</v>
      </c>
      <c r="K349" s="67">
        <v>1210</v>
      </c>
      <c r="M349" s="62">
        <v>33.3816129032258</v>
      </c>
      <c r="N349" s="62">
        <v>17.932329749103943</v>
      </c>
      <c r="O349" s="62">
        <v>25.656971326164872</v>
      </c>
      <c r="P349" s="96">
        <v>45.680143369175624</v>
      </c>
      <c r="Q349" s="62">
        <v>0</v>
      </c>
      <c r="U349" s="62">
        <v>4.6085020782984605E-2</v>
      </c>
    </row>
    <row r="350" spans="1:21" x14ac:dyDescent="0.2">
      <c r="A350" s="60">
        <v>12</v>
      </c>
      <c r="B350" s="60">
        <v>11</v>
      </c>
      <c r="C350" s="66">
        <v>38.338422939068096</v>
      </c>
      <c r="D350" s="66">
        <v>20.234551971326162</v>
      </c>
      <c r="E350" s="66">
        <v>29.286487455100001</v>
      </c>
      <c r="F350" s="75">
        <v>35.71351254480286</v>
      </c>
      <c r="G350" s="66">
        <v>0</v>
      </c>
      <c r="H350" s="66">
        <v>4.6331490980177472E-3</v>
      </c>
      <c r="I350" s="62" t="s">
        <v>417</v>
      </c>
      <c r="J350" s="62">
        <v>12021</v>
      </c>
      <c r="K350" s="67">
        <v>1211</v>
      </c>
      <c r="M350" s="62">
        <v>44.653440860215049</v>
      </c>
      <c r="N350" s="62">
        <v>24.994480286738352</v>
      </c>
      <c r="O350" s="62">
        <v>34.823960573476704</v>
      </c>
      <c r="P350" s="96">
        <v>42.349301075268826</v>
      </c>
      <c r="Q350" s="62">
        <v>0</v>
      </c>
      <c r="U350" s="62">
        <v>6.8791666666666671E-3</v>
      </c>
    </row>
    <row r="351" spans="1:21" x14ac:dyDescent="0.2">
      <c r="A351" s="60">
        <v>12</v>
      </c>
      <c r="B351" s="60">
        <v>12</v>
      </c>
      <c r="C351" s="66">
        <v>38.938422939068097</v>
      </c>
      <c r="D351" s="66">
        <v>21.134551971326164</v>
      </c>
      <c r="E351" s="66">
        <v>30.036487455100001</v>
      </c>
      <c r="F351" s="75">
        <v>34.96351254480286</v>
      </c>
      <c r="G351" s="66">
        <v>0</v>
      </c>
      <c r="H351" s="66">
        <v>6.1462220053203294E-2</v>
      </c>
      <c r="I351" s="62" t="s">
        <v>418</v>
      </c>
      <c r="J351" s="62">
        <v>12016</v>
      </c>
      <c r="K351" s="67">
        <v>1212</v>
      </c>
      <c r="M351" s="62">
        <v>38.526129032258069</v>
      </c>
      <c r="N351" s="62">
        <v>22.019856630824375</v>
      </c>
      <c r="O351" s="62">
        <v>30.272992831541213</v>
      </c>
      <c r="P351" s="96">
        <v>29.45564516129032</v>
      </c>
      <c r="Q351" s="62">
        <v>0</v>
      </c>
      <c r="U351" s="62">
        <v>5.0318363666682894E-2</v>
      </c>
    </row>
    <row r="352" spans="1:21" x14ac:dyDescent="0.2">
      <c r="A352" s="60">
        <v>12</v>
      </c>
      <c r="B352" s="60">
        <v>13</v>
      </c>
      <c r="C352" s="66">
        <v>39.00508960573476</v>
      </c>
      <c r="D352" s="66">
        <v>22.667885304659492</v>
      </c>
      <c r="E352" s="66">
        <v>30.836487455099999</v>
      </c>
      <c r="F352" s="75">
        <v>34.163512544802863</v>
      </c>
      <c r="G352" s="66">
        <v>0</v>
      </c>
      <c r="H352" s="66">
        <v>5.3906713721419003E-2</v>
      </c>
      <c r="I352" s="62" t="s">
        <v>419</v>
      </c>
      <c r="J352" s="62">
        <v>12012</v>
      </c>
      <c r="K352" s="67">
        <v>1213</v>
      </c>
      <c r="M352" s="62">
        <v>34.504551971326158</v>
      </c>
      <c r="N352" s="62">
        <v>18.934731182795698</v>
      </c>
      <c r="O352" s="62">
        <v>26.719641577060933</v>
      </c>
      <c r="P352" s="96">
        <v>30.176039426523289</v>
      </c>
      <c r="Q352" s="62">
        <v>0</v>
      </c>
      <c r="U352" s="62">
        <v>3.2555362482738208E-2</v>
      </c>
    </row>
    <row r="353" spans="1:21" x14ac:dyDescent="0.2">
      <c r="A353" s="60">
        <v>12</v>
      </c>
      <c r="B353" s="60">
        <v>14</v>
      </c>
      <c r="C353" s="66">
        <v>39.00508960573476</v>
      </c>
      <c r="D353" s="66">
        <v>24.467885304659493</v>
      </c>
      <c r="E353" s="66">
        <v>31.736487455100001</v>
      </c>
      <c r="F353" s="75">
        <v>33.263512544802865</v>
      </c>
      <c r="G353" s="66">
        <v>0</v>
      </c>
      <c r="H353" s="66">
        <v>0.15754079380594682</v>
      </c>
      <c r="I353" s="62" t="s">
        <v>420</v>
      </c>
      <c r="J353" s="62">
        <v>12024</v>
      </c>
      <c r="K353" s="67">
        <v>1214</v>
      </c>
      <c r="M353" s="62">
        <v>47.436881720430101</v>
      </c>
      <c r="N353" s="62">
        <v>27.330752688172041</v>
      </c>
      <c r="O353" s="62">
        <v>37.383817204301081</v>
      </c>
      <c r="P353" s="96">
        <v>31.934193548387089</v>
      </c>
      <c r="Q353" s="62">
        <v>0</v>
      </c>
      <c r="U353" s="62">
        <v>2.6855613118602469E-2</v>
      </c>
    </row>
    <row r="354" spans="1:21" x14ac:dyDescent="0.2">
      <c r="A354" s="60">
        <v>12</v>
      </c>
      <c r="B354" s="60">
        <v>15</v>
      </c>
      <c r="C354" s="66">
        <v>38.738422939068094</v>
      </c>
      <c r="D354" s="66">
        <v>21.867885304659499</v>
      </c>
      <c r="E354" s="66">
        <v>30.303154121799999</v>
      </c>
      <c r="F354" s="75">
        <v>34.696845878136195</v>
      </c>
      <c r="G354" s="66">
        <v>0</v>
      </c>
      <c r="H354" s="66">
        <v>9.791989176929701E-2</v>
      </c>
      <c r="I354" s="62" t="s">
        <v>421</v>
      </c>
      <c r="J354" s="62">
        <v>12013</v>
      </c>
      <c r="K354" s="67">
        <v>1215</v>
      </c>
      <c r="M354" s="62">
        <v>36.062616487455188</v>
      </c>
      <c r="N354" s="62">
        <v>19.195842293906811</v>
      </c>
      <c r="O354" s="62">
        <v>27.629229390681008</v>
      </c>
      <c r="P354" s="96">
        <v>38.280358422939067</v>
      </c>
      <c r="Q354" s="62">
        <v>0</v>
      </c>
      <c r="U354" s="62">
        <v>9.553293703603466E-2</v>
      </c>
    </row>
    <row r="355" spans="1:21" x14ac:dyDescent="0.2">
      <c r="A355" s="60">
        <v>12</v>
      </c>
      <c r="B355" s="60">
        <v>16</v>
      </c>
      <c r="C355" s="66">
        <v>36.838422939068096</v>
      </c>
      <c r="D355" s="66">
        <v>20.545663082437279</v>
      </c>
      <c r="E355" s="66">
        <v>28.692043010700001</v>
      </c>
      <c r="F355" s="75">
        <v>36.307956989247302</v>
      </c>
      <c r="G355" s="66">
        <v>0</v>
      </c>
      <c r="H355" s="66">
        <v>4.0651270784765187E-2</v>
      </c>
      <c r="I355" s="62" t="s">
        <v>422</v>
      </c>
      <c r="J355" s="62">
        <v>12018</v>
      </c>
      <c r="K355" s="67">
        <v>1216</v>
      </c>
      <c r="M355" s="62">
        <v>41.616594982078837</v>
      </c>
      <c r="N355" s="62">
        <v>22.734731182795699</v>
      </c>
      <c r="O355" s="62">
        <v>32.175663082437275</v>
      </c>
      <c r="P355" s="96">
        <v>23.029551971326168</v>
      </c>
      <c r="Q355" s="62">
        <v>0</v>
      </c>
      <c r="U355" s="62">
        <v>9.8106430893365862E-2</v>
      </c>
    </row>
    <row r="356" spans="1:21" x14ac:dyDescent="0.2">
      <c r="A356" s="60">
        <v>12</v>
      </c>
      <c r="B356" s="60">
        <v>17</v>
      </c>
      <c r="C356" s="66">
        <v>34.638422939068093</v>
      </c>
      <c r="D356" s="66">
        <v>19.834551971326164</v>
      </c>
      <c r="E356" s="66">
        <v>27.236487455100001</v>
      </c>
      <c r="F356" s="75">
        <v>37.763512544802865</v>
      </c>
      <c r="G356" s="66">
        <v>0</v>
      </c>
      <c r="H356" s="66">
        <v>2.1112867531900319E-2</v>
      </c>
      <c r="I356" s="62" t="s">
        <v>423</v>
      </c>
      <c r="J356" s="62">
        <v>12029</v>
      </c>
      <c r="K356" s="67">
        <v>1217</v>
      </c>
      <c r="M356" s="62">
        <v>55.043942652329747</v>
      </c>
      <c r="N356" s="62">
        <v>33.525985663082437</v>
      </c>
      <c r="O356" s="62">
        <v>44.284964157706092</v>
      </c>
      <c r="P356" s="96">
        <v>25.634014336917563</v>
      </c>
      <c r="Q356" s="62">
        <v>0</v>
      </c>
      <c r="U356" s="62">
        <v>6.1232936424040346E-2</v>
      </c>
    </row>
    <row r="357" spans="1:21" x14ac:dyDescent="0.2">
      <c r="A357" s="60">
        <v>12</v>
      </c>
      <c r="B357" s="60">
        <v>18</v>
      </c>
      <c r="C357" s="66">
        <v>35.57175627240143</v>
      </c>
      <c r="D357" s="66">
        <v>18.701218637992831</v>
      </c>
      <c r="E357" s="66">
        <v>27.136487455099999</v>
      </c>
      <c r="F357" s="75">
        <v>37.863512544802866</v>
      </c>
      <c r="G357" s="66">
        <v>0</v>
      </c>
      <c r="H357" s="66">
        <v>1.1898024373515514E-2</v>
      </c>
      <c r="I357" s="62" t="s">
        <v>424</v>
      </c>
      <c r="J357" s="62">
        <v>12026</v>
      </c>
      <c r="K357" s="67">
        <v>1218</v>
      </c>
      <c r="M357" s="62">
        <v>48.482652329749108</v>
      </c>
      <c r="N357" s="62">
        <v>30.249318996415766</v>
      </c>
      <c r="O357" s="62">
        <v>39.365985663082441</v>
      </c>
      <c r="P357" s="96">
        <v>28.63349462365591</v>
      </c>
      <c r="Q357" s="62">
        <v>0</v>
      </c>
      <c r="U357" s="62">
        <v>6.818290273996884E-2</v>
      </c>
    </row>
    <row r="358" spans="1:21" x14ac:dyDescent="0.2">
      <c r="A358" s="60">
        <v>12</v>
      </c>
      <c r="B358" s="60">
        <v>19</v>
      </c>
      <c r="C358" s="66">
        <v>37.605089605734761</v>
      </c>
      <c r="D358" s="66">
        <v>19.801218637992829</v>
      </c>
      <c r="E358" s="66">
        <v>28.703154121800001</v>
      </c>
      <c r="F358" s="75">
        <v>36.296845878136196</v>
      </c>
      <c r="G358" s="66">
        <v>0</v>
      </c>
      <c r="H358" s="66">
        <v>5.7624641471799895E-2</v>
      </c>
      <c r="I358" s="62" t="s">
        <v>425</v>
      </c>
      <c r="J358" s="62">
        <v>12028</v>
      </c>
      <c r="K358" s="67">
        <v>1219</v>
      </c>
      <c r="M358" s="62">
        <v>51.022759856630834</v>
      </c>
      <c r="N358" s="62">
        <v>32.918136200716837</v>
      </c>
      <c r="O358" s="62">
        <v>41.970448028673836</v>
      </c>
      <c r="P358" s="96">
        <v>18.225089605734766</v>
      </c>
      <c r="Q358" s="62">
        <v>0</v>
      </c>
      <c r="U358" s="62">
        <v>0.11384578613992233</v>
      </c>
    </row>
    <row r="359" spans="1:21" x14ac:dyDescent="0.2">
      <c r="A359" s="60">
        <v>12</v>
      </c>
      <c r="B359" s="60">
        <v>20</v>
      </c>
      <c r="C359" s="66">
        <v>35.138422939068093</v>
      </c>
      <c r="D359" s="66">
        <v>18.534551971326163</v>
      </c>
      <c r="E359" s="66">
        <v>26.836487455099999</v>
      </c>
      <c r="F359" s="75">
        <v>38.163512544802863</v>
      </c>
      <c r="G359" s="66">
        <v>0</v>
      </c>
      <c r="H359" s="66">
        <v>2.8695794267592261E-2</v>
      </c>
      <c r="I359" s="62" t="s">
        <v>426</v>
      </c>
      <c r="J359" s="62">
        <v>12023</v>
      </c>
      <c r="K359" s="67">
        <v>1220</v>
      </c>
      <c r="M359" s="62">
        <v>44.267562724014333</v>
      </c>
      <c r="N359" s="62">
        <v>28.465448028673833</v>
      </c>
      <c r="O359" s="62">
        <v>36.366505376344094</v>
      </c>
      <c r="P359" s="96">
        <v>12.179946236559145</v>
      </c>
      <c r="Q359" s="62">
        <v>0</v>
      </c>
      <c r="U359" s="62">
        <v>6.4449104559389264E-2</v>
      </c>
    </row>
    <row r="360" spans="1:21" x14ac:dyDescent="0.2">
      <c r="A360" s="60">
        <v>12</v>
      </c>
      <c r="B360" s="60">
        <v>21</v>
      </c>
      <c r="C360" s="66">
        <v>35.582867383512543</v>
      </c>
      <c r="D360" s="66">
        <v>19.212329749103947</v>
      </c>
      <c r="E360" s="66">
        <v>27.397598566300001</v>
      </c>
      <c r="F360" s="75">
        <v>37.602401433691753</v>
      </c>
      <c r="G360" s="66">
        <v>0</v>
      </c>
      <c r="H360" s="66">
        <v>9.9950369664201483E-2</v>
      </c>
      <c r="I360" s="62" t="s">
        <v>427</v>
      </c>
      <c r="J360" s="62">
        <v>12019</v>
      </c>
      <c r="K360" s="67">
        <v>1221</v>
      </c>
      <c r="M360" s="62">
        <v>40.09293906810035</v>
      </c>
      <c r="N360" s="62">
        <v>26.038673835125447</v>
      </c>
      <c r="O360" s="62">
        <v>33.065806451612914</v>
      </c>
      <c r="P360" s="96">
        <v>34.727007168458776</v>
      </c>
      <c r="Q360" s="62">
        <v>0</v>
      </c>
      <c r="U360" s="62">
        <v>5.9758027253963779E-2</v>
      </c>
    </row>
    <row r="361" spans="1:21" x14ac:dyDescent="0.2">
      <c r="A361" s="60">
        <v>12</v>
      </c>
      <c r="B361" s="60">
        <v>22</v>
      </c>
      <c r="C361" s="66">
        <v>34.305089605734764</v>
      </c>
      <c r="D361" s="66">
        <v>19.001218637992832</v>
      </c>
      <c r="E361" s="66">
        <v>26.6531541218</v>
      </c>
      <c r="F361" s="75">
        <v>38.346845878136193</v>
      </c>
      <c r="G361" s="66">
        <v>0</v>
      </c>
      <c r="H361" s="66">
        <v>2.3032159235936867E-2</v>
      </c>
      <c r="I361" s="62" t="s">
        <v>428</v>
      </c>
      <c r="J361" s="62">
        <v>12020</v>
      </c>
      <c r="K361" s="67">
        <v>1222</v>
      </c>
      <c r="M361" s="62">
        <v>41.543476702508961</v>
      </c>
      <c r="N361" s="62">
        <v>26.522939068100353</v>
      </c>
      <c r="O361" s="62">
        <v>34.033207885304662</v>
      </c>
      <c r="P361" s="96">
        <v>41.072741935483876</v>
      </c>
      <c r="Q361" s="62">
        <v>0</v>
      </c>
      <c r="U361" s="62">
        <v>8.5719806643381649E-2</v>
      </c>
    </row>
    <row r="362" spans="1:21" x14ac:dyDescent="0.2">
      <c r="A362" s="60">
        <v>12</v>
      </c>
      <c r="B362" s="60">
        <v>23</v>
      </c>
      <c r="C362" s="66">
        <v>34.527311827956979</v>
      </c>
      <c r="D362" s="66">
        <v>16.823440860215058</v>
      </c>
      <c r="E362" s="66">
        <v>25.675376344</v>
      </c>
      <c r="F362" s="75">
        <v>39.324623655913975</v>
      </c>
      <c r="G362" s="66">
        <v>0</v>
      </c>
      <c r="H362" s="66">
        <v>3.921268966491466E-2</v>
      </c>
      <c r="I362" s="62" t="s">
        <v>429</v>
      </c>
      <c r="J362" s="62">
        <v>12010</v>
      </c>
      <c r="K362" s="67">
        <v>1223</v>
      </c>
      <c r="M362" s="62">
        <v>30.956666666666653</v>
      </c>
      <c r="N362" s="62">
        <v>18.693620071684588</v>
      </c>
      <c r="O362" s="62">
        <v>24.825143369175617</v>
      </c>
      <c r="P362" s="96">
        <v>36.52629032258065</v>
      </c>
      <c r="Q362" s="62">
        <v>0</v>
      </c>
      <c r="U362" s="62">
        <v>1.9544214506039364E-2</v>
      </c>
    </row>
    <row r="363" spans="1:21" x14ac:dyDescent="0.2">
      <c r="A363" s="60">
        <v>12</v>
      </c>
      <c r="B363" s="60">
        <v>24</v>
      </c>
      <c r="C363" s="66">
        <v>33.43842293906809</v>
      </c>
      <c r="D363" s="66">
        <v>16.334551971326164</v>
      </c>
      <c r="E363" s="66">
        <v>24.886487455099999</v>
      </c>
      <c r="F363" s="75">
        <v>40.113512544802866</v>
      </c>
      <c r="G363" s="66">
        <v>0</v>
      </c>
      <c r="H363" s="66">
        <v>2.4873297992928877E-2</v>
      </c>
      <c r="I363" s="62" t="s">
        <v>430</v>
      </c>
      <c r="J363" s="62">
        <v>12008</v>
      </c>
      <c r="K363" s="67">
        <v>1224</v>
      </c>
      <c r="M363" s="62">
        <v>30.626451612903217</v>
      </c>
      <c r="N363" s="62">
        <v>14.674946236559144</v>
      </c>
      <c r="O363" s="62">
        <v>22.650698924731184</v>
      </c>
      <c r="P363" s="96">
        <v>32.824336917562725</v>
      </c>
      <c r="Q363" s="62">
        <v>0</v>
      </c>
      <c r="U363" s="62">
        <v>2.6289884697416215E-2</v>
      </c>
    </row>
    <row r="364" spans="1:21" x14ac:dyDescent="0.2">
      <c r="A364" s="60">
        <v>12</v>
      </c>
      <c r="B364" s="60">
        <v>25</v>
      </c>
      <c r="C364" s="66">
        <v>32.538422939068091</v>
      </c>
      <c r="D364" s="66">
        <v>16.034551971326167</v>
      </c>
      <c r="E364" s="66">
        <v>24.286487455100001</v>
      </c>
      <c r="F364" s="75">
        <v>40.71351254480286</v>
      </c>
      <c r="G364" s="66">
        <v>0</v>
      </c>
      <c r="H364" s="66">
        <v>3.7319223676539996E-2</v>
      </c>
      <c r="I364" s="62" t="s">
        <v>431</v>
      </c>
      <c r="J364" s="62">
        <v>12007</v>
      </c>
      <c r="K364" s="67">
        <v>1225</v>
      </c>
      <c r="M364" s="62">
        <v>29.609820788530463</v>
      </c>
      <c r="N364" s="62">
        <v>12.556881720430109</v>
      </c>
      <c r="O364" s="62">
        <v>21.083351254480288</v>
      </c>
      <c r="P364" s="96">
        <v>30.966792114695341</v>
      </c>
      <c r="Q364" s="62">
        <v>0</v>
      </c>
      <c r="U364" s="62">
        <v>4.9467014815017252E-2</v>
      </c>
    </row>
    <row r="365" spans="1:21" x14ac:dyDescent="0.2">
      <c r="A365" s="60">
        <v>12</v>
      </c>
      <c r="B365" s="60">
        <v>26</v>
      </c>
      <c r="C365" s="66">
        <v>35.305089605734764</v>
      </c>
      <c r="D365" s="66">
        <v>17.501218637992832</v>
      </c>
      <c r="E365" s="66">
        <v>26.4031541218</v>
      </c>
      <c r="F365" s="75">
        <v>38.596845878136193</v>
      </c>
      <c r="G365" s="66">
        <v>0</v>
      </c>
      <c r="H365" s="66">
        <v>3.6636415479871419E-2</v>
      </c>
      <c r="I365" s="62" t="s">
        <v>432</v>
      </c>
      <c r="J365" s="62">
        <v>12006</v>
      </c>
      <c r="K365" s="67">
        <v>1226</v>
      </c>
      <c r="M365" s="62">
        <v>27.342688172043015</v>
      </c>
      <c r="N365" s="62">
        <v>11.297025089605738</v>
      </c>
      <c r="O365" s="62">
        <v>19.319856630824372</v>
      </c>
      <c r="P365" s="96">
        <v>27.616182795698922</v>
      </c>
      <c r="Q365" s="62">
        <v>0</v>
      </c>
      <c r="U365" s="62">
        <v>3.5530283032926498E-2</v>
      </c>
    </row>
    <row r="366" spans="1:21" x14ac:dyDescent="0.2">
      <c r="A366" s="60">
        <v>12</v>
      </c>
      <c r="B366" s="60">
        <v>27</v>
      </c>
      <c r="C366" s="66">
        <v>38.038422939068099</v>
      </c>
      <c r="D366" s="66">
        <v>20.567885304659498</v>
      </c>
      <c r="E366" s="66">
        <v>29.303154121799999</v>
      </c>
      <c r="F366" s="75">
        <v>35.696845878136195</v>
      </c>
      <c r="G366" s="66">
        <v>0</v>
      </c>
      <c r="H366" s="66">
        <v>6.9298042050301031E-2</v>
      </c>
      <c r="I366" s="62" t="s">
        <v>433</v>
      </c>
      <c r="J366" s="62">
        <v>12003</v>
      </c>
      <c r="K366" s="67">
        <v>1227</v>
      </c>
      <c r="M366" s="62">
        <v>20.901326164874554</v>
      </c>
      <c r="N366" s="62">
        <v>2.9872759856630826</v>
      </c>
      <c r="O366" s="62">
        <v>11.944301075268818</v>
      </c>
      <c r="P366" s="96">
        <v>26.567401433691753</v>
      </c>
      <c r="Q366" s="62">
        <v>0</v>
      </c>
      <c r="U366" s="62">
        <v>1.2272207293936766E-2</v>
      </c>
    </row>
    <row r="367" spans="1:21" x14ac:dyDescent="0.2">
      <c r="A367" s="60">
        <v>12</v>
      </c>
      <c r="B367" s="60">
        <v>28</v>
      </c>
      <c r="C367" s="66">
        <v>38.171756272401431</v>
      </c>
      <c r="D367" s="66">
        <v>21.301218637992829</v>
      </c>
      <c r="E367" s="66">
        <v>29.736487455100001</v>
      </c>
      <c r="F367" s="75">
        <v>35.263512544802865</v>
      </c>
      <c r="G367" s="66">
        <v>0</v>
      </c>
      <c r="H367" s="66">
        <v>6.2191392102973933E-2</v>
      </c>
      <c r="I367" s="62" t="s">
        <v>434</v>
      </c>
      <c r="J367" s="62">
        <v>12002</v>
      </c>
      <c r="K367" s="67">
        <v>1228</v>
      </c>
      <c r="M367" s="62">
        <v>16.696129032258067</v>
      </c>
      <c r="N367" s="62">
        <v>0.47698924731182835</v>
      </c>
      <c r="O367" s="62">
        <v>8.5865591397849457</v>
      </c>
      <c r="P367" s="96">
        <v>24.530483870967746</v>
      </c>
      <c r="Q367" s="62">
        <v>0</v>
      </c>
      <c r="U367" s="62">
        <v>2.7097831425441084E-3</v>
      </c>
    </row>
    <row r="368" spans="1:21" x14ac:dyDescent="0.2">
      <c r="A368" s="60">
        <v>12</v>
      </c>
      <c r="B368" s="60">
        <v>29</v>
      </c>
      <c r="C368" s="66">
        <v>39.182867383512544</v>
      </c>
      <c r="D368" s="66">
        <v>20.145663082437277</v>
      </c>
      <c r="E368" s="66">
        <v>29.6642652329</v>
      </c>
      <c r="F368" s="75">
        <v>35.335734767025087</v>
      </c>
      <c r="G368" s="66">
        <v>0</v>
      </c>
      <c r="H368" s="66">
        <v>4.414127404026047E-2</v>
      </c>
      <c r="I368" s="62" t="s">
        <v>435</v>
      </c>
      <c r="J368" s="62">
        <v>12004</v>
      </c>
      <c r="K368" s="67">
        <v>1229</v>
      </c>
      <c r="M368" s="62">
        <v>23.37777777777778</v>
      </c>
      <c r="N368" s="62">
        <v>6.4100716845878134</v>
      </c>
      <c r="O368" s="62">
        <v>14.893924731182796</v>
      </c>
      <c r="P368" s="96">
        <v>53.055698924731203</v>
      </c>
      <c r="Q368" s="62">
        <v>0</v>
      </c>
      <c r="U368" s="62">
        <v>1.7116043304056108E-2</v>
      </c>
    </row>
    <row r="369" spans="1:21" x14ac:dyDescent="0.2">
      <c r="A369" s="60">
        <v>12</v>
      </c>
      <c r="B369" s="60">
        <v>30</v>
      </c>
      <c r="C369" s="66">
        <v>36.405089605734766</v>
      </c>
      <c r="D369" s="66">
        <v>20.667885304659496</v>
      </c>
      <c r="E369" s="66">
        <v>28.536487455100001</v>
      </c>
      <c r="F369" s="75">
        <v>36.46351254480286</v>
      </c>
      <c r="G369" s="66">
        <v>0</v>
      </c>
      <c r="H369" s="66">
        <v>1.0884794688796039E-2</v>
      </c>
      <c r="I369" s="62" t="s">
        <v>436</v>
      </c>
      <c r="J369" s="62">
        <v>12005</v>
      </c>
      <c r="K369" s="67">
        <v>1230</v>
      </c>
      <c r="M369" s="62">
        <v>25.242616487455201</v>
      </c>
      <c r="N369" s="62">
        <v>9.5165232974910392</v>
      </c>
      <c r="O369" s="62">
        <v>17.379569892473118</v>
      </c>
      <c r="P369" s="96">
        <v>64.141129032258078</v>
      </c>
      <c r="Q369" s="62">
        <v>0</v>
      </c>
      <c r="U369" s="62">
        <v>2.2705885100519581E-2</v>
      </c>
    </row>
    <row r="370" spans="1:21" x14ac:dyDescent="0.2">
      <c r="A370" s="60">
        <v>12</v>
      </c>
      <c r="B370" s="60">
        <v>31</v>
      </c>
      <c r="C370" s="66">
        <v>37.671756272401431</v>
      </c>
      <c r="D370" s="66">
        <v>19.167885304659496</v>
      </c>
      <c r="E370" s="66">
        <v>28.419820788500001</v>
      </c>
      <c r="F370" s="75">
        <v>36.580179211469527</v>
      </c>
      <c r="G370" s="66">
        <v>0</v>
      </c>
      <c r="H370" s="66">
        <v>1.9531285256125318E-2</v>
      </c>
      <c r="I370" s="62" t="s">
        <v>437</v>
      </c>
      <c r="J370" s="62">
        <v>12001</v>
      </c>
      <c r="K370" s="67">
        <v>1231</v>
      </c>
      <c r="M370" s="62">
        <v>10.004301075268817</v>
      </c>
      <c r="N370" s="62">
        <v>-8.2865591397849432</v>
      </c>
      <c r="O370" s="62">
        <v>0.85887096774193561</v>
      </c>
      <c r="P370" s="96">
        <v>40.174856630824387</v>
      </c>
      <c r="Q370" s="62">
        <v>0</v>
      </c>
      <c r="U370" s="62">
        <v>1.5754663896463662E-2</v>
      </c>
    </row>
    <row r="371" spans="1:21" x14ac:dyDescent="0.2">
      <c r="A371" s="68"/>
      <c r="C371" s="60"/>
      <c r="D371" s="60"/>
      <c r="E371" s="66"/>
      <c r="F371" s="66"/>
      <c r="G371" s="66"/>
      <c r="H371" s="66"/>
      <c r="I371" s="66"/>
      <c r="J371" s="66"/>
      <c r="M371" s="67"/>
    </row>
    <row r="372" spans="1:21" x14ac:dyDescent="0.2">
      <c r="A372" s="68" t="s">
        <v>438</v>
      </c>
      <c r="B372" s="60" t="s">
        <v>438</v>
      </c>
    </row>
    <row r="373" spans="1:21" x14ac:dyDescent="0.2">
      <c r="A373" s="60" t="s">
        <v>438</v>
      </c>
      <c r="B373" s="60" t="s">
        <v>438</v>
      </c>
      <c r="C373" s="66" t="s">
        <v>438</v>
      </c>
      <c r="D373" s="66" t="s">
        <v>438</v>
      </c>
      <c r="E373" s="66" t="s">
        <v>438</v>
      </c>
      <c r="F373" s="66">
        <v>0</v>
      </c>
      <c r="G373" s="66" t="s">
        <v>438</v>
      </c>
      <c r="H373" s="66" t="s">
        <v>438</v>
      </c>
      <c r="M373" s="62" t="s">
        <v>438</v>
      </c>
      <c r="N373" s="62" t="s">
        <v>438</v>
      </c>
      <c r="O373" s="62" t="s">
        <v>438</v>
      </c>
      <c r="P373" s="98" t="s">
        <v>438</v>
      </c>
      <c r="Q373" s="62" t="s">
        <v>438</v>
      </c>
    </row>
  </sheetData>
  <pageMargins left="0.45" right="0.45" top="0.75" bottom="0.5" header="0.3" footer="0.3"/>
  <pageSetup scale="55" orientation="landscape" horizontalDpi="72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73"/>
  <sheetViews>
    <sheetView zoomScale="85" zoomScaleNormal="85" workbookViewId="0">
      <pane xSplit="1" ySplit="4" topLeftCell="C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P6" sqref="P6:P370"/>
    </sheetView>
  </sheetViews>
  <sheetFormatPr defaultColWidth="12.7109375" defaultRowHeight="12.75" x14ac:dyDescent="0.2"/>
  <cols>
    <col min="1" max="1" width="7.85546875" style="60" customWidth="1"/>
    <col min="2" max="2" width="12.7109375" style="60"/>
    <col min="3" max="8" width="12.7109375" style="62"/>
    <col min="9" max="11" width="9.140625" style="62" customWidth="1"/>
    <col min="12" max="12" width="10" style="62" customWidth="1"/>
    <col min="13" max="16" width="12.7109375" style="62"/>
    <col min="17" max="17" width="8.28515625" style="62" customWidth="1"/>
    <col min="18" max="20" width="1.42578125" style="62" customWidth="1"/>
    <col min="21" max="16384" width="12.7109375" style="62"/>
  </cols>
  <sheetData>
    <row r="1" spans="1:21" x14ac:dyDescent="0.2">
      <c r="C1" s="60"/>
      <c r="D1" s="60"/>
      <c r="E1" s="60"/>
    </row>
    <row r="2" spans="1:21" x14ac:dyDescent="0.2">
      <c r="C2" s="60"/>
      <c r="D2" s="60"/>
      <c r="E2" s="60"/>
    </row>
    <row r="3" spans="1:21" x14ac:dyDescent="0.2">
      <c r="B3" s="60" t="s">
        <v>42</v>
      </c>
      <c r="C3" s="60"/>
      <c r="D3" s="60"/>
      <c r="E3" s="60"/>
    </row>
    <row r="4" spans="1:21" ht="13.5" customHeight="1" x14ac:dyDescent="0.2">
      <c r="B4" s="63" t="s">
        <v>69</v>
      </c>
      <c r="C4" s="64"/>
      <c r="D4" s="64"/>
      <c r="E4" s="65"/>
      <c r="L4" s="62" t="s">
        <v>70</v>
      </c>
      <c r="M4" s="62" t="s">
        <v>70</v>
      </c>
    </row>
    <row r="5" spans="1:21" x14ac:dyDescent="0.2">
      <c r="A5" s="61" t="s">
        <v>43</v>
      </c>
      <c r="B5" s="61" t="s">
        <v>44</v>
      </c>
      <c r="C5" s="61" t="s">
        <v>45</v>
      </c>
      <c r="D5" s="61" t="s">
        <v>46</v>
      </c>
      <c r="E5" s="61" t="s">
        <v>47</v>
      </c>
      <c r="F5" s="61" t="s">
        <v>68</v>
      </c>
      <c r="G5" s="61" t="s">
        <v>48</v>
      </c>
      <c r="H5" s="61" t="s">
        <v>49</v>
      </c>
      <c r="J5" s="61" t="s">
        <v>71</v>
      </c>
      <c r="K5" s="61" t="s">
        <v>72</v>
      </c>
      <c r="M5" s="61" t="s">
        <v>45</v>
      </c>
      <c r="N5" s="61" t="s">
        <v>46</v>
      </c>
      <c r="O5" s="61" t="s">
        <v>47</v>
      </c>
      <c r="P5" s="95" t="s">
        <v>68</v>
      </c>
      <c r="Q5" s="61" t="s">
        <v>48</v>
      </c>
      <c r="R5" s="61"/>
      <c r="S5" s="61"/>
      <c r="T5" s="61"/>
      <c r="U5" s="61" t="s">
        <v>49</v>
      </c>
    </row>
    <row r="6" spans="1:21" x14ac:dyDescent="0.2">
      <c r="A6" s="60">
        <v>1</v>
      </c>
      <c r="B6" s="60">
        <v>1</v>
      </c>
      <c r="C6" s="66">
        <v>42.472043010752685</v>
      </c>
      <c r="D6" s="66">
        <v>25.856774193548386</v>
      </c>
      <c r="E6" s="66">
        <v>34.164408602100004</v>
      </c>
      <c r="F6" s="66">
        <v>30.835591397849463</v>
      </c>
      <c r="G6" s="66">
        <v>0</v>
      </c>
      <c r="H6" s="66">
        <v>4.344544519571792E-2</v>
      </c>
      <c r="I6" s="62" t="s">
        <v>73</v>
      </c>
      <c r="J6" s="62">
        <v>1001</v>
      </c>
      <c r="K6" s="67">
        <v>101</v>
      </c>
      <c r="M6" s="62">
        <v>19.116451612903219</v>
      </c>
      <c r="N6" s="62">
        <v>-0.92913978494623661</v>
      </c>
      <c r="O6" s="62">
        <v>9.0936559139784929</v>
      </c>
      <c r="P6" s="96">
        <v>23.068602150537636</v>
      </c>
      <c r="Q6" s="62">
        <v>0</v>
      </c>
      <c r="U6" s="62">
        <v>2.9153391567614136E-3</v>
      </c>
    </row>
    <row r="7" spans="1:21" x14ac:dyDescent="0.2">
      <c r="A7" s="60">
        <v>1</v>
      </c>
      <c r="B7" s="60">
        <v>2</v>
      </c>
      <c r="C7" s="66">
        <v>42.238709677419358</v>
      </c>
      <c r="D7" s="66">
        <v>27.223440860215053</v>
      </c>
      <c r="E7" s="66">
        <v>34.731075268799998</v>
      </c>
      <c r="F7" s="66">
        <v>30.268924731182796</v>
      </c>
      <c r="G7" s="66">
        <v>0</v>
      </c>
      <c r="H7" s="66">
        <v>0.18561972087700665</v>
      </c>
      <c r="I7" s="62" t="s">
        <v>74</v>
      </c>
      <c r="J7" s="62">
        <v>1002</v>
      </c>
      <c r="K7" s="67">
        <v>102</v>
      </c>
      <c r="M7" s="62">
        <v>25.235591397849461</v>
      </c>
      <c r="N7" s="62">
        <v>5.7186021505376345</v>
      </c>
      <c r="O7" s="62">
        <v>15.47709677419355</v>
      </c>
      <c r="P7" s="96">
        <v>29.225000000000005</v>
      </c>
      <c r="Q7" s="62">
        <v>0</v>
      </c>
      <c r="U7" s="62">
        <v>5.1179947544070979E-2</v>
      </c>
    </row>
    <row r="8" spans="1:21" x14ac:dyDescent="0.2">
      <c r="A8" s="60">
        <v>1</v>
      </c>
      <c r="B8" s="60">
        <v>3</v>
      </c>
      <c r="C8" s="66">
        <v>43.972043010752685</v>
      </c>
      <c r="D8" s="66">
        <v>27.190107526881718</v>
      </c>
      <c r="E8" s="66">
        <v>35.581075268799999</v>
      </c>
      <c r="F8" s="66">
        <v>29.418924731182798</v>
      </c>
      <c r="G8" s="66">
        <v>0</v>
      </c>
      <c r="H8" s="66">
        <v>0.23289295665547285</v>
      </c>
      <c r="I8" s="62" t="s">
        <v>75</v>
      </c>
      <c r="J8" s="62">
        <v>1008</v>
      </c>
      <c r="K8" s="67">
        <v>103</v>
      </c>
      <c r="M8" s="62">
        <v>36.231397849462368</v>
      </c>
      <c r="N8" s="62">
        <v>18.690322580645162</v>
      </c>
      <c r="O8" s="62">
        <v>27.460860215053756</v>
      </c>
      <c r="P8" s="96">
        <v>31.395268817204293</v>
      </c>
      <c r="Q8" s="62">
        <v>0</v>
      </c>
      <c r="U8" s="62">
        <v>2.171264891688042E-2</v>
      </c>
    </row>
    <row r="9" spans="1:21" x14ac:dyDescent="0.2">
      <c r="A9" s="60">
        <v>1</v>
      </c>
      <c r="B9" s="60">
        <v>4</v>
      </c>
      <c r="C9" s="66">
        <v>45.238709677419351</v>
      </c>
      <c r="D9" s="66">
        <v>24.990107526881719</v>
      </c>
      <c r="E9" s="66">
        <v>35.114408602099999</v>
      </c>
      <c r="F9" s="66">
        <v>29.885591397849463</v>
      </c>
      <c r="G9" s="66">
        <v>0</v>
      </c>
      <c r="H9" s="66">
        <v>0.13962913938365315</v>
      </c>
      <c r="I9" s="62" t="s">
        <v>76</v>
      </c>
      <c r="J9" s="62">
        <v>1004</v>
      </c>
      <c r="K9" s="67">
        <v>104</v>
      </c>
      <c r="M9" s="62">
        <v>30.335376344086015</v>
      </c>
      <c r="N9" s="62">
        <v>11.760107526881718</v>
      </c>
      <c r="O9" s="62">
        <v>21.04774193548387</v>
      </c>
      <c r="P9" s="96">
        <v>30.823225806451614</v>
      </c>
      <c r="Q9" s="62">
        <v>0</v>
      </c>
      <c r="U9" s="62">
        <v>9.1284305473146293E-3</v>
      </c>
    </row>
    <row r="10" spans="1:21" x14ac:dyDescent="0.2">
      <c r="A10" s="60">
        <v>1</v>
      </c>
      <c r="B10" s="60">
        <v>5</v>
      </c>
      <c r="C10" s="66">
        <v>41.272043010752682</v>
      </c>
      <c r="D10" s="66">
        <v>24.390107526881717</v>
      </c>
      <c r="E10" s="66">
        <v>32.831075268799999</v>
      </c>
      <c r="F10" s="66">
        <v>32.168924731182798</v>
      </c>
      <c r="G10" s="66">
        <v>0</v>
      </c>
      <c r="H10" s="66">
        <v>0.13773862646917526</v>
      </c>
      <c r="I10" s="62" t="s">
        <v>77</v>
      </c>
      <c r="J10" s="62">
        <v>1012</v>
      </c>
      <c r="K10" s="67">
        <v>105</v>
      </c>
      <c r="M10" s="62">
        <v>39.024301075268816</v>
      </c>
      <c r="N10" s="62">
        <v>23.609784946236559</v>
      </c>
      <c r="O10" s="62">
        <v>31.317043010752688</v>
      </c>
      <c r="P10" s="96">
        <v>20.284462365591402</v>
      </c>
      <c r="Q10" s="62">
        <v>0</v>
      </c>
      <c r="U10" s="62">
        <v>5.8946105373721684E-2</v>
      </c>
    </row>
    <row r="11" spans="1:21" x14ac:dyDescent="0.2">
      <c r="A11" s="60">
        <v>1</v>
      </c>
      <c r="B11" s="60">
        <v>6</v>
      </c>
      <c r="C11" s="66">
        <v>41.472043010752685</v>
      </c>
      <c r="D11" s="66">
        <v>25.656774193548383</v>
      </c>
      <c r="E11" s="66">
        <v>33.564408602100002</v>
      </c>
      <c r="F11" s="66">
        <v>31.435591397849464</v>
      </c>
      <c r="G11" s="66">
        <v>0</v>
      </c>
      <c r="H11" s="66">
        <v>8.7612342146055636E-2</v>
      </c>
      <c r="I11" s="62" t="s">
        <v>78</v>
      </c>
      <c r="J11" s="62">
        <v>1006</v>
      </c>
      <c r="K11" s="67">
        <v>106</v>
      </c>
      <c r="M11" s="62">
        <v>32.772795698924732</v>
      </c>
      <c r="N11" s="62">
        <v>16.505806451612898</v>
      </c>
      <c r="O11" s="62">
        <v>24.639301075268811</v>
      </c>
      <c r="P11" s="96">
        <v>16.200913978494626</v>
      </c>
      <c r="Q11" s="62">
        <v>0</v>
      </c>
      <c r="U11" s="62">
        <v>4.0267203207910017E-2</v>
      </c>
    </row>
    <row r="12" spans="1:21" x14ac:dyDescent="0.2">
      <c r="A12" s="60">
        <v>1</v>
      </c>
      <c r="B12" s="60">
        <v>7</v>
      </c>
      <c r="C12" s="66">
        <v>41.072043010752687</v>
      </c>
      <c r="D12" s="66">
        <v>24.890107526881717</v>
      </c>
      <c r="E12" s="66">
        <v>32.981075268799998</v>
      </c>
      <c r="F12" s="66">
        <v>32.0189247311828</v>
      </c>
      <c r="G12" s="66">
        <v>0</v>
      </c>
      <c r="H12" s="66">
        <v>8.9874883617699894E-2</v>
      </c>
      <c r="I12" s="62" t="s">
        <v>79</v>
      </c>
      <c r="J12" s="62">
        <v>1016</v>
      </c>
      <c r="K12" s="67">
        <v>107</v>
      </c>
      <c r="M12" s="62">
        <v>42.502688172043008</v>
      </c>
      <c r="N12" s="62">
        <v>25.850860215053753</v>
      </c>
      <c r="O12" s="62">
        <v>34.176774193548383</v>
      </c>
      <c r="P12" s="96">
        <v>5.5470967741935526</v>
      </c>
      <c r="Q12" s="62">
        <v>0</v>
      </c>
      <c r="U12" s="62">
        <v>4.2840405996004333E-2</v>
      </c>
    </row>
    <row r="13" spans="1:21" x14ac:dyDescent="0.2">
      <c r="A13" s="60">
        <v>1</v>
      </c>
      <c r="B13" s="60">
        <v>8</v>
      </c>
      <c r="C13" s="66">
        <v>40.972043010752685</v>
      </c>
      <c r="D13" s="66">
        <v>24.690107526881718</v>
      </c>
      <c r="E13" s="66">
        <v>32.831075268799999</v>
      </c>
      <c r="F13" s="66">
        <v>32.168924731182798</v>
      </c>
      <c r="G13" s="66">
        <v>0</v>
      </c>
      <c r="H13" s="66">
        <v>0.13924741588173939</v>
      </c>
      <c r="I13" s="62" t="s">
        <v>80</v>
      </c>
      <c r="J13" s="62">
        <v>1021</v>
      </c>
      <c r="K13" s="67">
        <v>108</v>
      </c>
      <c r="M13" s="62">
        <v>46.501612903225805</v>
      </c>
      <c r="N13" s="62">
        <v>29.810645161290321</v>
      </c>
      <c r="O13" s="62">
        <v>38.156129032258072</v>
      </c>
      <c r="P13" s="96">
        <v>11.688548387096777</v>
      </c>
      <c r="Q13" s="62">
        <v>0</v>
      </c>
      <c r="U13" s="62">
        <v>0.15586062573540907</v>
      </c>
    </row>
    <row r="14" spans="1:21" x14ac:dyDescent="0.2">
      <c r="A14" s="60">
        <v>1</v>
      </c>
      <c r="B14" s="60">
        <v>9</v>
      </c>
      <c r="C14" s="66">
        <v>42.172043010752681</v>
      </c>
      <c r="D14" s="66">
        <v>25.556774193548385</v>
      </c>
      <c r="E14" s="66">
        <v>33.864408602099999</v>
      </c>
      <c r="F14" s="66">
        <v>31.135591397849463</v>
      </c>
      <c r="G14" s="66">
        <v>0</v>
      </c>
      <c r="H14" s="66">
        <v>7.7925526949270921E-2</v>
      </c>
      <c r="I14" s="62" t="s">
        <v>81</v>
      </c>
      <c r="J14" s="62">
        <v>1022</v>
      </c>
      <c r="K14" s="67">
        <v>109</v>
      </c>
      <c r="M14" s="62">
        <v>49.54989247311827</v>
      </c>
      <c r="N14" s="62">
        <v>28.413548387096778</v>
      </c>
      <c r="O14" s="62">
        <v>38.981720430107522</v>
      </c>
      <c r="P14" s="96">
        <v>28.452043010752689</v>
      </c>
      <c r="Q14" s="62">
        <v>0</v>
      </c>
      <c r="U14" s="62">
        <v>9.6567490960668384E-2</v>
      </c>
    </row>
    <row r="15" spans="1:21" x14ac:dyDescent="0.2">
      <c r="A15" s="60">
        <v>1</v>
      </c>
      <c r="B15" s="60">
        <v>10</v>
      </c>
      <c r="C15" s="66">
        <v>43.138709677419357</v>
      </c>
      <c r="D15" s="66">
        <v>24.256774193548384</v>
      </c>
      <c r="E15" s="66">
        <v>33.697741935400003</v>
      </c>
      <c r="F15" s="66">
        <v>31.302258064516131</v>
      </c>
      <c r="G15" s="66">
        <v>0</v>
      </c>
      <c r="H15" s="66">
        <v>0.1661024513496546</v>
      </c>
      <c r="I15" s="62" t="s">
        <v>82</v>
      </c>
      <c r="J15" s="62">
        <v>1029</v>
      </c>
      <c r="K15" s="67">
        <v>110</v>
      </c>
      <c r="M15" s="62">
        <v>59.115806451612897</v>
      </c>
      <c r="N15" s="62">
        <v>38.482365591397851</v>
      </c>
      <c r="O15" s="62">
        <v>48.799086021505367</v>
      </c>
      <c r="P15" s="96">
        <v>37.539139784946244</v>
      </c>
      <c r="Q15" s="62">
        <v>0</v>
      </c>
      <c r="U15" s="62">
        <v>0.29681979452813834</v>
      </c>
    </row>
    <row r="16" spans="1:21" x14ac:dyDescent="0.2">
      <c r="A16" s="60">
        <v>1</v>
      </c>
      <c r="B16" s="60">
        <v>11</v>
      </c>
      <c r="C16" s="66">
        <v>44.105376344086025</v>
      </c>
      <c r="D16" s="66">
        <v>27.390107526881717</v>
      </c>
      <c r="E16" s="66">
        <v>35.747741935400001</v>
      </c>
      <c r="F16" s="66">
        <v>29.252258064516134</v>
      </c>
      <c r="G16" s="66">
        <v>0</v>
      </c>
      <c r="H16" s="66">
        <v>8.4348145345571598E-2</v>
      </c>
      <c r="I16" s="62" t="s">
        <v>83</v>
      </c>
      <c r="J16" s="62">
        <v>1027</v>
      </c>
      <c r="K16" s="67">
        <v>111</v>
      </c>
      <c r="M16" s="62">
        <v>56.287634408602138</v>
      </c>
      <c r="N16" s="62">
        <v>33.143440860215051</v>
      </c>
      <c r="O16" s="62">
        <v>44.715537634408598</v>
      </c>
      <c r="P16" s="96">
        <v>38.913440860215054</v>
      </c>
      <c r="Q16" s="62">
        <v>0</v>
      </c>
      <c r="U16" s="62">
        <v>0.22518922664195909</v>
      </c>
    </row>
    <row r="17" spans="1:21" x14ac:dyDescent="0.2">
      <c r="A17" s="60">
        <v>1</v>
      </c>
      <c r="B17" s="60">
        <v>12</v>
      </c>
      <c r="C17" s="66">
        <v>47.338709677419352</v>
      </c>
      <c r="D17" s="66">
        <v>28.556774193548385</v>
      </c>
      <c r="E17" s="66">
        <v>37.947741935400003</v>
      </c>
      <c r="F17" s="66">
        <v>27.069462365591399</v>
      </c>
      <c r="G17" s="66">
        <v>1.7204301075268803E-2</v>
      </c>
      <c r="H17" s="66">
        <v>0.10252895834618589</v>
      </c>
      <c r="I17" s="62" t="s">
        <v>84</v>
      </c>
      <c r="J17" s="62">
        <v>1013</v>
      </c>
      <c r="K17" s="67">
        <v>112</v>
      </c>
      <c r="M17" s="62">
        <v>38.639354838709671</v>
      </c>
      <c r="N17" s="62">
        <v>25.38247311827957</v>
      </c>
      <c r="O17" s="62">
        <v>32.010913978494621</v>
      </c>
      <c r="P17" s="96">
        <v>30.130483870967748</v>
      </c>
      <c r="Q17" s="62">
        <v>0</v>
      </c>
      <c r="U17" s="62">
        <v>8.5337801986373321E-2</v>
      </c>
    </row>
    <row r="18" spans="1:21" x14ac:dyDescent="0.2">
      <c r="A18" s="60">
        <v>1</v>
      </c>
      <c r="B18" s="60">
        <v>13</v>
      </c>
      <c r="C18" s="66">
        <v>44.272043010752682</v>
      </c>
      <c r="D18" s="66">
        <v>23.390107526881717</v>
      </c>
      <c r="E18" s="66">
        <v>33.831075268799999</v>
      </c>
      <c r="F18" s="66">
        <v>31.168924731182798</v>
      </c>
      <c r="G18" s="66">
        <v>0</v>
      </c>
      <c r="H18" s="66">
        <v>0.16887360435513699</v>
      </c>
      <c r="I18" s="62" t="s">
        <v>85</v>
      </c>
      <c r="J18" s="62">
        <v>1010</v>
      </c>
      <c r="K18" s="67">
        <v>113</v>
      </c>
      <c r="M18" s="62">
        <v>38.76494623655914</v>
      </c>
      <c r="N18" s="62">
        <v>20.576774193548385</v>
      </c>
      <c r="O18" s="62">
        <v>29.670860215053764</v>
      </c>
      <c r="P18" s="96">
        <v>33.682956989247309</v>
      </c>
      <c r="Q18" s="62">
        <v>0</v>
      </c>
      <c r="U18" s="62">
        <v>4.5807048406494591E-2</v>
      </c>
    </row>
    <row r="19" spans="1:21" x14ac:dyDescent="0.2">
      <c r="A19" s="60">
        <v>1</v>
      </c>
      <c r="B19" s="60">
        <v>14</v>
      </c>
      <c r="C19" s="66">
        <v>42.038709677419348</v>
      </c>
      <c r="D19" s="66">
        <v>23.456774193548384</v>
      </c>
      <c r="E19" s="66">
        <v>32.747741935400001</v>
      </c>
      <c r="F19" s="66">
        <v>32.252258064516134</v>
      </c>
      <c r="G19" s="66">
        <v>0</v>
      </c>
      <c r="H19" s="66">
        <v>7.2986880510204147E-2</v>
      </c>
      <c r="I19" s="62" t="s">
        <v>86</v>
      </c>
      <c r="J19" s="62">
        <v>1009</v>
      </c>
      <c r="K19" s="67">
        <v>114</v>
      </c>
      <c r="M19" s="62">
        <v>36.568064516129034</v>
      </c>
      <c r="N19" s="62">
        <v>20.675591397849466</v>
      </c>
      <c r="O19" s="62">
        <v>28.621827956989243</v>
      </c>
      <c r="P19" s="96">
        <v>35.329139784946236</v>
      </c>
      <c r="Q19" s="62">
        <v>0</v>
      </c>
      <c r="U19" s="62">
        <v>6.8263747142343012E-2</v>
      </c>
    </row>
    <row r="20" spans="1:21" x14ac:dyDescent="0.2">
      <c r="A20" s="60">
        <v>1</v>
      </c>
      <c r="B20" s="60">
        <v>15</v>
      </c>
      <c r="C20" s="66">
        <v>40.338709677419352</v>
      </c>
      <c r="D20" s="66">
        <v>24.456774193548384</v>
      </c>
      <c r="E20" s="66">
        <v>32.397741935399999</v>
      </c>
      <c r="F20" s="66">
        <v>32.602258064516128</v>
      </c>
      <c r="G20" s="66">
        <v>0</v>
      </c>
      <c r="H20" s="66">
        <v>7.5522011508484296E-2</v>
      </c>
      <c r="I20" s="62" t="s">
        <v>87</v>
      </c>
      <c r="J20" s="62">
        <v>1011</v>
      </c>
      <c r="K20" s="67">
        <v>115</v>
      </c>
      <c r="M20" s="62">
        <v>37.340107526881724</v>
      </c>
      <c r="N20" s="62">
        <v>23.587419354838708</v>
      </c>
      <c r="O20" s="62">
        <v>30.463763440860212</v>
      </c>
      <c r="P20" s="96">
        <v>32.192580645161293</v>
      </c>
      <c r="Q20" s="62">
        <v>0</v>
      </c>
      <c r="U20" s="62">
        <v>7.2909025041922593E-2</v>
      </c>
    </row>
    <row r="21" spans="1:21" x14ac:dyDescent="0.2">
      <c r="A21" s="60">
        <v>1</v>
      </c>
      <c r="B21" s="60">
        <v>16</v>
      </c>
      <c r="C21" s="66">
        <v>42.305376344086014</v>
      </c>
      <c r="D21" s="66">
        <v>25.223440860215053</v>
      </c>
      <c r="E21" s="66">
        <v>33.764408602099998</v>
      </c>
      <c r="F21" s="66">
        <v>31.235591397849465</v>
      </c>
      <c r="G21" s="66">
        <v>0</v>
      </c>
      <c r="H21" s="66">
        <v>5.282575127979515E-2</v>
      </c>
      <c r="I21" s="62" t="s">
        <v>88</v>
      </c>
      <c r="J21" s="62">
        <v>1003</v>
      </c>
      <c r="K21" s="67">
        <v>116</v>
      </c>
      <c r="M21" s="62">
        <v>27.577956989247308</v>
      </c>
      <c r="N21" s="62">
        <v>10.291182795698925</v>
      </c>
      <c r="O21" s="62">
        <v>18.934569892473117</v>
      </c>
      <c r="P21" s="96">
        <v>27.773387096774194</v>
      </c>
      <c r="Q21" s="62">
        <v>0</v>
      </c>
      <c r="U21" s="62">
        <v>7.4066821826616986E-3</v>
      </c>
    </row>
    <row r="22" spans="1:21" x14ac:dyDescent="0.2">
      <c r="A22" s="60">
        <v>1</v>
      </c>
      <c r="B22" s="60">
        <v>17</v>
      </c>
      <c r="C22" s="66">
        <v>43.172043010752688</v>
      </c>
      <c r="D22" s="66">
        <v>24.890107526881717</v>
      </c>
      <c r="E22" s="66">
        <v>34.031075268800002</v>
      </c>
      <c r="F22" s="66">
        <v>30.968924731182799</v>
      </c>
      <c r="G22" s="66">
        <v>0</v>
      </c>
      <c r="H22" s="66">
        <v>0.16642640998964167</v>
      </c>
      <c r="I22" s="62" t="s">
        <v>89</v>
      </c>
      <c r="J22" s="62">
        <v>1005</v>
      </c>
      <c r="K22" s="67">
        <v>117</v>
      </c>
      <c r="M22" s="62">
        <v>30.73623655913978</v>
      </c>
      <c r="N22" s="62">
        <v>15.085591397849463</v>
      </c>
      <c r="O22" s="62">
        <v>22.910913978494623</v>
      </c>
      <c r="P22" s="96">
        <v>18.45956989247312</v>
      </c>
      <c r="Q22" s="62">
        <v>0</v>
      </c>
      <c r="U22" s="62">
        <v>4.3392816701965958E-2</v>
      </c>
    </row>
    <row r="23" spans="1:21" x14ac:dyDescent="0.2">
      <c r="A23" s="60">
        <v>1</v>
      </c>
      <c r="B23" s="60">
        <v>18</v>
      </c>
      <c r="C23" s="66">
        <v>41.172043010752681</v>
      </c>
      <c r="D23" s="66">
        <v>20.956774193548384</v>
      </c>
      <c r="E23" s="66">
        <v>31.064408602099999</v>
      </c>
      <c r="F23" s="66">
        <v>33.935591397849464</v>
      </c>
      <c r="G23" s="66">
        <v>0</v>
      </c>
      <c r="H23" s="66">
        <v>9.2982133690104385E-2</v>
      </c>
      <c r="I23" s="62" t="s">
        <v>90</v>
      </c>
      <c r="J23" s="62">
        <v>1007</v>
      </c>
      <c r="K23" s="67">
        <v>118</v>
      </c>
      <c r="M23" s="62">
        <v>34.397526881720431</v>
      </c>
      <c r="N23" s="62">
        <v>17.77559139784946</v>
      </c>
      <c r="O23" s="62">
        <v>26.086559139784942</v>
      </c>
      <c r="P23" s="96">
        <v>21.907741935483877</v>
      </c>
      <c r="Q23" s="62">
        <v>0</v>
      </c>
      <c r="U23" s="62">
        <v>4.4767945304608855E-2</v>
      </c>
    </row>
    <row r="24" spans="1:21" x14ac:dyDescent="0.2">
      <c r="A24" s="60">
        <v>1</v>
      </c>
      <c r="B24" s="60">
        <v>19</v>
      </c>
      <c r="C24" s="66">
        <v>41.738709677419351</v>
      </c>
      <c r="D24" s="66">
        <v>22.490107526881719</v>
      </c>
      <c r="E24" s="66">
        <v>32.114408602099999</v>
      </c>
      <c r="F24" s="66">
        <v>32.885591397849467</v>
      </c>
      <c r="G24" s="66">
        <v>0</v>
      </c>
      <c r="H24" s="66">
        <v>0.16627871222659146</v>
      </c>
      <c r="I24" s="62" t="s">
        <v>91</v>
      </c>
      <c r="J24" s="62">
        <v>1015</v>
      </c>
      <c r="K24" s="67">
        <v>119</v>
      </c>
      <c r="M24" s="62">
        <v>42.16537634408602</v>
      </c>
      <c r="N24" s="62">
        <v>25.044086021505379</v>
      </c>
      <c r="O24" s="62">
        <v>33.604731182795703</v>
      </c>
      <c r="P24" s="96">
        <v>26.843870967741932</v>
      </c>
      <c r="Q24" s="62">
        <v>0</v>
      </c>
      <c r="U24" s="62">
        <v>2.9265460187353851E-2</v>
      </c>
    </row>
    <row r="25" spans="1:21" x14ac:dyDescent="0.2">
      <c r="A25" s="60">
        <v>1</v>
      </c>
      <c r="B25" s="60">
        <v>20</v>
      </c>
      <c r="C25" s="66">
        <v>42.838709677419359</v>
      </c>
      <c r="D25" s="66">
        <v>24.056774193548385</v>
      </c>
      <c r="E25" s="66">
        <v>33.447741935400003</v>
      </c>
      <c r="F25" s="66">
        <v>31.552258064516131</v>
      </c>
      <c r="G25" s="66">
        <v>0</v>
      </c>
      <c r="H25" s="66">
        <v>8.3931443979454567E-2</v>
      </c>
      <c r="I25" s="62" t="s">
        <v>92</v>
      </c>
      <c r="J25" s="62">
        <v>1020</v>
      </c>
      <c r="K25" s="67">
        <v>120</v>
      </c>
      <c r="M25" s="62">
        <v>46.837634408602156</v>
      </c>
      <c r="N25" s="62">
        <v>27.615591397849464</v>
      </c>
      <c r="O25" s="62">
        <v>37.226612903225806</v>
      </c>
      <c r="P25" s="96">
        <v>49.522903225806452</v>
      </c>
      <c r="Q25" s="62">
        <v>0</v>
      </c>
      <c r="U25" s="62">
        <v>0.11162052588316343</v>
      </c>
    </row>
    <row r="26" spans="1:21" x14ac:dyDescent="0.2">
      <c r="A26" s="60">
        <v>1</v>
      </c>
      <c r="B26" s="60">
        <v>21</v>
      </c>
      <c r="C26" s="66">
        <v>42.238709677419358</v>
      </c>
      <c r="D26" s="66">
        <v>23.256774193548381</v>
      </c>
      <c r="E26" s="66">
        <v>32.747741935400001</v>
      </c>
      <c r="F26" s="66">
        <v>32.252258064516134</v>
      </c>
      <c r="G26" s="66">
        <v>0</v>
      </c>
      <c r="H26" s="66">
        <v>8.1726560930913045E-2</v>
      </c>
      <c r="I26" s="62" t="s">
        <v>93</v>
      </c>
      <c r="J26" s="62">
        <v>1031</v>
      </c>
      <c r="K26" s="67">
        <v>121</v>
      </c>
      <c r="M26" s="62">
        <v>65.553870967741929</v>
      </c>
      <c r="N26" s="62">
        <v>53.386344086021495</v>
      </c>
      <c r="O26" s="62">
        <v>59.470107526881712</v>
      </c>
      <c r="P26" s="96">
        <v>42.089086021505381</v>
      </c>
      <c r="Q26" s="62">
        <v>1.7204301075268803E-2</v>
      </c>
      <c r="U26" s="62">
        <v>0.30071286921454088</v>
      </c>
    </row>
    <row r="27" spans="1:21" x14ac:dyDescent="0.2">
      <c r="A27" s="60">
        <v>1</v>
      </c>
      <c r="B27" s="60">
        <v>22</v>
      </c>
      <c r="C27" s="66">
        <v>42.405376344086015</v>
      </c>
      <c r="D27" s="66">
        <v>25.556774193548385</v>
      </c>
      <c r="E27" s="66">
        <v>33.981075268799998</v>
      </c>
      <c r="F27" s="66">
        <v>31.018924731182796</v>
      </c>
      <c r="G27" s="66">
        <v>0</v>
      </c>
      <c r="H27" s="66">
        <v>0.2182877240271959</v>
      </c>
      <c r="I27" s="62" t="s">
        <v>94</v>
      </c>
      <c r="J27" s="62">
        <v>1030</v>
      </c>
      <c r="K27" s="67">
        <v>122</v>
      </c>
      <c r="M27" s="62">
        <v>62.673763440860206</v>
      </c>
      <c r="N27" s="62">
        <v>43.94913978494624</v>
      </c>
      <c r="O27" s="62">
        <v>53.31145161290322</v>
      </c>
      <c r="P27" s="96">
        <v>25.056505376344091</v>
      </c>
      <c r="Q27" s="62">
        <v>0</v>
      </c>
      <c r="U27" s="62">
        <v>0.60638417641167264</v>
      </c>
    </row>
    <row r="28" spans="1:21" x14ac:dyDescent="0.2">
      <c r="A28" s="60">
        <v>1</v>
      </c>
      <c r="B28" s="60">
        <v>23</v>
      </c>
      <c r="C28" s="66">
        <v>43.438709677419347</v>
      </c>
      <c r="D28" s="66">
        <v>25.656774193548383</v>
      </c>
      <c r="E28" s="66">
        <v>34.547741935399998</v>
      </c>
      <c r="F28" s="66">
        <v>30.452258064516133</v>
      </c>
      <c r="G28" s="66">
        <v>0</v>
      </c>
      <c r="H28" s="66">
        <v>0.13652374675596829</v>
      </c>
      <c r="I28" s="62" t="s">
        <v>95</v>
      </c>
      <c r="J28" s="62">
        <v>1019</v>
      </c>
      <c r="K28" s="67">
        <v>123</v>
      </c>
      <c r="M28" s="62">
        <v>45.635913978494621</v>
      </c>
      <c r="N28" s="62">
        <v>27.459999999999997</v>
      </c>
      <c r="O28" s="62">
        <v>36.547956989247311</v>
      </c>
      <c r="P28" s="96">
        <v>24.154731182795697</v>
      </c>
      <c r="Q28" s="62">
        <v>0</v>
      </c>
      <c r="U28" s="62">
        <v>2.7747269576096391E-2</v>
      </c>
    </row>
    <row r="29" spans="1:21" x14ac:dyDescent="0.2">
      <c r="A29" s="60">
        <v>1</v>
      </c>
      <c r="B29" s="60">
        <v>24</v>
      </c>
      <c r="C29" s="66">
        <v>43.172043010752681</v>
      </c>
      <c r="D29" s="66">
        <v>23.390107526881717</v>
      </c>
      <c r="E29" s="66">
        <v>33.281075268800002</v>
      </c>
      <c r="F29" s="66">
        <v>31.718924731182799</v>
      </c>
      <c r="G29" s="66">
        <v>0</v>
      </c>
      <c r="H29" s="66">
        <v>2.4488998653188224E-2</v>
      </c>
      <c r="I29" s="62" t="s">
        <v>96</v>
      </c>
      <c r="J29" s="62">
        <v>1018</v>
      </c>
      <c r="K29" s="67">
        <v>124</v>
      </c>
      <c r="M29" s="62">
        <v>44.207526881720433</v>
      </c>
      <c r="N29" s="62">
        <v>27.342473118279568</v>
      </c>
      <c r="O29" s="62">
        <v>35.774999999999999</v>
      </c>
      <c r="P29" s="96">
        <v>36.378172043010757</v>
      </c>
      <c r="Q29" s="62">
        <v>0</v>
      </c>
      <c r="U29" s="62">
        <v>3.8520768227692036E-2</v>
      </c>
    </row>
    <row r="30" spans="1:21" x14ac:dyDescent="0.2">
      <c r="A30" s="60">
        <v>1</v>
      </c>
      <c r="B30" s="60">
        <v>25</v>
      </c>
      <c r="C30" s="66">
        <v>42.338709677419352</v>
      </c>
      <c r="D30" s="66">
        <v>24.423440860215052</v>
      </c>
      <c r="E30" s="66">
        <v>33.381075268799997</v>
      </c>
      <c r="F30" s="66">
        <v>31.618924731182798</v>
      </c>
      <c r="G30" s="66">
        <v>0</v>
      </c>
      <c r="H30" s="66">
        <v>9.6429276411330048E-2</v>
      </c>
      <c r="I30" s="62" t="s">
        <v>97</v>
      </c>
      <c r="J30" s="62">
        <v>1023</v>
      </c>
      <c r="K30" s="67">
        <v>125</v>
      </c>
      <c r="M30" s="62">
        <v>50.212688172043009</v>
      </c>
      <c r="N30" s="62">
        <v>29.674301075268819</v>
      </c>
      <c r="O30" s="62">
        <v>39.943494623655916</v>
      </c>
      <c r="P30" s="96">
        <v>46.065430107526893</v>
      </c>
      <c r="Q30" s="62">
        <v>0</v>
      </c>
      <c r="U30" s="62">
        <v>0.13563556480583921</v>
      </c>
    </row>
    <row r="31" spans="1:21" x14ac:dyDescent="0.2">
      <c r="A31" s="60">
        <v>1</v>
      </c>
      <c r="B31" s="60">
        <v>26</v>
      </c>
      <c r="C31" s="66">
        <v>43.505376344086017</v>
      </c>
      <c r="D31" s="66">
        <v>23.923440860215052</v>
      </c>
      <c r="E31" s="66">
        <v>33.714408602100001</v>
      </c>
      <c r="F31" s="66">
        <v>31.285591397849466</v>
      </c>
      <c r="G31" s="66">
        <v>0</v>
      </c>
      <c r="H31" s="66">
        <v>6.219039954788888E-2</v>
      </c>
      <c r="I31" s="62" t="s">
        <v>98</v>
      </c>
      <c r="J31" s="62">
        <v>1028</v>
      </c>
      <c r="K31" s="67">
        <v>126</v>
      </c>
      <c r="M31" s="62">
        <v>58.099139784946246</v>
      </c>
      <c r="N31" s="62">
        <v>34.981720430107529</v>
      </c>
      <c r="O31" s="62">
        <v>46.54043010752688</v>
      </c>
      <c r="P31" s="96">
        <v>34.53623655913978</v>
      </c>
      <c r="Q31" s="62">
        <v>0</v>
      </c>
      <c r="U31" s="62">
        <v>0.30321668887842251</v>
      </c>
    </row>
    <row r="32" spans="1:21" x14ac:dyDescent="0.2">
      <c r="A32" s="60">
        <v>1</v>
      </c>
      <c r="B32" s="60">
        <v>27</v>
      </c>
      <c r="C32" s="66">
        <v>45.672043010752681</v>
      </c>
      <c r="D32" s="66">
        <v>25.156774193548383</v>
      </c>
      <c r="E32" s="66">
        <v>35.414408602100004</v>
      </c>
      <c r="F32" s="66">
        <v>29.585591397849466</v>
      </c>
      <c r="G32" s="66">
        <v>0</v>
      </c>
      <c r="H32" s="66">
        <v>8.0021111187740038E-2</v>
      </c>
      <c r="I32" s="62" t="s">
        <v>99</v>
      </c>
      <c r="J32" s="62">
        <v>1026</v>
      </c>
      <c r="K32" s="67">
        <v>127</v>
      </c>
      <c r="M32" s="62">
        <v>55.276021505376342</v>
      </c>
      <c r="N32" s="62">
        <v>30.908494623655915</v>
      </c>
      <c r="O32" s="62">
        <v>43.092258064516137</v>
      </c>
      <c r="P32" s="96">
        <v>26.018279569892471</v>
      </c>
      <c r="Q32" s="62">
        <v>0</v>
      </c>
      <c r="U32" s="62">
        <v>0.12093344797221454</v>
      </c>
    </row>
    <row r="33" spans="1:21" x14ac:dyDescent="0.2">
      <c r="A33" s="60">
        <v>1</v>
      </c>
      <c r="B33" s="60">
        <v>28</v>
      </c>
      <c r="C33" s="66">
        <v>45.572043010752687</v>
      </c>
      <c r="D33" s="66">
        <v>25.756774193548384</v>
      </c>
      <c r="E33" s="66">
        <v>35.664408602100004</v>
      </c>
      <c r="F33" s="66">
        <v>29.335591397849466</v>
      </c>
      <c r="G33" s="66">
        <v>0</v>
      </c>
      <c r="H33" s="66">
        <v>5.6298413481272583E-2</v>
      </c>
      <c r="I33" s="62" t="s">
        <v>100</v>
      </c>
      <c r="J33" s="62">
        <v>1024</v>
      </c>
      <c r="K33" s="67">
        <v>128</v>
      </c>
      <c r="M33" s="62">
        <v>51.316344086021495</v>
      </c>
      <c r="N33" s="62">
        <v>30.374193548387098</v>
      </c>
      <c r="O33" s="62">
        <v>40.845268817204293</v>
      </c>
      <c r="P33" s="96">
        <v>32.989086021505372</v>
      </c>
      <c r="Q33" s="62">
        <v>0</v>
      </c>
      <c r="U33" s="62">
        <v>0.15735087257912367</v>
      </c>
    </row>
    <row r="34" spans="1:21" x14ac:dyDescent="0.2">
      <c r="A34" s="60">
        <v>1</v>
      </c>
      <c r="B34" s="60">
        <v>29</v>
      </c>
      <c r="C34" s="66">
        <v>47.538709677419348</v>
      </c>
      <c r="D34" s="66">
        <v>28.356774193548386</v>
      </c>
      <c r="E34" s="66">
        <v>37.947741935400003</v>
      </c>
      <c r="F34" s="66">
        <v>27.052258064516131</v>
      </c>
      <c r="G34" s="66">
        <v>0</v>
      </c>
      <c r="H34" s="66">
        <v>0.10202610773556978</v>
      </c>
      <c r="I34" s="62" t="s">
        <v>101</v>
      </c>
      <c r="J34" s="62">
        <v>1017</v>
      </c>
      <c r="K34" s="67">
        <v>129</v>
      </c>
      <c r="M34" s="62">
        <v>42.867849462365584</v>
      </c>
      <c r="N34" s="62">
        <v>26.871182795698921</v>
      </c>
      <c r="O34" s="62">
        <v>34.869516129032256</v>
      </c>
      <c r="P34" s="96">
        <v>40.360698924731182</v>
      </c>
      <c r="Q34" s="62">
        <v>0</v>
      </c>
      <c r="U34" s="62">
        <v>8.7731718689431692E-2</v>
      </c>
    </row>
    <row r="35" spans="1:21" x14ac:dyDescent="0.2">
      <c r="A35" s="60">
        <v>1</v>
      </c>
      <c r="B35" s="60">
        <v>30</v>
      </c>
      <c r="C35" s="66">
        <v>44.138709677419349</v>
      </c>
      <c r="D35" s="66">
        <v>25.590107526881717</v>
      </c>
      <c r="E35" s="66">
        <v>34.864408602099999</v>
      </c>
      <c r="F35" s="66">
        <v>30.135591397849467</v>
      </c>
      <c r="G35" s="66">
        <v>0</v>
      </c>
      <c r="H35" s="66">
        <v>4.9724307059778296E-2</v>
      </c>
      <c r="I35" s="62" t="s">
        <v>102</v>
      </c>
      <c r="J35" s="62">
        <v>1014</v>
      </c>
      <c r="K35" s="67">
        <v>130</v>
      </c>
      <c r="M35" s="62">
        <v>41.772580645161284</v>
      </c>
      <c r="N35" s="62">
        <v>23.842258064516127</v>
      </c>
      <c r="O35" s="62">
        <v>32.807419354838707</v>
      </c>
      <c r="P35" s="96">
        <v>55.906344086021498</v>
      </c>
      <c r="Q35" s="62">
        <v>0</v>
      </c>
      <c r="U35" s="62">
        <v>1.2863248788216682E-2</v>
      </c>
    </row>
    <row r="36" spans="1:21" x14ac:dyDescent="0.2">
      <c r="A36" s="60">
        <v>1</v>
      </c>
      <c r="B36" s="60">
        <v>31</v>
      </c>
      <c r="C36" s="66">
        <v>46.705376344086019</v>
      </c>
      <c r="D36" s="66">
        <v>26.356774193548386</v>
      </c>
      <c r="E36" s="66">
        <v>36.531075268800002</v>
      </c>
      <c r="F36" s="66">
        <v>28.468924731182799</v>
      </c>
      <c r="G36" s="66">
        <v>0</v>
      </c>
      <c r="H36" s="66">
        <v>0.12149079445253859</v>
      </c>
      <c r="I36" s="62" t="s">
        <v>103</v>
      </c>
      <c r="J36" s="62">
        <v>1025</v>
      </c>
      <c r="K36" s="67">
        <v>131</v>
      </c>
      <c r="M36" s="62">
        <v>52.750215053763434</v>
      </c>
      <c r="N36" s="62">
        <v>31.112580645161298</v>
      </c>
      <c r="O36" s="62">
        <v>41.931397849462364</v>
      </c>
      <c r="P36" s="96">
        <v>43.95225806451613</v>
      </c>
      <c r="Q36" s="62">
        <v>0</v>
      </c>
      <c r="U36" s="62">
        <v>9.4705103411024352E-2</v>
      </c>
    </row>
    <row r="37" spans="1:21" x14ac:dyDescent="0.2">
      <c r="A37" s="60">
        <v>2</v>
      </c>
      <c r="B37" s="60">
        <v>1</v>
      </c>
      <c r="C37" s="66">
        <v>47.914039408866998</v>
      </c>
      <c r="D37" s="66">
        <v>28.959515599343188</v>
      </c>
      <c r="E37" s="66">
        <v>38.4367775041</v>
      </c>
      <c r="F37" s="66">
        <v>26.563222495894909</v>
      </c>
      <c r="G37" s="66">
        <v>0</v>
      </c>
      <c r="H37" s="66">
        <v>0.17341692728761976</v>
      </c>
      <c r="I37" s="62" t="s">
        <v>104</v>
      </c>
      <c r="J37" s="62">
        <v>2008</v>
      </c>
      <c r="K37" s="67">
        <v>201</v>
      </c>
      <c r="M37" s="62">
        <v>40.55903119868637</v>
      </c>
      <c r="N37" s="62">
        <v>23.231124794745487</v>
      </c>
      <c r="O37" s="62">
        <v>31.895077996715926</v>
      </c>
      <c r="P37" s="96">
        <v>28.081613300492609</v>
      </c>
      <c r="Q37" s="62">
        <v>0</v>
      </c>
      <c r="U37" s="62">
        <v>4.8878161547022396E-2</v>
      </c>
    </row>
    <row r="38" spans="1:21" x14ac:dyDescent="0.2">
      <c r="A38" s="60">
        <v>2</v>
      </c>
      <c r="B38" s="60">
        <v>2</v>
      </c>
      <c r="C38" s="66">
        <v>46.180706075533671</v>
      </c>
      <c r="D38" s="66">
        <v>27.49284893267652</v>
      </c>
      <c r="E38" s="66">
        <v>36.836777504099999</v>
      </c>
      <c r="F38" s="66">
        <v>28.163222495894907</v>
      </c>
      <c r="G38" s="66">
        <v>0</v>
      </c>
      <c r="H38" s="66">
        <v>0.20127087049127557</v>
      </c>
      <c r="I38" s="62" t="s">
        <v>105</v>
      </c>
      <c r="J38" s="62">
        <v>2001</v>
      </c>
      <c r="K38" s="67">
        <v>202</v>
      </c>
      <c r="M38" s="62">
        <v>22.035993431855502</v>
      </c>
      <c r="N38" s="62">
        <v>2.0302709359605902</v>
      </c>
      <c r="O38" s="62">
        <v>12.033132183908045</v>
      </c>
      <c r="P38" s="96">
        <v>20.936034482758618</v>
      </c>
      <c r="Q38" s="62">
        <v>0</v>
      </c>
      <c r="U38" s="62">
        <v>3.5041869207263231E-2</v>
      </c>
    </row>
    <row r="39" spans="1:21" x14ac:dyDescent="0.2">
      <c r="A39" s="60">
        <v>2</v>
      </c>
      <c r="B39" s="60">
        <v>3</v>
      </c>
      <c r="C39" s="66">
        <v>45.847372742200342</v>
      </c>
      <c r="D39" s="66">
        <v>25.42618226600985</v>
      </c>
      <c r="E39" s="66">
        <v>35.636777504100003</v>
      </c>
      <c r="F39" s="66">
        <v>29.363222495894906</v>
      </c>
      <c r="G39" s="66">
        <v>0</v>
      </c>
      <c r="H39" s="66">
        <v>9.6452165004674253E-2</v>
      </c>
      <c r="I39" s="62" t="s">
        <v>106</v>
      </c>
      <c r="J39" s="62">
        <v>2009</v>
      </c>
      <c r="K39" s="67">
        <v>203</v>
      </c>
      <c r="M39" s="62">
        <v>41.563801313628893</v>
      </c>
      <c r="N39" s="62">
        <v>24.119934318555011</v>
      </c>
      <c r="O39" s="62">
        <v>32.841867816091955</v>
      </c>
      <c r="P39" s="96">
        <v>15.033230706075534</v>
      </c>
      <c r="Q39" s="62">
        <v>0</v>
      </c>
      <c r="U39" s="62">
        <v>5.7285344240766992E-2</v>
      </c>
    </row>
    <row r="40" spans="1:21" x14ac:dyDescent="0.2">
      <c r="A40" s="60">
        <v>2</v>
      </c>
      <c r="B40" s="60">
        <v>4</v>
      </c>
      <c r="C40" s="66">
        <v>42.980706075533668</v>
      </c>
      <c r="D40" s="66">
        <v>25.259515599343185</v>
      </c>
      <c r="E40" s="66">
        <v>34.120110837399999</v>
      </c>
      <c r="F40" s="66">
        <v>30.879889162561575</v>
      </c>
      <c r="G40" s="66">
        <v>0</v>
      </c>
      <c r="H40" s="66">
        <v>3.2963565259505508E-2</v>
      </c>
      <c r="I40" s="62" t="s">
        <v>107</v>
      </c>
      <c r="J40" s="62">
        <v>2010</v>
      </c>
      <c r="K40" s="67">
        <v>204</v>
      </c>
      <c r="M40" s="62">
        <v>41.654770114942529</v>
      </c>
      <c r="N40" s="62">
        <v>26.052988505747127</v>
      </c>
      <c r="O40" s="62">
        <v>33.85387931034483</v>
      </c>
      <c r="P40" s="96">
        <v>6.2272495894909676</v>
      </c>
      <c r="Q40" s="62">
        <v>0</v>
      </c>
      <c r="U40" s="62">
        <v>9.9239534252123937E-2</v>
      </c>
    </row>
    <row r="41" spans="1:21" x14ac:dyDescent="0.2">
      <c r="A41" s="60">
        <v>2</v>
      </c>
      <c r="B41" s="60">
        <v>5</v>
      </c>
      <c r="C41" s="66">
        <v>42.580706075533662</v>
      </c>
      <c r="D41" s="66">
        <v>24.79284893267652</v>
      </c>
      <c r="E41" s="66">
        <v>33.6867775041</v>
      </c>
      <c r="F41" s="66">
        <v>31.313222495894909</v>
      </c>
      <c r="G41" s="66">
        <v>0</v>
      </c>
      <c r="H41" s="66">
        <v>0.15457506105667701</v>
      </c>
      <c r="I41" s="62" t="s">
        <v>108</v>
      </c>
      <c r="J41" s="62">
        <v>2002</v>
      </c>
      <c r="K41" s="67">
        <v>205</v>
      </c>
      <c r="M41" s="62">
        <v>29.105443349753696</v>
      </c>
      <c r="N41" s="62">
        <v>11.041050903119871</v>
      </c>
      <c r="O41" s="62">
        <v>20.07324712643678</v>
      </c>
      <c r="P41" s="96">
        <v>26.524975369458119</v>
      </c>
      <c r="Q41" s="62">
        <v>0</v>
      </c>
      <c r="U41" s="62">
        <v>2.5526857639325808E-2</v>
      </c>
    </row>
    <row r="42" spans="1:21" x14ac:dyDescent="0.2">
      <c r="A42" s="60">
        <v>2</v>
      </c>
      <c r="B42" s="60">
        <v>6</v>
      </c>
      <c r="C42" s="66">
        <v>45.047372742200331</v>
      </c>
      <c r="D42" s="66">
        <v>25.226182266009854</v>
      </c>
      <c r="E42" s="66">
        <v>35.136777504100003</v>
      </c>
      <c r="F42" s="66">
        <v>29.863222495894906</v>
      </c>
      <c r="G42" s="66">
        <v>0</v>
      </c>
      <c r="H42" s="66">
        <v>3.5058902215034736E-2</v>
      </c>
      <c r="I42" s="62" t="s">
        <v>109</v>
      </c>
      <c r="J42" s="62">
        <v>2007</v>
      </c>
      <c r="K42" s="67">
        <v>206</v>
      </c>
      <c r="M42" s="62">
        <v>37.808357963875203</v>
      </c>
      <c r="N42" s="62">
        <v>23.562142857142863</v>
      </c>
      <c r="O42" s="62">
        <v>30.685250410509028</v>
      </c>
      <c r="P42" s="96">
        <v>13.371297208538586</v>
      </c>
      <c r="Q42" s="62">
        <v>0</v>
      </c>
      <c r="U42" s="62">
        <v>6.7309072883316348E-2</v>
      </c>
    </row>
    <row r="43" spans="1:21" x14ac:dyDescent="0.2">
      <c r="A43" s="60">
        <v>2</v>
      </c>
      <c r="B43" s="60">
        <v>7</v>
      </c>
      <c r="C43" s="66">
        <v>46.514039408866999</v>
      </c>
      <c r="D43" s="66">
        <v>26.792848932676517</v>
      </c>
      <c r="E43" s="66">
        <v>36.653444170699998</v>
      </c>
      <c r="F43" s="66">
        <v>28.34655582922824</v>
      </c>
      <c r="G43" s="66">
        <v>0</v>
      </c>
      <c r="H43" s="66">
        <v>5.8566923409275211E-2</v>
      </c>
      <c r="I43" s="62" t="s">
        <v>110</v>
      </c>
      <c r="J43" s="62">
        <v>2004</v>
      </c>
      <c r="K43" s="67">
        <v>207</v>
      </c>
      <c r="M43" s="62">
        <v>33.559392446633822</v>
      </c>
      <c r="N43" s="62">
        <v>17.895985221674877</v>
      </c>
      <c r="O43" s="62">
        <v>25.727688834154353</v>
      </c>
      <c r="P43" s="96">
        <v>21.911502463054187</v>
      </c>
      <c r="Q43" s="62">
        <v>0</v>
      </c>
      <c r="U43" s="62">
        <v>6.5834026647360502E-2</v>
      </c>
    </row>
    <row r="44" spans="1:21" x14ac:dyDescent="0.2">
      <c r="A44" s="60">
        <v>2</v>
      </c>
      <c r="B44" s="60">
        <v>8</v>
      </c>
      <c r="C44" s="66">
        <v>44.647372742200332</v>
      </c>
      <c r="D44" s="66">
        <v>27.159515599343187</v>
      </c>
      <c r="E44" s="66">
        <v>35.903444170699998</v>
      </c>
      <c r="F44" s="66">
        <v>29.09655582922824</v>
      </c>
      <c r="G44" s="66">
        <v>0</v>
      </c>
      <c r="H44" s="66">
        <v>2.7149092447381031E-2</v>
      </c>
      <c r="I44" s="62" t="s">
        <v>111</v>
      </c>
      <c r="J44" s="62">
        <v>2006</v>
      </c>
      <c r="K44" s="67">
        <v>208</v>
      </c>
      <c r="M44" s="62">
        <v>37.419400656814453</v>
      </c>
      <c r="N44" s="62">
        <v>21.461502463054192</v>
      </c>
      <c r="O44" s="62">
        <v>29.440451559934321</v>
      </c>
      <c r="P44" s="96">
        <v>52.966867816091948</v>
      </c>
      <c r="Q44" s="62">
        <v>0</v>
      </c>
      <c r="U44" s="62">
        <v>0.10444038580531508</v>
      </c>
    </row>
    <row r="45" spans="1:21" x14ac:dyDescent="0.2">
      <c r="A45" s="60">
        <v>2</v>
      </c>
      <c r="B45" s="60">
        <v>9</v>
      </c>
      <c r="C45" s="66">
        <v>43.814039408866996</v>
      </c>
      <c r="D45" s="66">
        <v>24.659515599343187</v>
      </c>
      <c r="E45" s="66">
        <v>34.236777504099997</v>
      </c>
      <c r="F45" s="66">
        <v>30.763222495894908</v>
      </c>
      <c r="G45" s="66">
        <v>0</v>
      </c>
      <c r="H45" s="66">
        <v>6.8920653795354628E-2</v>
      </c>
      <c r="I45" s="62" t="s">
        <v>112</v>
      </c>
      <c r="J45" s="62">
        <v>2016</v>
      </c>
      <c r="K45" s="67">
        <v>209</v>
      </c>
      <c r="M45" s="62">
        <v>50.411888341543509</v>
      </c>
      <c r="N45" s="62">
        <v>28.114113300492608</v>
      </c>
      <c r="O45" s="62">
        <v>39.263000821018068</v>
      </c>
      <c r="P45" s="96">
        <v>44.926752873563217</v>
      </c>
      <c r="Q45" s="62">
        <v>0</v>
      </c>
      <c r="U45" s="62">
        <v>6.0718419246532963E-2</v>
      </c>
    </row>
    <row r="46" spans="1:21" x14ac:dyDescent="0.2">
      <c r="A46" s="60">
        <v>2</v>
      </c>
      <c r="B46" s="60">
        <v>10</v>
      </c>
      <c r="C46" s="66">
        <v>45.414039408867005</v>
      </c>
      <c r="D46" s="66">
        <v>26.49284893267652</v>
      </c>
      <c r="E46" s="66">
        <v>35.953444170700003</v>
      </c>
      <c r="F46" s="66">
        <v>29.04655582922824</v>
      </c>
      <c r="G46" s="66">
        <v>0</v>
      </c>
      <c r="H46" s="66">
        <v>5.8908663427484714E-2</v>
      </c>
      <c r="I46" s="62" t="s">
        <v>113</v>
      </c>
      <c r="J46" s="62">
        <v>2013</v>
      </c>
      <c r="K46" s="67">
        <v>210</v>
      </c>
      <c r="M46" s="62">
        <v>45.41087848932677</v>
      </c>
      <c r="N46" s="62">
        <v>28.425894909688015</v>
      </c>
      <c r="O46" s="62">
        <v>36.918386699507394</v>
      </c>
      <c r="P46" s="96">
        <v>34.314749589490972</v>
      </c>
      <c r="Q46" s="62">
        <v>0</v>
      </c>
      <c r="U46" s="62">
        <v>6.1443533192900864E-2</v>
      </c>
    </row>
    <row r="47" spans="1:21" x14ac:dyDescent="0.2">
      <c r="A47" s="60">
        <v>2</v>
      </c>
      <c r="B47" s="60">
        <v>11</v>
      </c>
      <c r="C47" s="66">
        <v>46.847372742200335</v>
      </c>
      <c r="D47" s="66">
        <v>25.592848932676521</v>
      </c>
      <c r="E47" s="66">
        <v>36.2201108374</v>
      </c>
      <c r="F47" s="66">
        <v>28.779889162561574</v>
      </c>
      <c r="G47" s="66">
        <v>0</v>
      </c>
      <c r="H47" s="66">
        <v>0.12909523419384514</v>
      </c>
      <c r="I47" s="62" t="s">
        <v>114</v>
      </c>
      <c r="J47" s="62">
        <v>2003</v>
      </c>
      <c r="K47" s="67">
        <v>211</v>
      </c>
      <c r="M47" s="62">
        <v>31.811724137931041</v>
      </c>
      <c r="N47" s="62">
        <v>15.531059113300493</v>
      </c>
      <c r="O47" s="62">
        <v>23.671391625615758</v>
      </c>
      <c r="P47" s="96">
        <v>18.436087848932676</v>
      </c>
      <c r="Q47" s="62">
        <v>0</v>
      </c>
      <c r="U47" s="62">
        <v>3.5626675568915654E-2</v>
      </c>
    </row>
    <row r="48" spans="1:21" x14ac:dyDescent="0.2">
      <c r="A48" s="60">
        <v>2</v>
      </c>
      <c r="B48" s="60">
        <v>12</v>
      </c>
      <c r="C48" s="66">
        <v>43.947372742200329</v>
      </c>
      <c r="D48" s="66">
        <v>25.459515599343188</v>
      </c>
      <c r="E48" s="66">
        <v>34.703444170700003</v>
      </c>
      <c r="F48" s="66">
        <v>30.29655582922824</v>
      </c>
      <c r="G48" s="66">
        <v>0</v>
      </c>
      <c r="H48" s="66">
        <v>0.11739663312849274</v>
      </c>
      <c r="I48" s="62" t="s">
        <v>115</v>
      </c>
      <c r="J48" s="62">
        <v>2005</v>
      </c>
      <c r="K48" s="67">
        <v>212</v>
      </c>
      <c r="M48" s="62">
        <v>35.81352216748769</v>
      </c>
      <c r="N48" s="62">
        <v>19.265394088669954</v>
      </c>
      <c r="O48" s="62">
        <v>27.539458128078817</v>
      </c>
      <c r="P48" s="96">
        <v>27.222405582922821</v>
      </c>
      <c r="Q48" s="62">
        <v>0</v>
      </c>
      <c r="U48" s="62">
        <v>0.10685345997891703</v>
      </c>
    </row>
    <row r="49" spans="1:21" x14ac:dyDescent="0.2">
      <c r="A49" s="60">
        <v>2</v>
      </c>
      <c r="B49" s="60">
        <v>13</v>
      </c>
      <c r="C49" s="66">
        <v>45.714039408867009</v>
      </c>
      <c r="D49" s="66">
        <v>27.859515599343187</v>
      </c>
      <c r="E49" s="66">
        <v>36.786777504100002</v>
      </c>
      <c r="F49" s="66">
        <v>28.213222495894907</v>
      </c>
      <c r="G49" s="66">
        <v>0</v>
      </c>
      <c r="H49" s="66">
        <v>0.24207307479934234</v>
      </c>
      <c r="I49" s="62" t="s">
        <v>116</v>
      </c>
      <c r="J49" s="62">
        <v>2011</v>
      </c>
      <c r="K49" s="67">
        <v>213</v>
      </c>
      <c r="M49" s="62">
        <v>44.132545155993427</v>
      </c>
      <c r="N49" s="62">
        <v>25.786724137931035</v>
      </c>
      <c r="O49" s="62">
        <v>34.959634646962236</v>
      </c>
      <c r="P49" s="96">
        <v>28.941728243021352</v>
      </c>
      <c r="Q49" s="62">
        <v>0</v>
      </c>
      <c r="U49" s="62">
        <v>2.6811836132491336E-2</v>
      </c>
    </row>
    <row r="50" spans="1:21" x14ac:dyDescent="0.2">
      <c r="A50" s="60">
        <v>2</v>
      </c>
      <c r="B50" s="60">
        <v>14</v>
      </c>
      <c r="C50" s="66">
        <v>48.914039408866998</v>
      </c>
      <c r="D50" s="66">
        <v>29.626182266009852</v>
      </c>
      <c r="E50" s="66">
        <v>39.270110837399997</v>
      </c>
      <c r="F50" s="66">
        <v>25.729889162561577</v>
      </c>
      <c r="G50" s="66">
        <v>0</v>
      </c>
      <c r="H50" s="66">
        <v>0.19148371121244301</v>
      </c>
      <c r="I50" s="62" t="s">
        <v>117</v>
      </c>
      <c r="J50" s="62">
        <v>2022</v>
      </c>
      <c r="K50" s="67">
        <v>214</v>
      </c>
      <c r="M50" s="62">
        <v>55.441518883415441</v>
      </c>
      <c r="N50" s="62">
        <v>35.060755336617405</v>
      </c>
      <c r="O50" s="62">
        <v>45.251137110016423</v>
      </c>
      <c r="P50" s="96">
        <v>16.720726600985223</v>
      </c>
      <c r="Q50" s="62">
        <v>0</v>
      </c>
      <c r="U50" s="62">
        <v>0.18863035302194039</v>
      </c>
    </row>
    <row r="51" spans="1:21" x14ac:dyDescent="0.2">
      <c r="A51" s="60">
        <v>2</v>
      </c>
      <c r="B51" s="60">
        <v>15</v>
      </c>
      <c r="C51" s="66">
        <v>46.247372742200334</v>
      </c>
      <c r="D51" s="66">
        <v>28.159515599343187</v>
      </c>
      <c r="E51" s="66">
        <v>37.203444170700003</v>
      </c>
      <c r="F51" s="66">
        <v>27.79655582922824</v>
      </c>
      <c r="G51" s="66">
        <v>0</v>
      </c>
      <c r="H51" s="66">
        <v>0.2773816427251149</v>
      </c>
      <c r="I51" s="62" t="s">
        <v>118</v>
      </c>
      <c r="J51" s="62">
        <v>2028</v>
      </c>
      <c r="K51" s="67">
        <v>215</v>
      </c>
      <c r="M51" s="62">
        <v>67.927553366174067</v>
      </c>
      <c r="N51" s="62">
        <v>49.775993431855504</v>
      </c>
      <c r="O51" s="62">
        <v>58.851773399014782</v>
      </c>
      <c r="P51" s="96">
        <v>33.104922003284074</v>
      </c>
      <c r="Q51" s="62">
        <v>7.9022988505747099E-2</v>
      </c>
      <c r="U51" s="62">
        <v>0.24956760379496937</v>
      </c>
    </row>
    <row r="52" spans="1:21" x14ac:dyDescent="0.2">
      <c r="A52" s="60">
        <v>2</v>
      </c>
      <c r="B52" s="60">
        <v>16</v>
      </c>
      <c r="C52" s="66">
        <v>44.714039408867002</v>
      </c>
      <c r="D52" s="66">
        <v>25.992848932676516</v>
      </c>
      <c r="E52" s="66">
        <v>35.353444170700001</v>
      </c>
      <c r="F52" s="66">
        <v>29.646555829228241</v>
      </c>
      <c r="G52" s="66">
        <v>0</v>
      </c>
      <c r="H52" s="66">
        <v>0.12532372912439638</v>
      </c>
      <c r="I52" s="62" t="s">
        <v>119</v>
      </c>
      <c r="J52" s="62">
        <v>2021</v>
      </c>
      <c r="K52" s="67">
        <v>216</v>
      </c>
      <c r="M52" s="62">
        <v>55.331486042692944</v>
      </c>
      <c r="N52" s="62">
        <v>32.796444991789819</v>
      </c>
      <c r="O52" s="62">
        <v>44.063965517241378</v>
      </c>
      <c r="P52" s="96">
        <v>41.328608374384231</v>
      </c>
      <c r="Q52" s="62">
        <v>0</v>
      </c>
      <c r="U52" s="62">
        <v>0.15571527346288319</v>
      </c>
    </row>
    <row r="53" spans="1:21" x14ac:dyDescent="0.2">
      <c r="A53" s="60">
        <v>2</v>
      </c>
      <c r="B53" s="60">
        <v>17</v>
      </c>
      <c r="C53" s="66">
        <v>45.814039408866996</v>
      </c>
      <c r="D53" s="66">
        <v>26.392848932676518</v>
      </c>
      <c r="E53" s="66">
        <v>36.103444170700001</v>
      </c>
      <c r="F53" s="66">
        <v>28.896555829228241</v>
      </c>
      <c r="G53" s="66">
        <v>0</v>
      </c>
      <c r="H53" s="66">
        <v>0.10585315256769187</v>
      </c>
      <c r="I53" s="62" t="s">
        <v>120</v>
      </c>
      <c r="J53" s="62">
        <v>2012</v>
      </c>
      <c r="K53" s="67">
        <v>217</v>
      </c>
      <c r="M53" s="62">
        <v>45.432495894909692</v>
      </c>
      <c r="N53" s="62">
        <v>26.684047619047625</v>
      </c>
      <c r="O53" s="62">
        <v>36.058271756978655</v>
      </c>
      <c r="P53" s="96">
        <v>31.14612068965517</v>
      </c>
      <c r="Q53" s="62">
        <v>0</v>
      </c>
      <c r="U53" s="62">
        <v>3.6681008080105416E-2</v>
      </c>
    </row>
    <row r="54" spans="1:21" x14ac:dyDescent="0.2">
      <c r="A54" s="60">
        <v>2</v>
      </c>
      <c r="B54" s="60">
        <v>18</v>
      </c>
      <c r="C54" s="66">
        <v>49.514039408867006</v>
      </c>
      <c r="D54" s="66">
        <v>27.559515599343186</v>
      </c>
      <c r="E54" s="66">
        <v>38.536777504100002</v>
      </c>
      <c r="F54" s="66">
        <v>26.463222495894907</v>
      </c>
      <c r="G54" s="66">
        <v>0</v>
      </c>
      <c r="H54" s="66">
        <v>8.1974646917255131E-2</v>
      </c>
      <c r="I54" s="62" t="s">
        <v>121</v>
      </c>
      <c r="J54" s="62">
        <v>2015</v>
      </c>
      <c r="K54" s="67">
        <v>218</v>
      </c>
      <c r="M54" s="62">
        <v>48.31144499178982</v>
      </c>
      <c r="N54" s="62">
        <v>28.638604269293921</v>
      </c>
      <c r="O54" s="62">
        <v>38.475024630541881</v>
      </c>
      <c r="P54" s="96">
        <v>39.27231116584565</v>
      </c>
      <c r="Q54" s="62">
        <v>0</v>
      </c>
      <c r="U54" s="62">
        <v>0.1093424862423466</v>
      </c>
    </row>
    <row r="55" spans="1:21" x14ac:dyDescent="0.2">
      <c r="A55" s="60">
        <v>2</v>
      </c>
      <c r="B55" s="60">
        <v>19</v>
      </c>
      <c r="C55" s="66">
        <v>48.547372742200331</v>
      </c>
      <c r="D55" s="66">
        <v>30.79284893267652</v>
      </c>
      <c r="E55" s="66">
        <v>39.670110837400003</v>
      </c>
      <c r="F55" s="66">
        <v>25.329889162561578</v>
      </c>
      <c r="G55" s="66">
        <v>0</v>
      </c>
      <c r="H55" s="66">
        <v>9.5125068918164316E-2</v>
      </c>
      <c r="I55" s="62" t="s">
        <v>122</v>
      </c>
      <c r="J55" s="62">
        <v>2027</v>
      </c>
      <c r="K55" s="67">
        <v>219</v>
      </c>
      <c r="M55" s="62">
        <v>65.128661740558286</v>
      </c>
      <c r="N55" s="62">
        <v>42.404433497536949</v>
      </c>
      <c r="O55" s="62">
        <v>53.766547619047628</v>
      </c>
      <c r="P55" s="96">
        <v>35.55954844006569</v>
      </c>
      <c r="Q55" s="62">
        <v>0</v>
      </c>
      <c r="U55" s="62">
        <v>0.26951046434007342</v>
      </c>
    </row>
    <row r="56" spans="1:21" x14ac:dyDescent="0.2">
      <c r="A56" s="60">
        <v>2</v>
      </c>
      <c r="B56" s="60">
        <v>20</v>
      </c>
      <c r="C56" s="66">
        <v>53.014039408866992</v>
      </c>
      <c r="D56" s="66">
        <v>32.85951559934319</v>
      </c>
      <c r="E56" s="66">
        <v>42.9367775041</v>
      </c>
      <c r="F56" s="66">
        <v>22.063222495894909</v>
      </c>
      <c r="G56" s="66">
        <v>0</v>
      </c>
      <c r="H56" s="66">
        <v>0.11058109402198149</v>
      </c>
      <c r="I56" s="62" t="s">
        <v>123</v>
      </c>
      <c r="J56" s="62">
        <v>2026</v>
      </c>
      <c r="K56" s="67">
        <v>220</v>
      </c>
      <c r="M56" s="62">
        <v>63.421239737274234</v>
      </c>
      <c r="N56" s="62">
        <v>39.836165845648594</v>
      </c>
      <c r="O56" s="62">
        <v>51.628702791461428</v>
      </c>
      <c r="P56" s="96">
        <v>24.909798850574706</v>
      </c>
      <c r="Q56" s="62">
        <v>0</v>
      </c>
      <c r="U56" s="62">
        <v>0.28662934674919593</v>
      </c>
    </row>
    <row r="57" spans="1:21" x14ac:dyDescent="0.2">
      <c r="A57" s="60">
        <v>2</v>
      </c>
      <c r="B57" s="60">
        <v>21</v>
      </c>
      <c r="C57" s="66">
        <v>52.280706075533658</v>
      </c>
      <c r="D57" s="66">
        <v>31.892848932676511</v>
      </c>
      <c r="E57" s="66">
        <v>42.086777504099999</v>
      </c>
      <c r="F57" s="66">
        <v>22.91322249589491</v>
      </c>
      <c r="G57" s="66">
        <v>0</v>
      </c>
      <c r="H57" s="66">
        <v>0.1949734165531179</v>
      </c>
      <c r="I57" s="62" t="s">
        <v>124</v>
      </c>
      <c r="J57" s="62">
        <v>2014</v>
      </c>
      <c r="K57" s="67">
        <v>221</v>
      </c>
      <c r="M57" s="62">
        <v>46.031338259441704</v>
      </c>
      <c r="N57" s="62">
        <v>29.523850574712647</v>
      </c>
      <c r="O57" s="62">
        <v>37.777594417077175</v>
      </c>
      <c r="P57" s="96">
        <v>30.040365353037767</v>
      </c>
      <c r="Q57" s="62">
        <v>0</v>
      </c>
      <c r="U57" s="62">
        <v>0.24802649595567586</v>
      </c>
    </row>
    <row r="58" spans="1:21" x14ac:dyDescent="0.2">
      <c r="A58" s="60">
        <v>2</v>
      </c>
      <c r="B58" s="60">
        <v>22</v>
      </c>
      <c r="C58" s="66">
        <v>50.147372742200325</v>
      </c>
      <c r="D58" s="66">
        <v>31.459515599343188</v>
      </c>
      <c r="E58" s="66">
        <v>40.803444170699997</v>
      </c>
      <c r="F58" s="66">
        <v>24.196555829228245</v>
      </c>
      <c r="G58" s="66">
        <v>0</v>
      </c>
      <c r="H58" s="66">
        <v>7.7454381879968864E-2</v>
      </c>
      <c r="I58" s="62" t="s">
        <v>125</v>
      </c>
      <c r="J58" s="62">
        <v>2017</v>
      </c>
      <c r="K58" s="67">
        <v>222</v>
      </c>
      <c r="M58" s="62">
        <v>51.173924466338256</v>
      </c>
      <c r="N58" s="62">
        <v>29.006477832512314</v>
      </c>
      <c r="O58" s="62">
        <v>40.090201149425297</v>
      </c>
      <c r="P58" s="96">
        <v>25.736999178981936</v>
      </c>
      <c r="Q58" s="62">
        <v>0</v>
      </c>
      <c r="U58" s="62">
        <v>4.7182582195014457E-2</v>
      </c>
    </row>
    <row r="59" spans="1:21" x14ac:dyDescent="0.2">
      <c r="A59" s="60">
        <v>2</v>
      </c>
      <c r="B59" s="60">
        <v>23</v>
      </c>
      <c r="C59" s="66">
        <v>48.814039408866989</v>
      </c>
      <c r="D59" s="66">
        <v>29.759515599343185</v>
      </c>
      <c r="E59" s="66">
        <v>39.286777504100002</v>
      </c>
      <c r="F59" s="66">
        <v>25.713222495894911</v>
      </c>
      <c r="G59" s="66">
        <v>0</v>
      </c>
      <c r="H59" s="66">
        <v>9.7677057851941515E-2</v>
      </c>
      <c r="I59" s="62" t="s">
        <v>126</v>
      </c>
      <c r="J59" s="62">
        <v>2023</v>
      </c>
      <c r="K59" s="67">
        <v>223</v>
      </c>
      <c r="M59" s="62">
        <v>57.553694581280787</v>
      </c>
      <c r="N59" s="62">
        <v>35.574129720853868</v>
      </c>
      <c r="O59" s="62">
        <v>46.563912151067342</v>
      </c>
      <c r="P59" s="96">
        <v>11.233452380952381</v>
      </c>
      <c r="Q59" s="62">
        <v>0</v>
      </c>
      <c r="U59" s="62">
        <v>0.10716721581961902</v>
      </c>
    </row>
    <row r="60" spans="1:21" x14ac:dyDescent="0.2">
      <c r="A60" s="60">
        <v>2</v>
      </c>
      <c r="B60" s="60">
        <v>24</v>
      </c>
      <c r="C60" s="66">
        <v>48.147372742200332</v>
      </c>
      <c r="D60" s="66">
        <v>29.526182266009855</v>
      </c>
      <c r="E60" s="66">
        <v>38.836777504099999</v>
      </c>
      <c r="F60" s="66">
        <v>26.179774220032844</v>
      </c>
      <c r="G60" s="66">
        <v>1.6551724137931007E-2</v>
      </c>
      <c r="H60" s="66">
        <v>0.2148840715483043</v>
      </c>
      <c r="I60" s="62" t="s">
        <v>127</v>
      </c>
      <c r="J60" s="62">
        <v>2024</v>
      </c>
      <c r="K60" s="67">
        <v>224</v>
      </c>
      <c r="M60" s="62">
        <v>59.911354679802962</v>
      </c>
      <c r="N60" s="62">
        <v>36.647192118226606</v>
      </c>
      <c r="O60" s="62">
        <v>48.279273399014784</v>
      </c>
      <c r="P60" s="96">
        <v>23.007339901477835</v>
      </c>
      <c r="Q60" s="62">
        <v>0</v>
      </c>
      <c r="U60" s="62">
        <v>0.26114527995720155</v>
      </c>
    </row>
    <row r="61" spans="1:21" x14ac:dyDescent="0.2">
      <c r="A61" s="60">
        <v>2</v>
      </c>
      <c r="B61" s="60">
        <v>25</v>
      </c>
      <c r="C61" s="66">
        <v>49.747372742200326</v>
      </c>
      <c r="D61" s="66">
        <v>29.392848932676522</v>
      </c>
      <c r="E61" s="66">
        <v>39.570110837400001</v>
      </c>
      <c r="F61" s="66">
        <v>25.429889162561576</v>
      </c>
      <c r="G61" s="66">
        <v>0</v>
      </c>
      <c r="H61" s="66">
        <v>4.089567433488351E-2</v>
      </c>
      <c r="I61" s="62" t="s">
        <v>128</v>
      </c>
      <c r="J61" s="62">
        <v>2019</v>
      </c>
      <c r="K61" s="67">
        <v>225</v>
      </c>
      <c r="M61" s="62">
        <v>52.417463054187202</v>
      </c>
      <c r="N61" s="62">
        <v>31.56785714285714</v>
      </c>
      <c r="O61" s="62">
        <v>41.992660098522165</v>
      </c>
      <c r="P61" s="96">
        <v>32.158132183908045</v>
      </c>
      <c r="Q61" s="62">
        <v>0</v>
      </c>
      <c r="U61" s="62">
        <v>9.596729597750471E-2</v>
      </c>
    </row>
    <row r="62" spans="1:21" x14ac:dyDescent="0.2">
      <c r="A62" s="60">
        <v>2</v>
      </c>
      <c r="B62" s="60">
        <v>26</v>
      </c>
      <c r="C62" s="66">
        <v>50.114039408867001</v>
      </c>
      <c r="D62" s="66">
        <v>29.859515599343187</v>
      </c>
      <c r="E62" s="66">
        <v>39.986777504099997</v>
      </c>
      <c r="F62" s="66">
        <v>25.075693760262727</v>
      </c>
      <c r="G62" s="66">
        <v>6.2471264367816089E-2</v>
      </c>
      <c r="H62" s="66">
        <v>0.14822473585695331</v>
      </c>
      <c r="I62" s="62" t="s">
        <v>129</v>
      </c>
      <c r="J62" s="62">
        <v>2018</v>
      </c>
      <c r="K62" s="67">
        <v>226</v>
      </c>
      <c r="M62" s="62">
        <v>50.696584564860423</v>
      </c>
      <c r="N62" s="62">
        <v>31.349359605911335</v>
      </c>
      <c r="O62" s="62">
        <v>41.022972085385881</v>
      </c>
      <c r="P62" s="96">
        <v>23.977027914614116</v>
      </c>
      <c r="Q62" s="62">
        <v>0</v>
      </c>
      <c r="U62" s="62">
        <v>0.22694074387721516</v>
      </c>
    </row>
    <row r="63" spans="1:21" x14ac:dyDescent="0.2">
      <c r="A63" s="60">
        <v>2</v>
      </c>
      <c r="B63" s="60">
        <v>27</v>
      </c>
      <c r="C63" s="66">
        <v>51.914039408866991</v>
      </c>
      <c r="D63" s="66">
        <v>29.626182266009852</v>
      </c>
      <c r="E63" s="66">
        <v>40.770110837399997</v>
      </c>
      <c r="F63" s="66">
        <v>24.229889162561577</v>
      </c>
      <c r="G63" s="66">
        <v>0</v>
      </c>
      <c r="H63" s="66">
        <v>9.3848236288397793E-2</v>
      </c>
      <c r="I63" s="62" t="s">
        <v>130</v>
      </c>
      <c r="J63" s="62">
        <v>2020</v>
      </c>
      <c r="K63" s="67">
        <v>227</v>
      </c>
      <c r="M63" s="62">
        <v>55.898160919540224</v>
      </c>
      <c r="N63" s="62">
        <v>30.278834154351394</v>
      </c>
      <c r="O63" s="62">
        <v>43.088497536945816</v>
      </c>
      <c r="P63" s="96">
        <v>19.748862889983577</v>
      </c>
      <c r="Q63" s="62">
        <v>0</v>
      </c>
      <c r="U63" s="62">
        <v>3.6630333937888761E-2</v>
      </c>
    </row>
    <row r="64" spans="1:21" x14ac:dyDescent="0.2">
      <c r="A64" s="60">
        <v>2</v>
      </c>
      <c r="B64" s="60">
        <v>28</v>
      </c>
      <c r="C64" s="66">
        <v>52.714039408867002</v>
      </c>
      <c r="D64" s="66">
        <v>29.392848932676522</v>
      </c>
      <c r="E64" s="66">
        <v>41.053444170699997</v>
      </c>
      <c r="F64" s="66">
        <v>23.946555829228245</v>
      </c>
      <c r="G64" s="66">
        <v>0</v>
      </c>
      <c r="H64" s="66">
        <v>0.13227213569609364</v>
      </c>
      <c r="I64" s="62" t="s">
        <v>131</v>
      </c>
      <c r="J64" s="62">
        <v>2025</v>
      </c>
      <c r="K64" s="67">
        <v>228</v>
      </c>
      <c r="M64" s="62">
        <v>62.129433497536958</v>
      </c>
      <c r="N64" s="62">
        <v>37.804105090311992</v>
      </c>
      <c r="O64" s="62">
        <v>49.966769293924472</v>
      </c>
      <c r="P64" s="96">
        <v>37.460541871921187</v>
      </c>
      <c r="Q64" s="62">
        <v>0</v>
      </c>
      <c r="U64" s="62">
        <v>0.2696548622587846</v>
      </c>
    </row>
    <row r="65" spans="1:21" x14ac:dyDescent="0.2">
      <c r="A65" s="60">
        <v>3</v>
      </c>
      <c r="B65" s="60">
        <v>1</v>
      </c>
      <c r="C65" s="66">
        <v>51.774065010505502</v>
      </c>
      <c r="D65" s="66">
        <v>32.678796193301196</v>
      </c>
      <c r="E65" s="66">
        <v>42.226430601899999</v>
      </c>
      <c r="F65" s="66">
        <v>22.773569398096651</v>
      </c>
      <c r="G65" s="66">
        <v>0</v>
      </c>
      <c r="H65" s="66">
        <v>7.8641129529913242E-2</v>
      </c>
      <c r="I65" s="62" t="s">
        <v>132</v>
      </c>
      <c r="J65" s="62">
        <v>3020</v>
      </c>
      <c r="K65" s="67">
        <v>301</v>
      </c>
      <c r="M65" s="62">
        <v>62.199784946236562</v>
      </c>
      <c r="N65" s="62">
        <v>39.097956989247308</v>
      </c>
      <c r="O65" s="62">
        <v>50.648870967741935</v>
      </c>
      <c r="P65" s="96">
        <v>27.370448028673838</v>
      </c>
      <c r="Q65" s="62">
        <v>0</v>
      </c>
      <c r="U65" s="62">
        <v>0.1189872207691107</v>
      </c>
    </row>
    <row r="66" spans="1:21" x14ac:dyDescent="0.2">
      <c r="A66" s="60">
        <v>3</v>
      </c>
      <c r="B66" s="60">
        <v>2</v>
      </c>
      <c r="C66" s="66">
        <v>52.27537634408602</v>
      </c>
      <c r="D66" s="66">
        <v>29.967168458781359</v>
      </c>
      <c r="E66" s="66">
        <v>41.121272401399999</v>
      </c>
      <c r="F66" s="66">
        <v>23.878727598566307</v>
      </c>
      <c r="G66" s="66">
        <v>0</v>
      </c>
      <c r="H66" s="66">
        <v>0.14695742260771891</v>
      </c>
      <c r="I66" s="62" t="s">
        <v>133</v>
      </c>
      <c r="J66" s="62">
        <v>3010</v>
      </c>
      <c r="K66" s="67">
        <v>302</v>
      </c>
      <c r="M66" s="62">
        <v>51.781146953405013</v>
      </c>
      <c r="N66" s="62">
        <v>31.203046594982084</v>
      </c>
      <c r="O66" s="62">
        <v>41.492096774193548</v>
      </c>
      <c r="P66" s="96">
        <v>26.325860215053766</v>
      </c>
      <c r="Q66" s="62">
        <v>0</v>
      </c>
      <c r="U66" s="62">
        <v>0.1681856904796562</v>
      </c>
    </row>
    <row r="67" spans="1:21" x14ac:dyDescent="0.2">
      <c r="A67" s="60">
        <v>3</v>
      </c>
      <c r="B67" s="60">
        <v>3</v>
      </c>
      <c r="C67" s="66">
        <v>50.130931899641574</v>
      </c>
      <c r="D67" s="66">
        <v>28.978279569892472</v>
      </c>
      <c r="E67" s="66">
        <v>39.554605734699997</v>
      </c>
      <c r="F67" s="66">
        <v>25.445394265232981</v>
      </c>
      <c r="G67" s="66">
        <v>0</v>
      </c>
      <c r="H67" s="66">
        <v>8.0964945927356577E-2</v>
      </c>
      <c r="I67" s="62" t="s">
        <v>134</v>
      </c>
      <c r="J67" s="62">
        <v>3013</v>
      </c>
      <c r="K67" s="67">
        <v>303</v>
      </c>
      <c r="M67" s="62">
        <v>54.938172043010745</v>
      </c>
      <c r="N67" s="62">
        <v>33.389462365591399</v>
      </c>
      <c r="O67" s="62">
        <v>44.163817204301075</v>
      </c>
      <c r="P67" s="96">
        <v>29.60698924731183</v>
      </c>
      <c r="Q67" s="62">
        <v>0</v>
      </c>
      <c r="U67" s="62">
        <v>3.4877205131978749E-2</v>
      </c>
    </row>
    <row r="68" spans="1:21" x14ac:dyDescent="0.2">
      <c r="A68" s="60">
        <v>3</v>
      </c>
      <c r="B68" s="60">
        <v>4</v>
      </c>
      <c r="C68" s="66">
        <v>51.997598566308241</v>
      </c>
      <c r="D68" s="66">
        <v>29.567168458781357</v>
      </c>
      <c r="E68" s="66">
        <v>40.782383512499997</v>
      </c>
      <c r="F68" s="66">
        <v>24.217616487455196</v>
      </c>
      <c r="G68" s="66">
        <v>0</v>
      </c>
      <c r="H68" s="66">
        <v>0.28456035410643754</v>
      </c>
      <c r="I68" s="62" t="s">
        <v>135</v>
      </c>
      <c r="J68" s="62">
        <v>3016</v>
      </c>
      <c r="K68" s="67">
        <v>304</v>
      </c>
      <c r="M68" s="62">
        <v>57.522974910394268</v>
      </c>
      <c r="N68" s="62">
        <v>36.312867383512533</v>
      </c>
      <c r="O68" s="62">
        <v>46.917921146953404</v>
      </c>
      <c r="P68" s="96">
        <v>41.401130886169831</v>
      </c>
      <c r="Q68" s="62">
        <v>0</v>
      </c>
      <c r="U68" s="62">
        <v>0.1842568344154091</v>
      </c>
    </row>
    <row r="69" spans="1:21" x14ac:dyDescent="0.2">
      <c r="A69" s="60">
        <v>3</v>
      </c>
      <c r="B69" s="60">
        <v>5</v>
      </c>
      <c r="C69" s="66">
        <v>53.319820788530464</v>
      </c>
      <c r="D69" s="66">
        <v>32.011612903225803</v>
      </c>
      <c r="E69" s="66">
        <v>42.665716845799999</v>
      </c>
      <c r="F69" s="66">
        <v>22.334283154121863</v>
      </c>
      <c r="G69" s="66">
        <v>0</v>
      </c>
      <c r="H69" s="66">
        <v>0.13154515021885152</v>
      </c>
      <c r="I69" s="62" t="s">
        <v>136</v>
      </c>
      <c r="J69" s="62">
        <v>3017</v>
      </c>
      <c r="K69" s="67">
        <v>305</v>
      </c>
      <c r="M69" s="62">
        <v>58.858888888888899</v>
      </c>
      <c r="N69" s="62">
        <v>36.655842293906808</v>
      </c>
      <c r="O69" s="62">
        <v>47.757365591397843</v>
      </c>
      <c r="P69" s="96">
        <v>33.800143369175629</v>
      </c>
      <c r="Q69" s="62">
        <v>0</v>
      </c>
      <c r="U69" s="62">
        <v>0.22651504761130872</v>
      </c>
    </row>
    <row r="70" spans="1:21" x14ac:dyDescent="0.2">
      <c r="A70" s="60">
        <v>3</v>
      </c>
      <c r="B70" s="60">
        <v>6</v>
      </c>
      <c r="C70" s="66">
        <v>55.808709677419351</v>
      </c>
      <c r="D70" s="66">
        <v>32.167168458781354</v>
      </c>
      <c r="E70" s="66">
        <v>43.987939068099998</v>
      </c>
      <c r="F70" s="66">
        <v>21.046093189964161</v>
      </c>
      <c r="G70" s="66">
        <v>3.4032258064516444E-2</v>
      </c>
      <c r="H70" s="66">
        <v>6.2242008573079391E-2</v>
      </c>
      <c r="I70" s="62" t="s">
        <v>137</v>
      </c>
      <c r="J70" s="62">
        <v>3015</v>
      </c>
      <c r="K70" s="67">
        <v>306</v>
      </c>
      <c r="M70" s="62">
        <v>56.953082437275995</v>
      </c>
      <c r="N70" s="62">
        <v>35.081433691756274</v>
      </c>
      <c r="O70" s="62">
        <v>46.017258064516128</v>
      </c>
      <c r="P70" s="96">
        <v>30.896559139784948</v>
      </c>
      <c r="Q70" s="62">
        <v>0</v>
      </c>
      <c r="U70" s="62">
        <v>0.20416055532350175</v>
      </c>
    </row>
    <row r="71" spans="1:21" x14ac:dyDescent="0.2">
      <c r="A71" s="60">
        <v>3</v>
      </c>
      <c r="B71" s="60">
        <v>7</v>
      </c>
      <c r="C71" s="66">
        <v>56.53093189964158</v>
      </c>
      <c r="D71" s="66">
        <v>32.156057347670249</v>
      </c>
      <c r="E71" s="66">
        <v>44.343494623600002</v>
      </c>
      <c r="F71" s="66">
        <v>20.673870967741937</v>
      </c>
      <c r="G71" s="66">
        <v>1.7365591397849774E-2</v>
      </c>
      <c r="H71" s="66">
        <v>0.11429608217070703</v>
      </c>
      <c r="I71" s="62" t="s">
        <v>138</v>
      </c>
      <c r="J71" s="62">
        <v>3004</v>
      </c>
      <c r="K71" s="67">
        <v>307</v>
      </c>
      <c r="M71" s="62">
        <v>45.447921146953405</v>
      </c>
      <c r="N71" s="62">
        <v>25.338100358422935</v>
      </c>
      <c r="O71" s="62">
        <v>35.39301075268817</v>
      </c>
      <c r="P71" s="96">
        <v>28.567419354838709</v>
      </c>
      <c r="Q71" s="62">
        <v>0</v>
      </c>
      <c r="U71" s="62">
        <v>9.4085241230102618E-2</v>
      </c>
    </row>
    <row r="72" spans="1:21" x14ac:dyDescent="0.2">
      <c r="A72" s="60">
        <v>3</v>
      </c>
      <c r="B72" s="60">
        <v>8</v>
      </c>
      <c r="C72" s="66">
        <v>57.453154121863797</v>
      </c>
      <c r="D72" s="66">
        <v>34.956057347670246</v>
      </c>
      <c r="E72" s="66">
        <v>46.204605734700003</v>
      </c>
      <c r="F72" s="66">
        <v>18.795394265232979</v>
      </c>
      <c r="G72" s="66">
        <v>0</v>
      </c>
      <c r="H72" s="66">
        <v>0.14473074803492969</v>
      </c>
      <c r="I72" s="62" t="s">
        <v>139</v>
      </c>
      <c r="J72" s="62">
        <v>3001</v>
      </c>
      <c r="K72" s="67">
        <v>308</v>
      </c>
      <c r="M72" s="62">
        <v>33.000407860585831</v>
      </c>
      <c r="N72" s="62">
        <v>14.197330367074532</v>
      </c>
      <c r="O72" s="62">
        <v>23.598869113830176</v>
      </c>
      <c r="P72" s="96">
        <v>24.305824372759854</v>
      </c>
      <c r="Q72" s="62">
        <v>0</v>
      </c>
      <c r="U72" s="62">
        <v>2.6273443651118982E-2</v>
      </c>
    </row>
    <row r="73" spans="1:21" x14ac:dyDescent="0.2">
      <c r="A73" s="60">
        <v>3</v>
      </c>
      <c r="B73" s="60">
        <v>9</v>
      </c>
      <c r="C73" s="66">
        <v>54.819820788530464</v>
      </c>
      <c r="D73" s="66">
        <v>34.222724014336912</v>
      </c>
      <c r="E73" s="66">
        <v>44.521272401399997</v>
      </c>
      <c r="F73" s="66">
        <v>20.544480286738352</v>
      </c>
      <c r="G73" s="66">
        <v>6.5752688172042897E-2</v>
      </c>
      <c r="H73" s="66">
        <v>0.23187342297714461</v>
      </c>
      <c r="I73" s="62" t="s">
        <v>140</v>
      </c>
      <c r="J73" s="62">
        <v>3005</v>
      </c>
      <c r="K73" s="67">
        <v>309</v>
      </c>
      <c r="M73" s="62">
        <v>45.796989247311828</v>
      </c>
      <c r="N73" s="62">
        <v>27.068172043010751</v>
      </c>
      <c r="O73" s="62">
        <v>36.432580645161288</v>
      </c>
      <c r="P73" s="96">
        <v>7.7698028673835138</v>
      </c>
      <c r="Q73" s="62">
        <v>0</v>
      </c>
      <c r="U73" s="62">
        <v>1.2006237971086152E-2</v>
      </c>
    </row>
    <row r="74" spans="1:21" x14ac:dyDescent="0.2">
      <c r="A74" s="60">
        <v>3</v>
      </c>
      <c r="B74" s="60">
        <v>10</v>
      </c>
      <c r="C74" s="66">
        <v>55.530931899641573</v>
      </c>
      <c r="D74" s="66">
        <v>33.978279569892464</v>
      </c>
      <c r="E74" s="66">
        <v>44.7546057347</v>
      </c>
      <c r="F74" s="66">
        <v>20.34351254480287</v>
      </c>
      <c r="G74" s="66">
        <v>9.8118279569892289E-2</v>
      </c>
      <c r="H74" s="66">
        <v>0.10362780729620202</v>
      </c>
      <c r="I74" s="62" t="s">
        <v>141</v>
      </c>
      <c r="J74" s="62">
        <v>3019</v>
      </c>
      <c r="K74" s="67">
        <v>310</v>
      </c>
      <c r="M74" s="62">
        <v>62.541497960697065</v>
      </c>
      <c r="N74" s="62">
        <v>36.58426399703373</v>
      </c>
      <c r="O74" s="62">
        <v>49.562880978865408</v>
      </c>
      <c r="P74" s="96">
        <v>14.351129032258065</v>
      </c>
      <c r="Q74" s="62">
        <v>0</v>
      </c>
      <c r="U74" s="62">
        <v>7.2706540788727139E-2</v>
      </c>
    </row>
    <row r="75" spans="1:21" x14ac:dyDescent="0.2">
      <c r="A75" s="60">
        <v>3</v>
      </c>
      <c r="B75" s="60">
        <v>11</v>
      </c>
      <c r="C75" s="66">
        <v>57.264265232974907</v>
      </c>
      <c r="D75" s="66">
        <v>33.656057347670249</v>
      </c>
      <c r="E75" s="66">
        <v>45.4601612903</v>
      </c>
      <c r="F75" s="66">
        <v>19.587956989247314</v>
      </c>
      <c r="G75" s="66">
        <v>4.8118279569892293E-2</v>
      </c>
      <c r="H75" s="66">
        <v>9.6214351436223561E-2</v>
      </c>
      <c r="I75" s="62" t="s">
        <v>142</v>
      </c>
      <c r="J75" s="62">
        <v>3008</v>
      </c>
      <c r="K75" s="67">
        <v>311</v>
      </c>
      <c r="M75" s="62">
        <v>50.913870967741921</v>
      </c>
      <c r="N75" s="62">
        <v>28.573978494623653</v>
      </c>
      <c r="O75" s="62">
        <v>39.743924731182794</v>
      </c>
      <c r="P75" s="96">
        <v>16.37120071684588</v>
      </c>
      <c r="Q75" s="62">
        <v>0</v>
      </c>
      <c r="U75" s="62">
        <v>0.14188971372780695</v>
      </c>
    </row>
    <row r="76" spans="1:21" x14ac:dyDescent="0.2">
      <c r="A76" s="60">
        <v>3</v>
      </c>
      <c r="B76" s="60">
        <v>12</v>
      </c>
      <c r="C76" s="66">
        <v>58.230931899641568</v>
      </c>
      <c r="D76" s="66">
        <v>35.711612903225799</v>
      </c>
      <c r="E76" s="66">
        <v>46.9712724014</v>
      </c>
      <c r="F76" s="66">
        <v>18.209802867383516</v>
      </c>
      <c r="G76" s="66">
        <v>0.18107526881720398</v>
      </c>
      <c r="H76" s="66">
        <v>0.11522580763751597</v>
      </c>
      <c r="I76" s="62" t="s">
        <v>143</v>
      </c>
      <c r="J76" s="62">
        <v>3002</v>
      </c>
      <c r="K76" s="67">
        <v>312</v>
      </c>
      <c r="M76" s="62">
        <v>38.969032258064516</v>
      </c>
      <c r="N76" s="62">
        <v>23.43068100358423</v>
      </c>
      <c r="O76" s="62">
        <v>31.199856630824375</v>
      </c>
      <c r="P76" s="96">
        <v>18.982741935483869</v>
      </c>
      <c r="Q76" s="62">
        <v>0</v>
      </c>
      <c r="U76" s="62">
        <v>0.10853183669863459</v>
      </c>
    </row>
    <row r="77" spans="1:21" x14ac:dyDescent="0.2">
      <c r="A77" s="60">
        <v>3</v>
      </c>
      <c r="B77" s="60">
        <v>13</v>
      </c>
      <c r="C77" s="66">
        <v>58.642043010752687</v>
      </c>
      <c r="D77" s="66">
        <v>36.8116129032258</v>
      </c>
      <c r="E77" s="66">
        <v>47.726827956900003</v>
      </c>
      <c r="F77" s="66">
        <v>17.454623655913981</v>
      </c>
      <c r="G77" s="66">
        <v>0.18145161290322562</v>
      </c>
      <c r="H77" s="66">
        <v>0.15266436685320667</v>
      </c>
      <c r="I77" s="62" t="s">
        <v>144</v>
      </c>
      <c r="J77" s="62">
        <v>3006</v>
      </c>
      <c r="K77" s="67">
        <v>313</v>
      </c>
      <c r="M77" s="62">
        <v>48.095698924731181</v>
      </c>
      <c r="N77" s="62">
        <v>27.163405017921143</v>
      </c>
      <c r="O77" s="62">
        <v>37.629551971326158</v>
      </c>
      <c r="P77" s="96">
        <v>0</v>
      </c>
      <c r="Q77" s="62">
        <v>0</v>
      </c>
      <c r="U77" s="62">
        <v>6.5736825604837124E-2</v>
      </c>
    </row>
    <row r="78" spans="1:21" x14ac:dyDescent="0.2">
      <c r="A78" s="60">
        <v>3</v>
      </c>
      <c r="B78" s="60">
        <v>14</v>
      </c>
      <c r="C78" s="66">
        <v>58.286487455197133</v>
      </c>
      <c r="D78" s="66">
        <v>37.422724014336914</v>
      </c>
      <c r="E78" s="66">
        <v>47.854605734700002</v>
      </c>
      <c r="F78" s="66">
        <v>17.176845878136202</v>
      </c>
      <c r="G78" s="66">
        <v>3.1451612903225623E-2</v>
      </c>
      <c r="H78" s="66">
        <v>0.10399708003606103</v>
      </c>
      <c r="I78" s="62" t="s">
        <v>145</v>
      </c>
      <c r="J78" s="62">
        <v>3003</v>
      </c>
      <c r="K78" s="67">
        <v>314</v>
      </c>
      <c r="M78" s="62">
        <v>43.239139784946239</v>
      </c>
      <c r="N78" s="62">
        <v>24.967741935483865</v>
      </c>
      <c r="O78" s="62">
        <v>34.103440860215052</v>
      </c>
      <c r="P78" s="96">
        <v>4.7187275985663089</v>
      </c>
      <c r="Q78" s="62">
        <v>0</v>
      </c>
      <c r="U78" s="62">
        <v>1.2558804582895161E-2</v>
      </c>
    </row>
    <row r="79" spans="1:21" x14ac:dyDescent="0.2">
      <c r="A79" s="60">
        <v>3</v>
      </c>
      <c r="B79" s="60">
        <v>15</v>
      </c>
      <c r="C79" s="66">
        <v>60.197598566308244</v>
      </c>
      <c r="D79" s="66">
        <v>36.18939068100358</v>
      </c>
      <c r="E79" s="66">
        <v>48.193494623600003</v>
      </c>
      <c r="F79" s="66">
        <v>16.88983870967742</v>
      </c>
      <c r="G79" s="66">
        <v>8.3333333333333329E-2</v>
      </c>
      <c r="H79" s="66">
        <v>9.5219494757300432E-2</v>
      </c>
      <c r="I79" s="62" t="s">
        <v>146</v>
      </c>
      <c r="J79" s="62">
        <v>3024</v>
      </c>
      <c r="K79" s="67">
        <v>315</v>
      </c>
      <c r="M79" s="62">
        <v>68.564042763564458</v>
      </c>
      <c r="N79" s="62">
        <v>41.204902978618215</v>
      </c>
      <c r="O79" s="62">
        <v>54.88447287109134</v>
      </c>
      <c r="P79" s="96">
        <v>18.082078853046603</v>
      </c>
      <c r="Q79" s="62">
        <v>0</v>
      </c>
      <c r="U79" s="62">
        <v>0.11770530989243015</v>
      </c>
    </row>
    <row r="80" spans="1:21" x14ac:dyDescent="0.2">
      <c r="A80" s="60">
        <v>3</v>
      </c>
      <c r="B80" s="60">
        <v>16</v>
      </c>
      <c r="C80" s="66">
        <v>59.208709677419357</v>
      </c>
      <c r="D80" s="66">
        <v>37.18939068100358</v>
      </c>
      <c r="E80" s="66">
        <v>48.1990501792</v>
      </c>
      <c r="F80" s="66">
        <v>16.867616487455198</v>
      </c>
      <c r="G80" s="66">
        <v>6.6666666666666666E-2</v>
      </c>
      <c r="H80" s="66">
        <v>0.12275420397013179</v>
      </c>
      <c r="I80" s="62" t="s">
        <v>147</v>
      </c>
      <c r="J80" s="62">
        <v>3025</v>
      </c>
      <c r="K80" s="67">
        <v>316</v>
      </c>
      <c r="M80" s="62">
        <v>67.234408602150538</v>
      </c>
      <c r="N80" s="62">
        <v>44.343548387096774</v>
      </c>
      <c r="O80" s="62">
        <v>55.788978494623656</v>
      </c>
      <c r="P80" s="96">
        <v>23.507903225806452</v>
      </c>
      <c r="Q80" s="62">
        <v>0</v>
      </c>
      <c r="U80" s="62">
        <v>0.30664009028503625</v>
      </c>
    </row>
    <row r="81" spans="1:21" x14ac:dyDescent="0.2">
      <c r="A81" s="60">
        <v>3</v>
      </c>
      <c r="B81" s="60">
        <v>17</v>
      </c>
      <c r="C81" s="66">
        <v>58.264265232974914</v>
      </c>
      <c r="D81" s="66">
        <v>37.13383512544803</v>
      </c>
      <c r="E81" s="66">
        <v>47.6990501792</v>
      </c>
      <c r="F81" s="66">
        <v>17.300949820788528</v>
      </c>
      <c r="G81" s="66">
        <v>0</v>
      </c>
      <c r="H81" s="66">
        <v>0.14835592730543651</v>
      </c>
      <c r="I81" s="62" t="s">
        <v>148</v>
      </c>
      <c r="J81" s="62">
        <v>3030</v>
      </c>
      <c r="K81" s="67">
        <v>317</v>
      </c>
      <c r="M81" s="62">
        <v>75.424623655913976</v>
      </c>
      <c r="N81" s="62">
        <v>55.275913978494621</v>
      </c>
      <c r="O81" s="62">
        <v>65.350268817204295</v>
      </c>
      <c r="P81" s="96">
        <v>13.205000000000007</v>
      </c>
      <c r="Q81" s="62">
        <v>0.59435483870967787</v>
      </c>
      <c r="U81" s="62">
        <v>0.20986555067458865</v>
      </c>
    </row>
    <row r="82" spans="1:21" x14ac:dyDescent="0.2">
      <c r="A82" s="60">
        <v>3</v>
      </c>
      <c r="B82" s="60">
        <v>18</v>
      </c>
      <c r="C82" s="66">
        <v>60.786487455197133</v>
      </c>
      <c r="D82" s="66">
        <v>38.18939068100358</v>
      </c>
      <c r="E82" s="66">
        <v>49.487939068099998</v>
      </c>
      <c r="F82" s="66">
        <v>15.545394265232977</v>
      </c>
      <c r="G82" s="66">
        <v>3.3333333333333333E-2</v>
      </c>
      <c r="H82" s="66">
        <v>7.1161065099948656E-2</v>
      </c>
      <c r="I82" s="62" t="s">
        <v>149</v>
      </c>
      <c r="J82" s="62">
        <v>3014</v>
      </c>
      <c r="K82" s="67">
        <v>318</v>
      </c>
      <c r="M82" s="62">
        <v>54.811667284637252</v>
      </c>
      <c r="N82" s="62">
        <v>35.161154369052028</v>
      </c>
      <c r="O82" s="62">
        <v>44.98641082684464</v>
      </c>
      <c r="P82" s="96">
        <v>22.556973180076632</v>
      </c>
      <c r="Q82" s="62">
        <v>0</v>
      </c>
      <c r="U82" s="62">
        <v>8.0854583691070986E-2</v>
      </c>
    </row>
    <row r="83" spans="1:21" x14ac:dyDescent="0.2">
      <c r="A83" s="60">
        <v>3</v>
      </c>
      <c r="B83" s="60">
        <v>19</v>
      </c>
      <c r="C83" s="66">
        <v>60.01982078853046</v>
      </c>
      <c r="D83" s="66">
        <v>39.467168458781359</v>
      </c>
      <c r="E83" s="66">
        <v>49.7434946236</v>
      </c>
      <c r="F83" s="66">
        <v>15.395913978494626</v>
      </c>
      <c r="G83" s="66">
        <v>0.1394086021505378</v>
      </c>
      <c r="H83" s="66">
        <v>0.57835894710142732</v>
      </c>
      <c r="I83" s="62" t="s">
        <v>150</v>
      </c>
      <c r="J83" s="62">
        <v>3021</v>
      </c>
      <c r="K83" s="67">
        <v>319</v>
      </c>
      <c r="M83" s="62">
        <v>64.254982078853047</v>
      </c>
      <c r="N83" s="62">
        <v>39.33501792114695</v>
      </c>
      <c r="O83" s="62">
        <v>51.794999999999995</v>
      </c>
      <c r="P83" s="96">
        <v>21.720806451612898</v>
      </c>
      <c r="Q83" s="62">
        <v>0</v>
      </c>
      <c r="U83" s="62">
        <v>0.18781929369316763</v>
      </c>
    </row>
    <row r="84" spans="1:21" x14ac:dyDescent="0.2">
      <c r="A84" s="60">
        <v>3</v>
      </c>
      <c r="B84" s="60">
        <v>20</v>
      </c>
      <c r="C84" s="66">
        <v>58.375376344086021</v>
      </c>
      <c r="D84" s="66">
        <v>38.456057347670246</v>
      </c>
      <c r="E84" s="66">
        <v>48.415716845799999</v>
      </c>
      <c r="F84" s="66">
        <v>16.834283154121866</v>
      </c>
      <c r="G84" s="66">
        <v>0.25</v>
      </c>
      <c r="H84" s="66">
        <v>0.20461694156337726</v>
      </c>
      <c r="I84" s="62" t="s">
        <v>151</v>
      </c>
      <c r="J84" s="62">
        <v>3007</v>
      </c>
      <c r="K84" s="67">
        <v>320</v>
      </c>
      <c r="M84" s="62">
        <v>50.111720430107525</v>
      </c>
      <c r="N84" s="62">
        <v>27.236559139784941</v>
      </c>
      <c r="O84" s="62">
        <v>38.674139784946234</v>
      </c>
      <c r="P84" s="96">
        <v>20.836182795698921</v>
      </c>
      <c r="Q84" s="62">
        <v>0</v>
      </c>
      <c r="U84" s="62">
        <v>4.5278201103259974E-2</v>
      </c>
    </row>
    <row r="85" spans="1:21" x14ac:dyDescent="0.2">
      <c r="A85" s="60">
        <v>3</v>
      </c>
      <c r="B85" s="60">
        <v>21</v>
      </c>
      <c r="C85" s="66">
        <v>60.164265232974913</v>
      </c>
      <c r="D85" s="66">
        <v>38.13383512544803</v>
      </c>
      <c r="E85" s="66">
        <v>49.149050179200003</v>
      </c>
      <c r="F85" s="66">
        <v>16.263637992831541</v>
      </c>
      <c r="G85" s="66">
        <v>0.41268817204301056</v>
      </c>
      <c r="H85" s="66">
        <v>0.10005404757832453</v>
      </c>
      <c r="I85" s="62" t="s">
        <v>152</v>
      </c>
      <c r="J85" s="62">
        <v>3009</v>
      </c>
      <c r="K85" s="67">
        <v>321</v>
      </c>
      <c r="M85" s="62">
        <v>53.064695340501785</v>
      </c>
      <c r="N85" s="62">
        <v>28.323655913978492</v>
      </c>
      <c r="O85" s="62">
        <v>40.694175627240149</v>
      </c>
      <c r="P85" s="96">
        <v>17.242634408602154</v>
      </c>
      <c r="Q85" s="62">
        <v>0</v>
      </c>
      <c r="U85" s="62">
        <v>6.6169397644240832E-2</v>
      </c>
    </row>
    <row r="86" spans="1:21" x14ac:dyDescent="0.2">
      <c r="A86" s="60">
        <v>3</v>
      </c>
      <c r="B86" s="60">
        <v>22</v>
      </c>
      <c r="C86" s="66">
        <v>60.864265232974915</v>
      </c>
      <c r="D86" s="66">
        <v>39.011612903225796</v>
      </c>
      <c r="E86" s="66">
        <v>49.9379390681</v>
      </c>
      <c r="F86" s="66">
        <v>15.394856630824375</v>
      </c>
      <c r="G86" s="66">
        <v>0.33279569892473121</v>
      </c>
      <c r="H86" s="66">
        <v>9.8640190164015748E-2</v>
      </c>
      <c r="I86" s="62" t="s">
        <v>153</v>
      </c>
      <c r="J86" s="62">
        <v>3011</v>
      </c>
      <c r="K86" s="67">
        <v>322</v>
      </c>
      <c r="M86" s="62">
        <v>53.248714621184021</v>
      </c>
      <c r="N86" s="62">
        <v>31.637339018662708</v>
      </c>
      <c r="O86" s="62">
        <v>42.443026819923368</v>
      </c>
      <c r="P86" s="96">
        <v>10.115527128908662</v>
      </c>
      <c r="Q86" s="62">
        <v>0</v>
      </c>
      <c r="U86" s="62">
        <v>0.16339910723787421</v>
      </c>
    </row>
    <row r="87" spans="1:21" x14ac:dyDescent="0.2">
      <c r="A87" s="60">
        <v>3</v>
      </c>
      <c r="B87" s="60">
        <v>23</v>
      </c>
      <c r="C87" s="66">
        <v>62.397598566308247</v>
      </c>
      <c r="D87" s="66">
        <v>38.411612903225794</v>
      </c>
      <c r="E87" s="66">
        <v>50.404605734699999</v>
      </c>
      <c r="F87" s="66">
        <v>14.61152329749104</v>
      </c>
      <c r="G87" s="66">
        <v>1.6129032258064533E-2</v>
      </c>
      <c r="H87" s="66">
        <v>3.405421201434012E-2</v>
      </c>
      <c r="I87" s="62" t="s">
        <v>154</v>
      </c>
      <c r="J87" s="62">
        <v>3022</v>
      </c>
      <c r="K87" s="67">
        <v>323</v>
      </c>
      <c r="M87" s="62">
        <v>64.947956989247317</v>
      </c>
      <c r="N87" s="62">
        <v>40.829247311827963</v>
      </c>
      <c r="O87" s="62">
        <v>52.888602150537629</v>
      </c>
      <c r="P87" s="96">
        <v>12.111397849462369</v>
      </c>
      <c r="Q87" s="62">
        <v>0</v>
      </c>
      <c r="U87" s="62">
        <v>0.14455298914233086</v>
      </c>
    </row>
    <row r="88" spans="1:21" x14ac:dyDescent="0.2">
      <c r="A88" s="60">
        <v>3</v>
      </c>
      <c r="B88" s="60">
        <v>24</v>
      </c>
      <c r="C88" s="66">
        <v>59.764265232974914</v>
      </c>
      <c r="D88" s="66">
        <v>38.556057347670247</v>
      </c>
      <c r="E88" s="66">
        <v>49.160161290300003</v>
      </c>
      <c r="F88" s="66">
        <v>15.873870967741937</v>
      </c>
      <c r="G88" s="66">
        <v>3.4032258064516444E-2</v>
      </c>
      <c r="H88" s="66">
        <v>0.11668361370124028</v>
      </c>
      <c r="I88" s="62" t="s">
        <v>155</v>
      </c>
      <c r="J88" s="62">
        <v>3031</v>
      </c>
      <c r="K88" s="67">
        <v>324</v>
      </c>
      <c r="M88" s="62">
        <v>77.904408602150554</v>
      </c>
      <c r="N88" s="62">
        <v>59.987849462365602</v>
      </c>
      <c r="O88" s="62">
        <v>68.946129032258071</v>
      </c>
      <c r="P88" s="96">
        <v>2.4675268817204299</v>
      </c>
      <c r="Q88" s="62">
        <v>3.9461290322580638</v>
      </c>
      <c r="U88" s="62">
        <v>8.0696706988305042E-2</v>
      </c>
    </row>
    <row r="89" spans="1:21" x14ac:dyDescent="0.2">
      <c r="A89" s="60">
        <v>3</v>
      </c>
      <c r="B89" s="60">
        <v>25</v>
      </c>
      <c r="C89" s="66">
        <v>61.1531541218638</v>
      </c>
      <c r="D89" s="66">
        <v>39.62272401433691</v>
      </c>
      <c r="E89" s="66">
        <v>50.387939068100003</v>
      </c>
      <c r="F89" s="66">
        <v>14.677275985663085</v>
      </c>
      <c r="G89" s="66">
        <v>6.5215053763440764E-2</v>
      </c>
      <c r="H89" s="66">
        <v>0.22271827499076294</v>
      </c>
      <c r="I89" s="62" t="s">
        <v>156</v>
      </c>
      <c r="J89" s="62">
        <v>3012</v>
      </c>
      <c r="K89" s="67">
        <v>325</v>
      </c>
      <c r="M89" s="62">
        <v>54.207849462365594</v>
      </c>
      <c r="N89" s="62">
        <v>32.350537634408603</v>
      </c>
      <c r="O89" s="62">
        <v>43.279193548387099</v>
      </c>
      <c r="P89" s="96">
        <v>11.183333951303922</v>
      </c>
      <c r="Q89" s="62">
        <v>0</v>
      </c>
      <c r="U89" s="62">
        <v>6.8925062539616971E-2</v>
      </c>
    </row>
    <row r="90" spans="1:21" x14ac:dyDescent="0.2">
      <c r="A90" s="60">
        <v>3</v>
      </c>
      <c r="B90" s="60">
        <v>26</v>
      </c>
      <c r="C90" s="66">
        <v>60.264265232974914</v>
      </c>
      <c r="D90" s="66">
        <v>39.033835125448029</v>
      </c>
      <c r="E90" s="66">
        <v>49.649050179200003</v>
      </c>
      <c r="F90" s="66">
        <v>15.81310035842294</v>
      </c>
      <c r="G90" s="66">
        <v>0.46215053763440844</v>
      </c>
      <c r="H90" s="66">
        <v>0.11636085735804667</v>
      </c>
      <c r="I90" s="62" t="s">
        <v>157</v>
      </c>
      <c r="J90" s="62">
        <v>3018</v>
      </c>
      <c r="K90" s="67">
        <v>326</v>
      </c>
      <c r="M90" s="62">
        <v>60.522293906810027</v>
      </c>
      <c r="N90" s="62">
        <v>36.735304659498205</v>
      </c>
      <c r="O90" s="62">
        <v>48.628799283154116</v>
      </c>
      <c r="P90" s="96">
        <v>20.01358917315536</v>
      </c>
      <c r="Q90" s="62">
        <v>0</v>
      </c>
      <c r="U90" s="62">
        <v>0.27380738432179008</v>
      </c>
    </row>
    <row r="91" spans="1:21" x14ac:dyDescent="0.2">
      <c r="A91" s="60">
        <v>3</v>
      </c>
      <c r="B91" s="60">
        <v>27</v>
      </c>
      <c r="C91" s="66">
        <v>62.308709677419351</v>
      </c>
      <c r="D91" s="66">
        <v>38.756057347670243</v>
      </c>
      <c r="E91" s="66">
        <v>50.532383512499997</v>
      </c>
      <c r="F91" s="66">
        <v>14.812831541218639</v>
      </c>
      <c r="G91" s="66">
        <v>0.34521505376344097</v>
      </c>
      <c r="H91" s="66">
        <v>0.11355074974604752</v>
      </c>
      <c r="I91" s="62" t="s">
        <v>158</v>
      </c>
      <c r="J91" s="62">
        <v>3029</v>
      </c>
      <c r="K91" s="67">
        <v>327</v>
      </c>
      <c r="M91" s="62">
        <v>72.975806451612911</v>
      </c>
      <c r="N91" s="62">
        <v>52.089139784946234</v>
      </c>
      <c r="O91" s="62">
        <v>62.532473118279569</v>
      </c>
      <c r="P91" s="96">
        <v>15.437119021134597</v>
      </c>
      <c r="Q91" s="62">
        <v>0</v>
      </c>
      <c r="U91" s="62">
        <v>0.17878360420893352</v>
      </c>
    </row>
    <row r="92" spans="1:21" x14ac:dyDescent="0.2">
      <c r="A92" s="60">
        <v>3</v>
      </c>
      <c r="B92" s="60">
        <v>28</v>
      </c>
      <c r="C92" s="66">
        <v>63.808709677419344</v>
      </c>
      <c r="D92" s="66">
        <v>41.056057347670247</v>
      </c>
      <c r="E92" s="66">
        <v>52.432383512500003</v>
      </c>
      <c r="F92" s="66">
        <v>13.01283154121864</v>
      </c>
      <c r="G92" s="66">
        <v>0.44521505376344095</v>
      </c>
      <c r="H92" s="66">
        <v>0.13054322800827942</v>
      </c>
      <c r="I92" s="62" t="s">
        <v>159</v>
      </c>
      <c r="J92" s="62">
        <v>3026</v>
      </c>
      <c r="K92" s="67">
        <v>328</v>
      </c>
      <c r="M92" s="62">
        <v>70.171971326164865</v>
      </c>
      <c r="N92" s="62">
        <v>44.288422939068099</v>
      </c>
      <c r="O92" s="62">
        <v>57.230197132616482</v>
      </c>
      <c r="P92" s="96">
        <v>6.4222043010752667</v>
      </c>
      <c r="Q92" s="62">
        <v>0</v>
      </c>
      <c r="U92" s="62">
        <v>0.62187295579167845</v>
      </c>
    </row>
    <row r="93" spans="1:21" x14ac:dyDescent="0.2">
      <c r="A93" s="60">
        <v>3</v>
      </c>
      <c r="B93" s="60">
        <v>29</v>
      </c>
      <c r="C93" s="66">
        <v>62.34204301075269</v>
      </c>
      <c r="D93" s="66">
        <v>40.13383512544803</v>
      </c>
      <c r="E93" s="66">
        <v>51.237939068099998</v>
      </c>
      <c r="F93" s="66">
        <v>14.177652329749105</v>
      </c>
      <c r="G93" s="66">
        <v>0.41559139784946242</v>
      </c>
      <c r="H93" s="66">
        <v>0.12032505579300459</v>
      </c>
      <c r="I93" s="62" t="s">
        <v>160</v>
      </c>
      <c r="J93" s="62">
        <v>3027</v>
      </c>
      <c r="K93" s="67">
        <v>329</v>
      </c>
      <c r="M93" s="62">
        <v>70.897311827956983</v>
      </c>
      <c r="N93" s="62">
        <v>46.258279569892466</v>
      </c>
      <c r="O93" s="62">
        <v>58.577795698924731</v>
      </c>
      <c r="P93" s="96">
        <v>0.24408602150537581</v>
      </c>
      <c r="Q93" s="62">
        <v>0</v>
      </c>
      <c r="U93" s="62">
        <v>0.10121895988578961</v>
      </c>
    </row>
    <row r="94" spans="1:21" x14ac:dyDescent="0.2">
      <c r="A94" s="60">
        <v>3</v>
      </c>
      <c r="B94" s="60">
        <v>30</v>
      </c>
      <c r="C94" s="66">
        <v>61.164265232974913</v>
      </c>
      <c r="D94" s="66">
        <v>39.700501792114693</v>
      </c>
      <c r="E94" s="66">
        <v>50.432383512500003</v>
      </c>
      <c r="F94" s="66">
        <v>15.149874551971328</v>
      </c>
      <c r="G94" s="66">
        <v>0.58225806451612905</v>
      </c>
      <c r="H94" s="66">
        <v>0.20353345316314694</v>
      </c>
      <c r="I94" s="62" t="s">
        <v>161</v>
      </c>
      <c r="J94" s="62">
        <v>3028</v>
      </c>
      <c r="K94" s="67">
        <v>330</v>
      </c>
      <c r="M94" s="62">
        <v>72.031254480286734</v>
      </c>
      <c r="N94" s="62">
        <v>48.531290322580638</v>
      </c>
      <c r="O94" s="62">
        <v>60.281272401433696</v>
      </c>
      <c r="P94" s="96">
        <v>9.2110215053763422</v>
      </c>
      <c r="Q94" s="62">
        <v>0</v>
      </c>
      <c r="U94" s="62">
        <v>0.14050750192221204</v>
      </c>
    </row>
    <row r="95" spans="1:21" x14ac:dyDescent="0.2">
      <c r="A95" s="60">
        <v>3</v>
      </c>
      <c r="B95" s="60">
        <v>31</v>
      </c>
      <c r="C95" s="66">
        <v>63.297598566308245</v>
      </c>
      <c r="D95" s="66">
        <v>41.144946236559136</v>
      </c>
      <c r="E95" s="66">
        <v>52.2212724014</v>
      </c>
      <c r="F95" s="66">
        <v>12.977813620071688</v>
      </c>
      <c r="G95" s="66">
        <v>0.19908602150537622</v>
      </c>
      <c r="H95" s="66">
        <v>0.12900546650663855</v>
      </c>
      <c r="I95" s="62" t="s">
        <v>162</v>
      </c>
      <c r="J95" s="62">
        <v>3023</v>
      </c>
      <c r="K95" s="67">
        <v>331</v>
      </c>
      <c r="M95" s="62">
        <v>65.814150290446179</v>
      </c>
      <c r="N95" s="62">
        <v>41.819181806945984</v>
      </c>
      <c r="O95" s="62">
        <v>53.816666048696078</v>
      </c>
      <c r="P95" s="96">
        <v>25.256075268817206</v>
      </c>
      <c r="Q95" s="62">
        <v>0</v>
      </c>
      <c r="U95" s="62">
        <v>0.19460850921831788</v>
      </c>
    </row>
    <row r="96" spans="1:21" x14ac:dyDescent="0.2">
      <c r="A96" s="60">
        <v>4</v>
      </c>
      <c r="B96" s="60">
        <v>1</v>
      </c>
      <c r="C96" s="66">
        <v>65.197467144563916</v>
      </c>
      <c r="D96" s="66">
        <v>40.797861409796887</v>
      </c>
      <c r="E96" s="66">
        <v>52.9976642771</v>
      </c>
      <c r="F96" s="66">
        <v>12.136780167264039</v>
      </c>
      <c r="G96" s="66">
        <v>0.13444444444444439</v>
      </c>
      <c r="H96" s="66">
        <v>0.11449255217996882</v>
      </c>
      <c r="I96" s="62" t="s">
        <v>163</v>
      </c>
      <c r="J96" s="62">
        <v>4008</v>
      </c>
      <c r="K96" s="67">
        <v>401</v>
      </c>
      <c r="M96" s="62">
        <v>63.774814814814818</v>
      </c>
      <c r="N96" s="62">
        <v>38.690370370370367</v>
      </c>
      <c r="O96" s="62">
        <v>51.232592592592589</v>
      </c>
      <c r="P96" s="96">
        <v>26.646851851851856</v>
      </c>
      <c r="Q96" s="62">
        <v>0</v>
      </c>
      <c r="U96" s="62">
        <v>3.4314194634594966E-2</v>
      </c>
    </row>
    <row r="97" spans="1:21" x14ac:dyDescent="0.2">
      <c r="A97" s="60">
        <v>4</v>
      </c>
      <c r="B97" s="60">
        <v>2</v>
      </c>
      <c r="C97" s="66">
        <v>66.179259259259254</v>
      </c>
      <c r="D97" s="66">
        <v>43.334814814814813</v>
      </c>
      <c r="E97" s="66">
        <v>54.757037037000003</v>
      </c>
      <c r="F97" s="66">
        <v>10.70962962962963</v>
      </c>
      <c r="G97" s="66">
        <v>0.46666666666666667</v>
      </c>
      <c r="H97" s="66">
        <v>6.0568656182985146E-2</v>
      </c>
      <c r="I97" s="62" t="s">
        <v>164</v>
      </c>
      <c r="J97" s="62">
        <v>4005</v>
      </c>
      <c r="K97" s="67">
        <v>402</v>
      </c>
      <c r="M97" s="62">
        <v>59.794778972520909</v>
      </c>
      <c r="N97" s="62">
        <v>36.18596176821984</v>
      </c>
      <c r="O97" s="62">
        <v>47.990370370370364</v>
      </c>
      <c r="P97" s="96">
        <v>19.918189964157701</v>
      </c>
      <c r="Q97" s="62">
        <v>0</v>
      </c>
      <c r="U97" s="62">
        <v>8.2354893801585616E-2</v>
      </c>
    </row>
    <row r="98" spans="1:21" x14ac:dyDescent="0.2">
      <c r="A98" s="60">
        <v>4</v>
      </c>
      <c r="B98" s="60">
        <v>3</v>
      </c>
      <c r="C98" s="66">
        <v>66.012592592592597</v>
      </c>
      <c r="D98" s="66">
        <v>43.045925925925921</v>
      </c>
      <c r="E98" s="66">
        <v>54.529259259200003</v>
      </c>
      <c r="F98" s="66">
        <v>11.048518518518517</v>
      </c>
      <c r="G98" s="66">
        <v>0.57777777777777806</v>
      </c>
      <c r="H98" s="66">
        <v>0.25732174599628421</v>
      </c>
      <c r="I98" s="62" t="s">
        <v>165</v>
      </c>
      <c r="J98" s="62">
        <v>4021</v>
      </c>
      <c r="K98" s="67">
        <v>403</v>
      </c>
      <c r="M98" s="62">
        <v>72.966666666666669</v>
      </c>
      <c r="N98" s="62">
        <v>51.39777777777779</v>
      </c>
      <c r="O98" s="62">
        <v>62.182222222222222</v>
      </c>
      <c r="P98" s="96">
        <v>11.266666666666667</v>
      </c>
      <c r="Q98" s="62">
        <v>0</v>
      </c>
      <c r="U98" s="62">
        <v>0.28149827346449868</v>
      </c>
    </row>
    <row r="99" spans="1:21" x14ac:dyDescent="0.2">
      <c r="A99" s="60">
        <v>4</v>
      </c>
      <c r="B99" s="60">
        <v>4</v>
      </c>
      <c r="C99" s="66">
        <v>64.657037037037028</v>
      </c>
      <c r="D99" s="66">
        <v>40.212592592592593</v>
      </c>
      <c r="E99" s="66">
        <v>52.434814814799999</v>
      </c>
      <c r="F99" s="66">
        <v>12.698518518518521</v>
      </c>
      <c r="G99" s="66">
        <v>0.13333333333333333</v>
      </c>
      <c r="H99" s="66">
        <v>0.16966653349122454</v>
      </c>
      <c r="I99" s="62" t="s">
        <v>166</v>
      </c>
      <c r="J99" s="62">
        <v>4003</v>
      </c>
      <c r="K99" s="67">
        <v>404</v>
      </c>
      <c r="M99" s="62">
        <v>57.312150537634402</v>
      </c>
      <c r="N99" s="62">
        <v>32.851469534050189</v>
      </c>
      <c r="O99" s="62">
        <v>45.081810035842295</v>
      </c>
      <c r="P99" s="96">
        <v>15.649988052568695</v>
      </c>
      <c r="Q99" s="62">
        <v>0</v>
      </c>
      <c r="U99" s="62">
        <v>5.5125573012065887E-2</v>
      </c>
    </row>
    <row r="100" spans="1:21" x14ac:dyDescent="0.2">
      <c r="A100" s="60">
        <v>4</v>
      </c>
      <c r="B100" s="60">
        <v>5</v>
      </c>
      <c r="C100" s="66">
        <v>64.179259259259254</v>
      </c>
      <c r="D100" s="66">
        <v>40.923703703703708</v>
      </c>
      <c r="E100" s="66">
        <v>52.551481481400003</v>
      </c>
      <c r="F100" s="66">
        <v>12.931851851851853</v>
      </c>
      <c r="G100" s="66">
        <v>0.48333333333333334</v>
      </c>
      <c r="H100" s="66">
        <v>0.15382312973597465</v>
      </c>
      <c r="I100" s="62" t="s">
        <v>167</v>
      </c>
      <c r="J100" s="62">
        <v>4007</v>
      </c>
      <c r="K100" s="67">
        <v>405</v>
      </c>
      <c r="M100" s="62">
        <v>62.873835125448025</v>
      </c>
      <c r="N100" s="62">
        <v>37.83326164874552</v>
      </c>
      <c r="O100" s="62">
        <v>50.353548387096779</v>
      </c>
      <c r="P100" s="96">
        <v>8.7870370370370381</v>
      </c>
      <c r="Q100" s="62">
        <v>0</v>
      </c>
      <c r="U100" s="62">
        <v>6.5094528155378098E-2</v>
      </c>
    </row>
    <row r="101" spans="1:21" x14ac:dyDescent="0.2">
      <c r="A101" s="60">
        <v>4</v>
      </c>
      <c r="B101" s="60">
        <v>6</v>
      </c>
      <c r="C101" s="66">
        <v>62.590370370370366</v>
      </c>
      <c r="D101" s="66">
        <v>40.968148148148153</v>
      </c>
      <c r="E101" s="66">
        <v>51.779259259200003</v>
      </c>
      <c r="F101" s="66">
        <v>13.702407407407406</v>
      </c>
      <c r="G101" s="66">
        <v>0.48166666666666724</v>
      </c>
      <c r="H101" s="66">
        <v>6.9537459301013058E-2</v>
      </c>
      <c r="I101" s="62" t="s">
        <v>168</v>
      </c>
      <c r="J101" s="62">
        <v>4012</v>
      </c>
      <c r="K101" s="67">
        <v>406</v>
      </c>
      <c r="M101" s="62">
        <v>67.568518518518502</v>
      </c>
      <c r="N101" s="62">
        <v>41.454074074074065</v>
      </c>
      <c r="O101" s="62">
        <v>54.511296296296287</v>
      </c>
      <c r="P101" s="96">
        <v>7.9440740740740754</v>
      </c>
      <c r="Q101" s="62">
        <v>0</v>
      </c>
      <c r="U101" s="62">
        <v>4.7397799863043176E-2</v>
      </c>
    </row>
    <row r="102" spans="1:21" x14ac:dyDescent="0.2">
      <c r="A102" s="60">
        <v>4</v>
      </c>
      <c r="B102" s="60">
        <v>7</v>
      </c>
      <c r="C102" s="66">
        <v>66.623703703703697</v>
      </c>
      <c r="D102" s="66">
        <v>43.312592592592594</v>
      </c>
      <c r="E102" s="66">
        <v>54.968148148099999</v>
      </c>
      <c r="F102" s="66">
        <v>10.629074074074076</v>
      </c>
      <c r="G102" s="66">
        <v>0.59722222222222243</v>
      </c>
      <c r="H102" s="66">
        <v>9.8164302760162733E-2</v>
      </c>
      <c r="I102" s="62" t="s">
        <v>169</v>
      </c>
      <c r="J102" s="62">
        <v>4002</v>
      </c>
      <c r="K102" s="67">
        <v>407</v>
      </c>
      <c r="M102" s="62">
        <v>52.820322580645147</v>
      </c>
      <c r="N102" s="62">
        <v>32.184157706093202</v>
      </c>
      <c r="O102" s="62">
        <v>42.502240143369171</v>
      </c>
      <c r="P102" s="96">
        <v>1.7433333333333338</v>
      </c>
      <c r="Q102" s="62">
        <v>0</v>
      </c>
      <c r="U102" s="62">
        <v>3.6474425959841898E-2</v>
      </c>
    </row>
    <row r="103" spans="1:21" x14ac:dyDescent="0.2">
      <c r="A103" s="60">
        <v>4</v>
      </c>
      <c r="B103" s="60">
        <v>8</v>
      </c>
      <c r="C103" s="66">
        <v>67.834814814814806</v>
      </c>
      <c r="D103" s="66">
        <v>44.468148148148153</v>
      </c>
      <c r="E103" s="66">
        <v>56.151481481399998</v>
      </c>
      <c r="F103" s="66">
        <v>10.123518518518521</v>
      </c>
      <c r="G103" s="66">
        <v>1.2749999999999999</v>
      </c>
      <c r="H103" s="66">
        <v>6.4010983647567285E-2</v>
      </c>
      <c r="I103" s="62" t="s">
        <v>170</v>
      </c>
      <c r="J103" s="62">
        <v>4001</v>
      </c>
      <c r="K103" s="67">
        <v>408</v>
      </c>
      <c r="M103" s="62">
        <v>48.142592592592578</v>
      </c>
      <c r="N103" s="62">
        <v>28.563703703703712</v>
      </c>
      <c r="O103" s="62">
        <v>38.353148148148151</v>
      </c>
      <c r="P103" s="96">
        <v>0</v>
      </c>
      <c r="Q103" s="62">
        <v>0</v>
      </c>
      <c r="U103" s="62">
        <v>5.7498293188931841E-2</v>
      </c>
    </row>
    <row r="104" spans="1:21" x14ac:dyDescent="0.2">
      <c r="A104" s="60">
        <v>4</v>
      </c>
      <c r="B104" s="60">
        <v>9</v>
      </c>
      <c r="C104" s="66">
        <v>67.412592592592588</v>
      </c>
      <c r="D104" s="66">
        <v>43.245925925925924</v>
      </c>
      <c r="E104" s="66">
        <v>55.329259259200001</v>
      </c>
      <c r="F104" s="66">
        <v>11.034074074074075</v>
      </c>
      <c r="G104" s="66">
        <v>1.3633333333333335</v>
      </c>
      <c r="H104" s="66">
        <v>9.6118910281504516E-2</v>
      </c>
      <c r="I104" s="62" t="s">
        <v>171</v>
      </c>
      <c r="J104" s="62">
        <v>4009</v>
      </c>
      <c r="K104" s="67">
        <v>409</v>
      </c>
      <c r="M104" s="62">
        <v>64.059259259259264</v>
      </c>
      <c r="N104" s="62">
        <v>40.355925925925931</v>
      </c>
      <c r="O104" s="62">
        <v>52.207592592592597</v>
      </c>
      <c r="P104" s="96">
        <v>4.481851851851852</v>
      </c>
      <c r="Q104" s="62">
        <v>0</v>
      </c>
      <c r="U104" s="62">
        <v>8.9272967156279207E-2</v>
      </c>
    </row>
    <row r="105" spans="1:21" x14ac:dyDescent="0.2">
      <c r="A105" s="60">
        <v>4</v>
      </c>
      <c r="B105" s="60">
        <v>10</v>
      </c>
      <c r="C105" s="66">
        <v>67.968148148148146</v>
      </c>
      <c r="D105" s="66">
        <v>42.76814814814815</v>
      </c>
      <c r="E105" s="66">
        <v>55.368148148099998</v>
      </c>
      <c r="F105" s="66">
        <v>10.761296296296299</v>
      </c>
      <c r="G105" s="66">
        <v>1.1294444444444447</v>
      </c>
      <c r="H105" s="66">
        <v>0.12852011376515121</v>
      </c>
      <c r="I105" s="62" t="s">
        <v>172</v>
      </c>
      <c r="J105" s="62">
        <v>4010</v>
      </c>
      <c r="K105" s="67">
        <v>410</v>
      </c>
      <c r="M105" s="62">
        <v>65.444444444444443</v>
      </c>
      <c r="N105" s="62">
        <v>40.61</v>
      </c>
      <c r="O105" s="62">
        <v>53.027222222222214</v>
      </c>
      <c r="P105" s="96">
        <v>0</v>
      </c>
      <c r="Q105" s="62">
        <v>0</v>
      </c>
      <c r="U105" s="62">
        <v>8.5902180905131423E-2</v>
      </c>
    </row>
    <row r="106" spans="1:21" x14ac:dyDescent="0.2">
      <c r="A106" s="60">
        <v>4</v>
      </c>
      <c r="B106" s="60">
        <v>11</v>
      </c>
      <c r="C106" s="66">
        <v>69.212592592592586</v>
      </c>
      <c r="D106" s="66">
        <v>43.301481481481481</v>
      </c>
      <c r="E106" s="66">
        <v>56.257037037000003</v>
      </c>
      <c r="F106" s="66">
        <v>9.2240740740740765</v>
      </c>
      <c r="G106" s="66">
        <v>0.48111111111111171</v>
      </c>
      <c r="H106" s="66">
        <v>0.14879993535911382</v>
      </c>
      <c r="I106" s="62" t="s">
        <v>173</v>
      </c>
      <c r="J106" s="62">
        <v>4015</v>
      </c>
      <c r="K106" s="67">
        <v>411</v>
      </c>
      <c r="M106" s="62">
        <v>68.933703703703699</v>
      </c>
      <c r="N106" s="62">
        <v>45.178148148148146</v>
      </c>
      <c r="O106" s="62">
        <v>57.055925925925926</v>
      </c>
      <c r="P106" s="96">
        <v>0</v>
      </c>
      <c r="Q106" s="62">
        <v>0</v>
      </c>
      <c r="U106" s="62">
        <v>0.13140576511618254</v>
      </c>
    </row>
    <row r="107" spans="1:21" x14ac:dyDescent="0.2">
      <c r="A107" s="60">
        <v>4</v>
      </c>
      <c r="B107" s="60">
        <v>12</v>
      </c>
      <c r="C107" s="66">
        <v>68.590370370370366</v>
      </c>
      <c r="D107" s="66">
        <v>45.257037037037044</v>
      </c>
      <c r="E107" s="66">
        <v>56.923703703699999</v>
      </c>
      <c r="F107" s="66">
        <v>8.6901851851851841</v>
      </c>
      <c r="G107" s="66">
        <v>0.61388888888888948</v>
      </c>
      <c r="H107" s="66">
        <v>0.12125326276349219</v>
      </c>
      <c r="I107" s="62" t="s">
        <v>174</v>
      </c>
      <c r="J107" s="62">
        <v>4029</v>
      </c>
      <c r="K107" s="67">
        <v>412</v>
      </c>
      <c r="M107" s="62">
        <v>82.474444444444444</v>
      </c>
      <c r="N107" s="62">
        <v>60.522222222222233</v>
      </c>
      <c r="O107" s="62">
        <v>71.498333333333321</v>
      </c>
      <c r="P107" s="96">
        <v>12.792407407407405</v>
      </c>
      <c r="Q107" s="62">
        <v>6.4983333333333313</v>
      </c>
      <c r="U107" s="62">
        <v>0.19315465512380944</v>
      </c>
    </row>
    <row r="108" spans="1:21" x14ac:dyDescent="0.2">
      <c r="A108" s="60">
        <v>4</v>
      </c>
      <c r="B108" s="60">
        <v>13</v>
      </c>
      <c r="C108" s="66">
        <v>65.768148148148143</v>
      </c>
      <c r="D108" s="66">
        <v>45.479259259259265</v>
      </c>
      <c r="E108" s="66">
        <v>55.623703703700002</v>
      </c>
      <c r="F108" s="66">
        <v>9.4907407407407405</v>
      </c>
      <c r="G108" s="66">
        <v>0.11444444444444457</v>
      </c>
      <c r="H108" s="66">
        <v>0.21297988367648102</v>
      </c>
      <c r="I108" s="62" t="s">
        <v>175</v>
      </c>
      <c r="J108" s="62">
        <v>4030</v>
      </c>
      <c r="K108" s="67">
        <v>413</v>
      </c>
      <c r="M108" s="62">
        <v>83.646666666666661</v>
      </c>
      <c r="N108" s="62">
        <v>64.602222222222224</v>
      </c>
      <c r="O108" s="62">
        <v>74.124444444444435</v>
      </c>
      <c r="P108" s="96">
        <v>14.646451612903228</v>
      </c>
      <c r="Q108" s="62">
        <v>9.1244444444444444</v>
      </c>
      <c r="U108" s="62">
        <v>5.2883114776406184E-2</v>
      </c>
    </row>
    <row r="109" spans="1:21" x14ac:dyDescent="0.2">
      <c r="A109" s="60">
        <v>4</v>
      </c>
      <c r="B109" s="60">
        <v>14</v>
      </c>
      <c r="C109" s="66">
        <v>66.912592592592588</v>
      </c>
      <c r="D109" s="66">
        <v>45.245925925925931</v>
      </c>
      <c r="E109" s="66">
        <v>56.079259259200001</v>
      </c>
      <c r="F109" s="66">
        <v>9.3840740740740731</v>
      </c>
      <c r="G109" s="66">
        <v>0.46333333333333304</v>
      </c>
      <c r="H109" s="66">
        <v>0.21796959600488766</v>
      </c>
      <c r="I109" s="62" t="s">
        <v>176</v>
      </c>
      <c r="J109" s="62">
        <v>4019</v>
      </c>
      <c r="K109" s="67">
        <v>414</v>
      </c>
      <c r="M109" s="62">
        <v>72.488148148148142</v>
      </c>
      <c r="N109" s="62">
        <v>48.548148148148151</v>
      </c>
      <c r="O109" s="62">
        <v>60.51814814814815</v>
      </c>
      <c r="P109" s="96">
        <v>22.497759856630822</v>
      </c>
      <c r="Q109" s="62">
        <v>0</v>
      </c>
      <c r="U109" s="62">
        <v>0.27820878398080084</v>
      </c>
    </row>
    <row r="110" spans="1:21" x14ac:dyDescent="0.2">
      <c r="A110" s="60">
        <v>4</v>
      </c>
      <c r="B110" s="60">
        <v>15</v>
      </c>
      <c r="C110" s="66">
        <v>69.390370370370363</v>
      </c>
      <c r="D110" s="66">
        <v>46.323703703703707</v>
      </c>
      <c r="E110" s="66">
        <v>57.857037036999998</v>
      </c>
      <c r="F110" s="66">
        <v>8.3351851851851855</v>
      </c>
      <c r="G110" s="66">
        <v>1.1922222222222223</v>
      </c>
      <c r="H110" s="66">
        <v>0.12432947451686109</v>
      </c>
      <c r="I110" s="62" t="s">
        <v>177</v>
      </c>
      <c r="J110" s="62">
        <v>4004</v>
      </c>
      <c r="K110" s="67">
        <v>415</v>
      </c>
      <c r="M110" s="62">
        <v>58.998148148148147</v>
      </c>
      <c r="N110" s="62">
        <v>34.190370370370374</v>
      </c>
      <c r="O110" s="62">
        <v>46.59425925925926</v>
      </c>
      <c r="P110" s="96">
        <v>17.009629629629629</v>
      </c>
      <c r="Q110" s="62">
        <v>0</v>
      </c>
      <c r="U110" s="62">
        <v>6.6634598531953151E-2</v>
      </c>
    </row>
    <row r="111" spans="1:21" x14ac:dyDescent="0.2">
      <c r="A111" s="60">
        <v>4</v>
      </c>
      <c r="B111" s="60">
        <v>16</v>
      </c>
      <c r="C111" s="66">
        <v>69.712592592592586</v>
      </c>
      <c r="D111" s="66">
        <v>45.757037037037044</v>
      </c>
      <c r="E111" s="66">
        <v>57.734814814800004</v>
      </c>
      <c r="F111" s="66">
        <v>8.5579629629629625</v>
      </c>
      <c r="G111" s="66">
        <v>1.2927777777777778</v>
      </c>
      <c r="H111" s="66">
        <v>7.290267931940142E-2</v>
      </c>
      <c r="I111" s="62" t="s">
        <v>178</v>
      </c>
      <c r="J111" s="62">
        <v>4006</v>
      </c>
      <c r="K111" s="67">
        <v>416</v>
      </c>
      <c r="M111" s="62">
        <v>62.286642771804054</v>
      </c>
      <c r="N111" s="62">
        <v>36.413381123058542</v>
      </c>
      <c r="O111" s="62">
        <v>49.350011947431305</v>
      </c>
      <c r="P111" s="96">
        <v>6.4081481481481477</v>
      </c>
      <c r="Q111" s="62">
        <v>0</v>
      </c>
      <c r="U111" s="62">
        <v>0.1256482544362538</v>
      </c>
    </row>
    <row r="112" spans="1:21" x14ac:dyDescent="0.2">
      <c r="A112" s="60">
        <v>4</v>
      </c>
      <c r="B112" s="60">
        <v>17</v>
      </c>
      <c r="C112" s="66">
        <v>71.434814814814828</v>
      </c>
      <c r="D112" s="66">
        <v>45.379259259259264</v>
      </c>
      <c r="E112" s="66">
        <v>58.407037037000002</v>
      </c>
      <c r="F112" s="66">
        <v>7.5446296296296289</v>
      </c>
      <c r="G112" s="66">
        <v>0.95166666666666611</v>
      </c>
      <c r="H112" s="66">
        <v>7.0220136785490911E-2</v>
      </c>
      <c r="I112" s="62" t="s">
        <v>179</v>
      </c>
      <c r="J112" s="62">
        <v>4013</v>
      </c>
      <c r="K112" s="67">
        <v>417</v>
      </c>
      <c r="M112" s="62">
        <v>66.851851851851848</v>
      </c>
      <c r="N112" s="62">
        <v>43.756296296296306</v>
      </c>
      <c r="O112" s="62">
        <v>55.304074074074073</v>
      </c>
      <c r="P112" s="96">
        <v>0.7683333333333332</v>
      </c>
      <c r="Q112" s="62">
        <v>0</v>
      </c>
      <c r="U112" s="62">
        <v>0.14351335099711771</v>
      </c>
    </row>
    <row r="113" spans="1:21" x14ac:dyDescent="0.2">
      <c r="A113" s="60">
        <v>4</v>
      </c>
      <c r="B113" s="60">
        <v>18</v>
      </c>
      <c r="C113" s="66">
        <v>72.501481481481477</v>
      </c>
      <c r="D113" s="66">
        <v>46.545925925925935</v>
      </c>
      <c r="E113" s="66">
        <v>59.523703703700001</v>
      </c>
      <c r="F113" s="66">
        <v>6.4318518518518513</v>
      </c>
      <c r="G113" s="66">
        <v>0.95555555555555527</v>
      </c>
      <c r="H113" s="66">
        <v>0.11045248173088651</v>
      </c>
      <c r="I113" s="62" t="s">
        <v>180</v>
      </c>
      <c r="J113" s="62">
        <v>4028</v>
      </c>
      <c r="K113" s="67">
        <v>418</v>
      </c>
      <c r="M113" s="62">
        <v>79.974444444444444</v>
      </c>
      <c r="N113" s="62">
        <v>59.332222222222221</v>
      </c>
      <c r="O113" s="62">
        <v>69.65333333333335</v>
      </c>
      <c r="P113" s="96">
        <v>10.488703703703704</v>
      </c>
      <c r="Q113" s="62">
        <v>4.6533333333333324</v>
      </c>
      <c r="U113" s="62">
        <v>0.35548921614048012</v>
      </c>
    </row>
    <row r="114" spans="1:21" x14ac:dyDescent="0.2">
      <c r="A114" s="60">
        <v>4</v>
      </c>
      <c r="B114" s="60">
        <v>19</v>
      </c>
      <c r="C114" s="66">
        <v>71.657037037037028</v>
      </c>
      <c r="D114" s="66">
        <v>49.045925925925921</v>
      </c>
      <c r="E114" s="66">
        <v>60.3514814814</v>
      </c>
      <c r="F114" s="66">
        <v>5.8690740740740743</v>
      </c>
      <c r="G114" s="66">
        <v>1.2205555555555554</v>
      </c>
      <c r="H114" s="66">
        <v>0.22932948561290514</v>
      </c>
      <c r="I114" s="62" t="s">
        <v>181</v>
      </c>
      <c r="J114" s="62">
        <v>4011</v>
      </c>
      <c r="K114" s="67">
        <v>419</v>
      </c>
      <c r="M114" s="62">
        <v>65.109999999999985</v>
      </c>
      <c r="N114" s="62">
        <v>42.356666666666669</v>
      </c>
      <c r="O114" s="62">
        <v>53.733333333333334</v>
      </c>
      <c r="P114" s="96">
        <v>18.40574074074074</v>
      </c>
      <c r="Q114" s="62">
        <v>0</v>
      </c>
      <c r="U114" s="62">
        <v>0.22726920635320935</v>
      </c>
    </row>
    <row r="115" spans="1:21" x14ac:dyDescent="0.2">
      <c r="A115" s="60">
        <v>4</v>
      </c>
      <c r="B115" s="60">
        <v>20</v>
      </c>
      <c r="C115" s="66">
        <v>71.57925925925926</v>
      </c>
      <c r="D115" s="66">
        <v>48.245925925925924</v>
      </c>
      <c r="E115" s="66">
        <v>59.912592592499998</v>
      </c>
      <c r="F115" s="66">
        <v>6.0296296296296292</v>
      </c>
      <c r="G115" s="66">
        <v>0.94222222222222263</v>
      </c>
      <c r="H115" s="66">
        <v>0.13479988145334568</v>
      </c>
      <c r="I115" s="62" t="s">
        <v>182</v>
      </c>
      <c r="J115" s="62">
        <v>4014</v>
      </c>
      <c r="K115" s="67">
        <v>420</v>
      </c>
      <c r="M115" s="62">
        <v>69.228518518518527</v>
      </c>
      <c r="N115" s="62">
        <v>43.197407407407418</v>
      </c>
      <c r="O115" s="62">
        <v>56.212962962962962</v>
      </c>
      <c r="P115" s="96">
        <v>11.972777777777781</v>
      </c>
      <c r="Q115" s="62">
        <v>0</v>
      </c>
      <c r="U115" s="62">
        <v>0.1570345440205384</v>
      </c>
    </row>
    <row r="116" spans="1:21" x14ac:dyDescent="0.2">
      <c r="A116" s="60">
        <v>4</v>
      </c>
      <c r="B116" s="60">
        <v>21</v>
      </c>
      <c r="C116" s="66">
        <v>72.07925925925926</v>
      </c>
      <c r="D116" s="66">
        <v>48.790370370370375</v>
      </c>
      <c r="E116" s="66">
        <v>60.434814814799999</v>
      </c>
      <c r="F116" s="66">
        <v>5.590740740740741</v>
      </c>
      <c r="G116" s="66">
        <v>1.025555555555556</v>
      </c>
      <c r="H116" s="66">
        <v>0.16087922369481092</v>
      </c>
      <c r="I116" s="62" t="s">
        <v>183</v>
      </c>
      <c r="J116" s="62">
        <v>4022</v>
      </c>
      <c r="K116" s="67">
        <v>421</v>
      </c>
      <c r="M116" s="62">
        <v>76.411111111111097</v>
      </c>
      <c r="N116" s="62">
        <v>50.102222222222231</v>
      </c>
      <c r="O116" s="62">
        <v>63.256666666666668</v>
      </c>
      <c r="P116" s="96">
        <v>9.6959259259259252</v>
      </c>
      <c r="Q116" s="62">
        <v>0</v>
      </c>
      <c r="U116" s="62">
        <v>0.1026478736593945</v>
      </c>
    </row>
    <row r="117" spans="1:21" x14ac:dyDescent="0.2">
      <c r="A117" s="60">
        <v>4</v>
      </c>
      <c r="B117" s="60">
        <v>22</v>
      </c>
      <c r="C117" s="66">
        <v>71.412592592592588</v>
      </c>
      <c r="D117" s="66">
        <v>47.945925925925934</v>
      </c>
      <c r="E117" s="66">
        <v>59.679259259200002</v>
      </c>
      <c r="F117" s="66">
        <v>6.0807407407407412</v>
      </c>
      <c r="G117" s="66">
        <v>0.76000000000000034</v>
      </c>
      <c r="H117" s="66">
        <v>8.9724818569699091E-2</v>
      </c>
      <c r="I117" s="62" t="s">
        <v>184</v>
      </c>
      <c r="J117" s="62">
        <v>4026</v>
      </c>
      <c r="K117" s="67">
        <v>422</v>
      </c>
      <c r="M117" s="62">
        <v>78.709999999999994</v>
      </c>
      <c r="N117" s="62">
        <v>55.476666666666667</v>
      </c>
      <c r="O117" s="62">
        <v>67.09333333333332</v>
      </c>
      <c r="P117" s="96">
        <v>2.8177777777777777</v>
      </c>
      <c r="Q117" s="62">
        <v>2.0933333333333342</v>
      </c>
      <c r="U117" s="62">
        <v>0.19267643817207147</v>
      </c>
    </row>
    <row r="118" spans="1:21" x14ac:dyDescent="0.2">
      <c r="A118" s="60">
        <v>4</v>
      </c>
      <c r="B118" s="60">
        <v>23</v>
      </c>
      <c r="C118" s="66">
        <v>71.434814814814814</v>
      </c>
      <c r="D118" s="66">
        <v>48.02370370370371</v>
      </c>
      <c r="E118" s="66">
        <v>59.729259259199999</v>
      </c>
      <c r="F118" s="66">
        <v>6.3957407407407407</v>
      </c>
      <c r="G118" s="66">
        <v>1.125</v>
      </c>
      <c r="H118" s="66">
        <v>0.25483691730026997</v>
      </c>
      <c r="I118" s="62" t="s">
        <v>185</v>
      </c>
      <c r="J118" s="62">
        <v>4027</v>
      </c>
      <c r="K118" s="67">
        <v>423</v>
      </c>
      <c r="M118" s="62">
        <v>78.802222222222227</v>
      </c>
      <c r="N118" s="62">
        <v>58.001111111111115</v>
      </c>
      <c r="O118" s="62">
        <v>68.401666666666671</v>
      </c>
      <c r="P118" s="96">
        <v>0</v>
      </c>
      <c r="Q118" s="62">
        <v>3.4016666666666655</v>
      </c>
      <c r="U118" s="62">
        <v>0.19773873403455469</v>
      </c>
    </row>
    <row r="119" spans="1:21" x14ac:dyDescent="0.2">
      <c r="A119" s="60">
        <v>4</v>
      </c>
      <c r="B119" s="60">
        <v>24</v>
      </c>
      <c r="C119" s="66">
        <v>71.657037037037028</v>
      </c>
      <c r="D119" s="66">
        <v>49.145925925925923</v>
      </c>
      <c r="E119" s="66">
        <v>60.401481481399998</v>
      </c>
      <c r="F119" s="66">
        <v>6.11962962962963</v>
      </c>
      <c r="G119" s="66">
        <v>1.5211111111111109</v>
      </c>
      <c r="H119" s="66">
        <v>0.34571749293758841</v>
      </c>
      <c r="I119" s="62" t="s">
        <v>186</v>
      </c>
      <c r="J119" s="62">
        <v>4020</v>
      </c>
      <c r="K119" s="67">
        <v>424</v>
      </c>
      <c r="M119" s="62">
        <v>72.134181600955799</v>
      </c>
      <c r="N119" s="62">
        <v>50.732962962962958</v>
      </c>
      <c r="O119" s="62">
        <v>61.433572281959378</v>
      </c>
      <c r="P119" s="96">
        <v>0</v>
      </c>
      <c r="Q119" s="62">
        <v>0</v>
      </c>
      <c r="U119" s="62">
        <v>0.41151215529015694</v>
      </c>
    </row>
    <row r="120" spans="1:21" x14ac:dyDescent="0.2">
      <c r="A120" s="60">
        <v>4</v>
      </c>
      <c r="B120" s="60">
        <v>25</v>
      </c>
      <c r="C120" s="66">
        <v>71.890370370370363</v>
      </c>
      <c r="D120" s="66">
        <v>49.657037037037043</v>
      </c>
      <c r="E120" s="66">
        <v>60.773703703700001</v>
      </c>
      <c r="F120" s="66">
        <v>5.7162962962962958</v>
      </c>
      <c r="G120" s="66">
        <v>1.4899999999999991</v>
      </c>
      <c r="H120" s="66">
        <v>0.30012476833495061</v>
      </c>
      <c r="I120" s="62" t="s">
        <v>187</v>
      </c>
      <c r="J120" s="62">
        <v>4023</v>
      </c>
      <c r="K120" s="67">
        <v>425</v>
      </c>
      <c r="M120" s="62">
        <v>75.099999999999994</v>
      </c>
      <c r="N120" s="62">
        <v>53.363333333333337</v>
      </c>
      <c r="O120" s="62">
        <v>64.231666666666669</v>
      </c>
      <c r="P120" s="96">
        <v>3.5664277180406212</v>
      </c>
      <c r="Q120" s="62">
        <v>0</v>
      </c>
      <c r="U120" s="62">
        <v>0.35660403835746024</v>
      </c>
    </row>
    <row r="121" spans="1:21" x14ac:dyDescent="0.2">
      <c r="A121" s="60">
        <v>4</v>
      </c>
      <c r="B121" s="60">
        <v>26</v>
      </c>
      <c r="C121" s="66">
        <v>72.001481481481477</v>
      </c>
      <c r="D121" s="66">
        <v>50.51259259259259</v>
      </c>
      <c r="E121" s="66">
        <v>61.257037037000003</v>
      </c>
      <c r="F121" s="66">
        <v>5.4662962962962958</v>
      </c>
      <c r="G121" s="66">
        <v>1.7233333333333325</v>
      </c>
      <c r="H121" s="66">
        <v>0.13236064799240235</v>
      </c>
      <c r="I121" s="62" t="s">
        <v>188</v>
      </c>
      <c r="J121" s="62">
        <v>4024</v>
      </c>
      <c r="K121" s="67">
        <v>426</v>
      </c>
      <c r="M121" s="62">
        <v>75.302222222222227</v>
      </c>
      <c r="N121" s="62">
        <v>54.81666666666667</v>
      </c>
      <c r="O121" s="62">
        <v>65.059444444444452</v>
      </c>
      <c r="P121" s="96">
        <v>7.1994444444444445</v>
      </c>
      <c r="Q121" s="62">
        <v>0.1411111111111116</v>
      </c>
      <c r="U121" s="62">
        <v>0.4155161124817261</v>
      </c>
    </row>
    <row r="122" spans="1:21" x14ac:dyDescent="0.2">
      <c r="A122" s="60">
        <v>4</v>
      </c>
      <c r="B122" s="60">
        <v>27</v>
      </c>
      <c r="C122" s="66">
        <v>72.334814814814806</v>
      </c>
      <c r="D122" s="66">
        <v>49.379259259259257</v>
      </c>
      <c r="E122" s="66">
        <v>60.857037036999998</v>
      </c>
      <c r="F122" s="66">
        <v>5.9429629629629623</v>
      </c>
      <c r="G122" s="66">
        <v>1.7999999999999992</v>
      </c>
      <c r="H122" s="66">
        <v>0.21924266597885125</v>
      </c>
      <c r="I122" s="62" t="s">
        <v>189</v>
      </c>
      <c r="J122" s="62">
        <v>4025</v>
      </c>
      <c r="K122" s="67">
        <v>427</v>
      </c>
      <c r="M122" s="62">
        <v>77.935555555555553</v>
      </c>
      <c r="N122" s="62">
        <v>54.294444444444444</v>
      </c>
      <c r="O122" s="62">
        <v>66.114999999999995</v>
      </c>
      <c r="P122" s="96">
        <v>5.4911111111111106</v>
      </c>
      <c r="Q122" s="62">
        <v>1.115</v>
      </c>
      <c r="U122" s="62">
        <v>0.32706198440509043</v>
      </c>
    </row>
    <row r="123" spans="1:21" x14ac:dyDescent="0.2">
      <c r="A123" s="60">
        <v>4</v>
      </c>
      <c r="B123" s="60">
        <v>28</v>
      </c>
      <c r="C123" s="66">
        <v>70.857037037037031</v>
      </c>
      <c r="D123" s="66">
        <v>48.01259259259259</v>
      </c>
      <c r="E123" s="66">
        <v>59.434814814799999</v>
      </c>
      <c r="F123" s="66">
        <v>6.3868518518518504</v>
      </c>
      <c r="G123" s="66">
        <v>0.82166666666666588</v>
      </c>
      <c r="H123" s="66">
        <v>0.24144584457662649</v>
      </c>
      <c r="I123" s="62" t="s">
        <v>190</v>
      </c>
      <c r="J123" s="62">
        <v>4018</v>
      </c>
      <c r="K123" s="67">
        <v>428</v>
      </c>
      <c r="M123" s="62">
        <v>72.675555555555547</v>
      </c>
      <c r="N123" s="62">
        <v>46.342222222222219</v>
      </c>
      <c r="O123" s="62">
        <v>59.50888888888889</v>
      </c>
      <c r="P123" s="96">
        <v>13.76740740740741</v>
      </c>
      <c r="Q123" s="62">
        <v>0</v>
      </c>
      <c r="U123" s="62">
        <v>9.2144441685340139E-2</v>
      </c>
    </row>
    <row r="124" spans="1:21" x14ac:dyDescent="0.2">
      <c r="A124" s="60">
        <v>4</v>
      </c>
      <c r="B124" s="60">
        <v>29</v>
      </c>
      <c r="C124" s="66">
        <v>71.801481481481488</v>
      </c>
      <c r="D124" s="66">
        <v>48.401481481481483</v>
      </c>
      <c r="E124" s="66">
        <v>60.1014814814</v>
      </c>
      <c r="F124" s="66">
        <v>5.6585185185185178</v>
      </c>
      <c r="G124" s="66">
        <v>0.75999999999999945</v>
      </c>
      <c r="H124" s="66">
        <v>0.18275601840420208</v>
      </c>
      <c r="I124" s="62" t="s">
        <v>191</v>
      </c>
      <c r="J124" s="62">
        <v>4016</v>
      </c>
      <c r="K124" s="67">
        <v>429</v>
      </c>
      <c r="M124" s="62">
        <v>69.861111111111114</v>
      </c>
      <c r="N124" s="62">
        <v>45.74</v>
      </c>
      <c r="O124" s="62">
        <v>57.800555555555555</v>
      </c>
      <c r="P124" s="96">
        <v>8.1666666666666762E-2</v>
      </c>
      <c r="Q124" s="62">
        <v>0</v>
      </c>
      <c r="U124" s="62">
        <v>9.8836963150621238E-2</v>
      </c>
    </row>
    <row r="125" spans="1:21" x14ac:dyDescent="0.2">
      <c r="A125" s="60">
        <v>4</v>
      </c>
      <c r="B125" s="60">
        <v>30</v>
      </c>
      <c r="C125" s="66">
        <v>72.245925925925931</v>
      </c>
      <c r="D125" s="66">
        <v>49.301481481481481</v>
      </c>
      <c r="E125" s="66">
        <v>60.773703703700001</v>
      </c>
      <c r="F125" s="66">
        <v>5.356851851851852</v>
      </c>
      <c r="G125" s="66">
        <v>1.1305555555555553</v>
      </c>
      <c r="H125" s="66">
        <v>0.23447804456980881</v>
      </c>
      <c r="I125" s="62" t="s">
        <v>192</v>
      </c>
      <c r="J125" s="62">
        <v>4017</v>
      </c>
      <c r="K125" s="67">
        <v>430</v>
      </c>
      <c r="M125" s="62">
        <v>71.447407407407411</v>
      </c>
      <c r="N125" s="62">
        <v>45.73629629629631</v>
      </c>
      <c r="O125" s="62">
        <v>58.591851851851857</v>
      </c>
      <c r="P125" s="96">
        <v>0</v>
      </c>
      <c r="Q125" s="62">
        <v>0</v>
      </c>
      <c r="U125" s="62">
        <v>5.5914286069393408E-2</v>
      </c>
    </row>
    <row r="126" spans="1:21" x14ac:dyDescent="0.2">
      <c r="A126" s="60">
        <v>5</v>
      </c>
      <c r="B126" s="60">
        <v>1</v>
      </c>
      <c r="C126" s="66">
        <v>72.989426523297482</v>
      </c>
      <c r="D126" s="66">
        <v>50.00498207885304</v>
      </c>
      <c r="E126" s="66">
        <v>61.497204300999996</v>
      </c>
      <c r="F126" s="66">
        <v>5.1846415770609307</v>
      </c>
      <c r="G126" s="66">
        <v>1.6818458781362007</v>
      </c>
      <c r="H126" s="66">
        <v>0.32108037464355338</v>
      </c>
      <c r="I126" s="62" t="s">
        <v>193</v>
      </c>
      <c r="J126" s="62">
        <v>5001</v>
      </c>
      <c r="K126" s="67">
        <v>501</v>
      </c>
      <c r="M126" s="62">
        <v>60.865734767025089</v>
      </c>
      <c r="N126" s="62">
        <v>40.704086021505375</v>
      </c>
      <c r="O126" s="62">
        <v>50.784910394265232</v>
      </c>
      <c r="P126" s="96">
        <v>0</v>
      </c>
      <c r="Q126" s="62">
        <v>0</v>
      </c>
      <c r="U126" s="62">
        <v>0.24610924597303058</v>
      </c>
    </row>
    <row r="127" spans="1:21" x14ac:dyDescent="0.2">
      <c r="A127" s="60">
        <v>5</v>
      </c>
      <c r="B127" s="60">
        <v>2</v>
      </c>
      <c r="C127" s="66">
        <v>71.894480286738357</v>
      </c>
      <c r="D127" s="66">
        <v>50.09089605734767</v>
      </c>
      <c r="E127" s="66">
        <v>60.992688172000001</v>
      </c>
      <c r="F127" s="66">
        <v>5.3549462365591385</v>
      </c>
      <c r="G127" s="66">
        <v>1.3476344086021499</v>
      </c>
      <c r="H127" s="66">
        <v>0.20299597450318249</v>
      </c>
      <c r="I127" s="62" t="s">
        <v>194</v>
      </c>
      <c r="J127" s="62">
        <v>5010</v>
      </c>
      <c r="K127" s="67">
        <v>502</v>
      </c>
      <c r="M127" s="62">
        <v>74.677132616487441</v>
      </c>
      <c r="N127" s="62">
        <v>51.061397849462374</v>
      </c>
      <c r="O127" s="62">
        <v>62.869265232974911</v>
      </c>
      <c r="P127" s="96">
        <v>1.3013978494623686</v>
      </c>
      <c r="Q127" s="62">
        <v>0</v>
      </c>
      <c r="U127" s="62">
        <v>0.14058951268613754</v>
      </c>
    </row>
    <row r="128" spans="1:21" x14ac:dyDescent="0.2">
      <c r="A128" s="60">
        <v>5</v>
      </c>
      <c r="B128" s="60">
        <v>3</v>
      </c>
      <c r="C128" s="66">
        <v>71.96114695340502</v>
      </c>
      <c r="D128" s="66">
        <v>51.146451612903228</v>
      </c>
      <c r="E128" s="66">
        <v>61.553799283099998</v>
      </c>
      <c r="F128" s="66">
        <v>4.6271146953404996</v>
      </c>
      <c r="G128" s="66">
        <v>1.180913978494623</v>
      </c>
      <c r="H128" s="66">
        <v>0.33258348171225299</v>
      </c>
      <c r="I128" s="62" t="s">
        <v>195</v>
      </c>
      <c r="J128" s="62">
        <v>5005</v>
      </c>
      <c r="K128" s="67">
        <v>503</v>
      </c>
      <c r="M128" s="62">
        <v>68.887526881720447</v>
      </c>
      <c r="N128" s="62">
        <v>48.075197132616488</v>
      </c>
      <c r="O128" s="62">
        <v>58.481362007168464</v>
      </c>
      <c r="P128" s="96">
        <v>2.9194623655913978</v>
      </c>
      <c r="Q128" s="62">
        <v>0</v>
      </c>
      <c r="U128" s="62">
        <v>0.2210812099774237</v>
      </c>
    </row>
    <row r="129" spans="1:21" x14ac:dyDescent="0.2">
      <c r="A129" s="60">
        <v>5</v>
      </c>
      <c r="B129" s="60">
        <v>4</v>
      </c>
      <c r="C129" s="66">
        <v>72.59448028673836</v>
      </c>
      <c r="D129" s="66">
        <v>51.879784946236555</v>
      </c>
      <c r="E129" s="66">
        <v>62.237132616399997</v>
      </c>
      <c r="F129" s="66">
        <v>4.4741577060931892</v>
      </c>
      <c r="G129" s="66">
        <v>1.7112903225806453</v>
      </c>
      <c r="H129" s="66">
        <v>0.15724116406753186</v>
      </c>
      <c r="I129" s="62" t="s">
        <v>196</v>
      </c>
      <c r="J129" s="62">
        <v>5006</v>
      </c>
      <c r="K129" s="67">
        <v>504</v>
      </c>
      <c r="M129" s="62">
        <v>71.527670250896065</v>
      </c>
      <c r="N129" s="62">
        <v>47.516344086021505</v>
      </c>
      <c r="O129" s="62">
        <v>59.522007168458778</v>
      </c>
      <c r="P129" s="96">
        <v>5.4779928315412167</v>
      </c>
      <c r="Q129" s="62">
        <v>0</v>
      </c>
      <c r="U129" s="62">
        <v>9.8522149368126949E-2</v>
      </c>
    </row>
    <row r="130" spans="1:21" x14ac:dyDescent="0.2">
      <c r="A130" s="60">
        <v>5</v>
      </c>
      <c r="B130" s="60">
        <v>5</v>
      </c>
      <c r="C130" s="66">
        <v>75.183369175627234</v>
      </c>
      <c r="D130" s="66">
        <v>51.96867383512545</v>
      </c>
      <c r="E130" s="66">
        <v>63.576021505299998</v>
      </c>
      <c r="F130" s="66">
        <v>3.9551612903225797</v>
      </c>
      <c r="G130" s="66">
        <v>2.5311827956989248</v>
      </c>
      <c r="H130" s="66">
        <v>7.6863681816944321E-2</v>
      </c>
      <c r="I130" s="62" t="s">
        <v>197</v>
      </c>
      <c r="J130" s="62">
        <v>5007</v>
      </c>
      <c r="K130" s="67">
        <v>505</v>
      </c>
      <c r="M130" s="62">
        <v>73.443046594982079</v>
      </c>
      <c r="N130" s="62">
        <v>47.607670250896057</v>
      </c>
      <c r="O130" s="62">
        <v>60.525358422939078</v>
      </c>
      <c r="P130" s="96">
        <v>3.766200716845876</v>
      </c>
      <c r="Q130" s="62">
        <v>0</v>
      </c>
      <c r="U130" s="62">
        <v>0.13786485475272842</v>
      </c>
    </row>
    <row r="131" spans="1:21" x14ac:dyDescent="0.2">
      <c r="A131" s="60">
        <v>5</v>
      </c>
      <c r="B131" s="60">
        <v>6</v>
      </c>
      <c r="C131" s="66">
        <v>75.327813620071694</v>
      </c>
      <c r="D131" s="66">
        <v>53.102007168458776</v>
      </c>
      <c r="E131" s="66">
        <v>64.214910394200004</v>
      </c>
      <c r="F131" s="66">
        <v>3.5051612903225808</v>
      </c>
      <c r="G131" s="66">
        <v>2.7200716845878148</v>
      </c>
      <c r="H131" s="66">
        <v>0.11267450702361553</v>
      </c>
      <c r="I131" s="62" t="s">
        <v>198</v>
      </c>
      <c r="J131" s="62">
        <v>5004</v>
      </c>
      <c r="K131" s="67">
        <v>506</v>
      </c>
      <c r="M131" s="62">
        <v>68.832114695340508</v>
      </c>
      <c r="N131" s="62">
        <v>46.06863799283154</v>
      </c>
      <c r="O131" s="62">
        <v>57.450376344086024</v>
      </c>
      <c r="P131" s="96">
        <v>4.4746415770609307</v>
      </c>
      <c r="Q131" s="62">
        <v>0</v>
      </c>
      <c r="U131" s="62">
        <v>6.6908655882230897E-2</v>
      </c>
    </row>
    <row r="132" spans="1:21" x14ac:dyDescent="0.2">
      <c r="A132" s="60">
        <v>5</v>
      </c>
      <c r="B132" s="60">
        <v>7</v>
      </c>
      <c r="C132" s="66">
        <v>77.327813620071694</v>
      </c>
      <c r="D132" s="66">
        <v>53.435340501792112</v>
      </c>
      <c r="E132" s="66">
        <v>65.3815770609</v>
      </c>
      <c r="F132" s="66">
        <v>2.3910215053763446</v>
      </c>
      <c r="G132" s="66">
        <v>2.7725985663082455</v>
      </c>
      <c r="H132" s="66">
        <v>0.10579601056354834</v>
      </c>
      <c r="I132" s="62" t="s">
        <v>199</v>
      </c>
      <c r="J132" s="62">
        <v>5003</v>
      </c>
      <c r="K132" s="67">
        <v>507</v>
      </c>
      <c r="M132" s="62">
        <v>66.483655913978495</v>
      </c>
      <c r="N132" s="62">
        <v>45.479820788530468</v>
      </c>
      <c r="O132" s="62">
        <v>55.981738351254485</v>
      </c>
      <c r="P132" s="96">
        <v>0</v>
      </c>
      <c r="Q132" s="62">
        <v>0</v>
      </c>
      <c r="U132" s="62">
        <v>0.10060839847283966</v>
      </c>
    </row>
    <row r="133" spans="1:21" x14ac:dyDescent="0.2">
      <c r="A133" s="60">
        <v>5</v>
      </c>
      <c r="B133" s="60">
        <v>8</v>
      </c>
      <c r="C133" s="66">
        <v>77.972258064516126</v>
      </c>
      <c r="D133" s="66">
        <v>54.768673835125448</v>
      </c>
      <c r="E133" s="66">
        <v>66.370465949800007</v>
      </c>
      <c r="F133" s="66">
        <v>1.7469892473118294</v>
      </c>
      <c r="G133" s="66">
        <v>3.1174551971326192</v>
      </c>
      <c r="H133" s="66">
        <v>0.20393471838533495</v>
      </c>
      <c r="I133" s="62" t="s">
        <v>200</v>
      </c>
      <c r="J133" s="62">
        <v>5002</v>
      </c>
      <c r="K133" s="67">
        <v>508</v>
      </c>
      <c r="M133" s="62">
        <v>65.006810035842307</v>
      </c>
      <c r="N133" s="62">
        <v>43.280430107526882</v>
      </c>
      <c r="O133" s="62">
        <v>54.143620071684595</v>
      </c>
      <c r="P133" s="96">
        <v>0</v>
      </c>
      <c r="Q133" s="62">
        <v>0</v>
      </c>
      <c r="U133" s="62">
        <v>7.84904686297003E-2</v>
      </c>
    </row>
    <row r="134" spans="1:21" x14ac:dyDescent="0.2">
      <c r="A134" s="60">
        <v>5</v>
      </c>
      <c r="B134" s="60">
        <v>9</v>
      </c>
      <c r="C134" s="66">
        <v>77.683369175627234</v>
      </c>
      <c r="D134" s="66">
        <v>55.979784946236556</v>
      </c>
      <c r="E134" s="66">
        <v>66.831577060900003</v>
      </c>
      <c r="F134" s="66">
        <v>1.3634946236559151</v>
      </c>
      <c r="G134" s="66">
        <v>3.1950716845878158</v>
      </c>
      <c r="H134" s="66">
        <v>0.17177994390984905</v>
      </c>
      <c r="I134" s="62" t="s">
        <v>201</v>
      </c>
      <c r="J134" s="62">
        <v>5016</v>
      </c>
      <c r="K134" s="67">
        <v>509</v>
      </c>
      <c r="M134" s="62">
        <v>78.694193548387105</v>
      </c>
      <c r="N134" s="62">
        <v>56.094086021505376</v>
      </c>
      <c r="O134" s="62">
        <v>67.394139784946233</v>
      </c>
      <c r="P134" s="96">
        <v>2.1307347670250896</v>
      </c>
      <c r="Q134" s="62">
        <v>2.3941397849462396</v>
      </c>
      <c r="U134" s="62">
        <v>0.20753151750784982</v>
      </c>
    </row>
    <row r="135" spans="1:21" x14ac:dyDescent="0.2">
      <c r="A135" s="60">
        <v>5</v>
      </c>
      <c r="B135" s="60">
        <v>10</v>
      </c>
      <c r="C135" s="66">
        <v>77.527813620071683</v>
      </c>
      <c r="D135" s="66">
        <v>55.768673835125448</v>
      </c>
      <c r="E135" s="66">
        <v>66.648243727500002</v>
      </c>
      <c r="F135" s="66">
        <v>2.0661827956989254</v>
      </c>
      <c r="G135" s="66">
        <v>3.7144265232974925</v>
      </c>
      <c r="H135" s="66">
        <v>0.27852905779364623</v>
      </c>
      <c r="I135" s="62" t="s">
        <v>202</v>
      </c>
      <c r="J135" s="62">
        <v>5008</v>
      </c>
      <c r="K135" s="67">
        <v>510</v>
      </c>
      <c r="M135" s="62">
        <v>73.780609318996412</v>
      </c>
      <c r="N135" s="62">
        <v>48.686989247311821</v>
      </c>
      <c r="O135" s="62">
        <v>61.23379928315412</v>
      </c>
      <c r="P135" s="96">
        <v>7.5496236559139733</v>
      </c>
      <c r="Q135" s="62">
        <v>0</v>
      </c>
      <c r="U135" s="62">
        <v>0.10954829409516263</v>
      </c>
    </row>
    <row r="136" spans="1:21" x14ac:dyDescent="0.2">
      <c r="A136" s="60">
        <v>5</v>
      </c>
      <c r="B136" s="60">
        <v>11</v>
      </c>
      <c r="C136" s="66">
        <v>77.316702508960574</v>
      </c>
      <c r="D136" s="66">
        <v>54.568673835125445</v>
      </c>
      <c r="E136" s="66">
        <v>65.942688172000004</v>
      </c>
      <c r="F136" s="66">
        <v>2.4279569892473103</v>
      </c>
      <c r="G136" s="66">
        <v>3.3706451612903221</v>
      </c>
      <c r="H136" s="66">
        <v>0.12534289409988245</v>
      </c>
      <c r="I136" s="62" t="s">
        <v>203</v>
      </c>
      <c r="J136" s="62">
        <v>5013</v>
      </c>
      <c r="K136" s="67">
        <v>511</v>
      </c>
      <c r="M136" s="62">
        <v>77.196487455197129</v>
      </c>
      <c r="N136" s="62">
        <v>52.995304659498203</v>
      </c>
      <c r="O136" s="62">
        <v>65.095896057347673</v>
      </c>
      <c r="P136" s="96">
        <v>14.215089605734764</v>
      </c>
      <c r="Q136" s="62">
        <v>0.12876344086021543</v>
      </c>
      <c r="U136" s="62">
        <v>7.5887258543893638E-2</v>
      </c>
    </row>
    <row r="137" spans="1:21" x14ac:dyDescent="0.2">
      <c r="A137" s="60">
        <v>5</v>
      </c>
      <c r="B137" s="60">
        <v>12</v>
      </c>
      <c r="C137" s="66">
        <v>77.861146953405026</v>
      </c>
      <c r="D137" s="66">
        <v>55.068673835125445</v>
      </c>
      <c r="E137" s="66">
        <v>66.464910394200004</v>
      </c>
      <c r="F137" s="66">
        <v>2.4129032258064513</v>
      </c>
      <c r="G137" s="66">
        <v>3.8778136200716853</v>
      </c>
      <c r="H137" s="66">
        <v>0.18627165218226333</v>
      </c>
      <c r="I137" s="62" t="s">
        <v>204</v>
      </c>
      <c r="J137" s="62">
        <v>5019</v>
      </c>
      <c r="K137" s="67">
        <v>512</v>
      </c>
      <c r="M137" s="62">
        <v>80.676093189964163</v>
      </c>
      <c r="N137" s="62">
        <v>58.6815770609319</v>
      </c>
      <c r="O137" s="62">
        <v>69.678835125448032</v>
      </c>
      <c r="P137" s="96">
        <v>9.0182616487455132</v>
      </c>
      <c r="Q137" s="62">
        <v>4.6788351254480309</v>
      </c>
      <c r="U137" s="62">
        <v>0.17901546396257964</v>
      </c>
    </row>
    <row r="138" spans="1:21" x14ac:dyDescent="0.2">
      <c r="A138" s="60">
        <v>5</v>
      </c>
      <c r="B138" s="60">
        <v>13</v>
      </c>
      <c r="C138" s="66">
        <v>75.538924731182789</v>
      </c>
      <c r="D138" s="66">
        <v>54.435340501792112</v>
      </c>
      <c r="E138" s="66">
        <v>64.987132616400004</v>
      </c>
      <c r="F138" s="66">
        <v>3.122132616487455</v>
      </c>
      <c r="G138" s="66">
        <v>3.1092652329749115</v>
      </c>
      <c r="H138" s="66">
        <v>0.18098251668083742</v>
      </c>
      <c r="I138" s="62" t="s">
        <v>205</v>
      </c>
      <c r="J138" s="62">
        <v>5014</v>
      </c>
      <c r="K138" s="67">
        <v>513</v>
      </c>
      <c r="M138" s="62">
        <v>76.466057347670258</v>
      </c>
      <c r="N138" s="62">
        <v>55.24530465949821</v>
      </c>
      <c r="O138" s="62">
        <v>65.855681003584237</v>
      </c>
      <c r="P138" s="96">
        <v>10.856379928315413</v>
      </c>
      <c r="Q138" s="62">
        <v>0.85568100358423227</v>
      </c>
      <c r="U138" s="62">
        <v>0.29408296151599689</v>
      </c>
    </row>
    <row r="139" spans="1:21" x14ac:dyDescent="0.2">
      <c r="A139" s="60">
        <v>5</v>
      </c>
      <c r="B139" s="60">
        <v>14</v>
      </c>
      <c r="C139" s="66">
        <v>75.9500358422939</v>
      </c>
      <c r="D139" s="66">
        <v>54.279784946236553</v>
      </c>
      <c r="E139" s="66">
        <v>65.114910394199995</v>
      </c>
      <c r="F139" s="66">
        <v>2.6472043010752686</v>
      </c>
      <c r="G139" s="66">
        <v>2.762114695340502</v>
      </c>
      <c r="H139" s="66">
        <v>0.17361295299201646</v>
      </c>
      <c r="I139" s="62" t="s">
        <v>206</v>
      </c>
      <c r="J139" s="62">
        <v>5021</v>
      </c>
      <c r="K139" s="67">
        <v>514</v>
      </c>
      <c r="M139" s="62">
        <v>80.534838709677416</v>
      </c>
      <c r="N139" s="62">
        <v>61.88666666666667</v>
      </c>
      <c r="O139" s="62">
        <v>71.210752688172036</v>
      </c>
      <c r="P139" s="96">
        <v>6.5186379928315397</v>
      </c>
      <c r="Q139" s="62">
        <v>6.2107526881720458</v>
      </c>
      <c r="U139" s="62">
        <v>0.37032526043529174</v>
      </c>
    </row>
    <row r="140" spans="1:21" x14ac:dyDescent="0.2">
      <c r="A140" s="60">
        <v>5</v>
      </c>
      <c r="B140" s="60">
        <v>15</v>
      </c>
      <c r="C140" s="66">
        <v>77.127813620071692</v>
      </c>
      <c r="D140" s="66">
        <v>54.924229390681006</v>
      </c>
      <c r="E140" s="66">
        <v>66.026021505299994</v>
      </c>
      <c r="F140" s="66">
        <v>2.7481362007168455</v>
      </c>
      <c r="G140" s="66">
        <v>3.7741577060931908</v>
      </c>
      <c r="H140" s="66">
        <v>0.11593754425088552</v>
      </c>
      <c r="I140" s="62" t="s">
        <v>207</v>
      </c>
      <c r="J140" s="62">
        <v>5023</v>
      </c>
      <c r="K140" s="67">
        <v>515</v>
      </c>
      <c r="M140" s="62">
        <v>82.46709677419355</v>
      </c>
      <c r="N140" s="62">
        <v>62.356344086021508</v>
      </c>
      <c r="O140" s="62">
        <v>72.411720430107536</v>
      </c>
      <c r="P140" s="96">
        <v>0.57851254480286607</v>
      </c>
      <c r="Q140" s="62">
        <v>7.4117204301075299</v>
      </c>
      <c r="U140" s="62">
        <v>0.21166727561177615</v>
      </c>
    </row>
    <row r="141" spans="1:21" x14ac:dyDescent="0.2">
      <c r="A141" s="60">
        <v>5</v>
      </c>
      <c r="B141" s="60">
        <v>16</v>
      </c>
      <c r="C141" s="66">
        <v>76.394480286738357</v>
      </c>
      <c r="D141" s="66">
        <v>54.857562724014336</v>
      </c>
      <c r="E141" s="66">
        <v>65.626021505300002</v>
      </c>
      <c r="F141" s="66">
        <v>2.8087813620071671</v>
      </c>
      <c r="G141" s="66">
        <v>3.4348028673835125</v>
      </c>
      <c r="H141" s="66">
        <v>0.21489215838362322</v>
      </c>
      <c r="I141" s="62" t="s">
        <v>208</v>
      </c>
      <c r="J141" s="62">
        <v>5024</v>
      </c>
      <c r="K141" s="67">
        <v>516</v>
      </c>
      <c r="M141" s="62">
        <v>83.610896057347674</v>
      </c>
      <c r="N141" s="62">
        <v>62.378745519713256</v>
      </c>
      <c r="O141" s="62">
        <v>72.994820788530461</v>
      </c>
      <c r="P141" s="96">
        <v>0</v>
      </c>
      <c r="Q141" s="62">
        <v>7.994820788530471</v>
      </c>
      <c r="U141" s="62">
        <v>0.23848443521104759</v>
      </c>
    </row>
    <row r="142" spans="1:21" x14ac:dyDescent="0.2">
      <c r="A142" s="60">
        <v>5</v>
      </c>
      <c r="B142" s="60">
        <v>17</v>
      </c>
      <c r="C142" s="66">
        <v>77.161146953405023</v>
      </c>
      <c r="D142" s="66">
        <v>54.857562724014336</v>
      </c>
      <c r="E142" s="66">
        <v>66.009354838700006</v>
      </c>
      <c r="F142" s="66">
        <v>2.7423297491039422</v>
      </c>
      <c r="G142" s="66">
        <v>3.7516845878136205</v>
      </c>
      <c r="H142" s="66">
        <v>0.17427162195603127</v>
      </c>
      <c r="I142" s="62" t="s">
        <v>209</v>
      </c>
      <c r="J142" s="62">
        <v>5015</v>
      </c>
      <c r="K142" s="67">
        <v>517</v>
      </c>
      <c r="M142" s="62">
        <v>77.369964157706107</v>
      </c>
      <c r="N142" s="62">
        <v>55.842724014336909</v>
      </c>
      <c r="O142" s="62">
        <v>66.606344086021508</v>
      </c>
      <c r="P142" s="96">
        <v>0</v>
      </c>
      <c r="Q142" s="62">
        <v>1.6063440860215068</v>
      </c>
      <c r="U142" s="62">
        <v>0.23634203568915269</v>
      </c>
    </row>
    <row r="143" spans="1:21" x14ac:dyDescent="0.2">
      <c r="A143" s="60">
        <v>5</v>
      </c>
      <c r="B143" s="60">
        <v>18</v>
      </c>
      <c r="C143" s="66">
        <v>78.08336917562724</v>
      </c>
      <c r="D143" s="66">
        <v>55.21311827956989</v>
      </c>
      <c r="E143" s="66">
        <v>66.648243727500002</v>
      </c>
      <c r="F143" s="66">
        <v>2.2954838709677428</v>
      </c>
      <c r="G143" s="66">
        <v>3.9437275985663103</v>
      </c>
      <c r="H143" s="66">
        <v>0.12837544877864998</v>
      </c>
      <c r="I143" s="62" t="s">
        <v>210</v>
      </c>
      <c r="J143" s="62">
        <v>5009</v>
      </c>
      <c r="K143" s="67">
        <v>518</v>
      </c>
      <c r="M143" s="62">
        <v>73.321182795698917</v>
      </c>
      <c r="N143" s="62">
        <v>50.839892473118283</v>
      </c>
      <c r="O143" s="62">
        <v>62.0805376344086</v>
      </c>
      <c r="P143" s="96">
        <v>0</v>
      </c>
      <c r="Q143" s="62">
        <v>0</v>
      </c>
      <c r="U143" s="62">
        <v>0.26903856183033287</v>
      </c>
    </row>
    <row r="144" spans="1:21" x14ac:dyDescent="0.2">
      <c r="A144" s="60">
        <v>5</v>
      </c>
      <c r="B144" s="60">
        <v>19</v>
      </c>
      <c r="C144" s="66">
        <v>79.305591397849454</v>
      </c>
      <c r="D144" s="66">
        <v>57.146451612903228</v>
      </c>
      <c r="E144" s="66">
        <v>68.226021505299997</v>
      </c>
      <c r="F144" s="66">
        <v>1.6653225806451621</v>
      </c>
      <c r="G144" s="66">
        <v>4.8913440860215074</v>
      </c>
      <c r="H144" s="66">
        <v>2.8184825767785356E-2</v>
      </c>
      <c r="I144" s="62" t="s">
        <v>211</v>
      </c>
      <c r="J144" s="62">
        <v>5017</v>
      </c>
      <c r="K144" s="67">
        <v>519</v>
      </c>
      <c r="M144" s="62">
        <v>79.609032258064516</v>
      </c>
      <c r="N144" s="62">
        <v>56.791935483870972</v>
      </c>
      <c r="O144" s="62">
        <v>68.200483870967744</v>
      </c>
      <c r="P144" s="96">
        <v>0</v>
      </c>
      <c r="Q144" s="62">
        <v>3.2004838709677395</v>
      </c>
      <c r="U144" s="62">
        <v>7.4210823259028683E-2</v>
      </c>
    </row>
    <row r="145" spans="1:21" x14ac:dyDescent="0.2">
      <c r="A145" s="60">
        <v>5</v>
      </c>
      <c r="B145" s="60">
        <v>20</v>
      </c>
      <c r="C145" s="66">
        <v>79.816702508960574</v>
      </c>
      <c r="D145" s="66">
        <v>56.302007168458779</v>
      </c>
      <c r="E145" s="66">
        <v>68.059354838700003</v>
      </c>
      <c r="F145" s="66">
        <v>1.5944623655913976</v>
      </c>
      <c r="G145" s="66">
        <v>4.6538172043010766</v>
      </c>
      <c r="H145" s="66">
        <v>0.11153262336958657</v>
      </c>
      <c r="I145" s="62" t="s">
        <v>212</v>
      </c>
      <c r="J145" s="62">
        <v>5011</v>
      </c>
      <c r="K145" s="67">
        <v>520</v>
      </c>
      <c r="M145" s="62">
        <v>74.449247311827961</v>
      </c>
      <c r="N145" s="62">
        <v>52.947956989247317</v>
      </c>
      <c r="O145" s="62">
        <v>63.698602150537639</v>
      </c>
      <c r="P145" s="96">
        <v>3.2867383512544278E-2</v>
      </c>
      <c r="Q145" s="62">
        <v>0</v>
      </c>
      <c r="U145" s="62">
        <v>0.18359972947080058</v>
      </c>
    </row>
    <row r="146" spans="1:21" x14ac:dyDescent="0.2">
      <c r="A146" s="60">
        <v>5</v>
      </c>
      <c r="B146" s="60">
        <v>21</v>
      </c>
      <c r="C146" s="66">
        <v>78.627813620071692</v>
      </c>
      <c r="D146" s="66">
        <v>56.568673835125445</v>
      </c>
      <c r="E146" s="66">
        <v>67.598243727500005</v>
      </c>
      <c r="F146" s="66">
        <v>1.8668279569892461</v>
      </c>
      <c r="G146" s="66">
        <v>4.4650716845878131</v>
      </c>
      <c r="H146" s="66">
        <v>0.12885403447666957</v>
      </c>
      <c r="I146" s="62" t="s">
        <v>213</v>
      </c>
      <c r="J146" s="62">
        <v>5012</v>
      </c>
      <c r="K146" s="67">
        <v>521</v>
      </c>
      <c r="M146" s="62">
        <v>77.441182795698921</v>
      </c>
      <c r="N146" s="62">
        <v>51.40179211469534</v>
      </c>
      <c r="O146" s="62">
        <v>64.421487455197138</v>
      </c>
      <c r="P146" s="96">
        <v>0</v>
      </c>
      <c r="Q146" s="62">
        <v>0</v>
      </c>
      <c r="U146" s="62">
        <v>9.3842089885996585E-2</v>
      </c>
    </row>
    <row r="147" spans="1:21" x14ac:dyDescent="0.2">
      <c r="A147" s="60">
        <v>5</v>
      </c>
      <c r="B147" s="60">
        <v>22</v>
      </c>
      <c r="C147" s="66">
        <v>79.227813620071686</v>
      </c>
      <c r="D147" s="66">
        <v>56.368673835125449</v>
      </c>
      <c r="E147" s="66">
        <v>67.798243727499994</v>
      </c>
      <c r="F147" s="66">
        <v>1.6701075268817198</v>
      </c>
      <c r="G147" s="66">
        <v>4.4683512544802868</v>
      </c>
      <c r="H147" s="66">
        <v>0.12409971953208555</v>
      </c>
      <c r="I147" s="62" t="s">
        <v>214</v>
      </c>
      <c r="J147" s="62">
        <v>5020</v>
      </c>
      <c r="K147" s="67">
        <v>522</v>
      </c>
      <c r="M147" s="62">
        <v>81.580430107526865</v>
      </c>
      <c r="N147" s="62">
        <v>59.401863799283163</v>
      </c>
      <c r="O147" s="62">
        <v>70.491146953405007</v>
      </c>
      <c r="P147" s="96">
        <v>0</v>
      </c>
      <c r="Q147" s="62">
        <v>5.4911469534050186</v>
      </c>
      <c r="U147" s="62">
        <v>0.20510607907771164</v>
      </c>
    </row>
    <row r="148" spans="1:21" x14ac:dyDescent="0.2">
      <c r="A148" s="60">
        <v>5</v>
      </c>
      <c r="B148" s="60">
        <v>23</v>
      </c>
      <c r="C148" s="66">
        <v>81.483369175627246</v>
      </c>
      <c r="D148" s="66">
        <v>57.790896057347673</v>
      </c>
      <c r="E148" s="66">
        <v>69.637132616399995</v>
      </c>
      <c r="F148" s="66">
        <v>0.75637992831541179</v>
      </c>
      <c r="G148" s="66">
        <v>5.393512544802868</v>
      </c>
      <c r="H148" s="66">
        <v>7.8062429692209959E-2</v>
      </c>
      <c r="I148" s="62" t="s">
        <v>215</v>
      </c>
      <c r="J148" s="62">
        <v>5022</v>
      </c>
      <c r="K148" s="67">
        <v>523</v>
      </c>
      <c r="M148" s="62">
        <v>81.858709677419341</v>
      </c>
      <c r="N148" s="62">
        <v>61.882616487455195</v>
      </c>
      <c r="O148" s="62">
        <v>71.870663082437261</v>
      </c>
      <c r="P148" s="96">
        <v>0</v>
      </c>
      <c r="Q148" s="62">
        <v>6.8706630824372761</v>
      </c>
      <c r="U148" s="62">
        <v>0.24803523201977754</v>
      </c>
    </row>
    <row r="149" spans="1:21" x14ac:dyDescent="0.2">
      <c r="A149" s="60">
        <v>5</v>
      </c>
      <c r="B149" s="60">
        <v>24</v>
      </c>
      <c r="C149" s="66">
        <v>81.316702508960574</v>
      </c>
      <c r="D149" s="66">
        <v>59.313118279569885</v>
      </c>
      <c r="E149" s="66">
        <v>70.314910394199998</v>
      </c>
      <c r="F149" s="66">
        <v>0.69844086021505325</v>
      </c>
      <c r="G149" s="66">
        <v>6.0133512544802858</v>
      </c>
      <c r="H149" s="66">
        <v>0.17953194098306793</v>
      </c>
      <c r="I149" s="62" t="s">
        <v>216</v>
      </c>
      <c r="J149" s="62">
        <v>5018</v>
      </c>
      <c r="K149" s="67">
        <v>524</v>
      </c>
      <c r="M149" s="62">
        <v>81.215304659498216</v>
      </c>
      <c r="N149" s="62">
        <v>56.866702508960572</v>
      </c>
      <c r="O149" s="62">
        <v>69.041003584229387</v>
      </c>
      <c r="P149" s="96">
        <v>0</v>
      </c>
      <c r="Q149" s="62">
        <v>4.0410035842293919</v>
      </c>
      <c r="U149" s="62">
        <v>0.19401853383275605</v>
      </c>
    </row>
    <row r="150" spans="1:21" x14ac:dyDescent="0.2">
      <c r="A150" s="60">
        <v>5</v>
      </c>
      <c r="B150" s="60">
        <v>25</v>
      </c>
      <c r="C150" s="66">
        <v>80.794480286738363</v>
      </c>
      <c r="D150" s="66">
        <v>60.913118279569893</v>
      </c>
      <c r="E150" s="66">
        <v>70.853799283100003</v>
      </c>
      <c r="F150" s="66">
        <v>1.220698924731183</v>
      </c>
      <c r="G150" s="66">
        <v>7.0744982078853074</v>
      </c>
      <c r="H150" s="66">
        <v>0.15038736023755958</v>
      </c>
      <c r="I150" s="62" t="s">
        <v>217</v>
      </c>
      <c r="J150" s="62">
        <v>5025</v>
      </c>
      <c r="K150" s="67">
        <v>525</v>
      </c>
      <c r="M150" s="62">
        <v>84.040645161290314</v>
      </c>
      <c r="N150" s="62">
        <v>63.248709677419356</v>
      </c>
      <c r="O150" s="62">
        <v>73.644677419354835</v>
      </c>
      <c r="P150" s="96">
        <v>0</v>
      </c>
      <c r="Q150" s="62">
        <v>8.6446774193548421</v>
      </c>
      <c r="U150" s="62">
        <v>0.17659048618353745</v>
      </c>
    </row>
    <row r="151" spans="1:21" x14ac:dyDescent="0.2">
      <c r="A151" s="60">
        <v>5</v>
      </c>
      <c r="B151" s="60">
        <v>26</v>
      </c>
      <c r="C151" s="66">
        <v>79.872258064516117</v>
      </c>
      <c r="D151" s="66">
        <v>59.524229390681008</v>
      </c>
      <c r="E151" s="66">
        <v>69.6982437275</v>
      </c>
      <c r="F151" s="66">
        <v>0.97672043010752674</v>
      </c>
      <c r="G151" s="66">
        <v>5.6749641577060954</v>
      </c>
      <c r="H151" s="66">
        <v>0.20984783488304939</v>
      </c>
      <c r="I151" s="62" t="s">
        <v>218</v>
      </c>
      <c r="J151" s="62">
        <v>5027</v>
      </c>
      <c r="K151" s="67">
        <v>526</v>
      </c>
      <c r="M151" s="62">
        <v>85.940824372759849</v>
      </c>
      <c r="N151" s="62">
        <v>64.038996415770598</v>
      </c>
      <c r="O151" s="62">
        <v>74.989910394265223</v>
      </c>
      <c r="P151" s="96">
        <v>0</v>
      </c>
      <c r="Q151" s="62">
        <v>9.989910394265241</v>
      </c>
      <c r="U151" s="62">
        <v>0.11478528136066549</v>
      </c>
    </row>
    <row r="152" spans="1:21" x14ac:dyDescent="0.2">
      <c r="A152" s="60">
        <v>5</v>
      </c>
      <c r="B152" s="60">
        <v>27</v>
      </c>
      <c r="C152" s="66">
        <v>81.383369175627237</v>
      </c>
      <c r="D152" s="66">
        <v>59.40200716845878</v>
      </c>
      <c r="E152" s="66">
        <v>70.392688172000007</v>
      </c>
      <c r="F152" s="66">
        <v>0.8945161290322583</v>
      </c>
      <c r="G152" s="66">
        <v>6.2872043010752714</v>
      </c>
      <c r="H152" s="66">
        <v>0.31541218074449356</v>
      </c>
      <c r="I152" s="62" t="s">
        <v>219</v>
      </c>
      <c r="J152" s="62">
        <v>5029</v>
      </c>
      <c r="K152" s="67">
        <v>527</v>
      </c>
      <c r="M152" s="62">
        <v>86.739211469534055</v>
      </c>
      <c r="N152" s="62">
        <v>66.919103942652342</v>
      </c>
      <c r="O152" s="62">
        <v>76.829157706093184</v>
      </c>
      <c r="P152" s="96">
        <v>0</v>
      </c>
      <c r="Q152" s="62">
        <v>11.829157706093195</v>
      </c>
      <c r="U152" s="62">
        <v>0.11274409001263178</v>
      </c>
    </row>
    <row r="153" spans="1:21" x14ac:dyDescent="0.2">
      <c r="A153" s="60">
        <v>5</v>
      </c>
      <c r="B153" s="60">
        <v>28</v>
      </c>
      <c r="C153" s="66">
        <v>82.261146953405017</v>
      </c>
      <c r="D153" s="66">
        <v>60.268673835125448</v>
      </c>
      <c r="E153" s="66">
        <v>71.264910394200001</v>
      </c>
      <c r="F153" s="66">
        <v>0.51435483870967813</v>
      </c>
      <c r="G153" s="66">
        <v>6.7792652329749119</v>
      </c>
      <c r="H153" s="66">
        <v>0.16752537961577652</v>
      </c>
      <c r="I153" s="62" t="s">
        <v>220</v>
      </c>
      <c r="J153" s="62">
        <v>5030</v>
      </c>
      <c r="K153" s="67">
        <v>528</v>
      </c>
      <c r="M153" s="62">
        <v>89.592508960573483</v>
      </c>
      <c r="N153" s="62">
        <v>67.129820788530466</v>
      </c>
      <c r="O153" s="62">
        <v>78.361164874551974</v>
      </c>
      <c r="P153" s="96">
        <v>0</v>
      </c>
      <c r="Q153" s="62">
        <v>13.361164874551974</v>
      </c>
      <c r="U153" s="62">
        <v>1.1221160995073174E-2</v>
      </c>
    </row>
    <row r="154" spans="1:21" x14ac:dyDescent="0.2">
      <c r="A154" s="60">
        <v>5</v>
      </c>
      <c r="B154" s="60">
        <v>29</v>
      </c>
      <c r="C154" s="66">
        <v>83.70559139784946</v>
      </c>
      <c r="D154" s="66">
        <v>60.835340501792111</v>
      </c>
      <c r="E154" s="66">
        <v>72.270465949799998</v>
      </c>
      <c r="F154" s="66">
        <v>0.29767025089605709</v>
      </c>
      <c r="G154" s="66">
        <v>7.5681362007168467</v>
      </c>
      <c r="H154" s="66">
        <v>5.7896462057590761E-2</v>
      </c>
      <c r="I154" s="62" t="s">
        <v>221</v>
      </c>
      <c r="J154" s="62">
        <v>5026</v>
      </c>
      <c r="K154" s="67">
        <v>529</v>
      </c>
      <c r="M154" s="62">
        <v>84.903010752688175</v>
      </c>
      <c r="N154" s="62">
        <v>63.608172043010754</v>
      </c>
      <c r="O154" s="62">
        <v>74.255591397849457</v>
      </c>
      <c r="P154" s="96">
        <v>0</v>
      </c>
      <c r="Q154" s="62">
        <v>9.2555913978494626</v>
      </c>
      <c r="U154" s="62">
        <v>0.18002894384009066</v>
      </c>
    </row>
    <row r="155" spans="1:21" x14ac:dyDescent="0.2">
      <c r="A155" s="60">
        <v>5</v>
      </c>
      <c r="B155" s="60">
        <v>30</v>
      </c>
      <c r="C155" s="66">
        <v>82.038924731182789</v>
      </c>
      <c r="D155" s="66">
        <v>61.979784946236556</v>
      </c>
      <c r="E155" s="66">
        <v>72.009354838700006</v>
      </c>
      <c r="F155" s="66">
        <v>0.39614695340501715</v>
      </c>
      <c r="G155" s="66">
        <v>7.4055017921146957</v>
      </c>
      <c r="H155" s="66">
        <v>0.14345169653420412</v>
      </c>
      <c r="I155" s="62" t="s">
        <v>222</v>
      </c>
      <c r="J155" s="62">
        <v>5031</v>
      </c>
      <c r="K155" s="67">
        <v>530</v>
      </c>
      <c r="M155" s="62">
        <v>91.147168458781351</v>
      </c>
      <c r="N155" s="62">
        <v>70.522974910394254</v>
      </c>
      <c r="O155" s="62">
        <v>80.835071684587817</v>
      </c>
      <c r="P155" s="96">
        <v>0</v>
      </c>
      <c r="Q155" s="62">
        <v>15.83507168458781</v>
      </c>
      <c r="U155" s="62">
        <v>2.5756539325631236E-2</v>
      </c>
    </row>
    <row r="156" spans="1:21" x14ac:dyDescent="0.2">
      <c r="A156" s="60">
        <v>5</v>
      </c>
      <c r="B156" s="60">
        <v>31</v>
      </c>
      <c r="C156" s="66">
        <v>82.783369175627243</v>
      </c>
      <c r="D156" s="66">
        <v>62.346451612903223</v>
      </c>
      <c r="E156" s="66">
        <v>72.564910394199998</v>
      </c>
      <c r="F156" s="66">
        <v>0.41435483870967715</v>
      </c>
      <c r="G156" s="66">
        <v>7.9792652329749121</v>
      </c>
      <c r="H156" s="66">
        <v>0.14869056038936085</v>
      </c>
      <c r="I156" s="62" t="s">
        <v>223</v>
      </c>
      <c r="J156" s="62">
        <v>5028</v>
      </c>
      <c r="K156" s="67">
        <v>531</v>
      </c>
      <c r="M156" s="62">
        <v>86.15433691756273</v>
      </c>
      <c r="N156" s="62">
        <v>65.547777777777782</v>
      </c>
      <c r="O156" s="62">
        <v>75.851057347670249</v>
      </c>
      <c r="P156" s="96">
        <v>0</v>
      </c>
      <c r="Q156" s="62">
        <v>10.851057347670251</v>
      </c>
      <c r="U156" s="62">
        <v>0.20460620261808596</v>
      </c>
    </row>
    <row r="157" spans="1:21" x14ac:dyDescent="0.2">
      <c r="A157" s="60">
        <v>6</v>
      </c>
      <c r="B157" s="60">
        <v>1</v>
      </c>
      <c r="C157" s="66">
        <v>83.183942652329762</v>
      </c>
      <c r="D157" s="66">
        <v>61.801469534050177</v>
      </c>
      <c r="E157" s="66">
        <v>72.492706093099997</v>
      </c>
      <c r="F157" s="66">
        <v>0.60677419354838713</v>
      </c>
      <c r="G157" s="66">
        <v>8.099480286738352</v>
      </c>
      <c r="H157" s="66">
        <v>0.19632458363661878</v>
      </c>
      <c r="I157" s="62" t="s">
        <v>224</v>
      </c>
      <c r="J157" s="62">
        <v>6009</v>
      </c>
      <c r="K157" s="67">
        <v>601</v>
      </c>
      <c r="M157" s="62">
        <v>84.098888888888894</v>
      </c>
      <c r="N157" s="62">
        <v>61.25333333333333</v>
      </c>
      <c r="O157" s="62">
        <v>72.676111111111112</v>
      </c>
      <c r="P157" s="96">
        <v>0</v>
      </c>
      <c r="Q157" s="62">
        <v>7.6761111111111093</v>
      </c>
      <c r="U157" s="62">
        <v>0.16206318597005295</v>
      </c>
    </row>
    <row r="158" spans="1:21" x14ac:dyDescent="0.2">
      <c r="A158" s="60">
        <v>6</v>
      </c>
      <c r="B158" s="60">
        <v>2</v>
      </c>
      <c r="C158" s="66">
        <v>82.482222222222234</v>
      </c>
      <c r="D158" s="66">
        <v>62.56666666666667</v>
      </c>
      <c r="E158" s="66">
        <v>72.524444444400004</v>
      </c>
      <c r="F158" s="66">
        <v>0.41666666666666669</v>
      </c>
      <c r="G158" s="66">
        <v>7.9411111111111099</v>
      </c>
      <c r="H158" s="66">
        <v>0.15833742604660017</v>
      </c>
      <c r="I158" s="62" t="s">
        <v>225</v>
      </c>
      <c r="J158" s="62">
        <v>6010</v>
      </c>
      <c r="K158" s="67">
        <v>602</v>
      </c>
      <c r="M158" s="62">
        <v>84.073333333333323</v>
      </c>
      <c r="N158" s="62">
        <v>62.511111111111099</v>
      </c>
      <c r="O158" s="62">
        <v>73.292222222222208</v>
      </c>
      <c r="P158" s="96">
        <v>0</v>
      </c>
      <c r="Q158" s="62">
        <v>8.2922222222222199</v>
      </c>
      <c r="U158" s="62">
        <v>0.15228750554172982</v>
      </c>
    </row>
    <row r="159" spans="1:21" x14ac:dyDescent="0.2">
      <c r="A159" s="60">
        <v>6</v>
      </c>
      <c r="B159" s="60">
        <v>3</v>
      </c>
      <c r="C159" s="66">
        <v>82.915555555555571</v>
      </c>
      <c r="D159" s="66">
        <v>61.666666666666664</v>
      </c>
      <c r="E159" s="66">
        <v>72.291111111099994</v>
      </c>
      <c r="F159" s="66">
        <v>0.45</v>
      </c>
      <c r="G159" s="66">
        <v>7.7411111111111097</v>
      </c>
      <c r="H159" s="66">
        <v>1.6837742237866531E-2</v>
      </c>
      <c r="I159" s="62" t="s">
        <v>226</v>
      </c>
      <c r="J159" s="62">
        <v>6002</v>
      </c>
      <c r="K159" s="67">
        <v>603</v>
      </c>
      <c r="M159" s="62">
        <v>75.665089605734764</v>
      </c>
      <c r="N159" s="62">
        <v>55.376272401433688</v>
      </c>
      <c r="O159" s="62">
        <v>65.52068100358423</v>
      </c>
      <c r="P159" s="96">
        <v>0</v>
      </c>
      <c r="Q159" s="62">
        <v>0.62078853046594895</v>
      </c>
      <c r="U159" s="62">
        <v>6.9742427644564786E-2</v>
      </c>
    </row>
    <row r="160" spans="1:21" x14ac:dyDescent="0.2">
      <c r="A160" s="60">
        <v>6</v>
      </c>
      <c r="B160" s="60">
        <v>4</v>
      </c>
      <c r="C160" s="66">
        <v>81.848888888888908</v>
      </c>
      <c r="D160" s="66">
        <v>61.2</v>
      </c>
      <c r="E160" s="66">
        <v>71.524444444400004</v>
      </c>
      <c r="F160" s="66">
        <v>0.38833333333333353</v>
      </c>
      <c r="G160" s="66">
        <v>6.9127777777777775</v>
      </c>
      <c r="H160" s="66">
        <v>0.12546940381160954</v>
      </c>
      <c r="I160" s="62" t="s">
        <v>227</v>
      </c>
      <c r="J160" s="62">
        <v>6001</v>
      </c>
      <c r="K160" s="67">
        <v>604</v>
      </c>
      <c r="M160" s="62">
        <v>71.63333333333334</v>
      </c>
      <c r="N160" s="62">
        <v>51.388888888888886</v>
      </c>
      <c r="O160" s="62">
        <v>61.511111111111106</v>
      </c>
      <c r="P160" s="96">
        <v>0</v>
      </c>
      <c r="Q160" s="62">
        <v>0</v>
      </c>
      <c r="U160" s="62">
        <v>0.13802681300895084</v>
      </c>
    </row>
    <row r="161" spans="1:21" x14ac:dyDescent="0.2">
      <c r="A161" s="60">
        <v>6</v>
      </c>
      <c r="B161" s="60">
        <v>5</v>
      </c>
      <c r="C161" s="66">
        <v>82.315555555555576</v>
      </c>
      <c r="D161" s="66">
        <v>60.2</v>
      </c>
      <c r="E161" s="66">
        <v>71.257777777699999</v>
      </c>
      <c r="F161" s="66">
        <v>0.35240740740740745</v>
      </c>
      <c r="G161" s="66">
        <v>6.6101851851851849</v>
      </c>
      <c r="H161" s="66">
        <v>0.13208891493247008</v>
      </c>
      <c r="I161" s="62" t="s">
        <v>228</v>
      </c>
      <c r="J161" s="62">
        <v>6003</v>
      </c>
      <c r="K161" s="67">
        <v>605</v>
      </c>
      <c r="M161" s="62">
        <v>78.308518518518511</v>
      </c>
      <c r="N161" s="62">
        <v>56.04518518518519</v>
      </c>
      <c r="O161" s="62">
        <v>67.17685185185185</v>
      </c>
      <c r="P161" s="96">
        <v>0</v>
      </c>
      <c r="Q161" s="62">
        <v>2.1768518518518523</v>
      </c>
      <c r="U161" s="62">
        <v>5.3682027205931009E-2</v>
      </c>
    </row>
    <row r="162" spans="1:21" x14ac:dyDescent="0.2">
      <c r="A162" s="60">
        <v>6</v>
      </c>
      <c r="B162" s="60">
        <v>6</v>
      </c>
      <c r="C162" s="66">
        <v>82.915555555555571</v>
      </c>
      <c r="D162" s="66">
        <v>59.833333333333336</v>
      </c>
      <c r="E162" s="66">
        <v>71.374444444399998</v>
      </c>
      <c r="F162" s="66">
        <v>0.36574074074074048</v>
      </c>
      <c r="G162" s="66">
        <v>6.7401851851851839</v>
      </c>
      <c r="H162" s="66">
        <v>7.66579985668501E-2</v>
      </c>
      <c r="I162" s="62" t="s">
        <v>229</v>
      </c>
      <c r="J162" s="62">
        <v>6004</v>
      </c>
      <c r="K162" s="67">
        <v>606</v>
      </c>
      <c r="M162" s="62">
        <v>80.099354838709672</v>
      </c>
      <c r="N162" s="62">
        <v>56.749713261648743</v>
      </c>
      <c r="O162" s="62">
        <v>68.424534050179219</v>
      </c>
      <c r="P162" s="96">
        <v>0</v>
      </c>
      <c r="Q162" s="62">
        <v>3.424534050179211</v>
      </c>
      <c r="U162" s="62">
        <v>6.6938550329463692E-2</v>
      </c>
    </row>
    <row r="163" spans="1:21" x14ac:dyDescent="0.2">
      <c r="A163" s="60">
        <v>6</v>
      </c>
      <c r="B163" s="60">
        <v>7</v>
      </c>
      <c r="C163" s="66">
        <v>85.582222222222228</v>
      </c>
      <c r="D163" s="66">
        <v>61.5</v>
      </c>
      <c r="E163" s="66">
        <v>73.541111111099994</v>
      </c>
      <c r="F163" s="66">
        <v>0.19629629629629619</v>
      </c>
      <c r="G163" s="66">
        <v>8.7374074074074048</v>
      </c>
      <c r="H163" s="66">
        <v>9.0498026970971007E-2</v>
      </c>
      <c r="I163" s="62" t="s">
        <v>230</v>
      </c>
      <c r="J163" s="62">
        <v>6011</v>
      </c>
      <c r="K163" s="67">
        <v>607</v>
      </c>
      <c r="M163" s="62">
        <v>84.364074074074082</v>
      </c>
      <c r="N163" s="62">
        <v>63.15407407407406</v>
      </c>
      <c r="O163" s="62">
        <v>73.759074074074064</v>
      </c>
      <c r="P163" s="96">
        <v>0</v>
      </c>
      <c r="Q163" s="62">
        <v>8.7590740740740713</v>
      </c>
      <c r="U163" s="62">
        <v>0.18729528915177551</v>
      </c>
    </row>
    <row r="164" spans="1:21" x14ac:dyDescent="0.2">
      <c r="A164" s="60">
        <v>6</v>
      </c>
      <c r="B164" s="60">
        <v>8</v>
      </c>
      <c r="C164" s="66">
        <v>85.215555555555554</v>
      </c>
      <c r="D164" s="66">
        <v>62.633333333333333</v>
      </c>
      <c r="E164" s="66">
        <v>73.924444444399995</v>
      </c>
      <c r="F164" s="66">
        <v>6.7777777777777715E-2</v>
      </c>
      <c r="G164" s="66">
        <v>8.9922222222222192</v>
      </c>
      <c r="H164" s="66">
        <v>8.4732572287350635E-2</v>
      </c>
      <c r="I164" s="62" t="s">
        <v>231</v>
      </c>
      <c r="J164" s="62">
        <v>6014</v>
      </c>
      <c r="K164" s="67">
        <v>608</v>
      </c>
      <c r="M164" s="62">
        <v>86.12444444444445</v>
      </c>
      <c r="N164" s="62">
        <v>65.041111111111107</v>
      </c>
      <c r="O164" s="62">
        <v>75.582777777777792</v>
      </c>
      <c r="P164" s="96">
        <v>0</v>
      </c>
      <c r="Q164" s="62">
        <v>10.582777777777777</v>
      </c>
      <c r="U164" s="62">
        <v>0.16990108950389154</v>
      </c>
    </row>
    <row r="165" spans="1:21" x14ac:dyDescent="0.2">
      <c r="A165" s="60">
        <v>6</v>
      </c>
      <c r="B165" s="60">
        <v>9</v>
      </c>
      <c r="C165" s="66">
        <v>85.382222222222225</v>
      </c>
      <c r="D165" s="66">
        <v>62.56666666666667</v>
      </c>
      <c r="E165" s="66">
        <v>73.974444444400007</v>
      </c>
      <c r="F165" s="66">
        <v>2.0000000000000285E-2</v>
      </c>
      <c r="G165" s="66">
        <v>8.9944444444444436</v>
      </c>
      <c r="H165" s="66">
        <v>0.17312114516098839</v>
      </c>
      <c r="I165" s="62" t="s">
        <v>232</v>
      </c>
      <c r="J165" s="62">
        <v>6012</v>
      </c>
      <c r="K165" s="67">
        <v>609</v>
      </c>
      <c r="M165" s="62">
        <v>85.831111111111113</v>
      </c>
      <c r="N165" s="62">
        <v>62.707777777777778</v>
      </c>
      <c r="O165" s="62">
        <v>74.269444444444431</v>
      </c>
      <c r="P165" s="96">
        <v>0</v>
      </c>
      <c r="Q165" s="62">
        <v>9.2694444444444422</v>
      </c>
      <c r="U165" s="62">
        <v>8.3158907984539177E-2</v>
      </c>
    </row>
    <row r="166" spans="1:21" x14ac:dyDescent="0.2">
      <c r="A166" s="60">
        <v>6</v>
      </c>
      <c r="B166" s="60">
        <v>10</v>
      </c>
      <c r="C166" s="66">
        <v>85.082222222222242</v>
      </c>
      <c r="D166" s="66">
        <v>63.633333333333333</v>
      </c>
      <c r="E166" s="66">
        <v>74.357777777699994</v>
      </c>
      <c r="F166" s="66">
        <v>0.10333333333333362</v>
      </c>
      <c r="G166" s="66">
        <v>9.4611111111111104</v>
      </c>
      <c r="H166" s="66">
        <v>0.14820933687602175</v>
      </c>
      <c r="I166" s="62" t="s">
        <v>233</v>
      </c>
      <c r="J166" s="62">
        <v>6020</v>
      </c>
      <c r="K166" s="67">
        <v>610</v>
      </c>
      <c r="M166" s="62">
        <v>89.81814814814814</v>
      </c>
      <c r="N166" s="62">
        <v>67.043703703703699</v>
      </c>
      <c r="O166" s="62">
        <v>78.430925925925933</v>
      </c>
      <c r="P166" s="96">
        <v>0</v>
      </c>
      <c r="Q166" s="62">
        <v>13.430925925925926</v>
      </c>
      <c r="U166" s="62">
        <v>0.13751849907057156</v>
      </c>
    </row>
    <row r="167" spans="1:21" x14ac:dyDescent="0.2">
      <c r="A167" s="60">
        <v>6</v>
      </c>
      <c r="B167" s="60">
        <v>11</v>
      </c>
      <c r="C167" s="66">
        <v>84.182222222222236</v>
      </c>
      <c r="D167" s="66">
        <v>64.7</v>
      </c>
      <c r="E167" s="66">
        <v>74.4411111111</v>
      </c>
      <c r="F167" s="66">
        <v>0.22944444444444514</v>
      </c>
      <c r="G167" s="66">
        <v>9.6705555555555538</v>
      </c>
      <c r="H167" s="66">
        <v>0.28148316409373969</v>
      </c>
      <c r="I167" s="62" t="s">
        <v>234</v>
      </c>
      <c r="J167" s="62">
        <v>6026</v>
      </c>
      <c r="K167" s="67">
        <v>611</v>
      </c>
      <c r="M167" s="62">
        <v>92.210740740740732</v>
      </c>
      <c r="N167" s="62">
        <v>70.618518518518513</v>
      </c>
      <c r="O167" s="62">
        <v>81.41462962962963</v>
      </c>
      <c r="P167" s="96">
        <v>0</v>
      </c>
      <c r="Q167" s="62">
        <v>16.414629629629626</v>
      </c>
      <c r="U167" s="62">
        <v>8.5745172182080429E-2</v>
      </c>
    </row>
    <row r="168" spans="1:21" x14ac:dyDescent="0.2">
      <c r="A168" s="60">
        <v>6</v>
      </c>
      <c r="B168" s="60">
        <v>12</v>
      </c>
      <c r="C168" s="66">
        <v>86.148888888888905</v>
      </c>
      <c r="D168" s="66">
        <v>65.433333333333337</v>
      </c>
      <c r="E168" s="66">
        <v>75.791111111099994</v>
      </c>
      <c r="F168" s="66">
        <v>5.5000000000000188E-2</v>
      </c>
      <c r="G168" s="66">
        <v>10.846111111111108</v>
      </c>
      <c r="H168" s="66">
        <v>9.2453044677451843E-2</v>
      </c>
      <c r="I168" s="62" t="s">
        <v>235</v>
      </c>
      <c r="J168" s="62">
        <v>6022</v>
      </c>
      <c r="K168" s="67">
        <v>612</v>
      </c>
      <c r="M168" s="62">
        <v>90.12444444444445</v>
      </c>
      <c r="N168" s="62">
        <v>68.488888888888866</v>
      </c>
      <c r="O168" s="62">
        <v>79.306666666666672</v>
      </c>
      <c r="P168" s="96">
        <v>0.10010752688172081</v>
      </c>
      <c r="Q168" s="62">
        <v>14.306666666666665</v>
      </c>
      <c r="U168" s="62">
        <v>0.22422369156904315</v>
      </c>
    </row>
    <row r="169" spans="1:21" x14ac:dyDescent="0.2">
      <c r="A169" s="60">
        <v>6</v>
      </c>
      <c r="B169" s="60">
        <v>13</v>
      </c>
      <c r="C169" s="66">
        <v>87.515555555555551</v>
      </c>
      <c r="D169" s="66">
        <v>64.63333333333334</v>
      </c>
      <c r="E169" s="66">
        <v>76.074444444400001</v>
      </c>
      <c r="F169" s="66">
        <v>0</v>
      </c>
      <c r="G169" s="66">
        <v>11.074444444444444</v>
      </c>
      <c r="H169" s="66">
        <v>0.13644000757149222</v>
      </c>
      <c r="I169" s="62" t="s">
        <v>236</v>
      </c>
      <c r="J169" s="62">
        <v>6018</v>
      </c>
      <c r="K169" s="67">
        <v>613</v>
      </c>
      <c r="M169" s="62">
        <v>89.102222222222224</v>
      </c>
      <c r="N169" s="62">
        <v>65.776666666666671</v>
      </c>
      <c r="O169" s="62">
        <v>77.439444444444447</v>
      </c>
      <c r="P169" s="96">
        <v>3.4888888888888894</v>
      </c>
      <c r="Q169" s="62">
        <v>12.439444444444442</v>
      </c>
      <c r="U169" s="62">
        <v>0.15205308048034821</v>
      </c>
    </row>
    <row r="170" spans="1:21" x14ac:dyDescent="0.2">
      <c r="A170" s="60">
        <v>6</v>
      </c>
      <c r="B170" s="60">
        <v>14</v>
      </c>
      <c r="C170" s="66">
        <v>87.415555555555557</v>
      </c>
      <c r="D170" s="66">
        <v>64.266666666666666</v>
      </c>
      <c r="E170" s="66">
        <v>75.841111111100005</v>
      </c>
      <c r="F170" s="66">
        <v>3.888888888888668E-3</v>
      </c>
      <c r="G170" s="66">
        <v>10.844999999999999</v>
      </c>
      <c r="H170" s="66">
        <v>0.15759383427795057</v>
      </c>
      <c r="I170" s="62" t="s">
        <v>237</v>
      </c>
      <c r="J170" s="62">
        <v>6024</v>
      </c>
      <c r="K170" s="67">
        <v>614</v>
      </c>
      <c r="M170" s="62">
        <v>91.414444444444442</v>
      </c>
      <c r="N170" s="62">
        <v>69.194444444444429</v>
      </c>
      <c r="O170" s="62">
        <v>80.304444444444442</v>
      </c>
      <c r="P170" s="96">
        <v>0</v>
      </c>
      <c r="Q170" s="62">
        <v>15.304444444444441</v>
      </c>
      <c r="U170" s="62">
        <v>5.8118631518482511E-2</v>
      </c>
    </row>
    <row r="171" spans="1:21" x14ac:dyDescent="0.2">
      <c r="A171" s="60">
        <v>6</v>
      </c>
      <c r="B171" s="60">
        <v>15</v>
      </c>
      <c r="C171" s="66">
        <v>87.015555555555551</v>
      </c>
      <c r="D171" s="66">
        <v>64.033333333333331</v>
      </c>
      <c r="E171" s="66">
        <v>75.524444444400004</v>
      </c>
      <c r="F171" s="66">
        <v>8.7222222222222007E-2</v>
      </c>
      <c r="G171" s="66">
        <v>10.611666666666666</v>
      </c>
      <c r="H171" s="66">
        <v>0.12099105786963812</v>
      </c>
      <c r="I171" s="62" t="s">
        <v>238</v>
      </c>
      <c r="J171" s="62">
        <v>6023</v>
      </c>
      <c r="K171" s="67">
        <v>615</v>
      </c>
      <c r="M171" s="62">
        <v>90.092962962962957</v>
      </c>
      <c r="N171" s="62">
        <v>69.349629629629618</v>
      </c>
      <c r="O171" s="62">
        <v>79.721296296296288</v>
      </c>
      <c r="P171" s="96">
        <v>0</v>
      </c>
      <c r="Q171" s="62">
        <v>14.721296296296293</v>
      </c>
      <c r="U171" s="62">
        <v>0.1169598612542961</v>
      </c>
    </row>
    <row r="172" spans="1:21" x14ac:dyDescent="0.2">
      <c r="A172" s="60">
        <v>6</v>
      </c>
      <c r="B172" s="60">
        <v>16</v>
      </c>
      <c r="C172" s="66">
        <v>87.948888888888888</v>
      </c>
      <c r="D172" s="66">
        <v>64.833333333333329</v>
      </c>
      <c r="E172" s="66">
        <v>76.391111111100003</v>
      </c>
      <c r="F172" s="66">
        <v>5.3888888888888667E-2</v>
      </c>
      <c r="G172" s="66">
        <v>11.444999999999999</v>
      </c>
      <c r="H172" s="66">
        <v>7.8156014206022473E-2</v>
      </c>
      <c r="I172" s="62" t="s">
        <v>239</v>
      </c>
      <c r="J172" s="62">
        <v>6027</v>
      </c>
      <c r="K172" s="67">
        <v>616</v>
      </c>
      <c r="M172" s="62">
        <v>93.286666666666676</v>
      </c>
      <c r="N172" s="62">
        <v>70.876666666666651</v>
      </c>
      <c r="O172" s="62">
        <v>82.081666666666663</v>
      </c>
      <c r="P172" s="96">
        <v>0</v>
      </c>
      <c r="Q172" s="62">
        <v>17.081666666666663</v>
      </c>
      <c r="U172" s="62">
        <v>7.2185014593080521E-2</v>
      </c>
    </row>
    <row r="173" spans="1:21" x14ac:dyDescent="0.2">
      <c r="A173" s="60">
        <v>6</v>
      </c>
      <c r="B173" s="60">
        <v>17</v>
      </c>
      <c r="C173" s="66">
        <v>89.048888888888897</v>
      </c>
      <c r="D173" s="66">
        <v>66.066666666666663</v>
      </c>
      <c r="E173" s="66">
        <v>77.557777777699997</v>
      </c>
      <c r="F173" s="66">
        <v>0</v>
      </c>
      <c r="G173" s="66">
        <v>12.557777777777774</v>
      </c>
      <c r="H173" s="66">
        <v>0.14707451118678655</v>
      </c>
      <c r="I173" s="62" t="s">
        <v>240</v>
      </c>
      <c r="J173" s="62">
        <v>6030</v>
      </c>
      <c r="K173" s="67">
        <v>617</v>
      </c>
      <c r="M173" s="62">
        <v>97.035185185185185</v>
      </c>
      <c r="N173" s="62">
        <v>74.185185185185176</v>
      </c>
      <c r="O173" s="62">
        <v>85.610185185185188</v>
      </c>
      <c r="P173" s="96">
        <v>0</v>
      </c>
      <c r="Q173" s="62">
        <v>20.610185185185181</v>
      </c>
      <c r="U173" s="62">
        <v>2.7608294831615567E-2</v>
      </c>
    </row>
    <row r="174" spans="1:21" x14ac:dyDescent="0.2">
      <c r="A174" s="60">
        <v>6</v>
      </c>
      <c r="B174" s="60">
        <v>18</v>
      </c>
      <c r="C174" s="66">
        <v>87.482222222222219</v>
      </c>
      <c r="D174" s="66">
        <v>66.7</v>
      </c>
      <c r="E174" s="66">
        <v>77.091111111100005</v>
      </c>
      <c r="F174" s="66">
        <v>0</v>
      </c>
      <c r="G174" s="66">
        <v>12.091111111111108</v>
      </c>
      <c r="H174" s="66">
        <v>0.21724086865777317</v>
      </c>
      <c r="I174" s="62" t="s">
        <v>241</v>
      </c>
      <c r="J174" s="62">
        <v>6028</v>
      </c>
      <c r="K174" s="67">
        <v>618</v>
      </c>
      <c r="M174" s="62">
        <v>93.871481481481467</v>
      </c>
      <c r="N174" s="62">
        <v>72.182592592592584</v>
      </c>
      <c r="O174" s="62">
        <v>83.027037037037033</v>
      </c>
      <c r="P174" s="96">
        <v>0</v>
      </c>
      <c r="Q174" s="62">
        <v>18.027037037037033</v>
      </c>
      <c r="U174" s="62">
        <v>1.5944528188121795E-2</v>
      </c>
    </row>
    <row r="175" spans="1:21" x14ac:dyDescent="0.2">
      <c r="A175" s="60">
        <v>6</v>
      </c>
      <c r="B175" s="60">
        <v>19</v>
      </c>
      <c r="C175" s="66">
        <v>88.782222222222217</v>
      </c>
      <c r="D175" s="66">
        <v>66.099999999999994</v>
      </c>
      <c r="E175" s="66">
        <v>77.4411111111</v>
      </c>
      <c r="F175" s="66">
        <v>0</v>
      </c>
      <c r="G175" s="66">
        <v>12.441111111111107</v>
      </c>
      <c r="H175" s="66">
        <v>0.1810401716977949</v>
      </c>
      <c r="I175" s="62" t="s">
        <v>242</v>
      </c>
      <c r="J175" s="62">
        <v>6025</v>
      </c>
      <c r="K175" s="67">
        <v>619</v>
      </c>
      <c r="M175" s="62">
        <v>92.592962962962957</v>
      </c>
      <c r="N175" s="62">
        <v>69.127407407407404</v>
      </c>
      <c r="O175" s="62">
        <v>80.860185185185188</v>
      </c>
      <c r="P175" s="96">
        <v>0</v>
      </c>
      <c r="Q175" s="62">
        <v>15.860185185185179</v>
      </c>
      <c r="U175" s="62">
        <v>0.10726855360529138</v>
      </c>
    </row>
    <row r="176" spans="1:21" x14ac:dyDescent="0.2">
      <c r="A176" s="60">
        <v>6</v>
      </c>
      <c r="B176" s="60">
        <v>20</v>
      </c>
      <c r="C176" s="66">
        <v>88.86</v>
      </c>
      <c r="D176" s="66">
        <v>67.3</v>
      </c>
      <c r="E176" s="66">
        <v>78.08</v>
      </c>
      <c r="F176" s="66">
        <v>0</v>
      </c>
      <c r="G176" s="66">
        <v>13.08</v>
      </c>
      <c r="H176" s="66">
        <v>0.10486511094266597</v>
      </c>
      <c r="I176" s="62" t="s">
        <v>243</v>
      </c>
      <c r="J176" s="62">
        <v>6021</v>
      </c>
      <c r="K176" s="67">
        <v>620</v>
      </c>
      <c r="M176" s="62">
        <v>89.351254480286727</v>
      </c>
      <c r="N176" s="62">
        <v>68.338458781362007</v>
      </c>
      <c r="O176" s="62">
        <v>78.844856630824353</v>
      </c>
      <c r="P176" s="96">
        <v>0</v>
      </c>
      <c r="Q176" s="62">
        <v>13.844856630824374</v>
      </c>
      <c r="U176" s="62">
        <v>0.15349911819817755</v>
      </c>
    </row>
    <row r="177" spans="1:21" x14ac:dyDescent="0.2">
      <c r="A177" s="60">
        <v>6</v>
      </c>
      <c r="B177" s="60">
        <v>21</v>
      </c>
      <c r="C177" s="66">
        <v>89.182222222222222</v>
      </c>
      <c r="D177" s="66">
        <v>67.066666666666663</v>
      </c>
      <c r="E177" s="66">
        <v>78.124444444399998</v>
      </c>
      <c r="F177" s="66">
        <v>0</v>
      </c>
      <c r="G177" s="66">
        <v>13.124444444444441</v>
      </c>
      <c r="H177" s="66">
        <v>8.3262837211828533E-2</v>
      </c>
      <c r="I177" s="62" t="s">
        <v>244</v>
      </c>
      <c r="J177" s="62">
        <v>6005</v>
      </c>
      <c r="K177" s="67">
        <v>621</v>
      </c>
      <c r="M177" s="62">
        <v>80.49666666666667</v>
      </c>
      <c r="N177" s="62">
        <v>58.115555555555559</v>
      </c>
      <c r="O177" s="62">
        <v>69.306111111111107</v>
      </c>
      <c r="P177" s="96">
        <v>0</v>
      </c>
      <c r="Q177" s="62">
        <v>4.306111111111111</v>
      </c>
      <c r="U177" s="62">
        <v>0.17002851096867591</v>
      </c>
    </row>
    <row r="178" spans="1:21" x14ac:dyDescent="0.2">
      <c r="A178" s="60">
        <v>6</v>
      </c>
      <c r="B178" s="60">
        <v>22</v>
      </c>
      <c r="C178" s="66">
        <v>89.082222222222228</v>
      </c>
      <c r="D178" s="66">
        <v>66</v>
      </c>
      <c r="E178" s="66">
        <v>77.541111111099994</v>
      </c>
      <c r="F178" s="66">
        <v>0.10444444444444466</v>
      </c>
      <c r="G178" s="66">
        <v>12.645555555555552</v>
      </c>
      <c r="H178" s="66">
        <v>0.15079441342960925</v>
      </c>
      <c r="I178" s="62" t="s">
        <v>245</v>
      </c>
      <c r="J178" s="62">
        <v>6006</v>
      </c>
      <c r="K178" s="67">
        <v>622</v>
      </c>
      <c r="M178" s="62">
        <v>81.887037037037047</v>
      </c>
      <c r="N178" s="62">
        <v>58.833703703703698</v>
      </c>
      <c r="O178" s="62">
        <v>70.360370370370376</v>
      </c>
      <c r="P178" s="96">
        <v>0</v>
      </c>
      <c r="Q178" s="62">
        <v>5.3603703703703696</v>
      </c>
      <c r="U178" s="62">
        <v>0.17388293339615715</v>
      </c>
    </row>
    <row r="179" spans="1:21" x14ac:dyDescent="0.2">
      <c r="A179" s="60">
        <v>6</v>
      </c>
      <c r="B179" s="60">
        <v>23</v>
      </c>
      <c r="C179" s="66">
        <v>89.248888888888885</v>
      </c>
      <c r="D179" s="66">
        <v>66.8</v>
      </c>
      <c r="E179" s="66">
        <v>78.024444444400004</v>
      </c>
      <c r="F179" s="66">
        <v>8.7777777777777996E-2</v>
      </c>
      <c r="G179" s="66">
        <v>13.112222222222218</v>
      </c>
      <c r="H179" s="66">
        <v>5.5404227971935907E-2</v>
      </c>
      <c r="I179" s="62" t="s">
        <v>246</v>
      </c>
      <c r="J179" s="62">
        <v>6007</v>
      </c>
      <c r="K179" s="67">
        <v>623</v>
      </c>
      <c r="M179" s="62">
        <v>81.433333333333337</v>
      </c>
      <c r="N179" s="62">
        <v>60.893333333333338</v>
      </c>
      <c r="O179" s="62">
        <v>71.163333333333327</v>
      </c>
      <c r="P179" s="96">
        <v>0</v>
      </c>
      <c r="Q179" s="62">
        <v>6.1633333333333313</v>
      </c>
      <c r="U179" s="62">
        <v>0.23790583524044243</v>
      </c>
    </row>
    <row r="180" spans="1:21" x14ac:dyDescent="0.2">
      <c r="A180" s="60">
        <v>6</v>
      </c>
      <c r="B180" s="60">
        <v>24</v>
      </c>
      <c r="C180" s="66">
        <v>89.148888888888891</v>
      </c>
      <c r="D180" s="66">
        <v>67.166666666666671</v>
      </c>
      <c r="E180" s="66">
        <v>78.157777777700005</v>
      </c>
      <c r="F180" s="66">
        <v>0</v>
      </c>
      <c r="G180" s="66">
        <v>13.157777777777774</v>
      </c>
      <c r="H180" s="66">
        <v>0.12394165657178363</v>
      </c>
      <c r="I180" s="62" t="s">
        <v>247</v>
      </c>
      <c r="J180" s="62">
        <v>6008</v>
      </c>
      <c r="K180" s="67">
        <v>624</v>
      </c>
      <c r="M180" s="62">
        <v>82.676666666666677</v>
      </c>
      <c r="N180" s="62">
        <v>61.269999999999996</v>
      </c>
      <c r="O180" s="62">
        <v>71.973333333333329</v>
      </c>
      <c r="P180" s="96">
        <v>0</v>
      </c>
      <c r="Q180" s="62">
        <v>6.9733333333333309</v>
      </c>
      <c r="U180" s="62">
        <v>8.8275869539206367E-2</v>
      </c>
    </row>
    <row r="181" spans="1:21" x14ac:dyDescent="0.2">
      <c r="A181" s="60">
        <v>6</v>
      </c>
      <c r="B181" s="60">
        <v>25</v>
      </c>
      <c r="C181" s="66">
        <v>89.982222222222219</v>
      </c>
      <c r="D181" s="66">
        <v>67.533333333333331</v>
      </c>
      <c r="E181" s="66">
        <v>78.757777777699999</v>
      </c>
      <c r="F181" s="66">
        <v>0</v>
      </c>
      <c r="G181" s="66">
        <v>13.757777777777774</v>
      </c>
      <c r="H181" s="66">
        <v>0.11728244585526569</v>
      </c>
      <c r="I181" s="62" t="s">
        <v>248</v>
      </c>
      <c r="J181" s="62">
        <v>6019</v>
      </c>
      <c r="K181" s="67">
        <v>625</v>
      </c>
      <c r="M181" s="62">
        <v>90.232222222222219</v>
      </c>
      <c r="N181" s="62">
        <v>65.677777777777777</v>
      </c>
      <c r="O181" s="62">
        <v>77.954999999999984</v>
      </c>
      <c r="P181" s="96">
        <v>0</v>
      </c>
      <c r="Q181" s="62">
        <v>12.955000000000002</v>
      </c>
      <c r="U181" s="62">
        <v>0.14278570734722559</v>
      </c>
    </row>
    <row r="182" spans="1:21" x14ac:dyDescent="0.2">
      <c r="A182" s="60">
        <v>6</v>
      </c>
      <c r="B182" s="60">
        <v>26</v>
      </c>
      <c r="C182" s="66">
        <v>88.582222222222228</v>
      </c>
      <c r="D182" s="66">
        <v>68.033333333333331</v>
      </c>
      <c r="E182" s="66">
        <v>78.307777777699997</v>
      </c>
      <c r="F182" s="66">
        <v>0</v>
      </c>
      <c r="G182" s="66">
        <v>13.307777777777774</v>
      </c>
      <c r="H182" s="66">
        <v>0.13387701455944129</v>
      </c>
      <c r="I182" s="62" t="s">
        <v>249</v>
      </c>
      <c r="J182" s="62">
        <v>6015</v>
      </c>
      <c r="K182" s="67">
        <v>626</v>
      </c>
      <c r="M182" s="62">
        <v>86.416965352449239</v>
      </c>
      <c r="N182" s="62">
        <v>65.613022700119473</v>
      </c>
      <c r="O182" s="62">
        <v>76.014994026284356</v>
      </c>
      <c r="P182" s="96">
        <v>0</v>
      </c>
      <c r="Q182" s="62">
        <v>11.014994026284345</v>
      </c>
      <c r="U182" s="62">
        <v>0.2771148689065342</v>
      </c>
    </row>
    <row r="183" spans="1:21" x14ac:dyDescent="0.2">
      <c r="A183" s="60">
        <v>6</v>
      </c>
      <c r="B183" s="60">
        <v>27</v>
      </c>
      <c r="C183" s="66">
        <v>88.137777777777771</v>
      </c>
      <c r="D183" s="66">
        <v>66.63333333333334</v>
      </c>
      <c r="E183" s="66">
        <v>77.385555555500005</v>
      </c>
      <c r="F183" s="66">
        <v>0</v>
      </c>
      <c r="G183" s="66">
        <v>12.385555555555554</v>
      </c>
      <c r="H183" s="66">
        <v>6.4834414568922943E-2</v>
      </c>
      <c r="I183" s="62" t="s">
        <v>250</v>
      </c>
      <c r="J183" s="62">
        <v>6016</v>
      </c>
      <c r="K183" s="67">
        <v>627</v>
      </c>
      <c r="M183" s="62">
        <v>87.638888888888886</v>
      </c>
      <c r="N183" s="62">
        <v>65.285555555555547</v>
      </c>
      <c r="O183" s="62">
        <v>76.462222222222223</v>
      </c>
      <c r="P183" s="96">
        <v>0</v>
      </c>
      <c r="Q183" s="62">
        <v>11.46222222222222</v>
      </c>
      <c r="U183" s="62">
        <v>0.16060462746182147</v>
      </c>
    </row>
    <row r="184" spans="1:21" x14ac:dyDescent="0.2">
      <c r="A184" s="60">
        <v>6</v>
      </c>
      <c r="B184" s="60">
        <v>28</v>
      </c>
      <c r="C184" s="66">
        <v>88.282222222222217</v>
      </c>
      <c r="D184" s="66">
        <v>65.333333333333329</v>
      </c>
      <c r="E184" s="66">
        <v>76.807777777699997</v>
      </c>
      <c r="F184" s="66">
        <v>0</v>
      </c>
      <c r="G184" s="66">
        <v>11.807777777777774</v>
      </c>
      <c r="H184" s="66">
        <v>0.17783381091304792</v>
      </c>
      <c r="I184" s="62" t="s">
        <v>251</v>
      </c>
      <c r="J184" s="62">
        <v>6017</v>
      </c>
      <c r="K184" s="67">
        <v>628</v>
      </c>
      <c r="M184" s="62">
        <v>88.27518518518518</v>
      </c>
      <c r="N184" s="62">
        <v>65.458518518518517</v>
      </c>
      <c r="O184" s="62">
        <v>76.866851851851848</v>
      </c>
      <c r="P184" s="96">
        <v>0</v>
      </c>
      <c r="Q184" s="62">
        <v>11.866851851851845</v>
      </c>
      <c r="U184" s="62">
        <v>5.2075353027713933E-2</v>
      </c>
    </row>
    <row r="185" spans="1:21" x14ac:dyDescent="0.2">
      <c r="A185" s="60">
        <v>6</v>
      </c>
      <c r="B185" s="60">
        <v>29</v>
      </c>
      <c r="C185" s="66">
        <v>88.148888888888891</v>
      </c>
      <c r="D185" s="66">
        <v>65.066666666666663</v>
      </c>
      <c r="E185" s="66">
        <v>76.607777777699994</v>
      </c>
      <c r="F185" s="66">
        <v>0</v>
      </c>
      <c r="G185" s="66">
        <v>11.607777777777775</v>
      </c>
      <c r="H185" s="66">
        <v>5.6256666385912882E-2</v>
      </c>
      <c r="I185" s="62" t="s">
        <v>252</v>
      </c>
      <c r="J185" s="62">
        <v>6013</v>
      </c>
      <c r="K185" s="67">
        <v>629</v>
      </c>
      <c r="M185" s="62">
        <v>86.74905615292711</v>
      </c>
      <c r="N185" s="62">
        <v>63.30622461170848</v>
      </c>
      <c r="O185" s="62">
        <v>75.027640382317799</v>
      </c>
      <c r="P185" s="96">
        <v>0</v>
      </c>
      <c r="Q185" s="62">
        <v>10.027640382317799</v>
      </c>
      <c r="U185" s="62">
        <v>0.24813255512416935</v>
      </c>
    </row>
    <row r="186" spans="1:21" x14ac:dyDescent="0.2">
      <c r="A186" s="60">
        <v>6</v>
      </c>
      <c r="B186" s="60">
        <v>30</v>
      </c>
      <c r="C186" s="66">
        <v>88.248888888888885</v>
      </c>
      <c r="D186" s="66">
        <v>66.233333333333334</v>
      </c>
      <c r="E186" s="66">
        <v>77.241111111099997</v>
      </c>
      <c r="F186" s="66">
        <v>0</v>
      </c>
      <c r="G186" s="66">
        <v>12.241111111111108</v>
      </c>
      <c r="H186" s="66">
        <v>0.12748772375318554</v>
      </c>
      <c r="I186" s="62" t="s">
        <v>253</v>
      </c>
      <c r="J186" s="62">
        <v>6029</v>
      </c>
      <c r="K186" s="67">
        <v>630</v>
      </c>
      <c r="M186" s="62">
        <v>94.463703703703686</v>
      </c>
      <c r="N186" s="62">
        <v>73.671481481481493</v>
      </c>
      <c r="O186" s="62">
        <v>84.067592592592604</v>
      </c>
      <c r="P186" s="96">
        <v>0</v>
      </c>
      <c r="Q186" s="62">
        <v>19.06759259259259</v>
      </c>
      <c r="U186" s="62">
        <v>2.5563644085641664E-2</v>
      </c>
    </row>
    <row r="187" spans="1:21" x14ac:dyDescent="0.2">
      <c r="A187" s="60">
        <v>7</v>
      </c>
      <c r="B187" s="60">
        <v>1</v>
      </c>
      <c r="C187" s="66">
        <v>87.650143369175623</v>
      </c>
      <c r="D187" s="66">
        <v>67.525125448028675</v>
      </c>
      <c r="E187" s="66">
        <v>77.587634408599996</v>
      </c>
      <c r="F187" s="66">
        <v>0</v>
      </c>
      <c r="G187" s="66">
        <v>12.587634408602151</v>
      </c>
      <c r="H187" s="66">
        <v>0.16912441258884528</v>
      </c>
      <c r="I187" s="62" t="s">
        <v>254</v>
      </c>
      <c r="J187" s="62">
        <v>7027</v>
      </c>
      <c r="K187" s="67">
        <v>701</v>
      </c>
      <c r="M187" s="62">
        <v>93.630752688172066</v>
      </c>
      <c r="N187" s="62">
        <v>73.326129032258052</v>
      </c>
      <c r="O187" s="62">
        <v>83.478440860215045</v>
      </c>
      <c r="P187" s="97">
        <v>0</v>
      </c>
      <c r="Q187" s="62">
        <v>18.478440860215059</v>
      </c>
      <c r="U187" s="62">
        <v>2.5088001688948352E-2</v>
      </c>
    </row>
    <row r="188" spans="1:21" x14ac:dyDescent="0.2">
      <c r="A188" s="60">
        <v>7</v>
      </c>
      <c r="B188" s="60">
        <v>2</v>
      </c>
      <c r="C188" s="66">
        <v>87.283476702508963</v>
      </c>
      <c r="D188" s="66">
        <v>66.891792114695335</v>
      </c>
      <c r="E188" s="66">
        <v>77.087634408599996</v>
      </c>
      <c r="F188" s="66">
        <v>0</v>
      </c>
      <c r="G188" s="66">
        <v>12.087634408602151</v>
      </c>
      <c r="H188" s="66">
        <v>4.1932228790975648E-2</v>
      </c>
      <c r="I188" s="62" t="s">
        <v>255</v>
      </c>
      <c r="J188" s="62">
        <v>7026</v>
      </c>
      <c r="K188" s="67">
        <v>702</v>
      </c>
      <c r="M188" s="62">
        <v>93.413154121863798</v>
      </c>
      <c r="N188" s="62">
        <v>72.736093189964137</v>
      </c>
      <c r="O188" s="62">
        <v>83.074623655913967</v>
      </c>
      <c r="P188" s="97">
        <v>0</v>
      </c>
      <c r="Q188" s="62">
        <v>18.074623655913975</v>
      </c>
      <c r="U188" s="62">
        <v>2.6640976800976802E-2</v>
      </c>
    </row>
    <row r="189" spans="1:21" x14ac:dyDescent="0.2">
      <c r="A189" s="60">
        <v>7</v>
      </c>
      <c r="B189" s="60">
        <v>3</v>
      </c>
      <c r="C189" s="66">
        <v>87.983476702508966</v>
      </c>
      <c r="D189" s="66">
        <v>66.491792114695343</v>
      </c>
      <c r="E189" s="66">
        <v>77.237634408600002</v>
      </c>
      <c r="F189" s="66">
        <v>0</v>
      </c>
      <c r="G189" s="66">
        <v>12.237634408602151</v>
      </c>
      <c r="H189" s="66">
        <v>0.1810666644188263</v>
      </c>
      <c r="I189" s="62" t="s">
        <v>256</v>
      </c>
      <c r="J189" s="62">
        <v>7024</v>
      </c>
      <c r="K189" s="67">
        <v>703</v>
      </c>
      <c r="M189" s="62">
        <v>92.518279569892485</v>
      </c>
      <c r="N189" s="62">
        <v>72.034838709677416</v>
      </c>
      <c r="O189" s="62">
        <v>82.276559139784936</v>
      </c>
      <c r="P189" s="97">
        <v>0</v>
      </c>
      <c r="Q189" s="62">
        <v>17.276559139784947</v>
      </c>
      <c r="U189" s="62">
        <v>0.19543796609875616</v>
      </c>
    </row>
    <row r="190" spans="1:21" x14ac:dyDescent="0.2">
      <c r="A190" s="60">
        <v>7</v>
      </c>
      <c r="B190" s="60">
        <v>4</v>
      </c>
      <c r="C190" s="66">
        <v>89.116810035842292</v>
      </c>
      <c r="D190" s="66">
        <v>67.858458781362003</v>
      </c>
      <c r="E190" s="66">
        <v>78.487634408600002</v>
      </c>
      <c r="F190" s="66">
        <v>0</v>
      </c>
      <c r="G190" s="66">
        <v>13.487634408602151</v>
      </c>
      <c r="H190" s="66">
        <v>0.13776736999698994</v>
      </c>
      <c r="I190" s="62" t="s">
        <v>257</v>
      </c>
      <c r="J190" s="62">
        <v>7029</v>
      </c>
      <c r="K190" s="67">
        <v>704</v>
      </c>
      <c r="M190" s="62">
        <v>95.949354838709681</v>
      </c>
      <c r="N190" s="62">
        <v>73.372365591397866</v>
      </c>
      <c r="O190" s="62">
        <v>84.660860215053759</v>
      </c>
      <c r="P190" s="97">
        <v>0</v>
      </c>
      <c r="Q190" s="62">
        <v>19.66086021505377</v>
      </c>
      <c r="U190" s="62">
        <v>3.5819153773929475E-2</v>
      </c>
    </row>
    <row r="191" spans="1:21" x14ac:dyDescent="0.2">
      <c r="A191" s="60">
        <v>7</v>
      </c>
      <c r="B191" s="60">
        <v>5</v>
      </c>
      <c r="C191" s="66">
        <v>88.850143369175626</v>
      </c>
      <c r="D191" s="66">
        <v>67.858458781362003</v>
      </c>
      <c r="E191" s="66">
        <v>78.354301075199999</v>
      </c>
      <c r="F191" s="66">
        <v>0</v>
      </c>
      <c r="G191" s="66">
        <v>13.354301075268816</v>
      </c>
      <c r="H191" s="66">
        <v>8.4338553258085425E-2</v>
      </c>
      <c r="I191" s="62" t="s">
        <v>258</v>
      </c>
      <c r="J191" s="62">
        <v>7031</v>
      </c>
      <c r="K191" s="67">
        <v>705</v>
      </c>
      <c r="M191" s="62">
        <v>99.230752688172046</v>
      </c>
      <c r="N191" s="62">
        <v>75.370967741935473</v>
      </c>
      <c r="O191" s="62">
        <v>87.30086021505376</v>
      </c>
      <c r="P191" s="97">
        <v>0</v>
      </c>
      <c r="Q191" s="62">
        <v>22.300860215053763</v>
      </c>
      <c r="U191" s="62">
        <v>1.7671448087431697E-2</v>
      </c>
    </row>
    <row r="192" spans="1:21" x14ac:dyDescent="0.2">
      <c r="A192" s="60">
        <v>7</v>
      </c>
      <c r="B192" s="60">
        <v>6</v>
      </c>
      <c r="C192" s="66">
        <v>90.283476702508963</v>
      </c>
      <c r="D192" s="66">
        <v>67.625125448028669</v>
      </c>
      <c r="E192" s="66">
        <v>78.954301075199993</v>
      </c>
      <c r="F192" s="66">
        <v>0</v>
      </c>
      <c r="G192" s="66">
        <v>13.954301075268818</v>
      </c>
      <c r="H192" s="66">
        <v>3.0424354323781714E-2</v>
      </c>
      <c r="I192" s="62" t="s">
        <v>259</v>
      </c>
      <c r="J192" s="62">
        <v>7017</v>
      </c>
      <c r="K192" s="67">
        <v>706</v>
      </c>
      <c r="M192" s="62">
        <v>89.802258064516138</v>
      </c>
      <c r="N192" s="62">
        <v>69.468924731182796</v>
      </c>
      <c r="O192" s="62">
        <v>79.635591397849467</v>
      </c>
      <c r="P192" s="97">
        <v>0</v>
      </c>
      <c r="Q192" s="62">
        <v>14.63559139784946</v>
      </c>
      <c r="U192" s="62">
        <v>0.2483956785513525</v>
      </c>
    </row>
    <row r="193" spans="1:21" x14ac:dyDescent="0.2">
      <c r="A193" s="60">
        <v>7</v>
      </c>
      <c r="B193" s="60">
        <v>7</v>
      </c>
      <c r="C193" s="66">
        <v>90.516810035842298</v>
      </c>
      <c r="D193" s="66">
        <v>67.558458781362006</v>
      </c>
      <c r="E193" s="66">
        <v>79.037634408599999</v>
      </c>
      <c r="F193" s="66">
        <v>0</v>
      </c>
      <c r="G193" s="66">
        <v>14.03763440860215</v>
      </c>
      <c r="H193" s="66">
        <v>0.14072056778047293</v>
      </c>
      <c r="I193" s="62" t="s">
        <v>260</v>
      </c>
      <c r="J193" s="62">
        <v>7009</v>
      </c>
      <c r="K193" s="67">
        <v>707</v>
      </c>
      <c r="M193" s="62">
        <v>86.565376344086019</v>
      </c>
      <c r="N193" s="62">
        <v>64.810107526881708</v>
      </c>
      <c r="O193" s="62">
        <v>75.687741935483871</v>
      </c>
      <c r="P193" s="97">
        <v>0</v>
      </c>
      <c r="Q193" s="62">
        <v>10.687741935483867</v>
      </c>
      <c r="U193" s="62">
        <v>6.9855757384935283E-2</v>
      </c>
    </row>
    <row r="194" spans="1:21" x14ac:dyDescent="0.2">
      <c r="A194" s="60">
        <v>7</v>
      </c>
      <c r="B194" s="60">
        <v>8</v>
      </c>
      <c r="C194" s="66">
        <v>91.150143369175623</v>
      </c>
      <c r="D194" s="66">
        <v>68.725125448028663</v>
      </c>
      <c r="E194" s="66">
        <v>79.937634408600005</v>
      </c>
      <c r="F194" s="66">
        <v>0</v>
      </c>
      <c r="G194" s="66">
        <v>14.93763440860215</v>
      </c>
      <c r="H194" s="66">
        <v>0.20420892215521094</v>
      </c>
      <c r="I194" s="62" t="s">
        <v>261</v>
      </c>
      <c r="J194" s="62">
        <v>7012</v>
      </c>
      <c r="K194" s="67">
        <v>708</v>
      </c>
      <c r="M194" s="62">
        <v>87.750465949820807</v>
      </c>
      <c r="N194" s="62">
        <v>67.135232974910394</v>
      </c>
      <c r="O194" s="62">
        <v>77.442849462365601</v>
      </c>
      <c r="P194" s="97">
        <v>0</v>
      </c>
      <c r="Q194" s="62">
        <v>12.44284946236559</v>
      </c>
      <c r="U194" s="62">
        <v>0.19162994573204048</v>
      </c>
    </row>
    <row r="195" spans="1:21" x14ac:dyDescent="0.2">
      <c r="A195" s="60">
        <v>7</v>
      </c>
      <c r="B195" s="60">
        <v>9</v>
      </c>
      <c r="C195" s="66">
        <v>90.350143369175626</v>
      </c>
      <c r="D195" s="66">
        <v>68.991792114695329</v>
      </c>
      <c r="E195" s="66">
        <v>79.6709677419</v>
      </c>
      <c r="F195" s="66">
        <v>0</v>
      </c>
      <c r="G195" s="66">
        <v>14.670967741935483</v>
      </c>
      <c r="H195" s="66">
        <v>0.15985859035731612</v>
      </c>
      <c r="I195" s="62" t="s">
        <v>262</v>
      </c>
      <c r="J195" s="62">
        <v>7018</v>
      </c>
      <c r="K195" s="67">
        <v>709</v>
      </c>
      <c r="M195" s="62">
        <v>90.143261648745522</v>
      </c>
      <c r="N195" s="62">
        <v>69.998996415770605</v>
      </c>
      <c r="O195" s="62">
        <v>80.071129032258071</v>
      </c>
      <c r="P195" s="97">
        <v>0</v>
      </c>
      <c r="Q195" s="62">
        <v>15.071129032258064</v>
      </c>
      <c r="U195" s="62">
        <v>0.13161604391860796</v>
      </c>
    </row>
    <row r="196" spans="1:21" x14ac:dyDescent="0.2">
      <c r="A196" s="60">
        <v>7</v>
      </c>
      <c r="B196" s="60">
        <v>10</v>
      </c>
      <c r="C196" s="66">
        <v>89.116810035842292</v>
      </c>
      <c r="D196" s="66">
        <v>69.958458781361998</v>
      </c>
      <c r="E196" s="66">
        <v>79.537634408599999</v>
      </c>
      <c r="F196" s="66">
        <v>0</v>
      </c>
      <c r="G196" s="66">
        <v>14.53763440860215</v>
      </c>
      <c r="H196" s="66">
        <v>6.4215120385609822E-2</v>
      </c>
      <c r="I196" s="62" t="s">
        <v>263</v>
      </c>
      <c r="J196" s="62">
        <v>7025</v>
      </c>
      <c r="K196" s="67">
        <v>710</v>
      </c>
      <c r="M196" s="62">
        <v>93.021971326164874</v>
      </c>
      <c r="N196" s="62">
        <v>72.486523297491047</v>
      </c>
      <c r="O196" s="62">
        <v>82.754247311827967</v>
      </c>
      <c r="P196" s="97">
        <v>0</v>
      </c>
      <c r="Q196" s="62">
        <v>17.75424731182796</v>
      </c>
      <c r="U196" s="62">
        <v>7.589984234643693E-2</v>
      </c>
    </row>
    <row r="197" spans="1:21" x14ac:dyDescent="0.2">
      <c r="A197" s="60">
        <v>7</v>
      </c>
      <c r="B197" s="60">
        <v>11</v>
      </c>
      <c r="C197" s="66">
        <v>88.95014336917562</v>
      </c>
      <c r="D197" s="66">
        <v>69.425125448028666</v>
      </c>
      <c r="E197" s="66">
        <v>79.187634408600005</v>
      </c>
      <c r="F197" s="66">
        <v>0</v>
      </c>
      <c r="G197" s="66">
        <v>14.18763440860215</v>
      </c>
      <c r="H197" s="66">
        <v>0.26406363928403831</v>
      </c>
      <c r="I197" s="62" t="s">
        <v>264</v>
      </c>
      <c r="J197" s="62">
        <v>7028</v>
      </c>
      <c r="K197" s="67">
        <v>711</v>
      </c>
      <c r="M197" s="62">
        <v>94.427992831541232</v>
      </c>
      <c r="N197" s="62">
        <v>73.563189964157715</v>
      </c>
      <c r="O197" s="62">
        <v>83.995591397849466</v>
      </c>
      <c r="P197" s="97">
        <v>0</v>
      </c>
      <c r="Q197" s="62">
        <v>18.995591397849463</v>
      </c>
      <c r="U197" s="62">
        <v>3.8816789767609453E-2</v>
      </c>
    </row>
    <row r="198" spans="1:21" x14ac:dyDescent="0.2">
      <c r="A198" s="60">
        <v>7</v>
      </c>
      <c r="B198" s="60">
        <v>12</v>
      </c>
      <c r="C198" s="66">
        <v>88.08347670250896</v>
      </c>
      <c r="D198" s="66">
        <v>69.425125448028666</v>
      </c>
      <c r="E198" s="66">
        <v>78.754301075200004</v>
      </c>
      <c r="F198" s="66">
        <v>0</v>
      </c>
      <c r="G198" s="66">
        <v>13.754301075268817</v>
      </c>
      <c r="H198" s="66">
        <v>0.11833356720742969</v>
      </c>
      <c r="I198" s="62" t="s">
        <v>265</v>
      </c>
      <c r="J198" s="62">
        <v>7019</v>
      </c>
      <c r="K198" s="67">
        <v>712</v>
      </c>
      <c r="M198" s="62">
        <v>90.826559139784948</v>
      </c>
      <c r="N198" s="62">
        <v>70.060215053763443</v>
      </c>
      <c r="O198" s="62">
        <v>80.443387096774188</v>
      </c>
      <c r="P198" s="97">
        <v>0</v>
      </c>
      <c r="Q198" s="62">
        <v>15.443387096774195</v>
      </c>
      <c r="U198" s="62">
        <v>8.920662485656633E-2</v>
      </c>
    </row>
    <row r="199" spans="1:21" x14ac:dyDescent="0.2">
      <c r="A199" s="60">
        <v>7</v>
      </c>
      <c r="B199" s="60">
        <v>13</v>
      </c>
      <c r="C199" s="66">
        <v>88.683476702508955</v>
      </c>
      <c r="D199" s="66">
        <v>68.391792114695335</v>
      </c>
      <c r="E199" s="66">
        <v>78.537634408599999</v>
      </c>
      <c r="F199" s="66">
        <v>3.8333333333333525E-2</v>
      </c>
      <c r="G199" s="66">
        <v>13.575967741935482</v>
      </c>
      <c r="H199" s="66">
        <v>0.10226466309377978</v>
      </c>
      <c r="I199" s="62" t="s">
        <v>266</v>
      </c>
      <c r="J199" s="62">
        <v>7020</v>
      </c>
      <c r="K199" s="67">
        <v>713</v>
      </c>
      <c r="M199" s="62">
        <v>91.079498207885308</v>
      </c>
      <c r="N199" s="62">
        <v>70.581039426523304</v>
      </c>
      <c r="O199" s="62">
        <v>80.830268817204299</v>
      </c>
      <c r="P199" s="97">
        <v>0</v>
      </c>
      <c r="Q199" s="62">
        <v>15.830268817204304</v>
      </c>
      <c r="U199" s="62">
        <v>8.1197734156174997E-2</v>
      </c>
    </row>
    <row r="200" spans="1:21" x14ac:dyDescent="0.2">
      <c r="A200" s="60">
        <v>7</v>
      </c>
      <c r="B200" s="60">
        <v>14</v>
      </c>
      <c r="C200" s="66">
        <v>88.183476702508955</v>
      </c>
      <c r="D200" s="66">
        <v>67.258458781362009</v>
      </c>
      <c r="E200" s="66">
        <v>77.720967741899997</v>
      </c>
      <c r="F200" s="66">
        <v>3.8333333333333525E-2</v>
      </c>
      <c r="G200" s="66">
        <v>12.759301075268816</v>
      </c>
      <c r="H200" s="66">
        <v>0.13999537291951697</v>
      </c>
      <c r="I200" s="62" t="s">
        <v>267</v>
      </c>
      <c r="J200" s="62">
        <v>7030</v>
      </c>
      <c r="K200" s="67">
        <v>714</v>
      </c>
      <c r="M200" s="62">
        <v>96.596666666666664</v>
      </c>
      <c r="N200" s="62">
        <v>74.223118279569889</v>
      </c>
      <c r="O200" s="62">
        <v>85.409892473118276</v>
      </c>
      <c r="P200" s="97">
        <v>0</v>
      </c>
      <c r="Q200" s="62">
        <v>20.40989247311828</v>
      </c>
      <c r="U200" s="62">
        <v>9.8995464852607712E-2</v>
      </c>
    </row>
    <row r="201" spans="1:21" x14ac:dyDescent="0.2">
      <c r="A201" s="60">
        <v>7</v>
      </c>
      <c r="B201" s="60">
        <v>15</v>
      </c>
      <c r="C201" s="66">
        <v>88.750143369175632</v>
      </c>
      <c r="D201" s="66">
        <v>67.125125448028669</v>
      </c>
      <c r="E201" s="66">
        <v>77.937634408600005</v>
      </c>
      <c r="F201" s="66">
        <v>0</v>
      </c>
      <c r="G201" s="66">
        <v>12.93763440860215</v>
      </c>
      <c r="H201" s="66">
        <v>7.2708088140586588E-2</v>
      </c>
      <c r="I201" s="62" t="s">
        <v>268</v>
      </c>
      <c r="J201" s="62">
        <v>7015</v>
      </c>
      <c r="K201" s="67">
        <v>715</v>
      </c>
      <c r="M201" s="62">
        <v>89.248422939068107</v>
      </c>
      <c r="N201" s="62">
        <v>68.444265232974914</v>
      </c>
      <c r="O201" s="62">
        <v>78.846344086021503</v>
      </c>
      <c r="P201" s="97">
        <v>0</v>
      </c>
      <c r="Q201" s="62">
        <v>13.846344086021505</v>
      </c>
      <c r="U201" s="62">
        <v>3.9789129670731338E-2</v>
      </c>
    </row>
    <row r="202" spans="1:21" x14ac:dyDescent="0.2">
      <c r="A202" s="60">
        <v>7</v>
      </c>
      <c r="B202" s="60">
        <v>16</v>
      </c>
      <c r="C202" s="66">
        <v>89.750143369175632</v>
      </c>
      <c r="D202" s="66">
        <v>67.591792114695338</v>
      </c>
      <c r="E202" s="66">
        <v>78.6709677419</v>
      </c>
      <c r="F202" s="66">
        <v>0</v>
      </c>
      <c r="G202" s="66">
        <v>13.670967741935483</v>
      </c>
      <c r="H202" s="66">
        <v>6.3739275532706932E-2</v>
      </c>
      <c r="I202" s="62" t="s">
        <v>269</v>
      </c>
      <c r="J202" s="62">
        <v>7021</v>
      </c>
      <c r="K202" s="67">
        <v>716</v>
      </c>
      <c r="M202" s="62">
        <v>91.990250896057361</v>
      </c>
      <c r="N202" s="62">
        <v>70.296523297491021</v>
      </c>
      <c r="O202" s="62">
        <v>81.143387096774191</v>
      </c>
      <c r="P202" s="97">
        <v>0</v>
      </c>
      <c r="Q202" s="62">
        <v>16.143387096774191</v>
      </c>
      <c r="U202" s="62">
        <v>0.16187405267745181</v>
      </c>
    </row>
    <row r="203" spans="1:21" x14ac:dyDescent="0.2">
      <c r="A203" s="60">
        <v>7</v>
      </c>
      <c r="B203" s="60">
        <v>17</v>
      </c>
      <c r="C203" s="66">
        <v>90.016810035842298</v>
      </c>
      <c r="D203" s="66">
        <v>68.591792114695338</v>
      </c>
      <c r="E203" s="66">
        <v>79.304301075200001</v>
      </c>
      <c r="F203" s="66">
        <v>0</v>
      </c>
      <c r="G203" s="66">
        <v>14.304301075268818</v>
      </c>
      <c r="H203" s="66">
        <v>6.9224956360698685E-3</v>
      </c>
      <c r="I203" s="62" t="s">
        <v>270</v>
      </c>
      <c r="J203" s="62">
        <v>7022</v>
      </c>
      <c r="K203" s="67">
        <v>717</v>
      </c>
      <c r="M203" s="62">
        <v>91.419892473118296</v>
      </c>
      <c r="N203" s="62">
        <v>71.590537634408591</v>
      </c>
      <c r="O203" s="62">
        <v>81.50521505376345</v>
      </c>
      <c r="P203" s="97">
        <v>0</v>
      </c>
      <c r="Q203" s="62">
        <v>16.505215053763443</v>
      </c>
      <c r="U203" s="62">
        <v>0.14682521521268982</v>
      </c>
    </row>
    <row r="204" spans="1:21" x14ac:dyDescent="0.2">
      <c r="A204" s="60">
        <v>7</v>
      </c>
      <c r="B204" s="60">
        <v>18</v>
      </c>
      <c r="C204" s="66">
        <v>89.816810035842295</v>
      </c>
      <c r="D204" s="66">
        <v>69.191792114695332</v>
      </c>
      <c r="E204" s="66">
        <v>79.504301075200004</v>
      </c>
      <c r="F204" s="66">
        <v>0</v>
      </c>
      <c r="G204" s="66">
        <v>14.504301075268817</v>
      </c>
      <c r="H204" s="66">
        <v>0.11044093815922475</v>
      </c>
      <c r="I204" s="62" t="s">
        <v>271</v>
      </c>
      <c r="J204" s="62">
        <v>7016</v>
      </c>
      <c r="K204" s="67">
        <v>718</v>
      </c>
      <c r="M204" s="62">
        <v>88.978781362007169</v>
      </c>
      <c r="N204" s="62">
        <v>69.505412186379942</v>
      </c>
      <c r="O204" s="62">
        <v>79.242096774193541</v>
      </c>
      <c r="P204" s="97">
        <v>0</v>
      </c>
      <c r="Q204" s="62">
        <v>14.242096774193548</v>
      </c>
      <c r="U204" s="62">
        <v>0.18583828461823934</v>
      </c>
    </row>
    <row r="205" spans="1:21" x14ac:dyDescent="0.2">
      <c r="A205" s="60">
        <v>7</v>
      </c>
      <c r="B205" s="60">
        <v>19</v>
      </c>
      <c r="C205" s="66">
        <v>90.47236559139786</v>
      </c>
      <c r="D205" s="66">
        <v>68.736236559139783</v>
      </c>
      <c r="E205" s="66">
        <v>79.604301075199999</v>
      </c>
      <c r="F205" s="66">
        <v>0</v>
      </c>
      <c r="G205" s="66">
        <v>14.604301075268816</v>
      </c>
      <c r="H205" s="66">
        <v>0.26221808174247702</v>
      </c>
      <c r="I205" s="62" t="s">
        <v>272</v>
      </c>
      <c r="J205" s="62">
        <v>7014</v>
      </c>
      <c r="K205" s="67">
        <v>719</v>
      </c>
      <c r="M205" s="62">
        <v>88.226451612903233</v>
      </c>
      <c r="N205" s="62">
        <v>68.631827956989255</v>
      </c>
      <c r="O205" s="62">
        <v>78.42913978494623</v>
      </c>
      <c r="P205" s="97">
        <v>0</v>
      </c>
      <c r="Q205" s="62">
        <v>13.429139784946237</v>
      </c>
      <c r="U205" s="62">
        <v>0.13140430561156852</v>
      </c>
    </row>
    <row r="206" spans="1:21" x14ac:dyDescent="0.2">
      <c r="A206" s="60">
        <v>7</v>
      </c>
      <c r="B206" s="60">
        <v>20</v>
      </c>
      <c r="C206" s="66">
        <v>89.616810035842292</v>
      </c>
      <c r="D206" s="66">
        <v>69.02512544802866</v>
      </c>
      <c r="E206" s="66">
        <v>79.320967741900006</v>
      </c>
      <c r="F206" s="66">
        <v>0</v>
      </c>
      <c r="G206" s="66">
        <v>14.320967741935483</v>
      </c>
      <c r="H206" s="66">
        <v>0.10893881266736001</v>
      </c>
      <c r="I206" s="62" t="s">
        <v>273</v>
      </c>
      <c r="J206" s="62">
        <v>7023</v>
      </c>
      <c r="K206" s="67">
        <v>720</v>
      </c>
      <c r="M206" s="62">
        <v>93.323118279569897</v>
      </c>
      <c r="N206" s="62">
        <v>70.569354838709657</v>
      </c>
      <c r="O206" s="62">
        <v>81.946236559139777</v>
      </c>
      <c r="P206" s="97">
        <v>0</v>
      </c>
      <c r="Q206" s="62">
        <v>16.946236559139784</v>
      </c>
      <c r="U206" s="62">
        <v>4.551084469118212E-2</v>
      </c>
    </row>
    <row r="207" spans="1:21" x14ac:dyDescent="0.2">
      <c r="A207" s="60">
        <v>7</v>
      </c>
      <c r="B207" s="60">
        <v>21</v>
      </c>
      <c r="C207" s="66">
        <v>90.150143369175623</v>
      </c>
      <c r="D207" s="66">
        <v>69.425125448028666</v>
      </c>
      <c r="E207" s="66">
        <v>79.787634408599999</v>
      </c>
      <c r="F207" s="66">
        <v>0</v>
      </c>
      <c r="G207" s="66">
        <v>14.78763440860215</v>
      </c>
      <c r="H207" s="66">
        <v>0.10937931941426723</v>
      </c>
      <c r="I207" s="62" t="s">
        <v>274</v>
      </c>
      <c r="J207" s="62">
        <v>7013</v>
      </c>
      <c r="K207" s="67">
        <v>721</v>
      </c>
      <c r="M207" s="62">
        <v>88.17824372759857</v>
      </c>
      <c r="N207" s="62">
        <v>67.671541218637984</v>
      </c>
      <c r="O207" s="62">
        <v>77.924892473118277</v>
      </c>
      <c r="P207" s="97">
        <v>0</v>
      </c>
      <c r="Q207" s="62">
        <v>12.92489247311828</v>
      </c>
      <c r="U207" s="62">
        <v>0.1844167820324171</v>
      </c>
    </row>
    <row r="208" spans="1:21" x14ac:dyDescent="0.2">
      <c r="A208" s="60">
        <v>7</v>
      </c>
      <c r="B208" s="60">
        <v>22</v>
      </c>
      <c r="C208" s="66">
        <v>88.983476702508966</v>
      </c>
      <c r="D208" s="66">
        <v>68.725125448028663</v>
      </c>
      <c r="E208" s="66">
        <v>78.854301075199999</v>
      </c>
      <c r="F208" s="66">
        <v>0</v>
      </c>
      <c r="G208" s="66">
        <v>13.854301075268816</v>
      </c>
      <c r="H208" s="66">
        <v>9.1809907265624602E-2</v>
      </c>
      <c r="I208" s="62" t="s">
        <v>275</v>
      </c>
      <c r="J208" s="62">
        <v>7005</v>
      </c>
      <c r="K208" s="67">
        <v>722</v>
      </c>
      <c r="M208" s="62">
        <v>84.154121863799276</v>
      </c>
      <c r="N208" s="62">
        <v>62.318673835125445</v>
      </c>
      <c r="O208" s="62">
        <v>73.23639784946235</v>
      </c>
      <c r="P208" s="97">
        <v>0</v>
      </c>
      <c r="Q208" s="62">
        <v>8.236397849462362</v>
      </c>
      <c r="U208" s="62">
        <v>0.1362447469650919</v>
      </c>
    </row>
    <row r="209" spans="1:21" x14ac:dyDescent="0.2">
      <c r="A209" s="60">
        <v>7</v>
      </c>
      <c r="B209" s="60">
        <v>23</v>
      </c>
      <c r="C209" s="66">
        <v>89.183476702508955</v>
      </c>
      <c r="D209" s="66">
        <v>67.991792114695343</v>
      </c>
      <c r="E209" s="66">
        <v>78.587634408599996</v>
      </c>
      <c r="F209" s="66">
        <v>0</v>
      </c>
      <c r="G209" s="66">
        <v>13.587634408602151</v>
      </c>
      <c r="H209" s="66">
        <v>9.0595496050091068E-2</v>
      </c>
      <c r="I209" s="62" t="s">
        <v>276</v>
      </c>
      <c r="J209" s="62">
        <v>7004</v>
      </c>
      <c r="K209" s="67">
        <v>723</v>
      </c>
      <c r="M209" s="62">
        <v>83.409498207885306</v>
      </c>
      <c r="N209" s="62">
        <v>60.88598566308243</v>
      </c>
      <c r="O209" s="62">
        <v>72.147741935483879</v>
      </c>
      <c r="P209" s="97">
        <v>9.3333333333333712E-2</v>
      </c>
      <c r="Q209" s="62">
        <v>7.1477419354838698</v>
      </c>
      <c r="U209" s="62">
        <v>3.6171892178983978E-2</v>
      </c>
    </row>
    <row r="210" spans="1:21" x14ac:dyDescent="0.2">
      <c r="A210" s="60">
        <v>7</v>
      </c>
      <c r="B210" s="60">
        <v>24</v>
      </c>
      <c r="C210" s="66">
        <v>88.516810035842298</v>
      </c>
      <c r="D210" s="66">
        <v>66.525125448028675</v>
      </c>
      <c r="E210" s="66">
        <v>77.520967741899995</v>
      </c>
      <c r="F210" s="66">
        <v>0</v>
      </c>
      <c r="G210" s="66">
        <v>12.520967741935484</v>
      </c>
      <c r="H210" s="66">
        <v>9.569198073488408E-2</v>
      </c>
      <c r="I210" s="62" t="s">
        <v>277</v>
      </c>
      <c r="J210" s="62">
        <v>7011</v>
      </c>
      <c r="K210" s="67">
        <v>724</v>
      </c>
      <c r="M210" s="62">
        <v>87.845770609319004</v>
      </c>
      <c r="N210" s="62">
        <v>65.950573476702502</v>
      </c>
      <c r="O210" s="62">
        <v>76.898172043010746</v>
      </c>
      <c r="P210" s="97">
        <v>0</v>
      </c>
      <c r="Q210" s="62">
        <v>11.898172043010751</v>
      </c>
      <c r="U210" s="62">
        <v>8.1078667523027434E-2</v>
      </c>
    </row>
    <row r="211" spans="1:21" x14ac:dyDescent="0.2">
      <c r="A211" s="60">
        <v>7</v>
      </c>
      <c r="B211" s="60">
        <v>25</v>
      </c>
      <c r="C211" s="66">
        <v>88.183476702508955</v>
      </c>
      <c r="D211" s="66">
        <v>67.42512544802868</v>
      </c>
      <c r="E211" s="66">
        <v>77.804301075200001</v>
      </c>
      <c r="F211" s="66">
        <v>1.6666666666666666E-2</v>
      </c>
      <c r="G211" s="66">
        <v>12.820967741935483</v>
      </c>
      <c r="H211" s="66">
        <v>7.718979312340668E-2</v>
      </c>
      <c r="I211" s="62" t="s">
        <v>278</v>
      </c>
      <c r="J211" s="62">
        <v>7010</v>
      </c>
      <c r="K211" s="67">
        <v>725</v>
      </c>
      <c r="M211" s="62">
        <v>85.818172043010762</v>
      </c>
      <c r="N211" s="62">
        <v>66.757526881720423</v>
      </c>
      <c r="O211" s="62">
        <v>76.287849462365585</v>
      </c>
      <c r="P211" s="97">
        <v>0</v>
      </c>
      <c r="Q211" s="62">
        <v>11.287849462365587</v>
      </c>
      <c r="U211" s="62">
        <v>0.34543912668764359</v>
      </c>
    </row>
    <row r="212" spans="1:21" x14ac:dyDescent="0.2">
      <c r="A212" s="60">
        <v>7</v>
      </c>
      <c r="B212" s="60">
        <v>26</v>
      </c>
      <c r="C212" s="66">
        <v>89.316810035842295</v>
      </c>
      <c r="D212" s="66">
        <v>67.79179211469534</v>
      </c>
      <c r="E212" s="66">
        <v>78.554301075200001</v>
      </c>
      <c r="F212" s="66">
        <v>0</v>
      </c>
      <c r="G212" s="66">
        <v>13.554301075268818</v>
      </c>
      <c r="H212" s="66">
        <v>0.12336898177111283</v>
      </c>
      <c r="I212" s="62" t="s">
        <v>279</v>
      </c>
      <c r="J212" s="62">
        <v>7008</v>
      </c>
      <c r="K212" s="67">
        <v>726</v>
      </c>
      <c r="M212" s="62">
        <v>86.009211469534051</v>
      </c>
      <c r="N212" s="62">
        <v>64.617132616487453</v>
      </c>
      <c r="O212" s="62">
        <v>75.313172043010752</v>
      </c>
      <c r="P212" s="97">
        <v>0</v>
      </c>
      <c r="Q212" s="62">
        <v>10.313172043010752</v>
      </c>
      <c r="U212" s="62">
        <v>0.10265859456828362</v>
      </c>
    </row>
    <row r="213" spans="1:21" x14ac:dyDescent="0.2">
      <c r="A213" s="60">
        <v>7</v>
      </c>
      <c r="B213" s="60">
        <v>27</v>
      </c>
      <c r="C213" s="66">
        <v>89.683476702508955</v>
      </c>
      <c r="D213" s="66">
        <v>67.825125448028672</v>
      </c>
      <c r="E213" s="66">
        <v>78.754301075200004</v>
      </c>
      <c r="F213" s="66">
        <v>0</v>
      </c>
      <c r="G213" s="66">
        <v>13.754301075268817</v>
      </c>
      <c r="H213" s="66">
        <v>7.9884650534563603E-2</v>
      </c>
      <c r="I213" s="62" t="s">
        <v>280</v>
      </c>
      <c r="J213" s="62">
        <v>7006</v>
      </c>
      <c r="K213" s="67">
        <v>727</v>
      </c>
      <c r="M213" s="62">
        <v>84.513189964157704</v>
      </c>
      <c r="N213" s="62">
        <v>63.704659498207896</v>
      </c>
      <c r="O213" s="62">
        <v>74.108924731182796</v>
      </c>
      <c r="P213" s="97">
        <v>0</v>
      </c>
      <c r="Q213" s="62">
        <v>9.1089247311827926</v>
      </c>
      <c r="U213" s="62">
        <v>0.3080362189723061</v>
      </c>
    </row>
    <row r="214" spans="1:21" x14ac:dyDescent="0.2">
      <c r="A214" s="60">
        <v>7</v>
      </c>
      <c r="B214" s="60">
        <v>28</v>
      </c>
      <c r="C214" s="66">
        <v>88.95014336917562</v>
      </c>
      <c r="D214" s="66">
        <v>67.825125448028672</v>
      </c>
      <c r="E214" s="66">
        <v>78.387634408599993</v>
      </c>
      <c r="F214" s="66">
        <v>0</v>
      </c>
      <c r="G214" s="66">
        <v>13.38763440860215</v>
      </c>
      <c r="H214" s="66">
        <v>0.10142183793509751</v>
      </c>
      <c r="I214" s="62" t="s">
        <v>281</v>
      </c>
      <c r="J214" s="62">
        <v>7007</v>
      </c>
      <c r="K214" s="67">
        <v>728</v>
      </c>
      <c r="M214" s="62">
        <v>84.748172043010769</v>
      </c>
      <c r="N214" s="62">
        <v>64.949462365591401</v>
      </c>
      <c r="O214" s="62">
        <v>74.848817204301071</v>
      </c>
      <c r="P214" s="97">
        <v>0</v>
      </c>
      <c r="Q214" s="62">
        <v>9.8488172043010724</v>
      </c>
      <c r="U214" s="62">
        <v>0.20631911495303973</v>
      </c>
    </row>
    <row r="215" spans="1:21" x14ac:dyDescent="0.2">
      <c r="A215" s="60">
        <v>7</v>
      </c>
      <c r="B215" s="60">
        <v>29</v>
      </c>
      <c r="C215" s="66">
        <v>87.683476702508955</v>
      </c>
      <c r="D215" s="66">
        <v>67.691792114695346</v>
      </c>
      <c r="E215" s="66">
        <v>77.687634408600005</v>
      </c>
      <c r="F215" s="66">
        <v>0</v>
      </c>
      <c r="G215" s="66">
        <v>12.68763440860215</v>
      </c>
      <c r="H215" s="66">
        <v>0.16492274836038265</v>
      </c>
      <c r="I215" s="62" t="s">
        <v>282</v>
      </c>
      <c r="J215" s="62">
        <v>7003</v>
      </c>
      <c r="K215" s="67">
        <v>729</v>
      </c>
      <c r="M215" s="62">
        <v>82.228494623655919</v>
      </c>
      <c r="N215" s="62">
        <v>59.614838709677421</v>
      </c>
      <c r="O215" s="62">
        <v>70.921666666666653</v>
      </c>
      <c r="P215" s="97">
        <v>0</v>
      </c>
      <c r="Q215" s="62">
        <v>5.921666666666666</v>
      </c>
      <c r="U215" s="62">
        <v>2.5507726439796517E-2</v>
      </c>
    </row>
    <row r="216" spans="1:21" x14ac:dyDescent="0.2">
      <c r="A216" s="60">
        <v>7</v>
      </c>
      <c r="B216" s="60">
        <v>30</v>
      </c>
      <c r="C216" s="66">
        <v>88.550143369175629</v>
      </c>
      <c r="D216" s="66">
        <v>67.991792114695343</v>
      </c>
      <c r="E216" s="66">
        <v>78.270967741899995</v>
      </c>
      <c r="F216" s="66">
        <v>0</v>
      </c>
      <c r="G216" s="66">
        <v>13.270967741935484</v>
      </c>
      <c r="H216" s="66">
        <v>0.15974592399393792</v>
      </c>
      <c r="I216" s="62" t="s">
        <v>283</v>
      </c>
      <c r="J216" s="62">
        <v>7001</v>
      </c>
      <c r="K216" s="67">
        <v>730</v>
      </c>
      <c r="M216" s="62">
        <v>77.349462365591407</v>
      </c>
      <c r="N216" s="62">
        <v>57.2163440860215</v>
      </c>
      <c r="O216" s="62">
        <v>67.28290322580645</v>
      </c>
      <c r="P216" s="97">
        <v>0</v>
      </c>
      <c r="Q216" s="62">
        <v>2.3762365591397825</v>
      </c>
      <c r="U216" s="62">
        <v>8.0810310498363805E-2</v>
      </c>
    </row>
    <row r="217" spans="1:21" x14ac:dyDescent="0.2">
      <c r="A217" s="60">
        <v>7</v>
      </c>
      <c r="B217" s="60">
        <v>31</v>
      </c>
      <c r="C217" s="66">
        <v>88.683476702508955</v>
      </c>
      <c r="D217" s="66">
        <v>67.225125448028678</v>
      </c>
      <c r="E217" s="66">
        <v>77.954301075199993</v>
      </c>
      <c r="F217" s="66">
        <v>0</v>
      </c>
      <c r="G217" s="66">
        <v>12.954301075268818</v>
      </c>
      <c r="H217" s="66">
        <v>6.3040975710661251E-2</v>
      </c>
      <c r="I217" s="62" t="s">
        <v>284</v>
      </c>
      <c r="J217" s="62">
        <v>7002</v>
      </c>
      <c r="K217" s="67">
        <v>731</v>
      </c>
      <c r="M217" s="62">
        <v>80.112401433691758</v>
      </c>
      <c r="N217" s="62">
        <v>58.797598566308245</v>
      </c>
      <c r="O217" s="62">
        <v>69.454999999999984</v>
      </c>
      <c r="P217" s="97">
        <v>0</v>
      </c>
      <c r="Q217" s="62">
        <v>4.4549999999999992</v>
      </c>
      <c r="U217" s="62">
        <v>7.613689201614271E-2</v>
      </c>
    </row>
    <row r="218" spans="1:21" x14ac:dyDescent="0.2">
      <c r="A218" s="60">
        <v>8</v>
      </c>
      <c r="B218" s="60">
        <v>1</v>
      </c>
      <c r="C218" s="66">
        <v>89.693154121863799</v>
      </c>
      <c r="D218" s="66">
        <v>66.678996415770612</v>
      </c>
      <c r="E218" s="66">
        <v>78.186075268799996</v>
      </c>
      <c r="F218" s="66">
        <v>0</v>
      </c>
      <c r="G218" s="66">
        <v>13.186075268817207</v>
      </c>
      <c r="H218" s="66">
        <v>3.964762740106411E-2</v>
      </c>
      <c r="I218" s="62" t="s">
        <v>285</v>
      </c>
      <c r="J218" s="62">
        <v>8022</v>
      </c>
      <c r="K218" s="67">
        <v>801</v>
      </c>
      <c r="M218" s="62">
        <v>90.846953405017928</v>
      </c>
      <c r="N218" s="62">
        <v>69.552293906810036</v>
      </c>
      <c r="O218" s="62">
        <v>80.199623655913967</v>
      </c>
      <c r="P218" s="96">
        <v>0</v>
      </c>
      <c r="Q218" s="62">
        <v>15.19962365591398</v>
      </c>
      <c r="U218" s="62">
        <v>0.25879518406729946</v>
      </c>
    </row>
    <row r="219" spans="1:21" x14ac:dyDescent="0.2">
      <c r="A219" s="60">
        <v>8</v>
      </c>
      <c r="B219" s="60">
        <v>2</v>
      </c>
      <c r="C219" s="66">
        <v>90.49315412186381</v>
      </c>
      <c r="D219" s="66">
        <v>67.012329749103941</v>
      </c>
      <c r="E219" s="66">
        <v>78.752741935399996</v>
      </c>
      <c r="F219" s="66">
        <v>0</v>
      </c>
      <c r="G219" s="66">
        <v>13.75274193548387</v>
      </c>
      <c r="H219" s="66">
        <v>0.1107154415890797</v>
      </c>
      <c r="I219" s="62" t="s">
        <v>286</v>
      </c>
      <c r="J219" s="62">
        <v>8027</v>
      </c>
      <c r="K219" s="67">
        <v>802</v>
      </c>
      <c r="M219" s="62">
        <v>93.760860215053754</v>
      </c>
      <c r="N219" s="62">
        <v>71.497526881720432</v>
      </c>
      <c r="O219" s="62">
        <v>82.629193548387079</v>
      </c>
      <c r="P219" s="96">
        <v>0</v>
      </c>
      <c r="Q219" s="62">
        <v>17.629193548387093</v>
      </c>
      <c r="U219" s="62">
        <v>6.9435779029518571E-2</v>
      </c>
    </row>
    <row r="220" spans="1:21" x14ac:dyDescent="0.2">
      <c r="A220" s="60">
        <v>8</v>
      </c>
      <c r="B220" s="60">
        <v>3</v>
      </c>
      <c r="C220" s="66">
        <v>91.793154121863807</v>
      </c>
      <c r="D220" s="66">
        <v>68.945663082437264</v>
      </c>
      <c r="E220" s="66">
        <v>80.369408602099995</v>
      </c>
      <c r="F220" s="66">
        <v>0</v>
      </c>
      <c r="G220" s="66">
        <v>15.369408602150537</v>
      </c>
      <c r="H220" s="66">
        <v>9.6746432716673398E-3</v>
      </c>
      <c r="I220" s="62" t="s">
        <v>287</v>
      </c>
      <c r="J220" s="62">
        <v>8025</v>
      </c>
      <c r="K220" s="67">
        <v>803</v>
      </c>
      <c r="M220" s="62">
        <v>92.660035842293908</v>
      </c>
      <c r="N220" s="62">
        <v>70.650501792114696</v>
      </c>
      <c r="O220" s="62">
        <v>81.655268817204302</v>
      </c>
      <c r="P220" s="96">
        <v>0</v>
      </c>
      <c r="Q220" s="62">
        <v>16.655268817204306</v>
      </c>
      <c r="U220" s="62">
        <v>6.3143317529336274E-2</v>
      </c>
    </row>
    <row r="221" spans="1:21" x14ac:dyDescent="0.2">
      <c r="A221" s="60">
        <v>8</v>
      </c>
      <c r="B221" s="60">
        <v>4</v>
      </c>
      <c r="C221" s="66">
        <v>90.126487455197136</v>
      </c>
      <c r="D221" s="66">
        <v>69.012329749103927</v>
      </c>
      <c r="E221" s="66">
        <v>79.569408602099998</v>
      </c>
      <c r="F221" s="66">
        <v>0</v>
      </c>
      <c r="G221" s="66">
        <v>14.56940860215054</v>
      </c>
      <c r="H221" s="66">
        <v>0.24267622985660431</v>
      </c>
      <c r="I221" s="62" t="s">
        <v>288</v>
      </c>
      <c r="J221" s="62">
        <v>8004</v>
      </c>
      <c r="K221" s="67">
        <v>804</v>
      </c>
      <c r="M221" s="62">
        <v>83.120143369175622</v>
      </c>
      <c r="N221" s="62">
        <v>57.409964157706092</v>
      </c>
      <c r="O221" s="62">
        <v>70.265053763440847</v>
      </c>
      <c r="P221" s="96">
        <v>0</v>
      </c>
      <c r="Q221" s="62">
        <v>5.2650537634408616</v>
      </c>
      <c r="U221" s="62">
        <v>7.1137968817636781E-3</v>
      </c>
    </row>
    <row r="222" spans="1:21" x14ac:dyDescent="0.2">
      <c r="A222" s="60">
        <v>8</v>
      </c>
      <c r="B222" s="60">
        <v>5</v>
      </c>
      <c r="C222" s="66">
        <v>87.526487455197142</v>
      </c>
      <c r="D222" s="66">
        <v>67.312329749103938</v>
      </c>
      <c r="E222" s="66">
        <v>77.419408602100006</v>
      </c>
      <c r="F222" s="66">
        <v>0</v>
      </c>
      <c r="G222" s="66">
        <v>12.419408602150542</v>
      </c>
      <c r="H222" s="66">
        <v>0.20791151195273411</v>
      </c>
      <c r="I222" s="62" t="s">
        <v>289</v>
      </c>
      <c r="J222" s="62">
        <v>8001</v>
      </c>
      <c r="K222" s="67">
        <v>805</v>
      </c>
      <c r="M222" s="62">
        <v>77.682580645161295</v>
      </c>
      <c r="N222" s="62">
        <v>51.399569892473117</v>
      </c>
      <c r="O222" s="62">
        <v>64.541075268817195</v>
      </c>
      <c r="P222" s="96">
        <v>0</v>
      </c>
      <c r="Q222" s="62">
        <v>0.39596774193548423</v>
      </c>
      <c r="U222" s="62">
        <v>3.5328021978021977E-2</v>
      </c>
    </row>
    <row r="223" spans="1:21" x14ac:dyDescent="0.2">
      <c r="A223" s="60">
        <v>8</v>
      </c>
      <c r="B223" s="60">
        <v>6</v>
      </c>
      <c r="C223" s="66">
        <v>88.193154121863799</v>
      </c>
      <c r="D223" s="66">
        <v>66.545663082437272</v>
      </c>
      <c r="E223" s="66">
        <v>77.369408602099995</v>
      </c>
      <c r="F223" s="66">
        <v>3.2795698924729779E-3</v>
      </c>
      <c r="G223" s="66">
        <v>12.372688172043011</v>
      </c>
      <c r="H223" s="66">
        <v>7.6737785379966589E-2</v>
      </c>
      <c r="I223" s="62" t="s">
        <v>290</v>
      </c>
      <c r="J223" s="62">
        <v>8003</v>
      </c>
      <c r="K223" s="67">
        <v>806</v>
      </c>
      <c r="M223" s="62">
        <v>83.472043010752685</v>
      </c>
      <c r="N223" s="62">
        <v>54.802258064516145</v>
      </c>
      <c r="O223" s="62">
        <v>69.137150537634412</v>
      </c>
      <c r="P223" s="96">
        <v>0</v>
      </c>
      <c r="Q223" s="62">
        <v>4.13715053763441</v>
      </c>
      <c r="U223" s="62">
        <v>2.6295770172414842E-2</v>
      </c>
    </row>
    <row r="224" spans="1:21" x14ac:dyDescent="0.2">
      <c r="A224" s="60">
        <v>8</v>
      </c>
      <c r="B224" s="60">
        <v>7</v>
      </c>
      <c r="C224" s="66">
        <v>87.293154121863807</v>
      </c>
      <c r="D224" s="66">
        <v>65.045663082437272</v>
      </c>
      <c r="E224" s="66">
        <v>76.169408602100006</v>
      </c>
      <c r="F224" s="66">
        <v>0.10827956989247317</v>
      </c>
      <c r="G224" s="66">
        <v>11.277688172043012</v>
      </c>
      <c r="H224" s="66">
        <v>9.8884823087208612E-2</v>
      </c>
      <c r="I224" s="62" t="s">
        <v>291</v>
      </c>
      <c r="J224" s="62">
        <v>8018</v>
      </c>
      <c r="K224" s="67">
        <v>807</v>
      </c>
      <c r="M224" s="62">
        <v>89.769677419354835</v>
      </c>
      <c r="N224" s="62">
        <v>67.203763440860214</v>
      </c>
      <c r="O224" s="62">
        <v>78.486720430107525</v>
      </c>
      <c r="P224" s="96">
        <v>0</v>
      </c>
      <c r="Q224" s="62">
        <v>13.48672043010753</v>
      </c>
      <c r="U224" s="62">
        <v>0.11640661999827155</v>
      </c>
    </row>
    <row r="225" spans="1:21" x14ac:dyDescent="0.2">
      <c r="A225" s="60">
        <v>8</v>
      </c>
      <c r="B225" s="60">
        <v>8</v>
      </c>
      <c r="C225" s="66">
        <v>88.726487455197145</v>
      </c>
      <c r="D225" s="66">
        <v>65.312329749103938</v>
      </c>
      <c r="E225" s="66">
        <v>77.0194086021</v>
      </c>
      <c r="F225" s="66">
        <v>3.682795698924745E-2</v>
      </c>
      <c r="G225" s="66">
        <v>12.056236559139785</v>
      </c>
      <c r="H225" s="66">
        <v>0.1328941966901831</v>
      </c>
      <c r="I225" s="62" t="s">
        <v>292</v>
      </c>
      <c r="J225" s="62">
        <v>8012</v>
      </c>
      <c r="K225" s="67">
        <v>808</v>
      </c>
      <c r="M225" s="62">
        <v>86.117813620071686</v>
      </c>
      <c r="N225" s="62">
        <v>65.354014336917558</v>
      </c>
      <c r="O225" s="62">
        <v>75.735913978494622</v>
      </c>
      <c r="P225" s="96">
        <v>0</v>
      </c>
      <c r="Q225" s="62">
        <v>10.735913978494626</v>
      </c>
      <c r="U225" s="62">
        <v>0.19347816503201035</v>
      </c>
    </row>
    <row r="226" spans="1:21" x14ac:dyDescent="0.2">
      <c r="A226" s="60">
        <v>8</v>
      </c>
      <c r="B226" s="60">
        <v>9</v>
      </c>
      <c r="C226" s="66">
        <v>89.593154121863805</v>
      </c>
      <c r="D226" s="66">
        <v>66.778996415770607</v>
      </c>
      <c r="E226" s="66">
        <v>78.186075268799996</v>
      </c>
      <c r="F226" s="66">
        <v>0</v>
      </c>
      <c r="G226" s="66">
        <v>13.186075268817207</v>
      </c>
      <c r="H226" s="66">
        <v>0.12069491785477335</v>
      </c>
      <c r="I226" s="62" t="s">
        <v>293</v>
      </c>
      <c r="J226" s="62">
        <v>8008</v>
      </c>
      <c r="K226" s="67">
        <v>809</v>
      </c>
      <c r="M226" s="62">
        <v>85.39028673835125</v>
      </c>
      <c r="N226" s="62">
        <v>62.141111111111108</v>
      </c>
      <c r="O226" s="62">
        <v>73.765698924731183</v>
      </c>
      <c r="P226" s="96">
        <v>0</v>
      </c>
      <c r="Q226" s="62">
        <v>8.765698924731181</v>
      </c>
      <c r="U226" s="62">
        <v>0.13797602822727822</v>
      </c>
    </row>
    <row r="227" spans="1:21" x14ac:dyDescent="0.2">
      <c r="A227" s="60">
        <v>8</v>
      </c>
      <c r="B227" s="60">
        <v>10</v>
      </c>
      <c r="C227" s="66">
        <v>89.459820788530479</v>
      </c>
      <c r="D227" s="66">
        <v>66.145663082437267</v>
      </c>
      <c r="E227" s="66">
        <v>77.802741935399993</v>
      </c>
      <c r="F227" s="66">
        <v>0</v>
      </c>
      <c r="G227" s="66">
        <v>12.802741935483875</v>
      </c>
      <c r="H227" s="66">
        <v>0.11327801380410871</v>
      </c>
      <c r="I227" s="62" t="s">
        <v>294</v>
      </c>
      <c r="J227" s="62">
        <v>8019</v>
      </c>
      <c r="K227" s="67">
        <v>810</v>
      </c>
      <c r="M227" s="62">
        <v>89.486272401433695</v>
      </c>
      <c r="N227" s="62">
        <v>68.379641577060923</v>
      </c>
      <c r="O227" s="62">
        <v>78.932956989247302</v>
      </c>
      <c r="P227" s="96">
        <v>0</v>
      </c>
      <c r="Q227" s="62">
        <v>13.932956989247314</v>
      </c>
      <c r="U227" s="62">
        <v>0.13400338444804047</v>
      </c>
    </row>
    <row r="228" spans="1:21" x14ac:dyDescent="0.2">
      <c r="A228" s="60">
        <v>8</v>
      </c>
      <c r="B228" s="60">
        <v>11</v>
      </c>
      <c r="C228" s="66">
        <v>87.759820788530476</v>
      </c>
      <c r="D228" s="66">
        <v>66.212329749103944</v>
      </c>
      <c r="E228" s="66">
        <v>76.986075268799993</v>
      </c>
      <c r="F228" s="66">
        <v>1.7096774193548471E-2</v>
      </c>
      <c r="G228" s="66">
        <v>12.003172043010753</v>
      </c>
      <c r="H228" s="66">
        <v>2.7167714053644376E-2</v>
      </c>
      <c r="I228" s="62" t="s">
        <v>295</v>
      </c>
      <c r="J228" s="62">
        <v>8010</v>
      </c>
      <c r="K228" s="67">
        <v>811</v>
      </c>
      <c r="M228" s="62">
        <v>87.084516129032266</v>
      </c>
      <c r="N228" s="62">
        <v>62.50129032258063</v>
      </c>
      <c r="O228" s="62">
        <v>74.792903225806441</v>
      </c>
      <c r="P228" s="96">
        <v>0</v>
      </c>
      <c r="Q228" s="62">
        <v>9.7929032258064588</v>
      </c>
      <c r="U228" s="62">
        <v>0.11235467466686846</v>
      </c>
    </row>
    <row r="229" spans="1:21" x14ac:dyDescent="0.2">
      <c r="A229" s="60">
        <v>8</v>
      </c>
      <c r="B229" s="60">
        <v>12</v>
      </c>
      <c r="C229" s="66">
        <v>88.193154121863799</v>
      </c>
      <c r="D229" s="66">
        <v>65.278996415770607</v>
      </c>
      <c r="E229" s="66">
        <v>76.736075268799993</v>
      </c>
      <c r="F229" s="66">
        <v>0.13376344086021513</v>
      </c>
      <c r="G229" s="66">
        <v>11.869838709677422</v>
      </c>
      <c r="H229" s="66">
        <v>0.1110946319350181</v>
      </c>
      <c r="I229" s="62" t="s">
        <v>296</v>
      </c>
      <c r="J229" s="62">
        <v>8009</v>
      </c>
      <c r="K229" s="67">
        <v>812</v>
      </c>
      <c r="M229" s="62">
        <v>86.29412186379929</v>
      </c>
      <c r="N229" s="62">
        <v>62.474695340501789</v>
      </c>
      <c r="O229" s="62">
        <v>74.384408602150543</v>
      </c>
      <c r="P229" s="96">
        <v>0</v>
      </c>
      <c r="Q229" s="62">
        <v>9.3844086021505397</v>
      </c>
      <c r="U229" s="62">
        <v>9.9094754411086283E-2</v>
      </c>
    </row>
    <row r="230" spans="1:21" x14ac:dyDescent="0.2">
      <c r="A230" s="60">
        <v>8</v>
      </c>
      <c r="B230" s="60">
        <v>13</v>
      </c>
      <c r="C230" s="66">
        <v>87.326487455197139</v>
      </c>
      <c r="D230" s="66">
        <v>64.84566308243727</v>
      </c>
      <c r="E230" s="66">
        <v>76.086075268800002</v>
      </c>
      <c r="F230" s="66">
        <v>0.1504301075268818</v>
      </c>
      <c r="G230" s="66">
        <v>11.236505376344088</v>
      </c>
      <c r="H230" s="66">
        <v>0.22939479172396057</v>
      </c>
      <c r="I230" s="62" t="s">
        <v>297</v>
      </c>
      <c r="J230" s="62">
        <v>8007</v>
      </c>
      <c r="K230" s="67">
        <v>813</v>
      </c>
      <c r="M230" s="62">
        <v>84.577204301075255</v>
      </c>
      <c r="N230" s="62">
        <v>61.621397849462369</v>
      </c>
      <c r="O230" s="62">
        <v>73.099301075268826</v>
      </c>
      <c r="P230" s="96">
        <v>0</v>
      </c>
      <c r="Q230" s="62">
        <v>8.0993010752688175</v>
      </c>
      <c r="U230" s="62">
        <v>0.12301412601930402</v>
      </c>
    </row>
    <row r="231" spans="1:21" x14ac:dyDescent="0.2">
      <c r="A231" s="60">
        <v>8</v>
      </c>
      <c r="B231" s="60">
        <v>14</v>
      </c>
      <c r="C231" s="66">
        <v>86.726487455197145</v>
      </c>
      <c r="D231" s="66">
        <v>63.578996415770611</v>
      </c>
      <c r="E231" s="66">
        <v>75.152741935400002</v>
      </c>
      <c r="F231" s="66">
        <v>0.13811827956989239</v>
      </c>
      <c r="G231" s="66">
        <v>10.290860215053764</v>
      </c>
      <c r="H231" s="66">
        <v>8.3203465867611515E-2</v>
      </c>
      <c r="I231" s="62" t="s">
        <v>298</v>
      </c>
      <c r="J231" s="62">
        <v>8020</v>
      </c>
      <c r="K231" s="67">
        <v>814</v>
      </c>
      <c r="M231" s="62">
        <v>89.90541218637992</v>
      </c>
      <c r="N231" s="62">
        <v>68.725340501792104</v>
      </c>
      <c r="O231" s="62">
        <v>79.315376344086033</v>
      </c>
      <c r="P231" s="96">
        <v>0</v>
      </c>
      <c r="Q231" s="62">
        <v>14.315376344086021</v>
      </c>
      <c r="U231" s="62">
        <v>5.7565268690112095E-2</v>
      </c>
    </row>
    <row r="232" spans="1:21" x14ac:dyDescent="0.2">
      <c r="A232" s="60">
        <v>8</v>
      </c>
      <c r="B232" s="60">
        <v>15</v>
      </c>
      <c r="C232" s="66">
        <v>87.626487455197136</v>
      </c>
      <c r="D232" s="66">
        <v>63.145663082437281</v>
      </c>
      <c r="E232" s="66">
        <v>75.386075268799999</v>
      </c>
      <c r="F232" s="66">
        <v>0.12145161290322572</v>
      </c>
      <c r="G232" s="66">
        <v>10.50752688172043</v>
      </c>
      <c r="H232" s="66">
        <v>5.9219829612221511E-2</v>
      </c>
      <c r="I232" s="62" t="s">
        <v>299</v>
      </c>
      <c r="J232" s="62">
        <v>8026</v>
      </c>
      <c r="K232" s="67">
        <v>815</v>
      </c>
      <c r="M232" s="62">
        <v>93.867741935483863</v>
      </c>
      <c r="N232" s="62">
        <v>70.454946236559138</v>
      </c>
      <c r="O232" s="62">
        <v>82.161344086021501</v>
      </c>
      <c r="P232" s="96">
        <v>0</v>
      </c>
      <c r="Q232" s="62">
        <v>17.161344086021511</v>
      </c>
      <c r="U232" s="62">
        <v>6.5481990416783676E-3</v>
      </c>
    </row>
    <row r="233" spans="1:21" x14ac:dyDescent="0.2">
      <c r="A233" s="60">
        <v>8</v>
      </c>
      <c r="B233" s="60">
        <v>16</v>
      </c>
      <c r="C233" s="66">
        <v>88.693154121863799</v>
      </c>
      <c r="D233" s="66">
        <v>64.278996415770607</v>
      </c>
      <c r="E233" s="66">
        <v>76.486075268799993</v>
      </c>
      <c r="F233" s="66">
        <v>2.1451612903225718E-2</v>
      </c>
      <c r="G233" s="66">
        <v>11.507526881720432</v>
      </c>
      <c r="H233" s="66">
        <v>3.3236209786261545E-2</v>
      </c>
      <c r="I233" s="62" t="s">
        <v>300</v>
      </c>
      <c r="J233" s="62">
        <v>8030</v>
      </c>
      <c r="K233" s="67">
        <v>816</v>
      </c>
      <c r="M233" s="62">
        <v>95.717741935483858</v>
      </c>
      <c r="N233" s="62">
        <v>73.312795698924731</v>
      </c>
      <c r="O233" s="62">
        <v>84.515268817204287</v>
      </c>
      <c r="P233" s="96">
        <v>0</v>
      </c>
      <c r="Q233" s="62">
        <v>19.515268817204298</v>
      </c>
      <c r="U233" s="62">
        <v>5.5504583608170052E-2</v>
      </c>
    </row>
    <row r="234" spans="1:21" x14ac:dyDescent="0.2">
      <c r="A234" s="60">
        <v>8</v>
      </c>
      <c r="B234" s="60">
        <v>17</v>
      </c>
      <c r="C234" s="66">
        <v>89.49315412186381</v>
      </c>
      <c r="D234" s="66">
        <v>65.278996415770607</v>
      </c>
      <c r="E234" s="66">
        <v>77.386075268799999</v>
      </c>
      <c r="F234" s="66">
        <v>0</v>
      </c>
      <c r="G234" s="66">
        <v>12.386075268817207</v>
      </c>
      <c r="H234" s="66">
        <v>4.6697245703629389E-2</v>
      </c>
      <c r="I234" s="62" t="s">
        <v>301</v>
      </c>
      <c r="J234" s="62">
        <v>8023</v>
      </c>
      <c r="K234" s="67">
        <v>817</v>
      </c>
      <c r="M234" s="62">
        <v>92.003010752688169</v>
      </c>
      <c r="N234" s="62">
        <v>69.414516129032265</v>
      </c>
      <c r="O234" s="62">
        <v>80.708763440860196</v>
      </c>
      <c r="P234" s="96">
        <v>0</v>
      </c>
      <c r="Q234" s="62">
        <v>15.708763440860213</v>
      </c>
      <c r="U234" s="62">
        <v>0.21423737708605384</v>
      </c>
    </row>
    <row r="235" spans="1:21" x14ac:dyDescent="0.2">
      <c r="A235" s="60">
        <v>8</v>
      </c>
      <c r="B235" s="60">
        <v>18</v>
      </c>
      <c r="C235" s="66">
        <v>89.559820788530473</v>
      </c>
      <c r="D235" s="66">
        <v>66.545663082437272</v>
      </c>
      <c r="E235" s="66">
        <v>78.052741935399993</v>
      </c>
      <c r="F235" s="66">
        <v>0</v>
      </c>
      <c r="G235" s="66">
        <v>13.052741935483875</v>
      </c>
      <c r="H235" s="66">
        <v>4.1991981340741918E-2</v>
      </c>
      <c r="I235" s="62" t="s">
        <v>302</v>
      </c>
      <c r="J235" s="62">
        <v>8021</v>
      </c>
      <c r="K235" s="67">
        <v>818</v>
      </c>
      <c r="M235" s="62">
        <v>90.542043010752678</v>
      </c>
      <c r="N235" s="62">
        <v>68.72236559139786</v>
      </c>
      <c r="O235" s="62">
        <v>79.632204301075262</v>
      </c>
      <c r="P235" s="96">
        <v>0</v>
      </c>
      <c r="Q235" s="62">
        <v>14.632204301075268</v>
      </c>
      <c r="U235" s="62">
        <v>4.0036349268731439E-2</v>
      </c>
    </row>
    <row r="236" spans="1:21" x14ac:dyDescent="0.2">
      <c r="A236" s="60">
        <v>8</v>
      </c>
      <c r="B236" s="60">
        <v>19</v>
      </c>
      <c r="C236" s="66">
        <v>87.893154121863788</v>
      </c>
      <c r="D236" s="66">
        <v>66.012329749103941</v>
      </c>
      <c r="E236" s="66">
        <v>76.952741935399999</v>
      </c>
      <c r="F236" s="66">
        <v>0</v>
      </c>
      <c r="G236" s="66">
        <v>11.952741935483875</v>
      </c>
      <c r="H236" s="66">
        <v>0.10044218127576764</v>
      </c>
      <c r="I236" s="62" t="s">
        <v>303</v>
      </c>
      <c r="J236" s="62">
        <v>8028</v>
      </c>
      <c r="K236" s="67">
        <v>819</v>
      </c>
      <c r="M236" s="62">
        <v>94.858817204301062</v>
      </c>
      <c r="N236" s="62">
        <v>71.504516129032254</v>
      </c>
      <c r="O236" s="62">
        <v>83.181666666666658</v>
      </c>
      <c r="P236" s="96">
        <v>0</v>
      </c>
      <c r="Q236" s="62">
        <v>18.181666666666661</v>
      </c>
      <c r="U236" s="62">
        <v>8.9264571111422705E-2</v>
      </c>
    </row>
    <row r="237" spans="1:21" x14ac:dyDescent="0.2">
      <c r="A237" s="60">
        <v>8</v>
      </c>
      <c r="B237" s="60">
        <v>20</v>
      </c>
      <c r="C237" s="66">
        <v>86.793154121863807</v>
      </c>
      <c r="D237" s="66">
        <v>65.912329749103932</v>
      </c>
      <c r="E237" s="66">
        <v>76.352741935400005</v>
      </c>
      <c r="F237" s="66">
        <v>0</v>
      </c>
      <c r="G237" s="66">
        <v>11.352741935483872</v>
      </c>
      <c r="H237" s="66">
        <v>0.14871264141349724</v>
      </c>
      <c r="I237" s="62" t="s">
        <v>304</v>
      </c>
      <c r="J237" s="62">
        <v>8029</v>
      </c>
      <c r="K237" s="67">
        <v>820</v>
      </c>
      <c r="M237" s="62">
        <v>94.964014336917572</v>
      </c>
      <c r="N237" s="62">
        <v>72.407275985663091</v>
      </c>
      <c r="O237" s="62">
        <v>83.68564516129031</v>
      </c>
      <c r="P237" s="96">
        <v>0</v>
      </c>
      <c r="Q237" s="62">
        <v>18.685645161290321</v>
      </c>
      <c r="U237" s="62">
        <v>4.3511481471312343E-3</v>
      </c>
    </row>
    <row r="238" spans="1:21" x14ac:dyDescent="0.2">
      <c r="A238" s="60">
        <v>8</v>
      </c>
      <c r="B238" s="60">
        <v>21</v>
      </c>
      <c r="C238" s="66">
        <v>88.526487455197142</v>
      </c>
      <c r="D238" s="66">
        <v>65.078996415770604</v>
      </c>
      <c r="E238" s="66">
        <v>76.802741935399993</v>
      </c>
      <c r="F238" s="66">
        <v>0</v>
      </c>
      <c r="G238" s="66">
        <v>11.802741935483873</v>
      </c>
      <c r="H238" s="66">
        <v>8.8594818265323297E-2</v>
      </c>
      <c r="I238" s="62" t="s">
        <v>305</v>
      </c>
      <c r="J238" s="62">
        <v>8031</v>
      </c>
      <c r="K238" s="67">
        <v>821</v>
      </c>
      <c r="M238" s="62">
        <v>99.779354838709665</v>
      </c>
      <c r="N238" s="62">
        <v>74.008602150537641</v>
      </c>
      <c r="O238" s="62">
        <v>86.89397849462361</v>
      </c>
      <c r="P238" s="96">
        <v>0</v>
      </c>
      <c r="Q238" s="62">
        <v>21.893978494623653</v>
      </c>
      <c r="U238" s="62">
        <v>2.7409174311021092E-2</v>
      </c>
    </row>
    <row r="239" spans="1:21" x14ac:dyDescent="0.2">
      <c r="A239" s="60">
        <v>8</v>
      </c>
      <c r="B239" s="60">
        <v>22</v>
      </c>
      <c r="C239" s="66">
        <v>89.659820788530467</v>
      </c>
      <c r="D239" s="66">
        <v>65.278996415770607</v>
      </c>
      <c r="E239" s="66">
        <v>77.469408602100003</v>
      </c>
      <c r="F239" s="66">
        <v>0</v>
      </c>
      <c r="G239" s="66">
        <v>12.469408602150541</v>
      </c>
      <c r="H239" s="66">
        <v>0.12014973918106128</v>
      </c>
      <c r="I239" s="62" t="s">
        <v>306</v>
      </c>
      <c r="J239" s="62">
        <v>8024</v>
      </c>
      <c r="K239" s="67">
        <v>822</v>
      </c>
      <c r="M239" s="62">
        <v>92.477526881720436</v>
      </c>
      <c r="N239" s="62">
        <v>69.933440860215072</v>
      </c>
      <c r="O239" s="62">
        <v>81.20548387096774</v>
      </c>
      <c r="P239" s="96">
        <v>0</v>
      </c>
      <c r="Q239" s="62">
        <v>16.205483870967743</v>
      </c>
      <c r="U239" s="62">
        <v>6.4620821933339789E-2</v>
      </c>
    </row>
    <row r="240" spans="1:21" x14ac:dyDescent="0.2">
      <c r="A240" s="60">
        <v>8</v>
      </c>
      <c r="B240" s="60">
        <v>23</v>
      </c>
      <c r="C240" s="66">
        <v>89.059820788530473</v>
      </c>
      <c r="D240" s="66">
        <v>65.178996415770612</v>
      </c>
      <c r="E240" s="66">
        <v>77.119408602099995</v>
      </c>
      <c r="F240" s="66">
        <v>0</v>
      </c>
      <c r="G240" s="66">
        <v>12.119408602150541</v>
      </c>
      <c r="H240" s="66">
        <v>0.10499414774668379</v>
      </c>
      <c r="I240" s="62" t="s">
        <v>307</v>
      </c>
      <c r="J240" s="62">
        <v>8005</v>
      </c>
      <c r="K240" s="67">
        <v>823</v>
      </c>
      <c r="M240" s="62">
        <v>83.296881720430093</v>
      </c>
      <c r="N240" s="62">
        <v>59.397419354838703</v>
      </c>
      <c r="O240" s="62">
        <v>71.347150537634406</v>
      </c>
      <c r="P240" s="96">
        <v>0</v>
      </c>
      <c r="Q240" s="62">
        <v>6.3471505376344108</v>
      </c>
      <c r="U240" s="62">
        <v>3.7664761879296446E-2</v>
      </c>
    </row>
    <row r="241" spans="1:21" x14ac:dyDescent="0.2">
      <c r="A241" s="60">
        <v>8</v>
      </c>
      <c r="B241" s="60">
        <v>24</v>
      </c>
      <c r="C241" s="66">
        <v>88.85982078853047</v>
      </c>
      <c r="D241" s="66">
        <v>64.578996415770604</v>
      </c>
      <c r="E241" s="66">
        <v>76.719408602100003</v>
      </c>
      <c r="F241" s="66">
        <v>0</v>
      </c>
      <c r="G241" s="66">
        <v>11.719408602150539</v>
      </c>
      <c r="H241" s="66">
        <v>4.0312229288294241E-2</v>
      </c>
      <c r="I241" s="62" t="s">
        <v>308</v>
      </c>
      <c r="J241" s="62">
        <v>8002</v>
      </c>
      <c r="K241" s="67">
        <v>824</v>
      </c>
      <c r="M241" s="62">
        <v>79.715734767025097</v>
      </c>
      <c r="N241" s="62">
        <v>55.418996415770614</v>
      </c>
      <c r="O241" s="62">
        <v>67.567365591397845</v>
      </c>
      <c r="P241" s="96">
        <v>0</v>
      </c>
      <c r="Q241" s="62">
        <v>2.5673655913978504</v>
      </c>
      <c r="U241" s="62">
        <v>5.8067132739598799E-2</v>
      </c>
    </row>
    <row r="242" spans="1:21" x14ac:dyDescent="0.2">
      <c r="A242" s="60">
        <v>8</v>
      </c>
      <c r="B242" s="60">
        <v>25</v>
      </c>
      <c r="C242" s="66">
        <v>89.35982078853047</v>
      </c>
      <c r="D242" s="66">
        <v>63.945663082437271</v>
      </c>
      <c r="E242" s="66">
        <v>76.652741935400002</v>
      </c>
      <c r="F242" s="66">
        <v>0</v>
      </c>
      <c r="G242" s="66">
        <v>11.652741935483874</v>
      </c>
      <c r="H242" s="66">
        <v>5.109821225501554E-2</v>
      </c>
      <c r="I242" s="62" t="s">
        <v>309</v>
      </c>
      <c r="J242" s="62">
        <v>8006</v>
      </c>
      <c r="K242" s="67">
        <v>825</v>
      </c>
      <c r="M242" s="62">
        <v>84.451720430107528</v>
      </c>
      <c r="N242" s="62">
        <v>60.299247311827941</v>
      </c>
      <c r="O242" s="62">
        <v>72.375483870967727</v>
      </c>
      <c r="P242" s="96">
        <v>0</v>
      </c>
      <c r="Q242" s="62">
        <v>7.375483870967745</v>
      </c>
      <c r="U242" s="62">
        <v>0.2054841438007598</v>
      </c>
    </row>
    <row r="243" spans="1:21" x14ac:dyDescent="0.2">
      <c r="A243" s="60">
        <v>8</v>
      </c>
      <c r="B243" s="60">
        <v>26</v>
      </c>
      <c r="C243" s="66">
        <v>89.726487455197145</v>
      </c>
      <c r="D243" s="66">
        <v>66.145663082437267</v>
      </c>
      <c r="E243" s="66">
        <v>77.936075268799996</v>
      </c>
      <c r="F243" s="66">
        <v>0</v>
      </c>
      <c r="G243" s="66">
        <v>12.936075268817207</v>
      </c>
      <c r="H243" s="66">
        <v>1.7428993642188563E-2</v>
      </c>
      <c r="I243" s="62" t="s">
        <v>310</v>
      </c>
      <c r="J243" s="62">
        <v>8011</v>
      </c>
      <c r="K243" s="67">
        <v>826</v>
      </c>
      <c r="M243" s="62">
        <v>87.865268817204296</v>
      </c>
      <c r="N243" s="62">
        <v>62.743978494623661</v>
      </c>
      <c r="O243" s="62">
        <v>75.304623655913971</v>
      </c>
      <c r="P243" s="96">
        <v>0</v>
      </c>
      <c r="Q243" s="62">
        <v>10.304623655913984</v>
      </c>
      <c r="U243" s="62">
        <v>0.14746181663061173</v>
      </c>
    </row>
    <row r="244" spans="1:21" x14ac:dyDescent="0.2">
      <c r="A244" s="60">
        <v>8</v>
      </c>
      <c r="B244" s="60">
        <v>27</v>
      </c>
      <c r="C244" s="66">
        <v>89.48204301075269</v>
      </c>
      <c r="D244" s="66">
        <v>65.023440860215061</v>
      </c>
      <c r="E244" s="66">
        <v>77.252741935399996</v>
      </c>
      <c r="F244" s="66">
        <v>0</v>
      </c>
      <c r="G244" s="66">
        <v>12.252741935483874</v>
      </c>
      <c r="H244" s="66">
        <v>0.1503922021364564</v>
      </c>
      <c r="I244" s="62" t="s">
        <v>311</v>
      </c>
      <c r="J244" s="62">
        <v>8013</v>
      </c>
      <c r="K244" s="67">
        <v>827</v>
      </c>
      <c r="M244" s="62">
        <v>88.059677419354827</v>
      </c>
      <c r="N244" s="62">
        <v>64.216451612903214</v>
      </c>
      <c r="O244" s="62">
        <v>76.138064516129035</v>
      </c>
      <c r="P244" s="96">
        <v>0</v>
      </c>
      <c r="Q244" s="62">
        <v>11.138064516129033</v>
      </c>
      <c r="U244" s="62">
        <v>9.5737446147941621E-2</v>
      </c>
    </row>
    <row r="245" spans="1:21" x14ac:dyDescent="0.2">
      <c r="A245" s="60">
        <v>8</v>
      </c>
      <c r="B245" s="60">
        <v>28</v>
      </c>
      <c r="C245" s="66">
        <v>89.493154121863796</v>
      </c>
      <c r="D245" s="66">
        <v>64.378996415770601</v>
      </c>
      <c r="E245" s="66">
        <v>76.936075268799996</v>
      </c>
      <c r="F245" s="66">
        <v>3.768817204301058E-2</v>
      </c>
      <c r="G245" s="66">
        <v>11.973763440860218</v>
      </c>
      <c r="H245" s="66">
        <v>2.3191540086484878E-2</v>
      </c>
      <c r="I245" s="62" t="s">
        <v>312</v>
      </c>
      <c r="J245" s="62">
        <v>8014</v>
      </c>
      <c r="K245" s="67">
        <v>828</v>
      </c>
      <c r="M245" s="62">
        <v>87.429928315412184</v>
      </c>
      <c r="N245" s="62">
        <v>65.823082437275986</v>
      </c>
      <c r="O245" s="62">
        <v>76.626505376344085</v>
      </c>
      <c r="P245" s="96">
        <v>0</v>
      </c>
      <c r="Q245" s="62">
        <v>11.62650537634409</v>
      </c>
      <c r="U245" s="62">
        <v>0.1970874980089988</v>
      </c>
    </row>
    <row r="246" spans="1:21" x14ac:dyDescent="0.2">
      <c r="A246" s="60">
        <v>8</v>
      </c>
      <c r="B246" s="60">
        <v>29</v>
      </c>
      <c r="C246" s="66">
        <v>87.659820788530467</v>
      </c>
      <c r="D246" s="66">
        <v>65.178996415770612</v>
      </c>
      <c r="E246" s="66">
        <v>76.419408602100006</v>
      </c>
      <c r="F246" s="66">
        <v>0</v>
      </c>
      <c r="G246" s="66">
        <v>11.419408602150538</v>
      </c>
      <c r="H246" s="66">
        <v>9.0604273834603344E-2</v>
      </c>
      <c r="I246" s="62" t="s">
        <v>313</v>
      </c>
      <c r="J246" s="62">
        <v>8015</v>
      </c>
      <c r="K246" s="67">
        <v>829</v>
      </c>
      <c r="M246" s="62">
        <v>88.24716845878136</v>
      </c>
      <c r="N246" s="62">
        <v>66.034767025089593</v>
      </c>
      <c r="O246" s="62">
        <v>77.140967741935484</v>
      </c>
      <c r="P246" s="96">
        <v>0.85489247311827943</v>
      </c>
      <c r="Q246" s="62">
        <v>12.140967741935487</v>
      </c>
      <c r="U246" s="62">
        <v>2.153718501369891E-2</v>
      </c>
    </row>
    <row r="247" spans="1:21" x14ac:dyDescent="0.2">
      <c r="A247" s="60">
        <v>8</v>
      </c>
      <c r="B247" s="60">
        <v>30</v>
      </c>
      <c r="C247" s="66">
        <v>87.59315412186379</v>
      </c>
      <c r="D247" s="66">
        <v>63.512329749103948</v>
      </c>
      <c r="E247" s="66">
        <v>75.552741935399993</v>
      </c>
      <c r="F247" s="66">
        <v>4.462365591398054E-3</v>
      </c>
      <c r="G247" s="66">
        <v>10.55720430107527</v>
      </c>
      <c r="H247" s="66">
        <v>0.12889046597562187</v>
      </c>
      <c r="I247" s="62" t="s">
        <v>314</v>
      </c>
      <c r="J247" s="62">
        <v>8016</v>
      </c>
      <c r="K247" s="67">
        <v>830</v>
      </c>
      <c r="M247" s="62">
        <v>88.022365591397858</v>
      </c>
      <c r="N247" s="62">
        <v>67.175053763440857</v>
      </c>
      <c r="O247" s="62">
        <v>77.59870967741935</v>
      </c>
      <c r="P247" s="96">
        <v>0</v>
      </c>
      <c r="Q247" s="62">
        <v>12.598709677419356</v>
      </c>
      <c r="U247" s="62">
        <v>0.16619943561052328</v>
      </c>
    </row>
    <row r="248" spans="1:21" x14ac:dyDescent="0.2">
      <c r="A248" s="60">
        <v>8</v>
      </c>
      <c r="B248" s="60">
        <v>31</v>
      </c>
      <c r="C248" s="66">
        <v>87.559820788530473</v>
      </c>
      <c r="D248" s="66">
        <v>64.078996415770618</v>
      </c>
      <c r="E248" s="66">
        <v>75.819408602099998</v>
      </c>
      <c r="F248" s="66">
        <v>8.2043010752687925E-2</v>
      </c>
      <c r="G248" s="66">
        <v>10.901451612903227</v>
      </c>
      <c r="H248" s="66">
        <v>0.10106749398852323</v>
      </c>
      <c r="I248" s="62" t="s">
        <v>315</v>
      </c>
      <c r="J248" s="62">
        <v>8017</v>
      </c>
      <c r="K248" s="67">
        <v>831</v>
      </c>
      <c r="M248" s="62">
        <v>88.476415770609307</v>
      </c>
      <c r="N248" s="62">
        <v>67.679175627240141</v>
      </c>
      <c r="O248" s="62">
        <v>78.077795698924731</v>
      </c>
      <c r="P248" s="96">
        <v>0</v>
      </c>
      <c r="Q248" s="62">
        <v>13.077795698924733</v>
      </c>
      <c r="U248" s="62">
        <v>8.5783464509695914E-2</v>
      </c>
    </row>
    <row r="249" spans="1:21" x14ac:dyDescent="0.2">
      <c r="A249" s="60">
        <v>9</v>
      </c>
      <c r="B249" s="60">
        <v>1</v>
      </c>
      <c r="C249" s="66">
        <v>86.164444444444442</v>
      </c>
      <c r="D249" s="66">
        <v>64.059259259259264</v>
      </c>
      <c r="E249" s="66">
        <v>75.111851851799997</v>
      </c>
      <c r="F249" s="66">
        <v>0.14111111111111066</v>
      </c>
      <c r="G249" s="66">
        <v>10.252962962962963</v>
      </c>
      <c r="H249" s="66">
        <v>6.3934989066999598E-2</v>
      </c>
      <c r="I249" s="62" t="s">
        <v>316</v>
      </c>
      <c r="J249" s="62">
        <v>9012</v>
      </c>
      <c r="K249" s="67">
        <v>901</v>
      </c>
      <c r="M249" s="62">
        <v>80.274444444444455</v>
      </c>
      <c r="N249" s="62">
        <v>53.690000000000012</v>
      </c>
      <c r="O249" s="62">
        <v>66.982222222222219</v>
      </c>
      <c r="P249" s="96">
        <v>0</v>
      </c>
      <c r="Q249" s="62">
        <v>1.9822222222222228</v>
      </c>
      <c r="U249" s="62">
        <v>1.1631132178080313E-2</v>
      </c>
    </row>
    <row r="250" spans="1:21" x14ac:dyDescent="0.2">
      <c r="A250" s="60">
        <v>9</v>
      </c>
      <c r="B250" s="60">
        <v>2</v>
      </c>
      <c r="C250" s="66">
        <v>85.931111111111107</v>
      </c>
      <c r="D250" s="66">
        <v>63.025925925925925</v>
      </c>
      <c r="E250" s="66">
        <v>74.478518518499996</v>
      </c>
      <c r="F250" s="66">
        <v>7.1666666666666379E-2</v>
      </c>
      <c r="G250" s="66">
        <v>9.5501851851851836</v>
      </c>
      <c r="H250" s="66">
        <v>0.33257016835148784</v>
      </c>
      <c r="I250" s="62" t="s">
        <v>317</v>
      </c>
      <c r="J250" s="62">
        <v>9011</v>
      </c>
      <c r="K250" s="67">
        <v>902</v>
      </c>
      <c r="M250" s="62">
        <v>80.195555555555543</v>
      </c>
      <c r="N250" s="62">
        <v>52.124814814814819</v>
      </c>
      <c r="O250" s="62">
        <v>66.160185185185185</v>
      </c>
      <c r="P250" s="96">
        <v>0</v>
      </c>
      <c r="Q250" s="62">
        <v>1.1601851851851872</v>
      </c>
      <c r="U250" s="62">
        <v>0.30902651515353491</v>
      </c>
    </row>
    <row r="251" spans="1:21" x14ac:dyDescent="0.2">
      <c r="A251" s="60">
        <v>9</v>
      </c>
      <c r="B251" s="60">
        <v>3</v>
      </c>
      <c r="C251" s="66">
        <v>86.075555555555567</v>
      </c>
      <c r="D251" s="66">
        <v>62.125925925925927</v>
      </c>
      <c r="E251" s="66">
        <v>74.100740740700004</v>
      </c>
      <c r="F251" s="66">
        <v>2.0555555555555334E-2</v>
      </c>
      <c r="G251" s="66">
        <v>9.1212962962962969</v>
      </c>
      <c r="H251" s="66">
        <v>0.12651247487827635</v>
      </c>
      <c r="I251" s="62" t="s">
        <v>318</v>
      </c>
      <c r="J251" s="62">
        <v>9017</v>
      </c>
      <c r="K251" s="67">
        <v>903</v>
      </c>
      <c r="M251" s="62">
        <v>82.506666666666661</v>
      </c>
      <c r="N251" s="62">
        <v>58.136296296296301</v>
      </c>
      <c r="O251" s="62">
        <v>70.32148148148147</v>
      </c>
      <c r="P251" s="96">
        <v>0</v>
      </c>
      <c r="Q251" s="62">
        <v>5.3214814814814835</v>
      </c>
      <c r="U251" s="62">
        <v>0.25987662368745096</v>
      </c>
    </row>
    <row r="252" spans="1:21" x14ac:dyDescent="0.2">
      <c r="A252" s="60">
        <v>9</v>
      </c>
      <c r="B252" s="60">
        <v>4</v>
      </c>
      <c r="C252" s="66">
        <v>85.731111111111119</v>
      </c>
      <c r="D252" s="66">
        <v>60.425925925925931</v>
      </c>
      <c r="E252" s="66">
        <v>73.078518518500005</v>
      </c>
      <c r="F252" s="66">
        <v>0.21925925925925896</v>
      </c>
      <c r="G252" s="66">
        <v>8.2977777777777781</v>
      </c>
      <c r="H252" s="66">
        <v>5.793831070889896E-2</v>
      </c>
      <c r="I252" s="62" t="s">
        <v>319</v>
      </c>
      <c r="J252" s="62">
        <v>9027</v>
      </c>
      <c r="K252" s="67">
        <v>904</v>
      </c>
      <c r="M252" s="62">
        <v>89.754444444444459</v>
      </c>
      <c r="N252" s="62">
        <v>65.349629629629632</v>
      </c>
      <c r="O252" s="62">
        <v>77.552037037037039</v>
      </c>
      <c r="P252" s="96">
        <v>0</v>
      </c>
      <c r="Q252" s="62">
        <v>12.552037037037037</v>
      </c>
      <c r="U252" s="62">
        <v>0.17270528016283029</v>
      </c>
    </row>
    <row r="253" spans="1:21" x14ac:dyDescent="0.2">
      <c r="A253" s="60">
        <v>9</v>
      </c>
      <c r="B253" s="60">
        <v>5</v>
      </c>
      <c r="C253" s="66">
        <v>85.831111111111113</v>
      </c>
      <c r="D253" s="66">
        <v>61.225925925925928</v>
      </c>
      <c r="E253" s="66">
        <v>73.528518518499993</v>
      </c>
      <c r="F253" s="66">
        <v>0.21981481481481449</v>
      </c>
      <c r="G253" s="66">
        <v>8.7483333333333348</v>
      </c>
      <c r="H253" s="66">
        <v>8.9825183994834509E-2</v>
      </c>
      <c r="I253" s="62" t="s">
        <v>320</v>
      </c>
      <c r="J253" s="62">
        <v>9006</v>
      </c>
      <c r="K253" s="67">
        <v>905</v>
      </c>
      <c r="M253" s="62">
        <v>75.362222222222229</v>
      </c>
      <c r="N253" s="62">
        <v>49.258518518518521</v>
      </c>
      <c r="O253" s="62">
        <v>62.310370370370372</v>
      </c>
      <c r="P253" s="96">
        <v>0</v>
      </c>
      <c r="Q253" s="62">
        <v>0</v>
      </c>
      <c r="U253" s="62">
        <v>8.2754881841766478E-2</v>
      </c>
    </row>
    <row r="254" spans="1:21" x14ac:dyDescent="0.2">
      <c r="A254" s="60">
        <v>9</v>
      </c>
      <c r="B254" s="60">
        <v>6</v>
      </c>
      <c r="C254" s="66">
        <v>85.997777777777785</v>
      </c>
      <c r="D254" s="66">
        <v>60.25925925925926</v>
      </c>
      <c r="E254" s="66">
        <v>73.128518518500002</v>
      </c>
      <c r="F254" s="66">
        <v>0.28666666666666646</v>
      </c>
      <c r="G254" s="66">
        <v>8.4151851851851855</v>
      </c>
      <c r="H254" s="66">
        <v>0.17880913951267449</v>
      </c>
      <c r="I254" s="62" t="s">
        <v>321</v>
      </c>
      <c r="J254" s="62">
        <v>9002</v>
      </c>
      <c r="K254" s="67">
        <v>906</v>
      </c>
      <c r="M254" s="62">
        <v>69.666666666666671</v>
      </c>
      <c r="N254" s="62">
        <v>42.518888888888888</v>
      </c>
      <c r="O254" s="62">
        <v>56.092777777777776</v>
      </c>
      <c r="P254" s="96">
        <v>0</v>
      </c>
      <c r="Q254" s="62">
        <v>0</v>
      </c>
      <c r="U254" s="62">
        <v>0.136416902168812</v>
      </c>
    </row>
    <row r="255" spans="1:21" x14ac:dyDescent="0.2">
      <c r="A255" s="60">
        <v>9</v>
      </c>
      <c r="B255" s="60">
        <v>7</v>
      </c>
      <c r="C255" s="66">
        <v>86.231111111111119</v>
      </c>
      <c r="D255" s="66">
        <v>60.892592592592592</v>
      </c>
      <c r="E255" s="66">
        <v>73.5618518518</v>
      </c>
      <c r="F255" s="66">
        <v>0.28666666666666646</v>
      </c>
      <c r="G255" s="66">
        <v>8.8485185185185191</v>
      </c>
      <c r="H255" s="66">
        <v>8.3827497027829226E-2</v>
      </c>
      <c r="I255" s="62" t="s">
        <v>322</v>
      </c>
      <c r="J255" s="62">
        <v>9001</v>
      </c>
      <c r="K255" s="67">
        <v>907</v>
      </c>
      <c r="M255" s="62">
        <v>65.615555555555545</v>
      </c>
      <c r="N255" s="62">
        <v>39.100000000000009</v>
      </c>
      <c r="O255" s="62">
        <v>52.357777777777777</v>
      </c>
      <c r="P255" s="96">
        <v>0</v>
      </c>
      <c r="Q255" s="62">
        <v>0</v>
      </c>
      <c r="U255" s="62">
        <v>6.4425962487676222E-2</v>
      </c>
    </row>
    <row r="256" spans="1:21" x14ac:dyDescent="0.2">
      <c r="A256" s="60">
        <v>9</v>
      </c>
      <c r="B256" s="60">
        <v>8</v>
      </c>
      <c r="C256" s="66">
        <v>83.731111111111119</v>
      </c>
      <c r="D256" s="66">
        <v>61.192592592592597</v>
      </c>
      <c r="E256" s="66">
        <v>72.461851851800006</v>
      </c>
      <c r="F256" s="66">
        <v>8.7222222222222007E-2</v>
      </c>
      <c r="G256" s="66">
        <v>7.5490740740740758</v>
      </c>
      <c r="H256" s="66">
        <v>8.4943452860881133E-2</v>
      </c>
      <c r="I256" s="62" t="s">
        <v>323</v>
      </c>
      <c r="J256" s="62">
        <v>9007</v>
      </c>
      <c r="K256" s="67">
        <v>908</v>
      </c>
      <c r="M256" s="62">
        <v>76.66</v>
      </c>
      <c r="N256" s="62">
        <v>49.886666666666663</v>
      </c>
      <c r="O256" s="62">
        <v>63.273333333333333</v>
      </c>
      <c r="P256" s="96">
        <v>0</v>
      </c>
      <c r="Q256" s="62">
        <v>0</v>
      </c>
      <c r="U256" s="62">
        <v>3.4917764046915177E-2</v>
      </c>
    </row>
    <row r="257" spans="1:21" x14ac:dyDescent="0.2">
      <c r="A257" s="60">
        <v>9</v>
      </c>
      <c r="B257" s="60">
        <v>9</v>
      </c>
      <c r="C257" s="66">
        <v>83.320000000000007</v>
      </c>
      <c r="D257" s="66">
        <v>59.948148148148142</v>
      </c>
      <c r="E257" s="66">
        <v>71.634074073999997</v>
      </c>
      <c r="F257" s="66">
        <v>0.23777777777777753</v>
      </c>
      <c r="G257" s="66">
        <v>6.8718518518518525</v>
      </c>
      <c r="H257" s="66">
        <v>0.17450622745128316</v>
      </c>
      <c r="I257" s="62" t="s">
        <v>324</v>
      </c>
      <c r="J257" s="62">
        <v>9013</v>
      </c>
      <c r="K257" s="67">
        <v>909</v>
      </c>
      <c r="M257" s="62">
        <v>81.3</v>
      </c>
      <c r="N257" s="62">
        <v>53.973333333333336</v>
      </c>
      <c r="O257" s="62">
        <v>67.63666666666667</v>
      </c>
      <c r="P257" s="96">
        <v>6.7099999999999982</v>
      </c>
      <c r="Q257" s="62">
        <v>2.6366666666666676</v>
      </c>
      <c r="U257" s="62">
        <v>6.984645824422088E-2</v>
      </c>
    </row>
    <row r="258" spans="1:21" x14ac:dyDescent="0.2">
      <c r="A258" s="60">
        <v>9</v>
      </c>
      <c r="B258" s="60">
        <v>10</v>
      </c>
      <c r="C258" s="66">
        <v>84.097777777777779</v>
      </c>
      <c r="D258" s="66">
        <v>58.659259259259258</v>
      </c>
      <c r="E258" s="66">
        <v>71.378518518500002</v>
      </c>
      <c r="F258" s="66">
        <v>8.7777777777777996E-2</v>
      </c>
      <c r="G258" s="66">
        <v>6.4662962962962975</v>
      </c>
      <c r="H258" s="66">
        <v>0.13955470353433527</v>
      </c>
      <c r="I258" s="62" t="s">
        <v>325</v>
      </c>
      <c r="J258" s="62">
        <v>9009</v>
      </c>
      <c r="K258" s="67">
        <v>910</v>
      </c>
      <c r="M258" s="62">
        <v>77.001111111111101</v>
      </c>
      <c r="N258" s="62">
        <v>52.570370370370377</v>
      </c>
      <c r="O258" s="62">
        <v>64.785740740740749</v>
      </c>
      <c r="P258" s="96">
        <v>0.21425925925925829</v>
      </c>
      <c r="Q258" s="62">
        <v>0</v>
      </c>
      <c r="U258" s="62">
        <v>9.6935174607160043E-2</v>
      </c>
    </row>
    <row r="259" spans="1:21" x14ac:dyDescent="0.2">
      <c r="A259" s="60">
        <v>9</v>
      </c>
      <c r="B259" s="60">
        <v>11</v>
      </c>
      <c r="C259" s="66">
        <v>83.431111111111107</v>
      </c>
      <c r="D259" s="66">
        <v>58.25925925925926</v>
      </c>
      <c r="E259" s="66">
        <v>70.845185185099993</v>
      </c>
      <c r="F259" s="66">
        <v>0.19259259259259284</v>
      </c>
      <c r="G259" s="66">
        <v>6.0377777777777792</v>
      </c>
      <c r="H259" s="66">
        <v>7.0209037995021942E-2</v>
      </c>
      <c r="I259" s="62" t="s">
        <v>326</v>
      </c>
      <c r="J259" s="62">
        <v>9003</v>
      </c>
      <c r="K259" s="67">
        <v>911</v>
      </c>
      <c r="M259" s="62">
        <v>71.779999999999987</v>
      </c>
      <c r="N259" s="62">
        <v>44.8</v>
      </c>
      <c r="O259" s="62">
        <v>58.29</v>
      </c>
      <c r="P259" s="96">
        <v>0</v>
      </c>
      <c r="Q259" s="62">
        <v>0</v>
      </c>
      <c r="U259" s="62">
        <v>3.0607424140630703E-2</v>
      </c>
    </row>
    <row r="260" spans="1:21" x14ac:dyDescent="0.2">
      <c r="A260" s="60">
        <v>9</v>
      </c>
      <c r="B260" s="60">
        <v>12</v>
      </c>
      <c r="C260" s="66">
        <v>83.431111111111107</v>
      </c>
      <c r="D260" s="66">
        <v>57.82592592592593</v>
      </c>
      <c r="E260" s="66">
        <v>70.628518518500002</v>
      </c>
      <c r="F260" s="66">
        <v>0.62314814814814856</v>
      </c>
      <c r="G260" s="66">
        <v>6.2516666666666687</v>
      </c>
      <c r="H260" s="66">
        <v>5.8157756216120821E-2</v>
      </c>
      <c r="I260" s="62" t="s">
        <v>327</v>
      </c>
      <c r="J260" s="62">
        <v>9005</v>
      </c>
      <c r="K260" s="67">
        <v>912</v>
      </c>
      <c r="M260" s="62">
        <v>73.477777777777774</v>
      </c>
      <c r="N260" s="62">
        <v>49.484814814814818</v>
      </c>
      <c r="O260" s="62">
        <v>61.481296296296286</v>
      </c>
      <c r="P260" s="96">
        <v>0.89222222222222025</v>
      </c>
      <c r="Q260" s="62">
        <v>0</v>
      </c>
      <c r="U260" s="62">
        <v>0.13528425236946201</v>
      </c>
    </row>
    <row r="261" spans="1:21" x14ac:dyDescent="0.2">
      <c r="A261" s="60">
        <v>9</v>
      </c>
      <c r="B261" s="60">
        <v>13</v>
      </c>
      <c r="C261" s="66">
        <v>83.164444444444442</v>
      </c>
      <c r="D261" s="66">
        <v>56.725925925925928</v>
      </c>
      <c r="E261" s="66">
        <v>69.945185185100001</v>
      </c>
      <c r="F261" s="66">
        <v>0.87166666666666681</v>
      </c>
      <c r="G261" s="66">
        <v>5.8168518518518528</v>
      </c>
      <c r="H261" s="66">
        <v>1.2282037415013965E-2</v>
      </c>
      <c r="I261" s="62" t="s">
        <v>328</v>
      </c>
      <c r="J261" s="62">
        <v>9014</v>
      </c>
      <c r="K261" s="67">
        <v>913</v>
      </c>
      <c r="M261" s="62">
        <v>80.960000000000008</v>
      </c>
      <c r="N261" s="62">
        <v>55.375925925925927</v>
      </c>
      <c r="O261" s="62">
        <v>68.16796296296296</v>
      </c>
      <c r="P261" s="96">
        <v>0</v>
      </c>
      <c r="Q261" s="62">
        <v>3.1679629629629642</v>
      </c>
      <c r="U261" s="62">
        <v>0.20712004646693186</v>
      </c>
    </row>
    <row r="262" spans="1:21" x14ac:dyDescent="0.2">
      <c r="A262" s="60">
        <v>9</v>
      </c>
      <c r="B262" s="60">
        <v>14</v>
      </c>
      <c r="C262" s="66">
        <v>82.297777777777782</v>
      </c>
      <c r="D262" s="66">
        <v>57.125925925925927</v>
      </c>
      <c r="E262" s="66">
        <v>69.711851851800006</v>
      </c>
      <c r="F262" s="66">
        <v>0.85555555555555574</v>
      </c>
      <c r="G262" s="66">
        <v>5.5674074074074102</v>
      </c>
      <c r="H262" s="66">
        <v>0.25186036569902104</v>
      </c>
      <c r="I262" s="62" t="s">
        <v>329</v>
      </c>
      <c r="J262" s="62">
        <v>9015</v>
      </c>
      <c r="K262" s="67">
        <v>914</v>
      </c>
      <c r="M262" s="62">
        <v>81.97</v>
      </c>
      <c r="N262" s="62">
        <v>55.870000000000005</v>
      </c>
      <c r="O262" s="62">
        <v>68.920000000000016</v>
      </c>
      <c r="P262" s="96">
        <v>0</v>
      </c>
      <c r="Q262" s="62">
        <v>3.92</v>
      </c>
      <c r="U262" s="62">
        <v>0.17118136368471445</v>
      </c>
    </row>
    <row r="263" spans="1:21" x14ac:dyDescent="0.2">
      <c r="A263" s="60">
        <v>9</v>
      </c>
      <c r="B263" s="60">
        <v>15</v>
      </c>
      <c r="C263" s="66">
        <v>78.997777777777785</v>
      </c>
      <c r="D263" s="66">
        <v>58.025925925925925</v>
      </c>
      <c r="E263" s="66">
        <v>68.511851851800003</v>
      </c>
      <c r="F263" s="66">
        <v>1.5611111111111109</v>
      </c>
      <c r="G263" s="66">
        <v>5.072962962962964</v>
      </c>
      <c r="H263" s="66">
        <v>0.22652184071438491</v>
      </c>
      <c r="I263" s="62" t="s">
        <v>330</v>
      </c>
      <c r="J263" s="62">
        <v>9016</v>
      </c>
      <c r="K263" s="67">
        <v>915</v>
      </c>
      <c r="M263" s="62">
        <v>82.624444444444435</v>
      </c>
      <c r="N263" s="62">
        <v>56.742592592592594</v>
      </c>
      <c r="O263" s="62">
        <v>69.683518518518511</v>
      </c>
      <c r="P263" s="96">
        <v>0</v>
      </c>
      <c r="Q263" s="62">
        <v>4.68351851851852</v>
      </c>
      <c r="U263" s="62">
        <v>7.8809071920941387E-2</v>
      </c>
    </row>
    <row r="264" spans="1:21" x14ac:dyDescent="0.2">
      <c r="A264" s="60">
        <v>9</v>
      </c>
      <c r="B264" s="60">
        <v>16</v>
      </c>
      <c r="C264" s="66">
        <v>78.864444444444445</v>
      </c>
      <c r="D264" s="66">
        <v>57.459259259259262</v>
      </c>
      <c r="E264" s="66">
        <v>68.161851851799995</v>
      </c>
      <c r="F264" s="66">
        <v>1.3783333333333332</v>
      </c>
      <c r="G264" s="66">
        <v>4.5401851851851855</v>
      </c>
      <c r="H264" s="66">
        <v>0.1412933157800311</v>
      </c>
      <c r="I264" s="62" t="s">
        <v>331</v>
      </c>
      <c r="J264" s="62">
        <v>9023</v>
      </c>
      <c r="K264" s="67">
        <v>916</v>
      </c>
      <c r="M264" s="62">
        <v>84.332222222222228</v>
      </c>
      <c r="N264" s="62">
        <v>64.245925925925931</v>
      </c>
      <c r="O264" s="62">
        <v>74.28907407407408</v>
      </c>
      <c r="P264" s="96">
        <v>0</v>
      </c>
      <c r="Q264" s="62">
        <v>9.289074074074076</v>
      </c>
      <c r="U264" s="62">
        <v>0.45631512955268821</v>
      </c>
    </row>
    <row r="265" spans="1:21" x14ac:dyDescent="0.2">
      <c r="A265" s="60">
        <v>9</v>
      </c>
      <c r="B265" s="60">
        <v>17</v>
      </c>
      <c r="C265" s="66">
        <v>79.864444444444445</v>
      </c>
      <c r="D265" s="66">
        <v>56.959259259259262</v>
      </c>
      <c r="E265" s="66">
        <v>68.411851851799995</v>
      </c>
      <c r="F265" s="66">
        <v>0.96500000000000008</v>
      </c>
      <c r="G265" s="66">
        <v>4.3768518518518533</v>
      </c>
      <c r="H265" s="66">
        <v>8.6776160903476784E-2</v>
      </c>
      <c r="I265" s="62" t="s">
        <v>332</v>
      </c>
      <c r="J265" s="62">
        <v>9019</v>
      </c>
      <c r="K265" s="67">
        <v>917</v>
      </c>
      <c r="M265" s="62">
        <v>82.83</v>
      </c>
      <c r="N265" s="62">
        <v>60.96814814814816</v>
      </c>
      <c r="O265" s="62">
        <v>71.899074074074093</v>
      </c>
      <c r="P265" s="96">
        <v>0</v>
      </c>
      <c r="Q265" s="62">
        <v>6.8990740740740728</v>
      </c>
      <c r="U265" s="62">
        <v>0.20918762122404863</v>
      </c>
    </row>
    <row r="266" spans="1:21" x14ac:dyDescent="0.2">
      <c r="A266" s="60">
        <v>9</v>
      </c>
      <c r="B266" s="60">
        <v>18</v>
      </c>
      <c r="C266" s="66">
        <v>80.63111111111111</v>
      </c>
      <c r="D266" s="66">
        <v>56.559259259259264</v>
      </c>
      <c r="E266" s="66">
        <v>68.595185185099993</v>
      </c>
      <c r="F266" s="66">
        <v>0.68111111111111122</v>
      </c>
      <c r="G266" s="66">
        <v>4.2762962962962972</v>
      </c>
      <c r="H266" s="66">
        <v>8.7870288945270852E-2</v>
      </c>
      <c r="I266" s="62" t="s">
        <v>333</v>
      </c>
      <c r="J266" s="62">
        <v>9021</v>
      </c>
      <c r="K266" s="67">
        <v>918</v>
      </c>
      <c r="M266" s="62">
        <v>85.803333333333327</v>
      </c>
      <c r="N266" s="62">
        <v>60.405555555555566</v>
      </c>
      <c r="O266" s="62">
        <v>73.104444444444439</v>
      </c>
      <c r="P266" s="96">
        <v>0</v>
      </c>
      <c r="Q266" s="62">
        <v>8.1044444444444466</v>
      </c>
      <c r="U266" s="62">
        <v>6.4778758708753562E-2</v>
      </c>
    </row>
    <row r="267" spans="1:21" x14ac:dyDescent="0.2">
      <c r="A267" s="60">
        <v>9</v>
      </c>
      <c r="B267" s="60">
        <v>19</v>
      </c>
      <c r="C267" s="66">
        <v>80.964444444444453</v>
      </c>
      <c r="D267" s="66">
        <v>55.225925925925928</v>
      </c>
      <c r="E267" s="66">
        <v>68.095185185099993</v>
      </c>
      <c r="F267" s="66">
        <v>1.2466666666666668</v>
      </c>
      <c r="G267" s="66">
        <v>4.3418518518518532</v>
      </c>
      <c r="H267" s="66">
        <v>0.10325498099002031</v>
      </c>
      <c r="I267" s="62" t="s">
        <v>334</v>
      </c>
      <c r="J267" s="62">
        <v>9024</v>
      </c>
      <c r="K267" s="67">
        <v>919</v>
      </c>
      <c r="M267" s="62">
        <v>86.838888888888889</v>
      </c>
      <c r="N267" s="62">
        <v>63.395555555555553</v>
      </c>
      <c r="O267" s="62">
        <v>75.11722222222221</v>
      </c>
      <c r="P267" s="96">
        <v>0</v>
      </c>
      <c r="Q267" s="62">
        <v>10.117222222222221</v>
      </c>
      <c r="U267" s="62">
        <v>2.9838306598459045E-2</v>
      </c>
    </row>
    <row r="268" spans="1:21" x14ac:dyDescent="0.2">
      <c r="A268" s="60">
        <v>9</v>
      </c>
      <c r="B268" s="60">
        <v>20</v>
      </c>
      <c r="C268" s="66">
        <v>79.397777777777776</v>
      </c>
      <c r="D268" s="66">
        <v>55.559259259259264</v>
      </c>
      <c r="E268" s="66">
        <v>67.478518518499996</v>
      </c>
      <c r="F268" s="66">
        <v>1.3644444444444437</v>
      </c>
      <c r="G268" s="66">
        <v>3.8429629629629631</v>
      </c>
      <c r="H268" s="66">
        <v>0.15219867156717981</v>
      </c>
      <c r="I268" s="62" t="s">
        <v>335</v>
      </c>
      <c r="J268" s="62">
        <v>9030</v>
      </c>
      <c r="K268" s="67">
        <v>920</v>
      </c>
      <c r="M268" s="62">
        <v>93.373333333333321</v>
      </c>
      <c r="N268" s="62">
        <v>70.022222222222211</v>
      </c>
      <c r="O268" s="62">
        <v>81.697777777777773</v>
      </c>
      <c r="P268" s="96">
        <v>0</v>
      </c>
      <c r="Q268" s="62">
        <v>16.697777777777777</v>
      </c>
      <c r="U268" s="62">
        <v>0.18703467984529437</v>
      </c>
    </row>
    <row r="269" spans="1:21" x14ac:dyDescent="0.2">
      <c r="A269" s="60">
        <v>9</v>
      </c>
      <c r="B269" s="60">
        <v>21</v>
      </c>
      <c r="C269" s="66">
        <v>79.531111111111116</v>
      </c>
      <c r="D269" s="66">
        <v>53.859259259259261</v>
      </c>
      <c r="E269" s="66">
        <v>66.695185185100001</v>
      </c>
      <c r="F269" s="66">
        <v>1.9598148148148136</v>
      </c>
      <c r="G269" s="66">
        <v>3.6549999999999998</v>
      </c>
      <c r="H269" s="66">
        <v>0.10006555472807892</v>
      </c>
      <c r="I269" s="62" t="s">
        <v>336</v>
      </c>
      <c r="J269" s="62">
        <v>9029</v>
      </c>
      <c r="K269" s="67">
        <v>921</v>
      </c>
      <c r="M269" s="62">
        <v>90.415555555555571</v>
      </c>
      <c r="N269" s="62">
        <v>69.151851851851859</v>
      </c>
      <c r="O269" s="62">
        <v>79.783703703703708</v>
      </c>
      <c r="P269" s="96">
        <v>0</v>
      </c>
      <c r="Q269" s="62">
        <v>14.783703703703706</v>
      </c>
      <c r="U269" s="62">
        <v>0.10796427416713703</v>
      </c>
    </row>
    <row r="270" spans="1:21" x14ac:dyDescent="0.2">
      <c r="A270" s="60">
        <v>9</v>
      </c>
      <c r="B270" s="60">
        <v>22</v>
      </c>
      <c r="C270" s="66">
        <v>79.997777777777785</v>
      </c>
      <c r="D270" s="66">
        <v>53.459259259259262</v>
      </c>
      <c r="E270" s="66">
        <v>66.728518518499996</v>
      </c>
      <c r="F270" s="66">
        <v>2.0353703703703698</v>
      </c>
      <c r="G270" s="66">
        <v>3.7638888888888888</v>
      </c>
      <c r="H270" s="66">
        <v>0.10566642290156912</v>
      </c>
      <c r="I270" s="62" t="s">
        <v>337</v>
      </c>
      <c r="J270" s="62">
        <v>9028</v>
      </c>
      <c r="K270" s="67">
        <v>922</v>
      </c>
      <c r="M270" s="62">
        <v>91.00777777777779</v>
      </c>
      <c r="N270" s="62">
        <v>66.749259259259262</v>
      </c>
      <c r="O270" s="62">
        <v>78.878518518518533</v>
      </c>
      <c r="P270" s="96">
        <v>5.1659259259259249</v>
      </c>
      <c r="Q270" s="62">
        <v>13.87851851851852</v>
      </c>
      <c r="U270" s="62">
        <v>0.12986894289141324</v>
      </c>
    </row>
    <row r="271" spans="1:21" x14ac:dyDescent="0.2">
      <c r="A271" s="60">
        <v>9</v>
      </c>
      <c r="B271" s="60">
        <v>23</v>
      </c>
      <c r="C271" s="66">
        <v>77.597777777777779</v>
      </c>
      <c r="D271" s="66">
        <v>52.425925925925931</v>
      </c>
      <c r="E271" s="66">
        <v>65.011851851800003</v>
      </c>
      <c r="F271" s="66">
        <v>3.6253703703703697</v>
      </c>
      <c r="G271" s="66">
        <v>3.6372222222222224</v>
      </c>
      <c r="H271" s="66">
        <v>0.20308414918232173</v>
      </c>
      <c r="I271" s="62" t="s">
        <v>338</v>
      </c>
      <c r="J271" s="62">
        <v>9025</v>
      </c>
      <c r="K271" s="67">
        <v>923</v>
      </c>
      <c r="M271" s="62">
        <v>87.609999999999985</v>
      </c>
      <c r="N271" s="62">
        <v>64.459999999999994</v>
      </c>
      <c r="O271" s="62">
        <v>76.035000000000011</v>
      </c>
      <c r="P271" s="96">
        <v>2.6896296296296298</v>
      </c>
      <c r="Q271" s="62">
        <v>11.035000000000002</v>
      </c>
      <c r="U271" s="62">
        <v>0.22143405411983091</v>
      </c>
    </row>
    <row r="272" spans="1:21" x14ac:dyDescent="0.2">
      <c r="A272" s="60">
        <v>9</v>
      </c>
      <c r="B272" s="60">
        <v>24</v>
      </c>
      <c r="C272" s="66">
        <v>75.464444444444453</v>
      </c>
      <c r="D272" s="66">
        <v>51.525925925925932</v>
      </c>
      <c r="E272" s="66">
        <v>63.495185185099999</v>
      </c>
      <c r="F272" s="66">
        <v>4.0364814814814816</v>
      </c>
      <c r="G272" s="66">
        <v>2.5316666666666672</v>
      </c>
      <c r="H272" s="66">
        <v>0.21102797720800673</v>
      </c>
      <c r="I272" s="62" t="s">
        <v>339</v>
      </c>
      <c r="J272" s="62">
        <v>9026</v>
      </c>
      <c r="K272" s="67">
        <v>924</v>
      </c>
      <c r="M272" s="62">
        <v>87.865555555555559</v>
      </c>
      <c r="N272" s="62">
        <v>65.72</v>
      </c>
      <c r="O272" s="62">
        <v>76.792777777777772</v>
      </c>
      <c r="P272" s="96">
        <v>0</v>
      </c>
      <c r="Q272" s="62">
        <v>11.792777777777781</v>
      </c>
      <c r="U272" s="62">
        <v>5.2638892879917777E-2</v>
      </c>
    </row>
    <row r="273" spans="1:21" x14ac:dyDescent="0.2">
      <c r="A273" s="60">
        <v>9</v>
      </c>
      <c r="B273" s="60">
        <v>25</v>
      </c>
      <c r="C273" s="66">
        <v>76.731111111111119</v>
      </c>
      <c r="D273" s="66">
        <v>52.759259259259267</v>
      </c>
      <c r="E273" s="66">
        <v>64.745185185099999</v>
      </c>
      <c r="F273" s="66">
        <v>3.0953703703703694</v>
      </c>
      <c r="G273" s="66">
        <v>2.8405555555555555</v>
      </c>
      <c r="H273" s="66">
        <v>0.23240630853193819</v>
      </c>
      <c r="I273" s="62" t="s">
        <v>340</v>
      </c>
      <c r="J273" s="62">
        <v>9020</v>
      </c>
      <c r="K273" s="67">
        <v>925</v>
      </c>
      <c r="M273" s="62">
        <v>84.198888888888874</v>
      </c>
      <c r="N273" s="62">
        <v>60.959259259259262</v>
      </c>
      <c r="O273" s="62">
        <v>72.579074074074072</v>
      </c>
      <c r="P273" s="96">
        <v>0</v>
      </c>
      <c r="Q273" s="62">
        <v>7.5790740740740752</v>
      </c>
      <c r="U273" s="62">
        <v>0.14079534534429</v>
      </c>
    </row>
    <row r="274" spans="1:21" x14ac:dyDescent="0.2">
      <c r="A274" s="60">
        <v>9</v>
      </c>
      <c r="B274" s="60">
        <v>26</v>
      </c>
      <c r="C274" s="66">
        <v>77.731111111111119</v>
      </c>
      <c r="D274" s="66">
        <v>51.492592592592601</v>
      </c>
      <c r="E274" s="66">
        <v>64.611851851799997</v>
      </c>
      <c r="F274" s="66">
        <v>2.6909259259259248</v>
      </c>
      <c r="G274" s="66">
        <v>2.3027777777777776</v>
      </c>
      <c r="H274" s="66">
        <v>0.19258307965775459</v>
      </c>
      <c r="I274" s="62" t="s">
        <v>341</v>
      </c>
      <c r="J274" s="62">
        <v>9022</v>
      </c>
      <c r="K274" s="67">
        <v>926</v>
      </c>
      <c r="M274" s="62">
        <v>85.834444444444443</v>
      </c>
      <c r="N274" s="62">
        <v>61.415925925925926</v>
      </c>
      <c r="O274" s="62">
        <v>73.625185185185188</v>
      </c>
      <c r="P274" s="96">
        <v>1.7266666666666675</v>
      </c>
      <c r="Q274" s="62">
        <v>8.6251851851851864</v>
      </c>
      <c r="U274" s="62">
        <v>3.6089794257245192E-2</v>
      </c>
    </row>
    <row r="275" spans="1:21" x14ac:dyDescent="0.2">
      <c r="A275" s="60">
        <v>9</v>
      </c>
      <c r="B275" s="60">
        <v>27</v>
      </c>
      <c r="C275" s="66">
        <v>78.797777777777782</v>
      </c>
      <c r="D275" s="66">
        <v>50.059259259259264</v>
      </c>
      <c r="E275" s="66">
        <v>64.428518518499999</v>
      </c>
      <c r="F275" s="66">
        <v>2.7920370370370362</v>
      </c>
      <c r="G275" s="66">
        <v>2.2205555555555558</v>
      </c>
      <c r="H275" s="66">
        <v>4.5258706142975634E-2</v>
      </c>
      <c r="I275" s="62" t="s">
        <v>342</v>
      </c>
      <c r="J275" s="62">
        <v>9018</v>
      </c>
      <c r="K275" s="67">
        <v>927</v>
      </c>
      <c r="M275" s="62">
        <v>83.622222222222234</v>
      </c>
      <c r="N275" s="62">
        <v>58.696666666666673</v>
      </c>
      <c r="O275" s="62">
        <v>71.159444444444446</v>
      </c>
      <c r="P275" s="96">
        <v>12.64222222222222</v>
      </c>
      <c r="Q275" s="62">
        <v>6.1594444444444454</v>
      </c>
      <c r="U275" s="62">
        <v>0.10275717575360038</v>
      </c>
    </row>
    <row r="276" spans="1:21" x14ac:dyDescent="0.2">
      <c r="A276" s="60">
        <v>9</v>
      </c>
      <c r="B276" s="60">
        <v>28</v>
      </c>
      <c r="C276" s="66">
        <v>78.997777777777785</v>
      </c>
      <c r="D276" s="66">
        <v>50.125925925925934</v>
      </c>
      <c r="E276" s="66">
        <v>64.5618518518</v>
      </c>
      <c r="F276" s="66">
        <v>2.8931481481481476</v>
      </c>
      <c r="G276" s="66">
        <v>2.4550000000000001</v>
      </c>
      <c r="H276" s="66">
        <v>4.9812892080693963E-2</v>
      </c>
      <c r="I276" s="62" t="s">
        <v>343</v>
      </c>
      <c r="J276" s="62">
        <v>9010</v>
      </c>
      <c r="K276" s="67">
        <v>928</v>
      </c>
      <c r="M276" s="62">
        <v>78.362222222222215</v>
      </c>
      <c r="N276" s="62">
        <v>52.467407407407414</v>
      </c>
      <c r="O276" s="62">
        <v>65.414814814814818</v>
      </c>
      <c r="P276" s="96">
        <v>8.9072222222222202</v>
      </c>
      <c r="Q276" s="62">
        <v>0.41481481481481475</v>
      </c>
      <c r="U276" s="62">
        <v>4.2151785988160898E-2</v>
      </c>
    </row>
    <row r="277" spans="1:21" x14ac:dyDescent="0.2">
      <c r="A277" s="60">
        <v>9</v>
      </c>
      <c r="B277" s="60">
        <v>29</v>
      </c>
      <c r="C277" s="66">
        <v>76.397777777777776</v>
      </c>
      <c r="D277" s="66">
        <v>48.659259259259258</v>
      </c>
      <c r="E277" s="66">
        <v>62.5285185185</v>
      </c>
      <c r="F277" s="66">
        <v>4.1698148148148144</v>
      </c>
      <c r="G277" s="66">
        <v>1.6983333333333339</v>
      </c>
      <c r="H277" s="66">
        <v>3.9746666440449968E-2</v>
      </c>
      <c r="I277" s="62" t="s">
        <v>344</v>
      </c>
      <c r="J277" s="62">
        <v>9008</v>
      </c>
      <c r="K277" s="67">
        <v>929</v>
      </c>
      <c r="M277" s="62">
        <v>77.38666666666667</v>
      </c>
      <c r="N277" s="62">
        <v>50.828888888888891</v>
      </c>
      <c r="O277" s="62">
        <v>64.107777777777784</v>
      </c>
      <c r="P277" s="96">
        <v>3.5187037037037028</v>
      </c>
      <c r="Q277" s="62">
        <v>0</v>
      </c>
      <c r="U277" s="62">
        <v>4.5627656824149564E-2</v>
      </c>
    </row>
    <row r="278" spans="1:21" x14ac:dyDescent="0.2">
      <c r="A278" s="60">
        <v>9</v>
      </c>
      <c r="B278" s="60">
        <v>30</v>
      </c>
      <c r="C278" s="66">
        <v>76.231111111111119</v>
      </c>
      <c r="D278" s="66">
        <v>49.125925925925927</v>
      </c>
      <c r="E278" s="66">
        <v>62.678518518499999</v>
      </c>
      <c r="F278" s="66">
        <v>3.7703703703703706</v>
      </c>
      <c r="G278" s="66">
        <v>1.44888888888889</v>
      </c>
      <c r="H278" s="66">
        <v>7.2501639513169319E-2</v>
      </c>
      <c r="I278" s="62" t="s">
        <v>345</v>
      </c>
      <c r="J278" s="62">
        <v>9004</v>
      </c>
      <c r="K278" s="67">
        <v>930</v>
      </c>
      <c r="M278" s="62">
        <v>73.003333333333345</v>
      </c>
      <c r="N278" s="62">
        <v>46.664814814814818</v>
      </c>
      <c r="O278" s="62">
        <v>59.834074074074088</v>
      </c>
      <c r="P278" s="96">
        <v>0</v>
      </c>
      <c r="Q278" s="62">
        <v>0</v>
      </c>
      <c r="U278" s="62">
        <v>8.6978728683883774E-2</v>
      </c>
    </row>
    <row r="279" spans="1:21" x14ac:dyDescent="0.2">
      <c r="A279" s="60">
        <v>10</v>
      </c>
      <c r="B279" s="60">
        <v>1</v>
      </c>
      <c r="C279" s="66">
        <v>77.488566308243719</v>
      </c>
      <c r="D279" s="66">
        <v>49.864336917562724</v>
      </c>
      <c r="E279" s="66">
        <v>63.676451612900003</v>
      </c>
      <c r="F279" s="66">
        <v>2.9666666666666668</v>
      </c>
      <c r="G279" s="66">
        <v>1.6431182795698911</v>
      </c>
      <c r="H279" s="66">
        <v>6.0102380289070868E-2</v>
      </c>
      <c r="I279" s="62" t="s">
        <v>346</v>
      </c>
      <c r="J279" s="62">
        <v>10018</v>
      </c>
      <c r="K279" s="67">
        <v>1001</v>
      </c>
      <c r="M279" s="62">
        <v>73.201254480286735</v>
      </c>
      <c r="N279" s="62">
        <v>44.914982078853043</v>
      </c>
      <c r="O279" s="62">
        <v>59.058118279569882</v>
      </c>
      <c r="P279" s="96">
        <v>1.5839784946236561</v>
      </c>
      <c r="Q279" s="62">
        <v>0</v>
      </c>
      <c r="U279" s="62">
        <v>5.3327513580373583E-2</v>
      </c>
    </row>
    <row r="280" spans="1:21" x14ac:dyDescent="0.2">
      <c r="A280" s="60">
        <v>10</v>
      </c>
      <c r="B280" s="60">
        <v>2</v>
      </c>
      <c r="C280" s="66">
        <v>76.688566308243722</v>
      </c>
      <c r="D280" s="66">
        <v>50.19767025089606</v>
      </c>
      <c r="E280" s="66">
        <v>63.443118279499998</v>
      </c>
      <c r="F280" s="66">
        <v>4.1522043010752698</v>
      </c>
      <c r="G280" s="66">
        <v>2.5953225806451603</v>
      </c>
      <c r="H280" s="66">
        <v>8.5379161993764718E-2</v>
      </c>
      <c r="I280" s="62" t="s">
        <v>347</v>
      </c>
      <c r="J280" s="62">
        <v>10023</v>
      </c>
      <c r="K280" s="67">
        <v>1002</v>
      </c>
      <c r="M280" s="62">
        <v>76.923440860215067</v>
      </c>
      <c r="N280" s="62">
        <v>49.908602150537632</v>
      </c>
      <c r="O280" s="62">
        <v>63.416021505376342</v>
      </c>
      <c r="P280" s="96">
        <v>0.67763440860215218</v>
      </c>
      <c r="Q280" s="62">
        <v>0</v>
      </c>
      <c r="U280" s="62">
        <v>0.12262353298756477</v>
      </c>
    </row>
    <row r="281" spans="1:21" x14ac:dyDescent="0.2">
      <c r="A281" s="60">
        <v>10</v>
      </c>
      <c r="B281" s="60">
        <v>3</v>
      </c>
      <c r="C281" s="66">
        <v>76.221899641577053</v>
      </c>
      <c r="D281" s="66">
        <v>50.097670250896059</v>
      </c>
      <c r="E281" s="66">
        <v>63.159784946199999</v>
      </c>
      <c r="F281" s="66">
        <v>4.799408602150538</v>
      </c>
      <c r="G281" s="66">
        <v>2.9591935483870957</v>
      </c>
      <c r="H281" s="66">
        <v>7.7175258247716969E-2</v>
      </c>
      <c r="I281" s="62" t="s">
        <v>348</v>
      </c>
      <c r="J281" s="62">
        <v>10029</v>
      </c>
      <c r="K281" s="67">
        <v>1003</v>
      </c>
      <c r="M281" s="62">
        <v>82.033835125448022</v>
      </c>
      <c r="N281" s="62">
        <v>58.234014336917554</v>
      </c>
      <c r="O281" s="62">
        <v>70.133924731182788</v>
      </c>
      <c r="P281" s="96">
        <v>0</v>
      </c>
      <c r="Q281" s="62">
        <v>5.1339247311827929</v>
      </c>
      <c r="U281" s="62">
        <v>0.11456108622596294</v>
      </c>
    </row>
    <row r="282" spans="1:21" x14ac:dyDescent="0.2">
      <c r="A282" s="60">
        <v>10</v>
      </c>
      <c r="B282" s="60">
        <v>4</v>
      </c>
      <c r="C282" s="66">
        <v>76.421899641577056</v>
      </c>
      <c r="D282" s="66">
        <v>48.331003584229393</v>
      </c>
      <c r="E282" s="66">
        <v>62.376451612899999</v>
      </c>
      <c r="F282" s="66">
        <v>5.3290322580645162</v>
      </c>
      <c r="G282" s="66">
        <v>2.7054838709677411</v>
      </c>
      <c r="H282" s="66">
        <v>3.0238713229982457E-2</v>
      </c>
      <c r="I282" s="62" t="s">
        <v>349</v>
      </c>
      <c r="J282" s="62">
        <v>10026</v>
      </c>
      <c r="K282" s="67">
        <v>1004</v>
      </c>
      <c r="M282" s="62">
        <v>78.783118279569891</v>
      </c>
      <c r="N282" s="62">
        <v>53.298387096774192</v>
      </c>
      <c r="O282" s="62">
        <v>66.040752688172049</v>
      </c>
      <c r="P282" s="96">
        <v>3.4946236559136425E-3</v>
      </c>
      <c r="Q282" s="62">
        <v>1.0407526881720415</v>
      </c>
      <c r="U282" s="62">
        <v>0.11076957914030482</v>
      </c>
    </row>
    <row r="283" spans="1:21" x14ac:dyDescent="0.2">
      <c r="A283" s="60">
        <v>10</v>
      </c>
      <c r="B283" s="60">
        <v>5</v>
      </c>
      <c r="C283" s="66">
        <v>76.088566308243728</v>
      </c>
      <c r="D283" s="66">
        <v>47.097670250896059</v>
      </c>
      <c r="E283" s="66">
        <v>61.593118279499997</v>
      </c>
      <c r="F283" s="66">
        <v>5.592096774193549</v>
      </c>
      <c r="G283" s="66">
        <v>2.1852150537634403</v>
      </c>
      <c r="H283" s="66">
        <v>0.13205502966333402</v>
      </c>
      <c r="I283" s="62" t="s">
        <v>350</v>
      </c>
      <c r="J283" s="62">
        <v>10028</v>
      </c>
      <c r="K283" s="67">
        <v>1005</v>
      </c>
      <c r="M283" s="62">
        <v>80.1989247311828</v>
      </c>
      <c r="N283" s="62">
        <v>56.33903225806452</v>
      </c>
      <c r="O283" s="62">
        <v>68.268978494623667</v>
      </c>
      <c r="P283" s="96">
        <v>0</v>
      </c>
      <c r="Q283" s="62">
        <v>3.2689784946236538</v>
      </c>
      <c r="U283" s="62">
        <v>0.27198519897255408</v>
      </c>
    </row>
    <row r="284" spans="1:21" x14ac:dyDescent="0.2">
      <c r="A284" s="60">
        <v>10</v>
      </c>
      <c r="B284" s="60">
        <v>6</v>
      </c>
      <c r="C284" s="66">
        <v>73.288566308243716</v>
      </c>
      <c r="D284" s="66">
        <v>46.097670250896059</v>
      </c>
      <c r="E284" s="66">
        <v>59.693118279499998</v>
      </c>
      <c r="F284" s="66">
        <v>6.7297849462365598</v>
      </c>
      <c r="G284" s="66">
        <v>1.4229032258064507</v>
      </c>
      <c r="H284" s="66">
        <v>0.12095030288624085</v>
      </c>
      <c r="I284" s="62" t="s">
        <v>351</v>
      </c>
      <c r="J284" s="62">
        <v>10027</v>
      </c>
      <c r="K284" s="67">
        <v>1006</v>
      </c>
      <c r="M284" s="62">
        <v>79.296989247311828</v>
      </c>
      <c r="N284" s="62">
        <v>55.016344086021505</v>
      </c>
      <c r="O284" s="62">
        <v>67.156666666666666</v>
      </c>
      <c r="P284" s="96">
        <v>0</v>
      </c>
      <c r="Q284" s="62">
        <v>2.1566666666666641</v>
      </c>
      <c r="U284" s="62">
        <v>8.6288433914045448E-2</v>
      </c>
    </row>
    <row r="285" spans="1:21" x14ac:dyDescent="0.2">
      <c r="A285" s="60">
        <v>10</v>
      </c>
      <c r="B285" s="60">
        <v>7</v>
      </c>
      <c r="C285" s="66">
        <v>72.888566308243725</v>
      </c>
      <c r="D285" s="66">
        <v>46.531003584229396</v>
      </c>
      <c r="E285" s="66">
        <v>59.709784946200003</v>
      </c>
      <c r="F285" s="66">
        <v>6.7424731182795723</v>
      </c>
      <c r="G285" s="66">
        <v>1.4522580645161285</v>
      </c>
      <c r="H285" s="66">
        <v>0.10447171311917937</v>
      </c>
      <c r="I285" s="62" t="s">
        <v>352</v>
      </c>
      <c r="J285" s="62">
        <v>10030</v>
      </c>
      <c r="K285" s="67">
        <v>1007</v>
      </c>
      <c r="M285" s="62">
        <v>83.523476702508972</v>
      </c>
      <c r="N285" s="62">
        <v>60.575232974910392</v>
      </c>
      <c r="O285" s="62">
        <v>72.049354838709675</v>
      </c>
      <c r="P285" s="96">
        <v>0</v>
      </c>
      <c r="Q285" s="62">
        <v>7.0493548387096752</v>
      </c>
      <c r="U285" s="62">
        <v>0.22145927628967374</v>
      </c>
    </row>
    <row r="286" spans="1:21" x14ac:dyDescent="0.2">
      <c r="A286" s="60">
        <v>10</v>
      </c>
      <c r="B286" s="60">
        <v>8</v>
      </c>
      <c r="C286" s="66">
        <v>72.088566308243728</v>
      </c>
      <c r="D286" s="66">
        <v>45.964336917562726</v>
      </c>
      <c r="E286" s="66">
        <v>59.026451612899997</v>
      </c>
      <c r="F286" s="66">
        <v>7.1411827956989251</v>
      </c>
      <c r="G286" s="66">
        <v>1.1676344086021502</v>
      </c>
      <c r="H286" s="66">
        <v>0.15651361719278403</v>
      </c>
      <c r="I286" s="62" t="s">
        <v>353</v>
      </c>
      <c r="J286" s="62">
        <v>10024</v>
      </c>
      <c r="K286" s="67">
        <v>1008</v>
      </c>
      <c r="M286" s="62">
        <v>77.522150537634417</v>
      </c>
      <c r="N286" s="62">
        <v>51.122580645161293</v>
      </c>
      <c r="O286" s="62">
        <v>64.322365591397855</v>
      </c>
      <c r="P286" s="96">
        <v>0</v>
      </c>
      <c r="Q286" s="62">
        <v>0</v>
      </c>
      <c r="U286" s="62">
        <v>0.28597361592813347</v>
      </c>
    </row>
    <row r="287" spans="1:21" x14ac:dyDescent="0.2">
      <c r="A287" s="60">
        <v>10</v>
      </c>
      <c r="B287" s="60">
        <v>9</v>
      </c>
      <c r="C287" s="66">
        <v>72.321899641577062</v>
      </c>
      <c r="D287" s="66">
        <v>46.597670250896059</v>
      </c>
      <c r="E287" s="66">
        <v>59.459784946200003</v>
      </c>
      <c r="F287" s="66">
        <v>6.1817204301075286</v>
      </c>
      <c r="G287" s="66">
        <v>0.64150537634408622</v>
      </c>
      <c r="H287" s="66">
        <v>0.17039647195753768</v>
      </c>
      <c r="I287" s="62" t="s">
        <v>354</v>
      </c>
      <c r="J287" s="62">
        <v>10031</v>
      </c>
      <c r="K287" s="67">
        <v>1009</v>
      </c>
      <c r="M287" s="62">
        <v>86.664372759856633</v>
      </c>
      <c r="N287" s="62">
        <v>65.113154121863801</v>
      </c>
      <c r="O287" s="62">
        <v>75.888763440860217</v>
      </c>
      <c r="P287" s="96">
        <v>0</v>
      </c>
      <c r="Q287" s="62">
        <v>10.888763440860213</v>
      </c>
      <c r="U287" s="62">
        <v>3.9702672956346025E-2</v>
      </c>
    </row>
    <row r="288" spans="1:21" x14ac:dyDescent="0.2">
      <c r="A288" s="60">
        <v>10</v>
      </c>
      <c r="B288" s="60">
        <v>10</v>
      </c>
      <c r="C288" s="66">
        <v>70.555232974910396</v>
      </c>
      <c r="D288" s="66">
        <v>45.331003584229393</v>
      </c>
      <c r="E288" s="66">
        <v>57.943118279499998</v>
      </c>
      <c r="F288" s="66">
        <v>7.6788709677419353</v>
      </c>
      <c r="G288" s="66">
        <v>0.62198924731182781</v>
      </c>
      <c r="H288" s="66">
        <v>5.4061474333101552E-2</v>
      </c>
      <c r="I288" s="62" t="s">
        <v>355</v>
      </c>
      <c r="J288" s="62">
        <v>10022</v>
      </c>
      <c r="K288" s="67">
        <v>1010</v>
      </c>
      <c r="M288" s="62">
        <v>75.407311827956988</v>
      </c>
      <c r="N288" s="62">
        <v>49.586559139784953</v>
      </c>
      <c r="O288" s="62">
        <v>62.496935483870963</v>
      </c>
      <c r="P288" s="96">
        <v>2.5030645161290335</v>
      </c>
      <c r="Q288" s="62">
        <v>0</v>
      </c>
      <c r="U288" s="62">
        <v>0.21061618129956636</v>
      </c>
    </row>
    <row r="289" spans="1:21" x14ac:dyDescent="0.2">
      <c r="A289" s="60">
        <v>10</v>
      </c>
      <c r="B289" s="60">
        <v>11</v>
      </c>
      <c r="C289" s="66">
        <v>71.188566308243722</v>
      </c>
      <c r="D289" s="66">
        <v>45.397670250896063</v>
      </c>
      <c r="E289" s="66">
        <v>58.2931182795</v>
      </c>
      <c r="F289" s="66">
        <v>7.6477419354838725</v>
      </c>
      <c r="G289" s="66">
        <v>0.94086021505376327</v>
      </c>
      <c r="H289" s="66">
        <v>9.5783489885461245E-2</v>
      </c>
      <c r="I289" s="62" t="s">
        <v>356</v>
      </c>
      <c r="J289" s="62">
        <v>10013</v>
      </c>
      <c r="K289" s="67">
        <v>1011</v>
      </c>
      <c r="M289" s="62">
        <v>68.306344086021511</v>
      </c>
      <c r="N289" s="62">
        <v>42.269677419354835</v>
      </c>
      <c r="O289" s="62">
        <v>55.288010752688166</v>
      </c>
      <c r="P289" s="96">
        <v>8.2881182795698951</v>
      </c>
      <c r="Q289" s="62">
        <v>0</v>
      </c>
      <c r="U289" s="62">
        <v>3.5247113687396074E-2</v>
      </c>
    </row>
    <row r="290" spans="1:21" x14ac:dyDescent="0.2">
      <c r="A290" s="60">
        <v>10</v>
      </c>
      <c r="B290" s="60">
        <v>12</v>
      </c>
      <c r="C290" s="66">
        <v>72.855232974910393</v>
      </c>
      <c r="D290" s="66">
        <v>47.364336917562724</v>
      </c>
      <c r="E290" s="66">
        <v>60.109784946200001</v>
      </c>
      <c r="F290" s="66">
        <v>5.947311827956991</v>
      </c>
      <c r="G290" s="66">
        <v>1.0570967741935482</v>
      </c>
      <c r="H290" s="66">
        <v>6.1629370791244933E-2</v>
      </c>
      <c r="I290" s="62" t="s">
        <v>357</v>
      </c>
      <c r="J290" s="62">
        <v>10012</v>
      </c>
      <c r="K290" s="67">
        <v>1012</v>
      </c>
      <c r="M290" s="62">
        <v>67.861684587813627</v>
      </c>
      <c r="N290" s="62">
        <v>40.911648745519706</v>
      </c>
      <c r="O290" s="62">
        <v>54.386666666666656</v>
      </c>
      <c r="P290" s="96">
        <v>19.342903225806456</v>
      </c>
      <c r="Q290" s="62">
        <v>0</v>
      </c>
      <c r="U290" s="62">
        <v>0.11163168870493206</v>
      </c>
    </row>
    <row r="291" spans="1:21" x14ac:dyDescent="0.2">
      <c r="A291" s="60">
        <v>10</v>
      </c>
      <c r="B291" s="60">
        <v>13</v>
      </c>
      <c r="C291" s="66">
        <v>72.52189964157705</v>
      </c>
      <c r="D291" s="66">
        <v>44.897670250896063</v>
      </c>
      <c r="E291" s="66">
        <v>58.709784946200003</v>
      </c>
      <c r="F291" s="66">
        <v>7.2836021505376349</v>
      </c>
      <c r="G291" s="66">
        <v>0.99338709677419346</v>
      </c>
      <c r="H291" s="66">
        <v>0.10428483018625621</v>
      </c>
      <c r="I291" s="62" t="s">
        <v>358</v>
      </c>
      <c r="J291" s="62">
        <v>10019</v>
      </c>
      <c r="K291" s="67">
        <v>1013</v>
      </c>
      <c r="M291" s="62">
        <v>72.878458781362013</v>
      </c>
      <c r="N291" s="62">
        <v>46.960896057347668</v>
      </c>
      <c r="O291" s="62">
        <v>59.919677419354834</v>
      </c>
      <c r="P291" s="96">
        <v>15.162688172043014</v>
      </c>
      <c r="Q291" s="62">
        <v>0</v>
      </c>
      <c r="U291" s="62">
        <v>0.13942526320568202</v>
      </c>
    </row>
    <row r="292" spans="1:21" x14ac:dyDescent="0.2">
      <c r="A292" s="60">
        <v>10</v>
      </c>
      <c r="B292" s="60">
        <v>14</v>
      </c>
      <c r="C292" s="66">
        <v>71.321899641577062</v>
      </c>
      <c r="D292" s="66">
        <v>43.664336917562729</v>
      </c>
      <c r="E292" s="66">
        <v>57.493118279500003</v>
      </c>
      <c r="F292" s="66">
        <v>8.0838172043010754</v>
      </c>
      <c r="G292" s="66">
        <v>0.57693548387096694</v>
      </c>
      <c r="H292" s="66">
        <v>9.9875606141843265E-2</v>
      </c>
      <c r="I292" s="62" t="s">
        <v>359</v>
      </c>
      <c r="J292" s="62">
        <v>10025</v>
      </c>
      <c r="K292" s="67">
        <v>1014</v>
      </c>
      <c r="M292" s="62">
        <v>78.49344086021506</v>
      </c>
      <c r="N292" s="62">
        <v>51.846774193548384</v>
      </c>
      <c r="O292" s="62">
        <v>65.170107526881722</v>
      </c>
      <c r="P292" s="96">
        <v>7.7068279569892484</v>
      </c>
      <c r="Q292" s="62">
        <v>0.17360215053763331</v>
      </c>
      <c r="U292" s="62">
        <v>0.14760003485915402</v>
      </c>
    </row>
    <row r="293" spans="1:21" x14ac:dyDescent="0.2">
      <c r="A293" s="60">
        <v>10</v>
      </c>
      <c r="B293" s="60">
        <v>15</v>
      </c>
      <c r="C293" s="66">
        <v>72.621899641577059</v>
      </c>
      <c r="D293" s="66">
        <v>45.331003584229393</v>
      </c>
      <c r="E293" s="66">
        <v>58.9764516129</v>
      </c>
      <c r="F293" s="66">
        <v>6.5001075268817212</v>
      </c>
      <c r="G293" s="66">
        <v>0.47655913978494574</v>
      </c>
      <c r="H293" s="66">
        <v>0.113521227443746</v>
      </c>
      <c r="I293" s="62" t="s">
        <v>360</v>
      </c>
      <c r="J293" s="62">
        <v>10017</v>
      </c>
      <c r="K293" s="67">
        <v>1015</v>
      </c>
      <c r="M293" s="62">
        <v>72.799784946236556</v>
      </c>
      <c r="N293" s="62">
        <v>43.357741935483865</v>
      </c>
      <c r="O293" s="62">
        <v>58.078763440860222</v>
      </c>
      <c r="P293" s="96">
        <v>14.038620071684587</v>
      </c>
      <c r="Q293" s="62">
        <v>0</v>
      </c>
      <c r="U293" s="62">
        <v>2.2914605678999892E-2</v>
      </c>
    </row>
    <row r="294" spans="1:21" x14ac:dyDescent="0.2">
      <c r="A294" s="60">
        <v>10</v>
      </c>
      <c r="B294" s="60">
        <v>16</v>
      </c>
      <c r="C294" s="66">
        <v>71.555232974910396</v>
      </c>
      <c r="D294" s="66">
        <v>46.431003584229394</v>
      </c>
      <c r="E294" s="66">
        <v>58.993118279500003</v>
      </c>
      <c r="F294" s="66">
        <v>7.0858602150537653</v>
      </c>
      <c r="G294" s="66">
        <v>1.0789784946236551</v>
      </c>
      <c r="H294" s="66">
        <v>0.18008664736408125</v>
      </c>
      <c r="I294" s="62" t="s">
        <v>361</v>
      </c>
      <c r="J294" s="62">
        <v>10009</v>
      </c>
      <c r="K294" s="67">
        <v>1016</v>
      </c>
      <c r="M294" s="62">
        <v>64.175268817204298</v>
      </c>
      <c r="N294" s="62">
        <v>39.763763440860203</v>
      </c>
      <c r="O294" s="62">
        <v>51.969516129032257</v>
      </c>
      <c r="P294" s="96">
        <v>20.572921146953398</v>
      </c>
      <c r="Q294" s="62">
        <v>0</v>
      </c>
      <c r="U294" s="62">
        <v>0.13807420087951433</v>
      </c>
    </row>
    <row r="295" spans="1:21" x14ac:dyDescent="0.2">
      <c r="A295" s="60">
        <v>10</v>
      </c>
      <c r="B295" s="60">
        <v>17</v>
      </c>
      <c r="C295" s="66">
        <v>70.421899641577056</v>
      </c>
      <c r="D295" s="66">
        <v>44.897670250896063</v>
      </c>
      <c r="E295" s="66">
        <v>57.659784946199999</v>
      </c>
      <c r="F295" s="66">
        <v>8.2796774193548384</v>
      </c>
      <c r="G295" s="66">
        <v>0.93946236559139706</v>
      </c>
      <c r="H295" s="66">
        <v>0.17442294931491376</v>
      </c>
      <c r="I295" s="62" t="s">
        <v>362</v>
      </c>
      <c r="J295" s="62">
        <v>10008</v>
      </c>
      <c r="K295" s="67">
        <v>1017</v>
      </c>
      <c r="M295" s="62">
        <v>63.970465949820792</v>
      </c>
      <c r="N295" s="62">
        <v>37.952293906810034</v>
      </c>
      <c r="O295" s="62">
        <v>50.961379928315409</v>
      </c>
      <c r="P295" s="96">
        <v>12.226075268817205</v>
      </c>
      <c r="Q295" s="62">
        <v>0</v>
      </c>
      <c r="U295" s="62">
        <v>8.9492058130270266E-2</v>
      </c>
    </row>
    <row r="296" spans="1:21" x14ac:dyDescent="0.2">
      <c r="A296" s="60">
        <v>10</v>
      </c>
      <c r="B296" s="60">
        <v>18</v>
      </c>
      <c r="C296" s="66">
        <v>69.02189964157705</v>
      </c>
      <c r="D296" s="66">
        <v>43.431003584229394</v>
      </c>
      <c r="E296" s="66">
        <v>56.2264516129</v>
      </c>
      <c r="F296" s="66">
        <v>9.6197311827957002</v>
      </c>
      <c r="G296" s="66">
        <v>0.84618279569892485</v>
      </c>
      <c r="H296" s="66">
        <v>0.14731734012449951</v>
      </c>
      <c r="I296" s="62" t="s">
        <v>363</v>
      </c>
      <c r="J296" s="62">
        <v>10010</v>
      </c>
      <c r="K296" s="67">
        <v>1018</v>
      </c>
      <c r="M296" s="62">
        <v>65.932544802867383</v>
      </c>
      <c r="N296" s="62">
        <v>39.615304659498207</v>
      </c>
      <c r="O296" s="62">
        <v>52.773924731182788</v>
      </c>
      <c r="P296" s="96">
        <v>13.030483870967741</v>
      </c>
      <c r="Q296" s="62">
        <v>0</v>
      </c>
      <c r="U296" s="62">
        <v>0.10477848385779125</v>
      </c>
    </row>
    <row r="297" spans="1:21" x14ac:dyDescent="0.2">
      <c r="A297" s="60">
        <v>10</v>
      </c>
      <c r="B297" s="60">
        <v>19</v>
      </c>
      <c r="C297" s="66">
        <v>66.233010752688173</v>
      </c>
      <c r="D297" s="66">
        <v>42.208781362007166</v>
      </c>
      <c r="E297" s="66">
        <v>54.220896057300003</v>
      </c>
      <c r="F297" s="66">
        <v>11.370878136200719</v>
      </c>
      <c r="G297" s="66">
        <v>0.59177419354838701</v>
      </c>
      <c r="H297" s="66">
        <v>9.5193615679417212E-2</v>
      </c>
      <c r="I297" s="62" t="s">
        <v>364</v>
      </c>
      <c r="J297" s="62">
        <v>10016</v>
      </c>
      <c r="K297" s="67">
        <v>1019</v>
      </c>
      <c r="M297" s="62">
        <v>70.766989247311827</v>
      </c>
      <c r="N297" s="62">
        <v>43.819354838709678</v>
      </c>
      <c r="O297" s="62">
        <v>57.293172043010749</v>
      </c>
      <c r="P297" s="96">
        <v>18.00413978494624</v>
      </c>
      <c r="Q297" s="62">
        <v>0</v>
      </c>
      <c r="U297" s="62">
        <v>0.19279537047063175</v>
      </c>
    </row>
    <row r="298" spans="1:21" x14ac:dyDescent="0.2">
      <c r="A298" s="60">
        <v>10</v>
      </c>
      <c r="B298" s="60">
        <v>20</v>
      </c>
      <c r="C298" s="66">
        <v>67.333010752688168</v>
      </c>
      <c r="D298" s="66">
        <v>41.064336917562727</v>
      </c>
      <c r="E298" s="66">
        <v>54.198673835100003</v>
      </c>
      <c r="F298" s="66">
        <v>10.851111111111114</v>
      </c>
      <c r="G298" s="66">
        <v>4.9784946236559338E-2</v>
      </c>
      <c r="H298" s="66">
        <v>7.4509914133936275E-2</v>
      </c>
      <c r="I298" s="62" t="s">
        <v>365</v>
      </c>
      <c r="J298" s="62">
        <v>10015</v>
      </c>
      <c r="K298" s="67">
        <v>1020</v>
      </c>
      <c r="M298" s="62">
        <v>69.850537634408596</v>
      </c>
      <c r="N298" s="62">
        <v>43.573225806451617</v>
      </c>
      <c r="O298" s="62">
        <v>56.711881720430107</v>
      </c>
      <c r="P298" s="96">
        <v>6.9212365591397855</v>
      </c>
      <c r="Q298" s="62">
        <v>0</v>
      </c>
      <c r="U298" s="62">
        <v>6.4320068753810786E-2</v>
      </c>
    </row>
    <row r="299" spans="1:21" x14ac:dyDescent="0.2">
      <c r="A299" s="60">
        <v>10</v>
      </c>
      <c r="B299" s="60">
        <v>21</v>
      </c>
      <c r="C299" s="66">
        <v>69.277455197132625</v>
      </c>
      <c r="D299" s="66">
        <v>42.386559139784943</v>
      </c>
      <c r="E299" s="66">
        <v>55.832007168399997</v>
      </c>
      <c r="F299" s="66">
        <v>9.2505197132616495</v>
      </c>
      <c r="G299" s="66">
        <v>8.2526881720429893E-2</v>
      </c>
      <c r="H299" s="66">
        <v>2.3913060919396465E-2</v>
      </c>
      <c r="I299" s="62" t="s">
        <v>366</v>
      </c>
      <c r="J299" s="62">
        <v>10021</v>
      </c>
      <c r="K299" s="67">
        <v>1021</v>
      </c>
      <c r="M299" s="62">
        <v>76.140394265232985</v>
      </c>
      <c r="N299" s="62">
        <v>47.012831541218638</v>
      </c>
      <c r="O299" s="62">
        <v>61.576612903225808</v>
      </c>
      <c r="P299" s="96">
        <v>24.472096774193549</v>
      </c>
      <c r="Q299" s="62">
        <v>0</v>
      </c>
      <c r="U299" s="62">
        <v>6.0984856219943276E-2</v>
      </c>
    </row>
    <row r="300" spans="1:21" x14ac:dyDescent="0.2">
      <c r="A300" s="60">
        <v>10</v>
      </c>
      <c r="B300" s="60">
        <v>22</v>
      </c>
      <c r="C300" s="66">
        <v>68.955232974910388</v>
      </c>
      <c r="D300" s="66">
        <v>41.986559139784944</v>
      </c>
      <c r="E300" s="66">
        <v>55.470896057300003</v>
      </c>
      <c r="F300" s="66">
        <v>9.7794802867383535</v>
      </c>
      <c r="G300" s="66">
        <v>0.25037634408602116</v>
      </c>
      <c r="H300" s="66">
        <v>0.11602557506180837</v>
      </c>
      <c r="I300" s="62" t="s">
        <v>367</v>
      </c>
      <c r="J300" s="62">
        <v>10020</v>
      </c>
      <c r="K300" s="67">
        <v>1022</v>
      </c>
      <c r="M300" s="62">
        <v>72.82469534050179</v>
      </c>
      <c r="N300" s="62">
        <v>48.521218637992824</v>
      </c>
      <c r="O300" s="62">
        <v>60.672956989247304</v>
      </c>
      <c r="P300" s="96">
        <v>16.957419354838709</v>
      </c>
      <c r="Q300" s="62">
        <v>0</v>
      </c>
      <c r="U300" s="62">
        <v>0.22394951392779422</v>
      </c>
    </row>
    <row r="301" spans="1:21" x14ac:dyDescent="0.2">
      <c r="A301" s="60">
        <v>10</v>
      </c>
      <c r="B301" s="60">
        <v>23</v>
      </c>
      <c r="C301" s="66">
        <v>68.621899641577059</v>
      </c>
      <c r="D301" s="66">
        <v>45.364336917562724</v>
      </c>
      <c r="E301" s="66">
        <v>56.993118279500003</v>
      </c>
      <c r="F301" s="66">
        <v>9.0320967741935494</v>
      </c>
      <c r="G301" s="66">
        <v>1.0252150537634401</v>
      </c>
      <c r="H301" s="66">
        <v>0.13112418090988809</v>
      </c>
      <c r="I301" s="62" t="s">
        <v>368</v>
      </c>
      <c r="J301" s="62">
        <v>10014</v>
      </c>
      <c r="K301" s="67">
        <v>1023</v>
      </c>
      <c r="M301" s="62">
        <v>69.730035842293915</v>
      </c>
      <c r="N301" s="62">
        <v>42.549605734767034</v>
      </c>
      <c r="O301" s="62">
        <v>56.139820788530464</v>
      </c>
      <c r="P301" s="96">
        <v>5.9418817204301089</v>
      </c>
      <c r="Q301" s="62">
        <v>0</v>
      </c>
      <c r="U301" s="62">
        <v>2.0524921223908477E-2</v>
      </c>
    </row>
    <row r="302" spans="1:21" x14ac:dyDescent="0.2">
      <c r="A302" s="60">
        <v>10</v>
      </c>
      <c r="B302" s="60">
        <v>24</v>
      </c>
      <c r="C302" s="66">
        <v>68.555232974910396</v>
      </c>
      <c r="D302" s="66">
        <v>43.331003584229393</v>
      </c>
      <c r="E302" s="66">
        <v>55.943118279499998</v>
      </c>
      <c r="F302" s="66">
        <v>9.8495698924731183</v>
      </c>
      <c r="G302" s="66">
        <v>0.79268817204301034</v>
      </c>
      <c r="H302" s="66">
        <v>6.083318307671922E-2</v>
      </c>
      <c r="I302" s="62" t="s">
        <v>369</v>
      </c>
      <c r="J302" s="62">
        <v>10007</v>
      </c>
      <c r="K302" s="67">
        <v>1024</v>
      </c>
      <c r="M302" s="62">
        <v>61.905913978494617</v>
      </c>
      <c r="N302" s="62">
        <v>37.768709677419352</v>
      </c>
      <c r="O302" s="62">
        <v>49.837311827956988</v>
      </c>
      <c r="P302" s="96">
        <v>16.041182795698926</v>
      </c>
      <c r="Q302" s="62">
        <v>0</v>
      </c>
      <c r="U302" s="62">
        <v>0.134723132910093</v>
      </c>
    </row>
    <row r="303" spans="1:21" x14ac:dyDescent="0.2">
      <c r="A303" s="60">
        <v>10</v>
      </c>
      <c r="B303" s="60">
        <v>25</v>
      </c>
      <c r="C303" s="66">
        <v>67.255232974910399</v>
      </c>
      <c r="D303" s="66">
        <v>42.964336917562726</v>
      </c>
      <c r="E303" s="66">
        <v>55.109784946200001</v>
      </c>
      <c r="F303" s="66">
        <v>10.203279569892475</v>
      </c>
      <c r="G303" s="66">
        <v>0.31306451612903174</v>
      </c>
      <c r="H303" s="66">
        <v>6.8197693906832599E-2</v>
      </c>
      <c r="I303" s="62" t="s">
        <v>370</v>
      </c>
      <c r="J303" s="62">
        <v>10006</v>
      </c>
      <c r="K303" s="67">
        <v>1025</v>
      </c>
      <c r="M303" s="62">
        <v>62.781326164874557</v>
      </c>
      <c r="N303" s="62">
        <v>35.136308243727598</v>
      </c>
      <c r="O303" s="62">
        <v>48.95881720430107</v>
      </c>
      <c r="P303" s="96">
        <v>10.613333333333337</v>
      </c>
      <c r="Q303" s="62">
        <v>0</v>
      </c>
      <c r="U303" s="62">
        <v>8.2406247388438977E-3</v>
      </c>
    </row>
    <row r="304" spans="1:21" x14ac:dyDescent="0.2">
      <c r="A304" s="60">
        <v>10</v>
      </c>
      <c r="B304" s="60">
        <v>26</v>
      </c>
      <c r="C304" s="66">
        <v>66.455232974910402</v>
      </c>
      <c r="D304" s="66">
        <v>43.597670250896059</v>
      </c>
      <c r="E304" s="66">
        <v>55.026451612899997</v>
      </c>
      <c r="F304" s="66">
        <v>10.336021505376346</v>
      </c>
      <c r="G304" s="66">
        <v>0.36247311827956946</v>
      </c>
      <c r="H304" s="66">
        <v>0.18225466078640867</v>
      </c>
      <c r="I304" s="62" t="s">
        <v>371</v>
      </c>
      <c r="J304" s="62">
        <v>10011</v>
      </c>
      <c r="K304" s="67">
        <v>1026</v>
      </c>
      <c r="M304" s="62">
        <v>66.860967741935482</v>
      </c>
      <c r="N304" s="62">
        <v>40.536989247311823</v>
      </c>
      <c r="O304" s="62">
        <v>53.69897849462366</v>
      </c>
      <c r="P304" s="96">
        <v>8.8601792114695357</v>
      </c>
      <c r="Q304" s="62">
        <v>0</v>
      </c>
      <c r="U304" s="62">
        <v>0.10724018744116282</v>
      </c>
    </row>
    <row r="305" spans="1:21" x14ac:dyDescent="0.2">
      <c r="A305" s="60">
        <v>10</v>
      </c>
      <c r="B305" s="60">
        <v>27</v>
      </c>
      <c r="C305" s="66">
        <v>64.28856630824373</v>
      </c>
      <c r="D305" s="66">
        <v>42.397670250896063</v>
      </c>
      <c r="E305" s="66">
        <v>53.343118279499997</v>
      </c>
      <c r="F305" s="66">
        <v>12.140053763440863</v>
      </c>
      <c r="G305" s="66">
        <v>0.48317204301075234</v>
      </c>
      <c r="H305" s="66">
        <v>0.19044090228079594</v>
      </c>
      <c r="I305" s="62" t="s">
        <v>372</v>
      </c>
      <c r="J305" s="62">
        <v>10004</v>
      </c>
      <c r="K305" s="67">
        <v>1027</v>
      </c>
      <c r="M305" s="62">
        <v>60.716129032258067</v>
      </c>
      <c r="N305" s="62">
        <v>33.27559139784946</v>
      </c>
      <c r="O305" s="62">
        <v>46.99586021505376</v>
      </c>
      <c r="P305" s="96">
        <v>9.7119892473118288</v>
      </c>
      <c r="Q305" s="62">
        <v>0</v>
      </c>
      <c r="U305" s="62">
        <v>5.8199543066762213E-2</v>
      </c>
    </row>
    <row r="306" spans="1:21" x14ac:dyDescent="0.2">
      <c r="A306" s="60">
        <v>10</v>
      </c>
      <c r="B306" s="60">
        <v>28</v>
      </c>
      <c r="C306" s="66">
        <v>65.021899641577065</v>
      </c>
      <c r="D306" s="66">
        <v>39.897670250896063</v>
      </c>
      <c r="E306" s="66">
        <v>52.459784946200003</v>
      </c>
      <c r="F306" s="66">
        <v>12.986344086021507</v>
      </c>
      <c r="G306" s="66">
        <v>0.44612903225806377</v>
      </c>
      <c r="H306" s="66">
        <v>4.6137202123977178E-2</v>
      </c>
      <c r="I306" s="62" t="s">
        <v>373</v>
      </c>
      <c r="J306" s="62">
        <v>10001</v>
      </c>
      <c r="K306" s="67">
        <v>1028</v>
      </c>
      <c r="M306" s="62">
        <v>52.097562724014345</v>
      </c>
      <c r="N306" s="62">
        <v>28.958243727598568</v>
      </c>
      <c r="O306" s="62">
        <v>40.527903225806455</v>
      </c>
      <c r="P306" s="96">
        <v>5.080322580645162</v>
      </c>
      <c r="Q306" s="62">
        <v>0</v>
      </c>
      <c r="U306" s="62">
        <v>1.5175652845374591E-2</v>
      </c>
    </row>
    <row r="307" spans="1:21" x14ac:dyDescent="0.2">
      <c r="A307" s="60">
        <v>10</v>
      </c>
      <c r="B307" s="60">
        <v>29</v>
      </c>
      <c r="C307" s="66">
        <v>66.388566308243725</v>
      </c>
      <c r="D307" s="66">
        <v>40.231003584229391</v>
      </c>
      <c r="E307" s="66">
        <v>53.309784946199997</v>
      </c>
      <c r="F307" s="66">
        <v>12.249032258064517</v>
      </c>
      <c r="G307" s="66">
        <v>0.55881720430107484</v>
      </c>
      <c r="H307" s="66">
        <v>8.875198410861504E-2</v>
      </c>
      <c r="I307" s="62" t="s">
        <v>374</v>
      </c>
      <c r="J307" s="62">
        <v>10003</v>
      </c>
      <c r="K307" s="67">
        <v>1029</v>
      </c>
      <c r="M307" s="62">
        <v>57.627634408602148</v>
      </c>
      <c r="N307" s="62">
        <v>33.686559139784947</v>
      </c>
      <c r="O307" s="62">
        <v>45.657096774193548</v>
      </c>
      <c r="P307" s="96">
        <v>11.301021505376344</v>
      </c>
      <c r="Q307" s="62">
        <v>0</v>
      </c>
      <c r="U307" s="62">
        <v>2.8797657914687278E-2</v>
      </c>
    </row>
    <row r="308" spans="1:21" x14ac:dyDescent="0.2">
      <c r="A308" s="60">
        <v>10</v>
      </c>
      <c r="B308" s="60">
        <v>30</v>
      </c>
      <c r="C308" s="66">
        <v>67.555232974910396</v>
      </c>
      <c r="D308" s="66">
        <v>42.13100358422939</v>
      </c>
      <c r="E308" s="66">
        <v>54.843118279499997</v>
      </c>
      <c r="F308" s="66">
        <v>10.357903225806451</v>
      </c>
      <c r="G308" s="66">
        <v>0.20102150537634411</v>
      </c>
      <c r="H308" s="66">
        <v>0.13391663803856771</v>
      </c>
      <c r="I308" s="62" t="s">
        <v>375</v>
      </c>
      <c r="J308" s="62">
        <v>10005</v>
      </c>
      <c r="K308" s="67">
        <v>1030</v>
      </c>
      <c r="M308" s="62">
        <v>60.524551971326169</v>
      </c>
      <c r="N308" s="62">
        <v>35.560609318996413</v>
      </c>
      <c r="O308" s="62">
        <v>48.04258064516128</v>
      </c>
      <c r="P308" s="96">
        <v>3.4233870967741939</v>
      </c>
      <c r="Q308" s="62">
        <v>0</v>
      </c>
      <c r="U308" s="62">
        <v>2.9001956518963552E-2</v>
      </c>
    </row>
    <row r="309" spans="1:21" x14ac:dyDescent="0.2">
      <c r="A309" s="60">
        <v>10</v>
      </c>
      <c r="B309" s="60">
        <v>31</v>
      </c>
      <c r="C309" s="66">
        <v>65.955232974910402</v>
      </c>
      <c r="D309" s="66">
        <v>43.297670250896061</v>
      </c>
      <c r="E309" s="66">
        <v>54.626451612899999</v>
      </c>
      <c r="F309" s="66">
        <v>10.624462365591398</v>
      </c>
      <c r="G309" s="66">
        <v>0.25091397849462332</v>
      </c>
      <c r="H309" s="66">
        <v>8.3102471475545461E-2</v>
      </c>
      <c r="I309" s="62" t="s">
        <v>376</v>
      </c>
      <c r="J309" s="62">
        <v>10002</v>
      </c>
      <c r="K309" s="67">
        <v>1031</v>
      </c>
      <c r="M309" s="62">
        <v>57.65706093189965</v>
      </c>
      <c r="N309" s="62">
        <v>31.197096774193543</v>
      </c>
      <c r="O309" s="62">
        <v>44.427078853046602</v>
      </c>
      <c r="P309" s="96">
        <v>4.3270430107526883</v>
      </c>
      <c r="Q309" s="62">
        <v>0</v>
      </c>
      <c r="U309" s="62">
        <v>1.224264033642594E-2</v>
      </c>
    </row>
    <row r="310" spans="1:21" x14ac:dyDescent="0.2">
      <c r="A310" s="60">
        <v>11</v>
      </c>
      <c r="B310" s="60">
        <v>1</v>
      </c>
      <c r="C310" s="66">
        <v>66.148888888888891</v>
      </c>
      <c r="D310" s="66">
        <v>41.673333333333325</v>
      </c>
      <c r="E310" s="66">
        <v>53.911111111099999</v>
      </c>
      <c r="F310" s="66">
        <v>11.568333333333332</v>
      </c>
      <c r="G310" s="66">
        <v>0.47944444444444417</v>
      </c>
      <c r="H310" s="66">
        <v>0.12535803325438799</v>
      </c>
      <c r="I310" s="62" t="s">
        <v>377</v>
      </c>
      <c r="J310" s="62">
        <v>11024</v>
      </c>
      <c r="K310" s="67">
        <v>1101</v>
      </c>
      <c r="M310" s="62">
        <v>67.134444444444441</v>
      </c>
      <c r="N310" s="62">
        <v>42.182222222222215</v>
      </c>
      <c r="O310" s="62">
        <v>54.658333333333324</v>
      </c>
      <c r="P310" s="96">
        <v>13.763333333333332</v>
      </c>
      <c r="Q310" s="62">
        <v>0</v>
      </c>
      <c r="U310" s="62">
        <v>0.17935077847315245</v>
      </c>
    </row>
    <row r="311" spans="1:21" x14ac:dyDescent="0.2">
      <c r="A311" s="60">
        <v>11</v>
      </c>
      <c r="B311" s="60">
        <v>2</v>
      </c>
      <c r="C311" s="66">
        <v>62.848888888888887</v>
      </c>
      <c r="D311" s="66">
        <v>39.173333333333325</v>
      </c>
      <c r="E311" s="66">
        <v>51.0111111111</v>
      </c>
      <c r="F311" s="66">
        <v>14.282777777777778</v>
      </c>
      <c r="G311" s="66">
        <v>0.29388888888888876</v>
      </c>
      <c r="H311" s="66">
        <v>3.4531579239464719E-2</v>
      </c>
      <c r="I311" s="62" t="s">
        <v>378</v>
      </c>
      <c r="J311" s="62">
        <v>11030</v>
      </c>
      <c r="K311" s="67">
        <v>1102</v>
      </c>
      <c r="M311" s="62">
        <v>76.681111111111107</v>
      </c>
      <c r="N311" s="62">
        <v>55.868888888888883</v>
      </c>
      <c r="O311" s="62">
        <v>66.274999999999991</v>
      </c>
      <c r="P311" s="96">
        <v>11.59888888888889</v>
      </c>
      <c r="Q311" s="62">
        <v>1.3516666666666661</v>
      </c>
      <c r="U311" s="62">
        <v>0.24159207187012272</v>
      </c>
    </row>
    <row r="312" spans="1:21" x14ac:dyDescent="0.2">
      <c r="A312" s="60">
        <v>11</v>
      </c>
      <c r="B312" s="60">
        <v>3</v>
      </c>
      <c r="C312" s="66">
        <v>62.282222222222224</v>
      </c>
      <c r="D312" s="66">
        <v>39.639999999999993</v>
      </c>
      <c r="E312" s="66">
        <v>50.961111111100003</v>
      </c>
      <c r="F312" s="66">
        <v>14.117222222222221</v>
      </c>
      <c r="G312" s="66">
        <v>7.8333333333333144E-2</v>
      </c>
      <c r="H312" s="66">
        <v>4.1450237924615309E-2</v>
      </c>
      <c r="I312" s="62" t="s">
        <v>379</v>
      </c>
      <c r="J312" s="62">
        <v>11027</v>
      </c>
      <c r="K312" s="67">
        <v>1103</v>
      </c>
      <c r="M312" s="62">
        <v>68.862222222222229</v>
      </c>
      <c r="N312" s="62">
        <v>48.754444444444438</v>
      </c>
      <c r="O312" s="62">
        <v>58.808333333333323</v>
      </c>
      <c r="P312" s="96">
        <v>12.59611111111111</v>
      </c>
      <c r="Q312" s="62">
        <v>0</v>
      </c>
      <c r="U312" s="62">
        <v>0.29582400278587273</v>
      </c>
    </row>
    <row r="313" spans="1:21" x14ac:dyDescent="0.2">
      <c r="A313" s="60">
        <v>11</v>
      </c>
      <c r="B313" s="60">
        <v>4</v>
      </c>
      <c r="C313" s="66">
        <v>61.548888888888889</v>
      </c>
      <c r="D313" s="66">
        <v>39.906666666666666</v>
      </c>
      <c r="E313" s="66">
        <v>50.727777777699998</v>
      </c>
      <c r="F313" s="66">
        <v>14.322222222222225</v>
      </c>
      <c r="G313" s="66">
        <v>0.05</v>
      </c>
      <c r="H313" s="66">
        <v>0.13965706613620235</v>
      </c>
      <c r="I313" s="62" t="s">
        <v>380</v>
      </c>
      <c r="J313" s="62">
        <v>11029</v>
      </c>
      <c r="K313" s="67">
        <v>1104</v>
      </c>
      <c r="M313" s="62">
        <v>72.196666666666673</v>
      </c>
      <c r="N313" s="62">
        <v>53.925555555555547</v>
      </c>
      <c r="O313" s="62">
        <v>63.06111111111111</v>
      </c>
      <c r="P313" s="96">
        <v>4.1988888888888871</v>
      </c>
      <c r="Q313" s="62">
        <v>0</v>
      </c>
      <c r="U313" s="62">
        <v>0.55393967740144923</v>
      </c>
    </row>
    <row r="314" spans="1:21" x14ac:dyDescent="0.2">
      <c r="A314" s="60">
        <v>11</v>
      </c>
      <c r="B314" s="60">
        <v>5</v>
      </c>
      <c r="C314" s="66">
        <v>60.448888888888888</v>
      </c>
      <c r="D314" s="66">
        <v>39.806666666666658</v>
      </c>
      <c r="E314" s="66">
        <v>50.127777777699997</v>
      </c>
      <c r="F314" s="66">
        <v>15.154999999999999</v>
      </c>
      <c r="G314" s="66">
        <v>0.28277777777777779</v>
      </c>
      <c r="H314" s="66">
        <v>0.20339637132952648</v>
      </c>
      <c r="I314" s="62" t="s">
        <v>381</v>
      </c>
      <c r="J314" s="62">
        <v>11028</v>
      </c>
      <c r="K314" s="67">
        <v>1105</v>
      </c>
      <c r="M314" s="62">
        <v>71.396666666666675</v>
      </c>
      <c r="N314" s="62">
        <v>50.205555555555549</v>
      </c>
      <c r="O314" s="62">
        <v>60.801111111111112</v>
      </c>
      <c r="P314" s="96">
        <v>10.341666666666667</v>
      </c>
      <c r="Q314" s="62">
        <v>0</v>
      </c>
      <c r="U314" s="62">
        <v>0.22778704900901811</v>
      </c>
    </row>
    <row r="315" spans="1:21" x14ac:dyDescent="0.2">
      <c r="A315" s="60">
        <v>11</v>
      </c>
      <c r="B315" s="60">
        <v>6</v>
      </c>
      <c r="C315" s="66">
        <v>58.415555555555557</v>
      </c>
      <c r="D315" s="66">
        <v>38.006666666666661</v>
      </c>
      <c r="E315" s="66">
        <v>48.211111111100003</v>
      </c>
      <c r="F315" s="66">
        <v>16.788888888888888</v>
      </c>
      <c r="G315" s="66">
        <v>0</v>
      </c>
      <c r="H315" s="66">
        <v>0.14682566517108572</v>
      </c>
      <c r="I315" s="62" t="s">
        <v>382</v>
      </c>
      <c r="J315" s="62">
        <v>11025</v>
      </c>
      <c r="K315" s="67">
        <v>1106</v>
      </c>
      <c r="M315" s="62">
        <v>67.25777777777779</v>
      </c>
      <c r="N315" s="62">
        <v>44.661111111111104</v>
      </c>
      <c r="O315" s="62">
        <v>55.959444444444443</v>
      </c>
      <c r="P315" s="96">
        <v>7.6666666666667993E-2</v>
      </c>
      <c r="Q315" s="62">
        <v>0</v>
      </c>
      <c r="U315" s="62">
        <v>0.23695172406238021</v>
      </c>
    </row>
    <row r="316" spans="1:21" x14ac:dyDescent="0.2">
      <c r="A316" s="60">
        <v>11</v>
      </c>
      <c r="B316" s="60">
        <v>7</v>
      </c>
      <c r="C316" s="66">
        <v>60.015555555555558</v>
      </c>
      <c r="D316" s="66">
        <v>36.440000000000005</v>
      </c>
      <c r="E316" s="66">
        <v>48.227777777699998</v>
      </c>
      <c r="F316" s="66">
        <v>16.772222222222222</v>
      </c>
      <c r="G316" s="66">
        <v>0</v>
      </c>
      <c r="H316" s="66">
        <v>0.1208279513548723</v>
      </c>
      <c r="I316" s="62" t="s">
        <v>383</v>
      </c>
      <c r="J316" s="62">
        <v>11020</v>
      </c>
      <c r="K316" s="67">
        <v>1107</v>
      </c>
      <c r="M316" s="62">
        <v>60.281111111111116</v>
      </c>
      <c r="N316" s="62">
        <v>40.248888888888885</v>
      </c>
      <c r="O316" s="62">
        <v>50.265000000000001</v>
      </c>
      <c r="P316" s="96">
        <v>6.1916666666666655</v>
      </c>
      <c r="Q316" s="62">
        <v>0</v>
      </c>
      <c r="U316" s="62">
        <v>0.29581412038105065</v>
      </c>
    </row>
    <row r="317" spans="1:21" x14ac:dyDescent="0.2">
      <c r="A317" s="60">
        <v>11</v>
      </c>
      <c r="B317" s="60">
        <v>8</v>
      </c>
      <c r="C317" s="66">
        <v>60.548888888888889</v>
      </c>
      <c r="D317" s="66">
        <v>38.440000000000005</v>
      </c>
      <c r="E317" s="66">
        <v>49.494444444400003</v>
      </c>
      <c r="F317" s="66">
        <v>15.638333333333332</v>
      </c>
      <c r="G317" s="66">
        <v>0.1327777777777778</v>
      </c>
      <c r="H317" s="66">
        <v>0.11616822278768325</v>
      </c>
      <c r="I317" s="62" t="s">
        <v>384</v>
      </c>
      <c r="J317" s="62">
        <v>11010</v>
      </c>
      <c r="K317" s="67">
        <v>1108</v>
      </c>
      <c r="M317" s="62">
        <v>52.367777777777775</v>
      </c>
      <c r="N317" s="62">
        <v>31.368888888888886</v>
      </c>
      <c r="O317" s="62">
        <v>41.868333333333325</v>
      </c>
      <c r="P317" s="96">
        <v>17.236111111111107</v>
      </c>
      <c r="Q317" s="62">
        <v>0</v>
      </c>
      <c r="U317" s="62">
        <v>4.9567441559861959E-2</v>
      </c>
    </row>
    <row r="318" spans="1:21" x14ac:dyDescent="0.2">
      <c r="A318" s="60">
        <v>11</v>
      </c>
      <c r="B318" s="60">
        <v>9</v>
      </c>
      <c r="C318" s="66">
        <v>60.948888888888888</v>
      </c>
      <c r="D318" s="66">
        <v>36.373333333333328</v>
      </c>
      <c r="E318" s="66">
        <v>48.661111111099999</v>
      </c>
      <c r="F318" s="66">
        <v>16.338888888888889</v>
      </c>
      <c r="G318" s="66">
        <v>0</v>
      </c>
      <c r="H318" s="66">
        <v>8.5151259309454677E-2</v>
      </c>
      <c r="I318" s="62" t="s">
        <v>385</v>
      </c>
      <c r="J318" s="62">
        <v>11014</v>
      </c>
      <c r="K318" s="67">
        <v>1109</v>
      </c>
      <c r="M318" s="62">
        <v>56.062222222222225</v>
      </c>
      <c r="N318" s="62">
        <v>34.351111111111109</v>
      </c>
      <c r="O318" s="62">
        <v>45.206666666666671</v>
      </c>
      <c r="P318" s="96">
        <v>23.131666666666671</v>
      </c>
      <c r="Q318" s="62">
        <v>0</v>
      </c>
      <c r="U318" s="62">
        <v>0.11053110410396201</v>
      </c>
    </row>
    <row r="319" spans="1:21" x14ac:dyDescent="0.2">
      <c r="A319" s="60">
        <v>11</v>
      </c>
      <c r="B319" s="60">
        <v>10</v>
      </c>
      <c r="C319" s="66">
        <v>60.848888888888887</v>
      </c>
      <c r="D319" s="66">
        <v>36.439999999999991</v>
      </c>
      <c r="E319" s="66">
        <v>48.644444444400001</v>
      </c>
      <c r="F319" s="66">
        <v>16.355555555555554</v>
      </c>
      <c r="G319" s="66">
        <v>0</v>
      </c>
      <c r="H319" s="66">
        <v>9.4107121058363871E-2</v>
      </c>
      <c r="I319" s="62" t="s">
        <v>386</v>
      </c>
      <c r="J319" s="62">
        <v>11004</v>
      </c>
      <c r="K319" s="67">
        <v>1110</v>
      </c>
      <c r="M319" s="62">
        <v>45.608888888888899</v>
      </c>
      <c r="N319" s="62">
        <v>25.443333333333332</v>
      </c>
      <c r="O319" s="62">
        <v>35.526111111111113</v>
      </c>
      <c r="P319" s="96">
        <v>27.060000000000002</v>
      </c>
      <c r="Q319" s="62">
        <v>0</v>
      </c>
      <c r="U319" s="62">
        <v>4.5375417790358683E-2</v>
      </c>
    </row>
    <row r="320" spans="1:21" x14ac:dyDescent="0.2">
      <c r="A320" s="60">
        <v>11</v>
      </c>
      <c r="B320" s="60">
        <v>11</v>
      </c>
      <c r="C320" s="66">
        <v>59.648888888888891</v>
      </c>
      <c r="D320" s="66">
        <v>36.706666666666663</v>
      </c>
      <c r="E320" s="66">
        <v>48.177777777700001</v>
      </c>
      <c r="F320" s="66">
        <v>16.822222222222219</v>
      </c>
      <c r="G320" s="66">
        <v>0</v>
      </c>
      <c r="H320" s="66">
        <v>0.17646443092681594</v>
      </c>
      <c r="I320" s="62" t="s">
        <v>387</v>
      </c>
      <c r="J320" s="62">
        <v>11006</v>
      </c>
      <c r="K320" s="67">
        <v>1111</v>
      </c>
      <c r="M320" s="62">
        <v>48.542222222222222</v>
      </c>
      <c r="N320" s="62">
        <v>27.337777777777777</v>
      </c>
      <c r="O320" s="62">
        <v>37.940000000000005</v>
      </c>
      <c r="P320" s="96">
        <v>24.106666666666673</v>
      </c>
      <c r="Q320" s="62">
        <v>0</v>
      </c>
      <c r="U320" s="62">
        <v>8.040303049186133E-2</v>
      </c>
    </row>
    <row r="321" spans="1:21" x14ac:dyDescent="0.2">
      <c r="A321" s="60">
        <v>11</v>
      </c>
      <c r="B321" s="60">
        <v>12</v>
      </c>
      <c r="C321" s="66">
        <v>57.382222222222225</v>
      </c>
      <c r="D321" s="66">
        <v>34.939999999999991</v>
      </c>
      <c r="E321" s="66">
        <v>46.161111111099999</v>
      </c>
      <c r="F321" s="66">
        <v>18.838888888888889</v>
      </c>
      <c r="G321" s="66">
        <v>0</v>
      </c>
      <c r="H321" s="66">
        <v>0.15304346434076296</v>
      </c>
      <c r="I321" s="62" t="s">
        <v>388</v>
      </c>
      <c r="J321" s="62">
        <v>11022</v>
      </c>
      <c r="K321" s="67">
        <v>1112</v>
      </c>
      <c r="M321" s="62">
        <v>63.863333333333337</v>
      </c>
      <c r="N321" s="62">
        <v>40.944444444444443</v>
      </c>
      <c r="O321" s="62">
        <v>52.403888888888886</v>
      </c>
      <c r="P321" s="96">
        <v>21.687222222222221</v>
      </c>
      <c r="Q321" s="62">
        <v>0</v>
      </c>
      <c r="U321" s="62">
        <v>0.13420409259444424</v>
      </c>
    </row>
    <row r="322" spans="1:21" x14ac:dyDescent="0.2">
      <c r="A322" s="60">
        <v>11</v>
      </c>
      <c r="B322" s="60">
        <v>13</v>
      </c>
      <c r="C322" s="66">
        <v>58.115555555555559</v>
      </c>
      <c r="D322" s="66">
        <v>35.639999999999993</v>
      </c>
      <c r="E322" s="66">
        <v>46.877777777699997</v>
      </c>
      <c r="F322" s="66">
        <v>18.12222222222222</v>
      </c>
      <c r="G322" s="66">
        <v>0</v>
      </c>
      <c r="H322" s="66">
        <v>4.489946263149542E-2</v>
      </c>
      <c r="I322" s="62" t="s">
        <v>389</v>
      </c>
      <c r="J322" s="62">
        <v>11009</v>
      </c>
      <c r="K322" s="67">
        <v>1113</v>
      </c>
      <c r="M322" s="62">
        <v>51.492222222222217</v>
      </c>
      <c r="N322" s="62">
        <v>30.294444444444448</v>
      </c>
      <c r="O322" s="62">
        <v>40.893333333333331</v>
      </c>
      <c r="P322" s="96">
        <v>31.095000000000006</v>
      </c>
      <c r="Q322" s="62">
        <v>0</v>
      </c>
      <c r="U322" s="62">
        <v>1.6357761621182562E-2</v>
      </c>
    </row>
    <row r="323" spans="1:21" x14ac:dyDescent="0.2">
      <c r="A323" s="60">
        <v>11</v>
      </c>
      <c r="B323" s="60">
        <v>14</v>
      </c>
      <c r="C323" s="66">
        <v>58.648888888888891</v>
      </c>
      <c r="D323" s="66">
        <v>37.339999999999996</v>
      </c>
      <c r="E323" s="66">
        <v>47.994444444400003</v>
      </c>
      <c r="F323" s="66">
        <v>17.038888888888891</v>
      </c>
      <c r="G323" s="66">
        <v>3.3333333333333333E-2</v>
      </c>
      <c r="H323" s="66">
        <v>0.17085187424338708</v>
      </c>
      <c r="I323" s="62" t="s">
        <v>390</v>
      </c>
      <c r="J323" s="62">
        <v>11007</v>
      </c>
      <c r="K323" s="67">
        <v>1114</v>
      </c>
      <c r="M323" s="62">
        <v>49.724444444444451</v>
      </c>
      <c r="N323" s="62">
        <v>28.04666666666667</v>
      </c>
      <c r="O323" s="62">
        <v>38.885555555555563</v>
      </c>
      <c r="P323" s="96">
        <v>29.47388888888889</v>
      </c>
      <c r="Q323" s="62">
        <v>0</v>
      </c>
      <c r="U323" s="62">
        <v>6.2983897676087613E-2</v>
      </c>
    </row>
    <row r="324" spans="1:21" x14ac:dyDescent="0.2">
      <c r="A324" s="60">
        <v>11</v>
      </c>
      <c r="B324" s="60">
        <v>15</v>
      </c>
      <c r="C324" s="66">
        <v>56.782222222222224</v>
      </c>
      <c r="D324" s="66">
        <v>37.273333333333333</v>
      </c>
      <c r="E324" s="66">
        <v>47.027777777700003</v>
      </c>
      <c r="F324" s="66">
        <v>17.972222222222225</v>
      </c>
      <c r="G324" s="66">
        <v>0</v>
      </c>
      <c r="H324" s="66">
        <v>0.17035090422425039</v>
      </c>
      <c r="I324" s="62" t="s">
        <v>391</v>
      </c>
      <c r="J324" s="62">
        <v>11016</v>
      </c>
      <c r="K324" s="67">
        <v>1115</v>
      </c>
      <c r="M324" s="62">
        <v>59.68333333333333</v>
      </c>
      <c r="N324" s="62">
        <v>34.526666666666671</v>
      </c>
      <c r="O324" s="62">
        <v>47.104999999999997</v>
      </c>
      <c r="P324" s="96">
        <v>24.927777777777781</v>
      </c>
      <c r="Q324" s="62">
        <v>0</v>
      </c>
      <c r="U324" s="62">
        <v>5.6095161353474476E-2</v>
      </c>
    </row>
    <row r="325" spans="1:21" x14ac:dyDescent="0.2">
      <c r="A325" s="60">
        <v>11</v>
      </c>
      <c r="B325" s="60">
        <v>16</v>
      </c>
      <c r="C325" s="66">
        <v>56.382222222222225</v>
      </c>
      <c r="D325" s="66">
        <v>36.006666666666661</v>
      </c>
      <c r="E325" s="66">
        <v>46.194444444399998</v>
      </c>
      <c r="F325" s="66">
        <v>18.805555555555554</v>
      </c>
      <c r="G325" s="66">
        <v>0</v>
      </c>
      <c r="H325" s="66">
        <v>0.21648830914323178</v>
      </c>
      <c r="I325" s="62" t="s">
        <v>392</v>
      </c>
      <c r="J325" s="62">
        <v>11008</v>
      </c>
      <c r="K325" s="67">
        <v>1116</v>
      </c>
      <c r="M325" s="62">
        <v>50.713333333333338</v>
      </c>
      <c r="N325" s="62">
        <v>29.431111111111115</v>
      </c>
      <c r="O325" s="62">
        <v>40.072222222222223</v>
      </c>
      <c r="P325" s="96">
        <v>19.793333333333333</v>
      </c>
      <c r="Q325" s="62">
        <v>0</v>
      </c>
      <c r="U325" s="62">
        <v>1.025062965825696E-2</v>
      </c>
    </row>
    <row r="326" spans="1:21" x14ac:dyDescent="0.2">
      <c r="A326" s="60">
        <v>11</v>
      </c>
      <c r="B326" s="60">
        <v>17</v>
      </c>
      <c r="C326" s="66">
        <v>56.215555555555554</v>
      </c>
      <c r="D326" s="66">
        <v>34.673333333333325</v>
      </c>
      <c r="E326" s="66">
        <v>45.444444444399998</v>
      </c>
      <c r="F326" s="66">
        <v>19.555555555555557</v>
      </c>
      <c r="G326" s="66">
        <v>0</v>
      </c>
      <c r="H326" s="66">
        <v>0.16714513642961198</v>
      </c>
      <c r="I326" s="62" t="s">
        <v>393</v>
      </c>
      <c r="J326" s="62">
        <v>11018</v>
      </c>
      <c r="K326" s="67">
        <v>1117</v>
      </c>
      <c r="M326" s="62">
        <v>60.233333333333334</v>
      </c>
      <c r="N326" s="62">
        <v>37.18666666666666</v>
      </c>
      <c r="O326" s="62">
        <v>48.71</v>
      </c>
      <c r="P326" s="96">
        <v>14.735000000000003</v>
      </c>
      <c r="Q326" s="62">
        <v>0</v>
      </c>
      <c r="U326" s="62">
        <v>0.19815865482333891</v>
      </c>
    </row>
    <row r="327" spans="1:21" x14ac:dyDescent="0.2">
      <c r="A327" s="60">
        <v>11</v>
      </c>
      <c r="B327" s="60">
        <v>18</v>
      </c>
      <c r="C327" s="66">
        <v>55.882222222222225</v>
      </c>
      <c r="D327" s="66">
        <v>35.439999999999991</v>
      </c>
      <c r="E327" s="66">
        <v>45.661111111099999</v>
      </c>
      <c r="F327" s="66">
        <v>19.338888888888892</v>
      </c>
      <c r="G327" s="66">
        <v>0</v>
      </c>
      <c r="H327" s="66">
        <v>0.16352146806134021</v>
      </c>
      <c r="I327" s="62" t="s">
        <v>394</v>
      </c>
      <c r="J327" s="62">
        <v>11026</v>
      </c>
      <c r="K327" s="67">
        <v>1118</v>
      </c>
      <c r="M327" s="62">
        <v>69.484444444444449</v>
      </c>
      <c r="N327" s="62">
        <v>44.784444444444446</v>
      </c>
      <c r="O327" s="62">
        <v>57.134444444444441</v>
      </c>
      <c r="P327" s="96">
        <v>18.811111111111114</v>
      </c>
      <c r="Q327" s="62">
        <v>0</v>
      </c>
      <c r="U327" s="62">
        <v>0.18973851684895157</v>
      </c>
    </row>
    <row r="328" spans="1:21" x14ac:dyDescent="0.2">
      <c r="A328" s="60">
        <v>11</v>
      </c>
      <c r="B328" s="60">
        <v>19</v>
      </c>
      <c r="C328" s="66">
        <v>57.415555555555557</v>
      </c>
      <c r="D328" s="66">
        <v>36.506666666666661</v>
      </c>
      <c r="E328" s="66">
        <v>46.961111111100003</v>
      </c>
      <c r="F328" s="66">
        <v>18.038888888888891</v>
      </c>
      <c r="G328" s="66">
        <v>0</v>
      </c>
      <c r="H328" s="66">
        <v>0.2857630685560163</v>
      </c>
      <c r="I328" s="62" t="s">
        <v>395</v>
      </c>
      <c r="J328" s="62">
        <v>11002</v>
      </c>
      <c r="K328" s="67">
        <v>1119</v>
      </c>
      <c r="M328" s="62">
        <v>40.512222222222228</v>
      </c>
      <c r="N328" s="62">
        <v>23.080000000000002</v>
      </c>
      <c r="O328" s="62">
        <v>31.796111111111113</v>
      </c>
      <c r="P328" s="96">
        <v>22.360555555555553</v>
      </c>
      <c r="Q328" s="62">
        <v>0</v>
      </c>
      <c r="U328" s="62">
        <v>9.2829043780963388E-3</v>
      </c>
    </row>
    <row r="329" spans="1:21" x14ac:dyDescent="0.2">
      <c r="A329" s="60">
        <v>11</v>
      </c>
      <c r="B329" s="60">
        <v>20</v>
      </c>
      <c r="C329" s="66">
        <v>57.115555555555559</v>
      </c>
      <c r="D329" s="66">
        <v>35.473333333333329</v>
      </c>
      <c r="E329" s="66">
        <v>46.2944444444</v>
      </c>
      <c r="F329" s="66">
        <v>18.705555555555556</v>
      </c>
      <c r="G329" s="66">
        <v>0</v>
      </c>
      <c r="H329" s="66">
        <v>9.6756368783415245E-2</v>
      </c>
      <c r="I329" s="62" t="s">
        <v>396</v>
      </c>
      <c r="J329" s="62">
        <v>11005</v>
      </c>
      <c r="K329" s="67">
        <v>1120</v>
      </c>
      <c r="M329" s="62">
        <v>46.065555555555555</v>
      </c>
      <c r="N329" s="62">
        <v>27.69222222222222</v>
      </c>
      <c r="O329" s="62">
        <v>36.878888888888888</v>
      </c>
      <c r="P329" s="96">
        <v>26.114444444444437</v>
      </c>
      <c r="Q329" s="62">
        <v>0</v>
      </c>
      <c r="U329" s="62">
        <v>7.1790027495056932E-2</v>
      </c>
    </row>
    <row r="330" spans="1:21" x14ac:dyDescent="0.2">
      <c r="A330" s="60">
        <v>11</v>
      </c>
      <c r="B330" s="60">
        <v>21</v>
      </c>
      <c r="C330" s="66">
        <v>54.715555555555554</v>
      </c>
      <c r="D330" s="66">
        <v>34.273333333333326</v>
      </c>
      <c r="E330" s="66">
        <v>44.494444444400003</v>
      </c>
      <c r="F330" s="66">
        <v>20.505555555555556</v>
      </c>
      <c r="G330" s="66">
        <v>0</v>
      </c>
      <c r="H330" s="66">
        <v>5.0080428684562521E-2</v>
      </c>
      <c r="I330" s="62" t="s">
        <v>397</v>
      </c>
      <c r="J330" s="62">
        <v>11013</v>
      </c>
      <c r="K330" s="67">
        <v>1121</v>
      </c>
      <c r="M330" s="62">
        <v>54.38111111111111</v>
      </c>
      <c r="N330" s="62">
        <v>34.017777777777773</v>
      </c>
      <c r="O330" s="62">
        <v>44.199444444444438</v>
      </c>
      <c r="P330" s="96">
        <v>20.800555555555555</v>
      </c>
      <c r="Q330" s="62">
        <v>0</v>
      </c>
      <c r="U330" s="62">
        <v>0.10810599151263205</v>
      </c>
    </row>
    <row r="331" spans="1:21" x14ac:dyDescent="0.2">
      <c r="A331" s="60">
        <v>11</v>
      </c>
      <c r="B331" s="60">
        <v>22</v>
      </c>
      <c r="C331" s="66">
        <v>54.948888888888888</v>
      </c>
      <c r="D331" s="66">
        <v>34.573333333333331</v>
      </c>
      <c r="E331" s="66">
        <v>44.7611111111</v>
      </c>
      <c r="F331" s="66">
        <v>20.240000000000002</v>
      </c>
      <c r="G331" s="66">
        <v>1.111111111111048E-3</v>
      </c>
      <c r="H331" s="66">
        <v>0.1166181001174285</v>
      </c>
      <c r="I331" s="62" t="s">
        <v>398</v>
      </c>
      <c r="J331" s="62">
        <v>11001</v>
      </c>
      <c r="K331" s="67">
        <v>1122</v>
      </c>
      <c r="M331" s="62">
        <v>36.765555555555558</v>
      </c>
      <c r="N331" s="62">
        <v>17.418888888888887</v>
      </c>
      <c r="O331" s="62">
        <v>27.092222222222219</v>
      </c>
      <c r="P331" s="96">
        <v>16.290000000000006</v>
      </c>
      <c r="Q331" s="62">
        <v>0</v>
      </c>
      <c r="U331" s="62">
        <v>1.99288394724438E-2</v>
      </c>
    </row>
    <row r="332" spans="1:21" x14ac:dyDescent="0.2">
      <c r="A332" s="60">
        <v>11</v>
      </c>
      <c r="B332" s="60">
        <v>23</v>
      </c>
      <c r="C332" s="66">
        <v>55.982222222222227</v>
      </c>
      <c r="D332" s="66">
        <v>34.539999999999992</v>
      </c>
      <c r="E332" s="66">
        <v>45.2611111111</v>
      </c>
      <c r="F332" s="66">
        <v>19.738888888888887</v>
      </c>
      <c r="G332" s="66">
        <v>0</v>
      </c>
      <c r="H332" s="66">
        <v>0.1153644010393991</v>
      </c>
      <c r="I332" s="62" t="s">
        <v>399</v>
      </c>
      <c r="J332" s="62">
        <v>11003</v>
      </c>
      <c r="K332" s="67">
        <v>1123</v>
      </c>
      <c r="M332" s="62">
        <v>42.202222222222225</v>
      </c>
      <c r="N332" s="62">
        <v>25.60777777777778</v>
      </c>
      <c r="O332" s="62">
        <v>33.904999999999994</v>
      </c>
      <c r="P332" s="96">
        <v>17.895000000000003</v>
      </c>
      <c r="Q332" s="62">
        <v>0</v>
      </c>
      <c r="U332" s="62">
        <v>3.3357731909861937E-2</v>
      </c>
    </row>
    <row r="333" spans="1:21" x14ac:dyDescent="0.2">
      <c r="A333" s="60">
        <v>11</v>
      </c>
      <c r="B333" s="60">
        <v>24</v>
      </c>
      <c r="C333" s="66">
        <v>53.815555555555555</v>
      </c>
      <c r="D333" s="66">
        <v>33.673333333333332</v>
      </c>
      <c r="E333" s="66">
        <v>43.744444444400003</v>
      </c>
      <c r="F333" s="66">
        <v>21.255555555555553</v>
      </c>
      <c r="G333" s="66">
        <v>0</v>
      </c>
      <c r="H333" s="66">
        <v>0.16100538233503861</v>
      </c>
      <c r="I333" s="62" t="s">
        <v>400</v>
      </c>
      <c r="J333" s="62">
        <v>11015</v>
      </c>
      <c r="K333" s="67">
        <v>1124</v>
      </c>
      <c r="M333" s="62">
        <v>57.464444444444446</v>
      </c>
      <c r="N333" s="62">
        <v>34.913333333333327</v>
      </c>
      <c r="O333" s="62">
        <v>46.18888888888889</v>
      </c>
      <c r="P333" s="96">
        <v>7.865555555555555</v>
      </c>
      <c r="Q333" s="62">
        <v>0</v>
      </c>
      <c r="U333" s="62">
        <v>5.3544298831039866E-2</v>
      </c>
    </row>
    <row r="334" spans="1:21" x14ac:dyDescent="0.2">
      <c r="A334" s="60">
        <v>11</v>
      </c>
      <c r="B334" s="60">
        <v>25</v>
      </c>
      <c r="C334" s="66">
        <v>52.615555555555559</v>
      </c>
      <c r="D334" s="66">
        <v>34.24</v>
      </c>
      <c r="E334" s="66">
        <v>43.427777777700001</v>
      </c>
      <c r="F334" s="66">
        <v>21.572222222222219</v>
      </c>
      <c r="G334" s="66">
        <v>0</v>
      </c>
      <c r="H334" s="66">
        <v>0.19942969962407459</v>
      </c>
      <c r="I334" s="62" t="s">
        <v>401</v>
      </c>
      <c r="J334" s="62">
        <v>11017</v>
      </c>
      <c r="K334" s="67">
        <v>1125</v>
      </c>
      <c r="M334" s="62">
        <v>59.272222222222219</v>
      </c>
      <c r="N334" s="62">
        <v>36.255555555555553</v>
      </c>
      <c r="O334" s="62">
        <v>47.763888888888886</v>
      </c>
      <c r="P334" s="96">
        <v>9.0405555555555566</v>
      </c>
      <c r="Q334" s="62">
        <v>0</v>
      </c>
      <c r="U334" s="62">
        <v>0.14716046684462791</v>
      </c>
    </row>
    <row r="335" spans="1:21" x14ac:dyDescent="0.2">
      <c r="A335" s="60">
        <v>11</v>
      </c>
      <c r="B335" s="60">
        <v>26</v>
      </c>
      <c r="C335" s="66">
        <v>53.715555555555554</v>
      </c>
      <c r="D335" s="66">
        <v>34.206666666666671</v>
      </c>
      <c r="E335" s="66">
        <v>43.961111111100003</v>
      </c>
      <c r="F335" s="66">
        <v>21.038888888888891</v>
      </c>
      <c r="G335" s="66">
        <v>0</v>
      </c>
      <c r="H335" s="66">
        <v>0.19357796662605911</v>
      </c>
      <c r="I335" s="62" t="s">
        <v>402</v>
      </c>
      <c r="J335" s="62">
        <v>11011</v>
      </c>
      <c r="K335" s="67">
        <v>1126</v>
      </c>
      <c r="M335" s="62">
        <v>54.153333333333343</v>
      </c>
      <c r="N335" s="62">
        <v>31.125555555555557</v>
      </c>
      <c r="O335" s="62">
        <v>42.639444444444443</v>
      </c>
      <c r="P335" s="96">
        <v>28.121111111111116</v>
      </c>
      <c r="Q335" s="62">
        <v>0</v>
      </c>
      <c r="U335" s="62">
        <v>0.10136197243311286</v>
      </c>
    </row>
    <row r="336" spans="1:21" x14ac:dyDescent="0.2">
      <c r="A336" s="60">
        <v>11</v>
      </c>
      <c r="B336" s="60">
        <v>27</v>
      </c>
      <c r="C336" s="66">
        <v>54.215555555555554</v>
      </c>
      <c r="D336" s="66">
        <v>33.806666666666665</v>
      </c>
      <c r="E336" s="66">
        <v>44.0111111111</v>
      </c>
      <c r="F336" s="66">
        <v>20.988888888888891</v>
      </c>
      <c r="G336" s="66">
        <v>0</v>
      </c>
      <c r="H336" s="66">
        <v>0.23807138544174081</v>
      </c>
      <c r="I336" s="62" t="s">
        <v>403</v>
      </c>
      <c r="J336" s="62">
        <v>11019</v>
      </c>
      <c r="K336" s="67">
        <v>1127</v>
      </c>
      <c r="M336" s="62">
        <v>60.198888888888888</v>
      </c>
      <c r="N336" s="62">
        <v>38.85777777777777</v>
      </c>
      <c r="O336" s="62">
        <v>49.528333333333329</v>
      </c>
      <c r="P336" s="96">
        <v>37.907777777777788</v>
      </c>
      <c r="Q336" s="62">
        <v>0</v>
      </c>
      <c r="U336" s="62">
        <v>0.36500327265850252</v>
      </c>
    </row>
    <row r="337" spans="1:21" x14ac:dyDescent="0.2">
      <c r="A337" s="60">
        <v>11</v>
      </c>
      <c r="B337" s="60">
        <v>28</v>
      </c>
      <c r="C337" s="66">
        <v>51.548888888888889</v>
      </c>
      <c r="D337" s="66">
        <v>32.173333333333332</v>
      </c>
      <c r="E337" s="66">
        <v>41.861111111100001</v>
      </c>
      <c r="F337" s="66">
        <v>23.138888888888893</v>
      </c>
      <c r="G337" s="66">
        <v>0</v>
      </c>
      <c r="H337" s="66">
        <v>0.219555188735543</v>
      </c>
      <c r="I337" s="62" t="s">
        <v>404</v>
      </c>
      <c r="J337" s="62">
        <v>11023</v>
      </c>
      <c r="K337" s="67">
        <v>1128</v>
      </c>
      <c r="M337" s="62">
        <v>63.852222222222217</v>
      </c>
      <c r="N337" s="62">
        <v>42.95</v>
      </c>
      <c r="O337" s="62">
        <v>53.401111111111099</v>
      </c>
      <c r="P337" s="96">
        <v>33.203888888888891</v>
      </c>
      <c r="Q337" s="62">
        <v>0</v>
      </c>
      <c r="U337" s="62">
        <v>0.14409350830019008</v>
      </c>
    </row>
    <row r="338" spans="1:21" x14ac:dyDescent="0.2">
      <c r="A338" s="60">
        <v>11</v>
      </c>
      <c r="B338" s="60">
        <v>29</v>
      </c>
      <c r="C338" s="66">
        <v>52.182222222222222</v>
      </c>
      <c r="D338" s="66">
        <v>34.273333333333326</v>
      </c>
      <c r="E338" s="66">
        <v>43.227777777699998</v>
      </c>
      <c r="F338" s="66">
        <v>21.772222222222226</v>
      </c>
      <c r="G338" s="66">
        <v>0</v>
      </c>
      <c r="H338" s="66">
        <v>0.17601670079933382</v>
      </c>
      <c r="I338" s="62" t="s">
        <v>405</v>
      </c>
      <c r="J338" s="62">
        <v>11021</v>
      </c>
      <c r="K338" s="67">
        <v>1129</v>
      </c>
      <c r="M338" s="62">
        <v>62.568888888888885</v>
      </c>
      <c r="N338" s="62">
        <v>39.904444444444444</v>
      </c>
      <c r="O338" s="62">
        <v>51.236666666666665</v>
      </c>
      <c r="P338" s="96">
        <v>15.471666666666669</v>
      </c>
      <c r="Q338" s="62">
        <v>0</v>
      </c>
      <c r="U338" s="62">
        <v>0.17588140127545937</v>
      </c>
    </row>
    <row r="339" spans="1:21" x14ac:dyDescent="0.2">
      <c r="A339" s="60">
        <v>11</v>
      </c>
      <c r="B339" s="60">
        <v>30</v>
      </c>
      <c r="C339" s="66">
        <v>51.848888888888887</v>
      </c>
      <c r="D339" s="66">
        <v>32.14</v>
      </c>
      <c r="E339" s="66">
        <v>41.994444444400003</v>
      </c>
      <c r="F339" s="66">
        <v>23.005555555555556</v>
      </c>
      <c r="G339" s="66">
        <v>0</v>
      </c>
      <c r="H339" s="66">
        <v>0.11852275169083609</v>
      </c>
      <c r="I339" s="62" t="s">
        <v>406</v>
      </c>
      <c r="J339" s="62">
        <v>11012</v>
      </c>
      <c r="K339" s="67">
        <v>1130</v>
      </c>
      <c r="M339" s="62">
        <v>54.211111111111101</v>
      </c>
      <c r="N339" s="62">
        <v>32.414444444444435</v>
      </c>
      <c r="O339" s="62">
        <v>43.312777777777775</v>
      </c>
      <c r="P339" s="96">
        <v>1.9388888888888898</v>
      </c>
      <c r="Q339" s="62">
        <v>0</v>
      </c>
      <c r="U339" s="62">
        <v>0.12656445238415007</v>
      </c>
    </row>
    <row r="340" spans="1:21" x14ac:dyDescent="0.2">
      <c r="A340" s="60">
        <v>12</v>
      </c>
      <c r="B340" s="60">
        <v>1</v>
      </c>
      <c r="C340" s="66">
        <v>49.04043010752688</v>
      </c>
      <c r="D340" s="66">
        <v>29.050537634408599</v>
      </c>
      <c r="E340" s="66">
        <v>39.0454838709</v>
      </c>
      <c r="F340" s="66">
        <v>25.95451612903226</v>
      </c>
      <c r="G340" s="66">
        <v>0</v>
      </c>
      <c r="H340" s="66">
        <v>8.4510542876633982E-2</v>
      </c>
      <c r="I340" s="62" t="s">
        <v>407</v>
      </c>
      <c r="J340" s="62">
        <v>12020</v>
      </c>
      <c r="K340" s="67">
        <v>1201</v>
      </c>
      <c r="M340" s="62">
        <v>49.213978494623653</v>
      </c>
      <c r="N340" s="62">
        <v>30.832795698924723</v>
      </c>
      <c r="O340" s="62">
        <v>40.023387096774186</v>
      </c>
      <c r="P340" s="96">
        <v>5.1909139784946223</v>
      </c>
      <c r="Q340" s="62">
        <v>0</v>
      </c>
      <c r="U340" s="62">
        <v>0.16493027690661025</v>
      </c>
    </row>
    <row r="341" spans="1:21" x14ac:dyDescent="0.2">
      <c r="A341" s="60">
        <v>12</v>
      </c>
      <c r="B341" s="60">
        <v>2</v>
      </c>
      <c r="C341" s="66">
        <v>51.407096774193548</v>
      </c>
      <c r="D341" s="66">
        <v>30.683870967741928</v>
      </c>
      <c r="E341" s="66">
        <v>41.0454838709</v>
      </c>
      <c r="F341" s="66">
        <v>23.954516129032257</v>
      </c>
      <c r="G341" s="66">
        <v>0</v>
      </c>
      <c r="H341" s="66">
        <v>0.1507449771012763</v>
      </c>
      <c r="I341" s="62" t="s">
        <v>408</v>
      </c>
      <c r="J341" s="62">
        <v>12026</v>
      </c>
      <c r="K341" s="67">
        <v>1202</v>
      </c>
      <c r="M341" s="62">
        <v>56.513548387096769</v>
      </c>
      <c r="N341" s="62">
        <v>35.539999999999992</v>
      </c>
      <c r="O341" s="62">
        <v>46.026774193548384</v>
      </c>
      <c r="P341" s="96">
        <v>18.973225806451616</v>
      </c>
      <c r="Q341" s="62">
        <v>0</v>
      </c>
      <c r="U341" s="62">
        <v>0.2658003252704314</v>
      </c>
    </row>
    <row r="342" spans="1:21" x14ac:dyDescent="0.2">
      <c r="A342" s="60">
        <v>12</v>
      </c>
      <c r="B342" s="60">
        <v>3</v>
      </c>
      <c r="C342" s="66">
        <v>50.940430107526886</v>
      </c>
      <c r="D342" s="66">
        <v>33.483870967741929</v>
      </c>
      <c r="E342" s="66">
        <v>42.212150537600003</v>
      </c>
      <c r="F342" s="66">
        <v>22.787849462365593</v>
      </c>
      <c r="G342" s="66">
        <v>0</v>
      </c>
      <c r="H342" s="66">
        <v>6.5578746597763249E-2</v>
      </c>
      <c r="I342" s="62" t="s">
        <v>409</v>
      </c>
      <c r="J342" s="62">
        <v>12030</v>
      </c>
      <c r="K342" s="67">
        <v>1203</v>
      </c>
      <c r="M342" s="62">
        <v>61.134946236559138</v>
      </c>
      <c r="N342" s="62">
        <v>47.195698924731168</v>
      </c>
      <c r="O342" s="62">
        <v>54.16532258064516</v>
      </c>
      <c r="P342" s="96">
        <v>28.445645161290326</v>
      </c>
      <c r="Q342" s="62">
        <v>0</v>
      </c>
      <c r="U342" s="62">
        <v>0.22477295524691382</v>
      </c>
    </row>
    <row r="343" spans="1:21" x14ac:dyDescent="0.2">
      <c r="A343" s="60">
        <v>12</v>
      </c>
      <c r="B343" s="60">
        <v>4</v>
      </c>
      <c r="C343" s="66">
        <v>49.007096774193549</v>
      </c>
      <c r="D343" s="66">
        <v>32.1505376344086</v>
      </c>
      <c r="E343" s="66">
        <v>40.578817204300002</v>
      </c>
      <c r="F343" s="66">
        <v>24.421182795698929</v>
      </c>
      <c r="G343" s="66">
        <v>0</v>
      </c>
      <c r="H343" s="66">
        <v>0.15583606303946729</v>
      </c>
      <c r="I343" s="62" t="s">
        <v>410</v>
      </c>
      <c r="J343" s="62">
        <v>12031</v>
      </c>
      <c r="K343" s="67">
        <v>1204</v>
      </c>
      <c r="M343" s="62">
        <v>66.376559139784959</v>
      </c>
      <c r="N343" s="62">
        <v>53.374946236559133</v>
      </c>
      <c r="O343" s="62">
        <v>59.875752688172042</v>
      </c>
      <c r="P343" s="96">
        <v>34.380053763440863</v>
      </c>
      <c r="Q343" s="62">
        <v>6.6666666666666666E-2</v>
      </c>
      <c r="U343" s="62">
        <v>0.33154999049126149</v>
      </c>
    </row>
    <row r="344" spans="1:21" x14ac:dyDescent="0.2">
      <c r="A344" s="60">
        <v>12</v>
      </c>
      <c r="B344" s="60">
        <v>5</v>
      </c>
      <c r="C344" s="66">
        <v>48.273763440860215</v>
      </c>
      <c r="D344" s="66">
        <v>28.683870967741932</v>
      </c>
      <c r="E344" s="66">
        <v>38.4788172043</v>
      </c>
      <c r="F344" s="66">
        <v>26.521182795698927</v>
      </c>
      <c r="G344" s="66">
        <v>0</v>
      </c>
      <c r="H344" s="66">
        <v>0.16313285176634629</v>
      </c>
      <c r="I344" s="62" t="s">
        <v>411</v>
      </c>
      <c r="J344" s="62">
        <v>12024</v>
      </c>
      <c r="K344" s="67">
        <v>1205</v>
      </c>
      <c r="M344" s="62">
        <v>52.404731182795693</v>
      </c>
      <c r="N344" s="62">
        <v>34.963440860215044</v>
      </c>
      <c r="O344" s="62">
        <v>43.684086021505372</v>
      </c>
      <c r="P344" s="96">
        <v>30.495645161290323</v>
      </c>
      <c r="Q344" s="62">
        <v>0</v>
      </c>
      <c r="U344" s="62">
        <v>0.2114933740674628</v>
      </c>
    </row>
    <row r="345" spans="1:21" x14ac:dyDescent="0.2">
      <c r="A345" s="60">
        <v>12</v>
      </c>
      <c r="B345" s="60">
        <v>6</v>
      </c>
      <c r="C345" s="66">
        <v>46.673763440860213</v>
      </c>
      <c r="D345" s="66">
        <v>29.78387096774193</v>
      </c>
      <c r="E345" s="66">
        <v>38.2288172043</v>
      </c>
      <c r="F345" s="66">
        <v>26.771182795698927</v>
      </c>
      <c r="G345" s="66">
        <v>0</v>
      </c>
      <c r="H345" s="66">
        <v>9.1130076569905155E-2</v>
      </c>
      <c r="I345" s="62" t="s">
        <v>412</v>
      </c>
      <c r="J345" s="62">
        <v>12018</v>
      </c>
      <c r="K345" s="67">
        <v>1206</v>
      </c>
      <c r="M345" s="62">
        <v>47.098172043010763</v>
      </c>
      <c r="N345" s="62">
        <v>30.289784946236558</v>
      </c>
      <c r="O345" s="62">
        <v>38.693978494623664</v>
      </c>
      <c r="P345" s="96">
        <v>33.1758064516129</v>
      </c>
      <c r="Q345" s="62">
        <v>0</v>
      </c>
      <c r="U345" s="62">
        <v>0.10181355452276133</v>
      </c>
    </row>
    <row r="346" spans="1:21" x14ac:dyDescent="0.2">
      <c r="A346" s="60">
        <v>12</v>
      </c>
      <c r="B346" s="60">
        <v>7</v>
      </c>
      <c r="C346" s="66">
        <v>45.873763440860216</v>
      </c>
      <c r="D346" s="66">
        <v>29.783870967741937</v>
      </c>
      <c r="E346" s="66">
        <v>37.828817204300002</v>
      </c>
      <c r="F346" s="66">
        <v>27.171182795698929</v>
      </c>
      <c r="G346" s="66">
        <v>0</v>
      </c>
      <c r="H346" s="66">
        <v>4.5343968083407266E-2</v>
      </c>
      <c r="I346" s="62" t="s">
        <v>413</v>
      </c>
      <c r="J346" s="62">
        <v>12009</v>
      </c>
      <c r="K346" s="67">
        <v>1207</v>
      </c>
      <c r="M346" s="62">
        <v>39.038924731182803</v>
      </c>
      <c r="N346" s="62">
        <v>24.609462365591401</v>
      </c>
      <c r="O346" s="62">
        <v>31.824193548387097</v>
      </c>
      <c r="P346" s="96">
        <v>35.625967741935476</v>
      </c>
      <c r="Q346" s="62">
        <v>0</v>
      </c>
      <c r="U346" s="62">
        <v>6.3049925242800661E-2</v>
      </c>
    </row>
    <row r="347" spans="1:21" x14ac:dyDescent="0.2">
      <c r="A347" s="60">
        <v>12</v>
      </c>
      <c r="B347" s="60">
        <v>8</v>
      </c>
      <c r="C347" s="66">
        <v>45.707096774193545</v>
      </c>
      <c r="D347" s="66">
        <v>29.117204301075269</v>
      </c>
      <c r="E347" s="66">
        <v>37.412150537599999</v>
      </c>
      <c r="F347" s="66">
        <v>27.587849462365593</v>
      </c>
      <c r="G347" s="66">
        <v>0</v>
      </c>
      <c r="H347" s="66">
        <v>7.2707043657935719E-2</v>
      </c>
      <c r="I347" s="62" t="s">
        <v>414</v>
      </c>
      <c r="J347" s="62">
        <v>12005</v>
      </c>
      <c r="K347" s="67">
        <v>1208</v>
      </c>
      <c r="M347" s="62">
        <v>34.746989247311824</v>
      </c>
      <c r="N347" s="62">
        <v>18.303763440860209</v>
      </c>
      <c r="O347" s="62">
        <v>26.525376344086013</v>
      </c>
      <c r="P347" s="96">
        <v>54.318172043010755</v>
      </c>
      <c r="Q347" s="62">
        <v>0</v>
      </c>
      <c r="U347" s="62">
        <v>2.5336460293805818E-2</v>
      </c>
    </row>
    <row r="348" spans="1:21" x14ac:dyDescent="0.2">
      <c r="A348" s="60">
        <v>12</v>
      </c>
      <c r="B348" s="60">
        <v>9</v>
      </c>
      <c r="C348" s="66">
        <v>46.740430107526883</v>
      </c>
      <c r="D348" s="66">
        <v>26.750537634408602</v>
      </c>
      <c r="E348" s="66">
        <v>36.745483870900003</v>
      </c>
      <c r="F348" s="66">
        <v>28.254516129032261</v>
      </c>
      <c r="G348" s="66">
        <v>0</v>
      </c>
      <c r="H348" s="66">
        <v>0.21779914045427287</v>
      </c>
      <c r="I348" s="62" t="s">
        <v>415</v>
      </c>
      <c r="J348" s="62">
        <v>12010</v>
      </c>
      <c r="K348" s="67">
        <v>1209</v>
      </c>
      <c r="M348" s="62">
        <v>41.804193548387097</v>
      </c>
      <c r="N348" s="62">
        <v>23.871182795698928</v>
      </c>
      <c r="O348" s="62">
        <v>32.837688172043009</v>
      </c>
      <c r="P348" s="96">
        <v>46.390161290322574</v>
      </c>
      <c r="Q348" s="62">
        <v>0</v>
      </c>
      <c r="U348" s="62">
        <v>2.2581285375609175E-2</v>
      </c>
    </row>
    <row r="349" spans="1:21" x14ac:dyDescent="0.2">
      <c r="A349" s="60">
        <v>12</v>
      </c>
      <c r="B349" s="60">
        <v>10</v>
      </c>
      <c r="C349" s="66">
        <v>45.940430107526886</v>
      </c>
      <c r="D349" s="66">
        <v>27.317204301075268</v>
      </c>
      <c r="E349" s="66">
        <v>36.628817204299999</v>
      </c>
      <c r="F349" s="66">
        <v>28.371182795698928</v>
      </c>
      <c r="G349" s="66">
        <v>0</v>
      </c>
      <c r="H349" s="66">
        <v>8.2427289607469395E-2</v>
      </c>
      <c r="I349" s="62" t="s">
        <v>416</v>
      </c>
      <c r="J349" s="62">
        <v>12012</v>
      </c>
      <c r="K349" s="67">
        <v>1210</v>
      </c>
      <c r="M349" s="62">
        <v>41.975806451612904</v>
      </c>
      <c r="N349" s="62">
        <v>27.032903225806457</v>
      </c>
      <c r="O349" s="62">
        <v>34.504354838709681</v>
      </c>
      <c r="P349" s="96">
        <v>42.756236559139779</v>
      </c>
      <c r="Q349" s="62">
        <v>0</v>
      </c>
      <c r="U349" s="62">
        <v>0.10514368575391063</v>
      </c>
    </row>
    <row r="350" spans="1:21" x14ac:dyDescent="0.2">
      <c r="A350" s="60">
        <v>12</v>
      </c>
      <c r="B350" s="60">
        <v>11</v>
      </c>
      <c r="C350" s="66">
        <v>47.273763440860215</v>
      </c>
      <c r="D350" s="66">
        <v>27.450537634408601</v>
      </c>
      <c r="E350" s="66">
        <v>37.362150537600002</v>
      </c>
      <c r="F350" s="66">
        <v>27.637849462365594</v>
      </c>
      <c r="G350" s="66">
        <v>0</v>
      </c>
      <c r="H350" s="66">
        <v>0.10723692600330299</v>
      </c>
      <c r="I350" s="62" t="s">
        <v>417</v>
      </c>
      <c r="J350" s="62">
        <v>12022</v>
      </c>
      <c r="K350" s="67">
        <v>1211</v>
      </c>
      <c r="M350" s="62">
        <v>51.243978494623654</v>
      </c>
      <c r="N350" s="62">
        <v>32.477204301075268</v>
      </c>
      <c r="O350" s="62">
        <v>41.860591397849461</v>
      </c>
      <c r="P350" s="96">
        <v>40.556559139784959</v>
      </c>
      <c r="Q350" s="62">
        <v>0</v>
      </c>
      <c r="U350" s="62">
        <v>0.16930106299011669</v>
      </c>
    </row>
    <row r="351" spans="1:21" x14ac:dyDescent="0.2">
      <c r="A351" s="60">
        <v>12</v>
      </c>
      <c r="B351" s="60">
        <v>12</v>
      </c>
      <c r="C351" s="66">
        <v>45.040430107526873</v>
      </c>
      <c r="D351" s="66">
        <v>29.383870967741935</v>
      </c>
      <c r="E351" s="66">
        <v>37.212150537600003</v>
      </c>
      <c r="F351" s="66">
        <v>27.854516129032262</v>
      </c>
      <c r="G351" s="66">
        <v>6.6666666666666666E-2</v>
      </c>
      <c r="H351" s="66">
        <v>0.15397896474721107</v>
      </c>
      <c r="I351" s="62" t="s">
        <v>418</v>
      </c>
      <c r="J351" s="62">
        <v>12014</v>
      </c>
      <c r="K351" s="67">
        <v>1212</v>
      </c>
      <c r="M351" s="62">
        <v>45.47365591397849</v>
      </c>
      <c r="N351" s="62">
        <v>26.243440860215056</v>
      </c>
      <c r="O351" s="62">
        <v>35.858548387096782</v>
      </c>
      <c r="P351" s="96">
        <v>20.303870967741936</v>
      </c>
      <c r="Q351" s="62">
        <v>0</v>
      </c>
      <c r="U351" s="62">
        <v>0.10248704393082614</v>
      </c>
    </row>
    <row r="352" spans="1:21" x14ac:dyDescent="0.2">
      <c r="A352" s="60">
        <v>12</v>
      </c>
      <c r="B352" s="60">
        <v>13</v>
      </c>
      <c r="C352" s="66">
        <v>46.907096774193548</v>
      </c>
      <c r="D352" s="66">
        <v>30.617204301075262</v>
      </c>
      <c r="E352" s="66">
        <v>38.7621505376</v>
      </c>
      <c r="F352" s="66">
        <v>26.237849462365595</v>
      </c>
      <c r="G352" s="66">
        <v>0</v>
      </c>
      <c r="H352" s="66">
        <v>0.13279828807046284</v>
      </c>
      <c r="I352" s="62" t="s">
        <v>419</v>
      </c>
      <c r="J352" s="62">
        <v>12015</v>
      </c>
      <c r="K352" s="67">
        <v>1213</v>
      </c>
      <c r="M352" s="62">
        <v>46.8137634408602</v>
      </c>
      <c r="N352" s="62">
        <v>26.294946236559142</v>
      </c>
      <c r="O352" s="62">
        <v>36.554354838709671</v>
      </c>
      <c r="P352" s="96">
        <v>17.264569892473116</v>
      </c>
      <c r="Q352" s="62">
        <v>0</v>
      </c>
      <c r="U352" s="62">
        <v>2.0753100365927132E-2</v>
      </c>
    </row>
    <row r="353" spans="1:21" x14ac:dyDescent="0.2">
      <c r="A353" s="60">
        <v>12</v>
      </c>
      <c r="B353" s="60">
        <v>14</v>
      </c>
      <c r="C353" s="66">
        <v>47.773763440860215</v>
      </c>
      <c r="D353" s="66">
        <v>31.250537634408595</v>
      </c>
      <c r="E353" s="66">
        <v>39.5121505376</v>
      </c>
      <c r="F353" s="66">
        <v>25.487849462365595</v>
      </c>
      <c r="G353" s="66">
        <v>0</v>
      </c>
      <c r="H353" s="66">
        <v>0.12208459673372722</v>
      </c>
      <c r="I353" s="62" t="s">
        <v>420</v>
      </c>
      <c r="J353" s="62">
        <v>12016</v>
      </c>
      <c r="K353" s="67">
        <v>1214</v>
      </c>
      <c r="M353" s="62">
        <v>46.710860215053764</v>
      </c>
      <c r="N353" s="62">
        <v>27.887419354838709</v>
      </c>
      <c r="O353" s="62">
        <v>37.299139784946227</v>
      </c>
      <c r="P353" s="96">
        <v>15.691720430107525</v>
      </c>
      <c r="Q353" s="62">
        <v>0</v>
      </c>
      <c r="U353" s="62">
        <v>7.7845746525551845E-2</v>
      </c>
    </row>
    <row r="354" spans="1:21" x14ac:dyDescent="0.2">
      <c r="A354" s="60">
        <v>12</v>
      </c>
      <c r="B354" s="60">
        <v>15</v>
      </c>
      <c r="C354" s="66">
        <v>47.440430107526886</v>
      </c>
      <c r="D354" s="66">
        <v>29.08387096774193</v>
      </c>
      <c r="E354" s="66">
        <v>38.2621505376</v>
      </c>
      <c r="F354" s="66">
        <v>26.737849462365595</v>
      </c>
      <c r="G354" s="66">
        <v>0</v>
      </c>
      <c r="H354" s="66">
        <v>0.19060617150115181</v>
      </c>
      <c r="I354" s="62" t="s">
        <v>421</v>
      </c>
      <c r="J354" s="62">
        <v>12017</v>
      </c>
      <c r="K354" s="67">
        <v>1215</v>
      </c>
      <c r="M354" s="62">
        <v>46.883010752688165</v>
      </c>
      <c r="N354" s="62">
        <v>29.000322580645154</v>
      </c>
      <c r="O354" s="62">
        <v>37.941666666666649</v>
      </c>
      <c r="P354" s="96">
        <v>23.139408602150539</v>
      </c>
      <c r="Q354" s="62">
        <v>0</v>
      </c>
      <c r="U354" s="62">
        <v>7.214256003723514E-2</v>
      </c>
    </row>
    <row r="355" spans="1:21" x14ac:dyDescent="0.2">
      <c r="A355" s="60">
        <v>12</v>
      </c>
      <c r="B355" s="60">
        <v>16</v>
      </c>
      <c r="C355" s="66">
        <v>45.140430107526875</v>
      </c>
      <c r="D355" s="66">
        <v>27.617204301075269</v>
      </c>
      <c r="E355" s="66">
        <v>36.378817204299999</v>
      </c>
      <c r="F355" s="66">
        <v>28.621182795698928</v>
      </c>
      <c r="G355" s="66">
        <v>0</v>
      </c>
      <c r="H355" s="66">
        <v>0.15179804980970724</v>
      </c>
      <c r="I355" s="62" t="s">
        <v>422</v>
      </c>
      <c r="J355" s="62">
        <v>12019</v>
      </c>
      <c r="K355" s="67">
        <v>1216</v>
      </c>
      <c r="M355" s="62">
        <v>49.872473118279565</v>
      </c>
      <c r="N355" s="62">
        <v>28.966236559139784</v>
      </c>
      <c r="O355" s="62">
        <v>39.419354838709673</v>
      </c>
      <c r="P355" s="96">
        <v>21.315913978494624</v>
      </c>
      <c r="Q355" s="62">
        <v>0</v>
      </c>
      <c r="U355" s="62">
        <v>5.0047486084616531E-2</v>
      </c>
    </row>
    <row r="356" spans="1:21" x14ac:dyDescent="0.2">
      <c r="A356" s="60">
        <v>12</v>
      </c>
      <c r="B356" s="60">
        <v>17</v>
      </c>
      <c r="C356" s="66">
        <v>45.273763440860208</v>
      </c>
      <c r="D356" s="66">
        <v>27.783870967741937</v>
      </c>
      <c r="E356" s="66">
        <v>36.528817204299997</v>
      </c>
      <c r="F356" s="66">
        <v>28.47118279569893</v>
      </c>
      <c r="G356" s="66">
        <v>0</v>
      </c>
      <c r="H356" s="66">
        <v>9.2720041688248531E-2</v>
      </c>
      <c r="I356" s="62" t="s">
        <v>423</v>
      </c>
      <c r="J356" s="62">
        <v>12023</v>
      </c>
      <c r="K356" s="67">
        <v>1217</v>
      </c>
      <c r="M356" s="62">
        <v>52.275806451612901</v>
      </c>
      <c r="N356" s="62">
        <v>33.414516129032251</v>
      </c>
      <c r="O356" s="62">
        <v>42.845161290322586</v>
      </c>
      <c r="P356" s="96">
        <v>25.58064516129032</v>
      </c>
      <c r="Q356" s="62">
        <v>0</v>
      </c>
      <c r="U356" s="62">
        <v>0.22570184770175608</v>
      </c>
    </row>
    <row r="357" spans="1:21" x14ac:dyDescent="0.2">
      <c r="A357" s="60">
        <v>12</v>
      </c>
      <c r="B357" s="60">
        <v>18</v>
      </c>
      <c r="C357" s="66">
        <v>44.007096774193542</v>
      </c>
      <c r="D357" s="66">
        <v>27.117204301075269</v>
      </c>
      <c r="E357" s="66">
        <v>35.562150537599997</v>
      </c>
      <c r="F357" s="66">
        <v>29.437849462365595</v>
      </c>
      <c r="G357" s="66">
        <v>0</v>
      </c>
      <c r="H357" s="66">
        <v>0.15031837007200721</v>
      </c>
      <c r="I357" s="62" t="s">
        <v>424</v>
      </c>
      <c r="J357" s="62">
        <v>12027</v>
      </c>
      <c r="K357" s="67">
        <v>1218</v>
      </c>
      <c r="M357" s="62">
        <v>58.386774193548383</v>
      </c>
      <c r="N357" s="62">
        <v>37.084086021505378</v>
      </c>
      <c r="O357" s="62">
        <v>47.735430107526874</v>
      </c>
      <c r="P357" s="96">
        <v>27.700860215053762</v>
      </c>
      <c r="Q357" s="62">
        <v>0</v>
      </c>
      <c r="U357" s="62">
        <v>0.27005313295331074</v>
      </c>
    </row>
    <row r="358" spans="1:21" x14ac:dyDescent="0.2">
      <c r="A358" s="60">
        <v>12</v>
      </c>
      <c r="B358" s="60">
        <v>19</v>
      </c>
      <c r="C358" s="66">
        <v>44.607096774193543</v>
      </c>
      <c r="D358" s="66">
        <v>26.783870967741937</v>
      </c>
      <c r="E358" s="66">
        <v>35.695483870899999</v>
      </c>
      <c r="F358" s="66">
        <v>29.304516129032262</v>
      </c>
      <c r="G358" s="66">
        <v>0</v>
      </c>
      <c r="H358" s="66">
        <v>6.9781405130376589E-2</v>
      </c>
      <c r="I358" s="62" t="s">
        <v>425</v>
      </c>
      <c r="J358" s="62">
        <v>12028</v>
      </c>
      <c r="K358" s="67">
        <v>1219</v>
      </c>
      <c r="M358" s="62">
        <v>59.979032258064514</v>
      </c>
      <c r="N358" s="62">
        <v>38.637526881720426</v>
      </c>
      <c r="O358" s="62">
        <v>49.30827956989247</v>
      </c>
      <c r="P358" s="96">
        <v>24.97661290322581</v>
      </c>
      <c r="Q358" s="62">
        <v>0</v>
      </c>
      <c r="U358" s="62">
        <v>0.13191256105447893</v>
      </c>
    </row>
    <row r="359" spans="1:21" x14ac:dyDescent="0.2">
      <c r="A359" s="60">
        <v>12</v>
      </c>
      <c r="B359" s="60">
        <v>20</v>
      </c>
      <c r="C359" s="66">
        <v>45.707096774193545</v>
      </c>
      <c r="D359" s="66">
        <v>27.317204301075268</v>
      </c>
      <c r="E359" s="66">
        <v>36.5121505376</v>
      </c>
      <c r="F359" s="66">
        <v>28.487849462365595</v>
      </c>
      <c r="G359" s="66">
        <v>0</v>
      </c>
      <c r="H359" s="66">
        <v>6.4168188276567423E-2</v>
      </c>
      <c r="I359" s="62" t="s">
        <v>426</v>
      </c>
      <c r="J359" s="62">
        <v>12025</v>
      </c>
      <c r="K359" s="67">
        <v>1220</v>
      </c>
      <c r="M359" s="62">
        <v>53.67591397849462</v>
      </c>
      <c r="N359" s="62">
        <v>35.716344086021508</v>
      </c>
      <c r="O359" s="62">
        <v>44.696129032258071</v>
      </c>
      <c r="P359" s="96">
        <v>22.154838709677417</v>
      </c>
      <c r="Q359" s="62">
        <v>0</v>
      </c>
      <c r="U359" s="62">
        <v>0.3430201174656381</v>
      </c>
    </row>
    <row r="360" spans="1:21" x14ac:dyDescent="0.2">
      <c r="A360" s="60">
        <v>12</v>
      </c>
      <c r="B360" s="60">
        <v>21</v>
      </c>
      <c r="C360" s="66">
        <v>45.407096774193541</v>
      </c>
      <c r="D360" s="66">
        <v>27.217204301075267</v>
      </c>
      <c r="E360" s="66">
        <v>36.312150537599997</v>
      </c>
      <c r="F360" s="66">
        <v>28.687849462365595</v>
      </c>
      <c r="G360" s="66">
        <v>0</v>
      </c>
      <c r="H360" s="66">
        <v>0.35670892901942058</v>
      </c>
      <c r="I360" s="62" t="s">
        <v>427</v>
      </c>
      <c r="J360" s="62">
        <v>12021</v>
      </c>
      <c r="K360" s="67">
        <v>1221</v>
      </c>
      <c r="M360" s="62">
        <v>49.330322580645166</v>
      </c>
      <c r="N360" s="62">
        <v>32.257956989247312</v>
      </c>
      <c r="O360" s="62">
        <v>40.794139784946232</v>
      </c>
      <c r="P360" s="96">
        <v>36.971075268817202</v>
      </c>
      <c r="Q360" s="62">
        <v>0</v>
      </c>
      <c r="U360" s="62">
        <v>0.22902962116921499</v>
      </c>
    </row>
    <row r="361" spans="1:21" x14ac:dyDescent="0.2">
      <c r="A361" s="60">
        <v>12</v>
      </c>
      <c r="B361" s="60">
        <v>22</v>
      </c>
      <c r="C361" s="66">
        <v>44.007096774193549</v>
      </c>
      <c r="D361" s="66">
        <v>27.017204301075267</v>
      </c>
      <c r="E361" s="66">
        <v>35.5121505376</v>
      </c>
      <c r="F361" s="66">
        <v>29.487849462365595</v>
      </c>
      <c r="G361" s="66">
        <v>0</v>
      </c>
      <c r="H361" s="66">
        <v>0.16346657931952241</v>
      </c>
      <c r="I361" s="62" t="s">
        <v>428</v>
      </c>
      <c r="J361" s="62">
        <v>12029</v>
      </c>
      <c r="K361" s="67">
        <v>1222</v>
      </c>
      <c r="M361" s="62">
        <v>60.084516129032252</v>
      </c>
      <c r="N361" s="62">
        <v>41.860645161290314</v>
      </c>
      <c r="O361" s="62">
        <v>50.972580645161287</v>
      </c>
      <c r="P361" s="96">
        <v>29.828709677419347</v>
      </c>
      <c r="Q361" s="62">
        <v>0</v>
      </c>
      <c r="U361" s="62">
        <v>0.33316453376398164</v>
      </c>
    </row>
    <row r="362" spans="1:21" x14ac:dyDescent="0.2">
      <c r="A362" s="60">
        <v>12</v>
      </c>
      <c r="B362" s="60">
        <v>23</v>
      </c>
      <c r="C362" s="66">
        <v>43.173763440860213</v>
      </c>
      <c r="D362" s="66">
        <v>26.550537634408602</v>
      </c>
      <c r="E362" s="66">
        <v>34.862150537600002</v>
      </c>
      <c r="F362" s="66">
        <v>30.137849462365594</v>
      </c>
      <c r="G362" s="66">
        <v>0</v>
      </c>
      <c r="H362" s="66">
        <v>0.11201495752063663</v>
      </c>
      <c r="I362" s="62" t="s">
        <v>429</v>
      </c>
      <c r="J362" s="62">
        <v>12013</v>
      </c>
      <c r="K362" s="67">
        <v>1223</v>
      </c>
      <c r="M362" s="62">
        <v>43.095053763440866</v>
      </c>
      <c r="N362" s="62">
        <v>27.247526881720436</v>
      </c>
      <c r="O362" s="62">
        <v>35.171290322580639</v>
      </c>
      <c r="P362" s="96">
        <v>32.162311827956991</v>
      </c>
      <c r="Q362" s="62">
        <v>0</v>
      </c>
      <c r="U362" s="62">
        <v>9.7398044433193581E-2</v>
      </c>
    </row>
    <row r="363" spans="1:21" x14ac:dyDescent="0.2">
      <c r="A363" s="60">
        <v>12</v>
      </c>
      <c r="B363" s="60">
        <v>24</v>
      </c>
      <c r="C363" s="66">
        <v>40.273763440860208</v>
      </c>
      <c r="D363" s="66">
        <v>24.717204301075267</v>
      </c>
      <c r="E363" s="66">
        <v>32.495483870900003</v>
      </c>
      <c r="F363" s="66">
        <v>32.504516129032261</v>
      </c>
      <c r="G363" s="66">
        <v>0</v>
      </c>
      <c r="H363" s="66">
        <v>0.19223771354067978</v>
      </c>
      <c r="I363" s="62" t="s">
        <v>430</v>
      </c>
      <c r="J363" s="62">
        <v>12008</v>
      </c>
      <c r="K363" s="67">
        <v>1224</v>
      </c>
      <c r="M363" s="62">
        <v>38.802473118279565</v>
      </c>
      <c r="N363" s="62">
        <v>22.43741935483871</v>
      </c>
      <c r="O363" s="62">
        <v>30.619946236559141</v>
      </c>
      <c r="P363" s="96">
        <v>31.192688172043017</v>
      </c>
      <c r="Q363" s="62">
        <v>0</v>
      </c>
      <c r="U363" s="62">
        <v>3.6051492000768529E-2</v>
      </c>
    </row>
    <row r="364" spans="1:21" x14ac:dyDescent="0.2">
      <c r="A364" s="60">
        <v>12</v>
      </c>
      <c r="B364" s="60">
        <v>25</v>
      </c>
      <c r="C364" s="66">
        <v>41.04043010752688</v>
      </c>
      <c r="D364" s="66">
        <v>23.317204301075268</v>
      </c>
      <c r="E364" s="66">
        <v>32.178817204300003</v>
      </c>
      <c r="F364" s="66">
        <v>32.821182795698931</v>
      </c>
      <c r="G364" s="66">
        <v>0</v>
      </c>
      <c r="H364" s="66">
        <v>0.14682439929885585</v>
      </c>
      <c r="I364" s="62" t="s">
        <v>431</v>
      </c>
      <c r="J364" s="62">
        <v>12007</v>
      </c>
      <c r="K364" s="67">
        <v>1225</v>
      </c>
      <c r="M364" s="62">
        <v>37.629354838709681</v>
      </c>
      <c r="N364" s="62">
        <v>21.118709677419357</v>
      </c>
      <c r="O364" s="62">
        <v>29.374032258064521</v>
      </c>
      <c r="P364" s="96">
        <v>24.205860215053757</v>
      </c>
      <c r="Q364" s="62">
        <v>0</v>
      </c>
      <c r="U364" s="62">
        <v>3.1806773169180139E-2</v>
      </c>
    </row>
    <row r="365" spans="1:21" x14ac:dyDescent="0.2">
      <c r="A365" s="60">
        <v>12</v>
      </c>
      <c r="B365" s="60">
        <v>26</v>
      </c>
      <c r="C365" s="66">
        <v>43.240430107526883</v>
      </c>
      <c r="D365" s="66">
        <v>25.483870967741936</v>
      </c>
      <c r="E365" s="66">
        <v>34.362150537600002</v>
      </c>
      <c r="F365" s="66">
        <v>30.637849462365594</v>
      </c>
      <c r="G365" s="66">
        <v>0</v>
      </c>
      <c r="H365" s="66">
        <v>0.11947396148151854</v>
      </c>
      <c r="I365" s="62" t="s">
        <v>432</v>
      </c>
      <c r="J365" s="62">
        <v>12006</v>
      </c>
      <c r="K365" s="67">
        <v>1226</v>
      </c>
      <c r="M365" s="62">
        <v>35.560752688172059</v>
      </c>
      <c r="N365" s="62">
        <v>20.497096774193547</v>
      </c>
      <c r="O365" s="62">
        <v>28.028924731182794</v>
      </c>
      <c r="P365" s="96">
        <v>27.058333333333341</v>
      </c>
      <c r="Q365" s="62">
        <v>0</v>
      </c>
      <c r="U365" s="62">
        <v>2.9804260090435693E-2</v>
      </c>
    </row>
    <row r="366" spans="1:21" x14ac:dyDescent="0.2">
      <c r="A366" s="60">
        <v>12</v>
      </c>
      <c r="B366" s="60">
        <v>27</v>
      </c>
      <c r="C366" s="66">
        <v>45.407096774193541</v>
      </c>
      <c r="D366" s="66">
        <v>26.6505376344086</v>
      </c>
      <c r="E366" s="66">
        <v>36.028817204299997</v>
      </c>
      <c r="F366" s="66">
        <v>28.97118279569893</v>
      </c>
      <c r="G366" s="66">
        <v>0</v>
      </c>
      <c r="H366" s="66">
        <v>0.1601263683225673</v>
      </c>
      <c r="I366" s="62" t="s">
        <v>433</v>
      </c>
      <c r="J366" s="62">
        <v>12002</v>
      </c>
      <c r="K366" s="67">
        <v>1227</v>
      </c>
      <c r="M366" s="62">
        <v>27.472365591397853</v>
      </c>
      <c r="N366" s="62">
        <v>9.7473118279569881</v>
      </c>
      <c r="O366" s="62">
        <v>18.609838709677419</v>
      </c>
      <c r="P366" s="96">
        <v>10.834677419354838</v>
      </c>
      <c r="Q366" s="62">
        <v>0</v>
      </c>
      <c r="U366" s="62">
        <v>5.5131901402580515E-2</v>
      </c>
    </row>
    <row r="367" spans="1:21" x14ac:dyDescent="0.2">
      <c r="A367" s="60">
        <v>12</v>
      </c>
      <c r="B367" s="60">
        <v>28</v>
      </c>
      <c r="C367" s="66">
        <v>44.973763440860218</v>
      </c>
      <c r="D367" s="66">
        <v>27.017204301075267</v>
      </c>
      <c r="E367" s="66">
        <v>35.995483870900003</v>
      </c>
      <c r="F367" s="66">
        <v>29.004516129032261</v>
      </c>
      <c r="G367" s="66">
        <v>0</v>
      </c>
      <c r="H367" s="66">
        <v>6.4750042268044497E-2</v>
      </c>
      <c r="I367" s="62" t="s">
        <v>434</v>
      </c>
      <c r="J367" s="62">
        <v>12003</v>
      </c>
      <c r="K367" s="67">
        <v>1228</v>
      </c>
      <c r="M367" s="62">
        <v>31.236344086021511</v>
      </c>
      <c r="N367" s="62">
        <v>13.251182795698922</v>
      </c>
      <c r="O367" s="62">
        <v>22.243763440860214</v>
      </c>
      <c r="P367" s="96">
        <v>26.306021505376343</v>
      </c>
      <c r="Q367" s="62">
        <v>0</v>
      </c>
      <c r="U367" s="62">
        <v>5.3064857203580777E-2</v>
      </c>
    </row>
    <row r="368" spans="1:21" x14ac:dyDescent="0.2">
      <c r="A368" s="60">
        <v>12</v>
      </c>
      <c r="B368" s="60">
        <v>29</v>
      </c>
      <c r="C368" s="66">
        <v>44.640430107526875</v>
      </c>
      <c r="D368" s="66">
        <v>27.483870967741936</v>
      </c>
      <c r="E368" s="66">
        <v>36.062150537599997</v>
      </c>
      <c r="F368" s="66">
        <v>28.937849462365595</v>
      </c>
      <c r="G368" s="66">
        <v>0</v>
      </c>
      <c r="H368" s="66">
        <v>7.4681932176980853E-2</v>
      </c>
      <c r="I368" s="62" t="s">
        <v>435</v>
      </c>
      <c r="J368" s="62">
        <v>12011</v>
      </c>
      <c r="K368" s="67">
        <v>1229</v>
      </c>
      <c r="M368" s="62">
        <v>41.213118279569883</v>
      </c>
      <c r="N368" s="62">
        <v>26.40150537634408</v>
      </c>
      <c r="O368" s="62">
        <v>33.80731182795698</v>
      </c>
      <c r="P368" s="96">
        <v>38.47462365591398</v>
      </c>
      <c r="Q368" s="62">
        <v>0</v>
      </c>
      <c r="U368" s="62">
        <v>7.5580542609059734E-2</v>
      </c>
    </row>
    <row r="369" spans="1:21" x14ac:dyDescent="0.2">
      <c r="A369" s="60">
        <v>12</v>
      </c>
      <c r="B369" s="60">
        <v>30</v>
      </c>
      <c r="C369" s="66">
        <v>44.140430107526882</v>
      </c>
      <c r="D369" s="66">
        <v>27.950537634408601</v>
      </c>
      <c r="E369" s="66">
        <v>36.0454838709</v>
      </c>
      <c r="F369" s="66">
        <v>28.95451612903226</v>
      </c>
      <c r="G369" s="66">
        <v>0</v>
      </c>
      <c r="H369" s="66">
        <v>9.1936781634474177E-2</v>
      </c>
      <c r="I369" s="62" t="s">
        <v>436</v>
      </c>
      <c r="J369" s="62">
        <v>12004</v>
      </c>
      <c r="K369" s="67">
        <v>1230</v>
      </c>
      <c r="M369" s="62">
        <v>33.144301075268814</v>
      </c>
      <c r="N369" s="62">
        <v>15.742580645161288</v>
      </c>
      <c r="O369" s="62">
        <v>24.443440860215045</v>
      </c>
      <c r="P369" s="96">
        <v>29.141451612903225</v>
      </c>
      <c r="Q369" s="62">
        <v>0</v>
      </c>
      <c r="U369" s="62">
        <v>4.0019596990417391E-2</v>
      </c>
    </row>
    <row r="370" spans="1:21" x14ac:dyDescent="0.2">
      <c r="A370" s="60">
        <v>12</v>
      </c>
      <c r="B370" s="60">
        <v>31</v>
      </c>
      <c r="C370" s="66">
        <v>44.940430107526886</v>
      </c>
      <c r="D370" s="66">
        <v>28.217204301075267</v>
      </c>
      <c r="E370" s="66">
        <v>36.578817204300002</v>
      </c>
      <c r="F370" s="66">
        <v>28.421182795698929</v>
      </c>
      <c r="G370" s="66">
        <v>0</v>
      </c>
      <c r="H370" s="66">
        <v>0.12140996696339248</v>
      </c>
      <c r="I370" s="62" t="s">
        <v>437</v>
      </c>
      <c r="J370" s="62">
        <v>12001</v>
      </c>
      <c r="K370" s="67">
        <v>1231</v>
      </c>
      <c r="M370" s="62">
        <v>20.828279569892469</v>
      </c>
      <c r="N370" s="62">
        <v>0.53537634408602175</v>
      </c>
      <c r="O370" s="62">
        <v>10.681827956989251</v>
      </c>
      <c r="P370" s="96">
        <v>14.027419354838708</v>
      </c>
      <c r="Q370" s="62">
        <v>0</v>
      </c>
      <c r="U370" s="62">
        <v>7.5452182198958067E-3</v>
      </c>
    </row>
    <row r="371" spans="1:21" x14ac:dyDescent="0.2">
      <c r="A371" s="68"/>
      <c r="C371" s="60"/>
      <c r="D371" s="60"/>
      <c r="E371" s="66"/>
      <c r="F371" s="66"/>
      <c r="G371" s="66"/>
      <c r="H371" s="66"/>
      <c r="I371" s="66"/>
      <c r="J371" s="66"/>
      <c r="M371" s="67"/>
    </row>
    <row r="372" spans="1:21" x14ac:dyDescent="0.2">
      <c r="A372" s="68" t="s">
        <v>438</v>
      </c>
      <c r="B372" s="60" t="s">
        <v>438</v>
      </c>
    </row>
    <row r="373" spans="1:21" x14ac:dyDescent="0.2">
      <c r="A373" s="60" t="s">
        <v>438</v>
      </c>
      <c r="B373" s="60" t="s">
        <v>438</v>
      </c>
      <c r="C373" s="66" t="s">
        <v>438</v>
      </c>
      <c r="D373" s="66" t="s">
        <v>438</v>
      </c>
      <c r="E373" s="66" t="s">
        <v>438</v>
      </c>
      <c r="F373" s="66">
        <v>0</v>
      </c>
      <c r="G373" s="66" t="s">
        <v>438</v>
      </c>
      <c r="H373" s="66" t="s">
        <v>438</v>
      </c>
      <c r="M373" s="62" t="s">
        <v>438</v>
      </c>
      <c r="N373" s="62" t="s">
        <v>438</v>
      </c>
      <c r="O373" s="62" t="s">
        <v>438</v>
      </c>
      <c r="P373" s="62" t="s">
        <v>438</v>
      </c>
      <c r="Q373" s="62" t="s">
        <v>438</v>
      </c>
    </row>
  </sheetData>
  <pageMargins left="0.2" right="0.2" top="0.75" bottom="0.5" header="0.3" footer="0.3"/>
  <pageSetup scale="55" orientation="landscape" horizontalDpi="72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20"/>
  <sheetViews>
    <sheetView zoomScale="85" zoomScaleNormal="85" workbookViewId="0">
      <selection activeCell="I931" sqref="I930:I931"/>
    </sheetView>
  </sheetViews>
  <sheetFormatPr defaultColWidth="12.7109375" defaultRowHeight="15" x14ac:dyDescent="0.25"/>
  <cols>
    <col min="1" max="1" width="15.140625" style="1" customWidth="1"/>
    <col min="2" max="2" width="7.28515625" style="187" bestFit="1" customWidth="1"/>
    <col min="3" max="3" width="7.140625" style="187" bestFit="1" customWidth="1"/>
    <col min="4" max="4" width="8.5703125" style="188" bestFit="1" customWidth="1"/>
    <col min="5" max="5" width="8.42578125" style="188" bestFit="1" customWidth="1"/>
  </cols>
  <sheetData>
    <row r="1" spans="1:5" x14ac:dyDescent="0.25">
      <c r="A1" s="181" t="s">
        <v>515</v>
      </c>
      <c r="B1" s="182"/>
      <c r="C1" s="182"/>
      <c r="D1" s="182"/>
      <c r="E1" s="182"/>
    </row>
    <row r="2" spans="1:5" x14ac:dyDescent="0.25">
      <c r="B2" s="182"/>
      <c r="C2" s="182"/>
      <c r="D2" s="182"/>
      <c r="E2" s="182"/>
    </row>
    <row r="3" spans="1:5" x14ac:dyDescent="0.25">
      <c r="B3" s="182"/>
      <c r="C3" s="182"/>
      <c r="D3" s="182"/>
      <c r="E3" s="182"/>
    </row>
    <row r="4" spans="1:5" x14ac:dyDescent="0.25">
      <c r="A4" s="1" t="s">
        <v>440</v>
      </c>
      <c r="B4" s="182"/>
      <c r="C4" s="182"/>
      <c r="D4" s="182"/>
      <c r="E4" s="182"/>
    </row>
    <row r="5" spans="1:5" x14ac:dyDescent="0.25">
      <c r="A5" s="1" t="s">
        <v>448</v>
      </c>
      <c r="B5" s="182"/>
      <c r="C5" s="182"/>
      <c r="D5" s="182"/>
      <c r="E5" s="182"/>
    </row>
    <row r="6" spans="1:5" x14ac:dyDescent="0.25">
      <c r="A6" s="1" t="s">
        <v>449</v>
      </c>
      <c r="B6" s="182"/>
      <c r="C6" s="182"/>
      <c r="D6" s="182"/>
      <c r="E6" s="182"/>
    </row>
    <row r="7" spans="1:5" x14ac:dyDescent="0.25">
      <c r="B7" s="182"/>
      <c r="C7" s="182"/>
      <c r="D7" s="182"/>
      <c r="E7" s="182"/>
    </row>
    <row r="8" spans="1:5" ht="16.5" customHeight="1" x14ac:dyDescent="0.25">
      <c r="A8" s="1" t="s">
        <v>443</v>
      </c>
      <c r="B8" s="182" t="s">
        <v>444</v>
      </c>
      <c r="C8" s="182" t="s">
        <v>445</v>
      </c>
      <c r="D8" s="182" t="s">
        <v>446</v>
      </c>
      <c r="E8" s="182" t="s">
        <v>447</v>
      </c>
    </row>
    <row r="9" spans="1:5" x14ac:dyDescent="0.25">
      <c r="A9" s="80">
        <v>42736</v>
      </c>
      <c r="B9" s="182">
        <v>37</v>
      </c>
      <c r="C9" s="182">
        <v>14</v>
      </c>
      <c r="D9" s="182">
        <f>(B9+C9)/2</f>
        <v>25.5</v>
      </c>
      <c r="E9" s="182">
        <f>IF(65-D9&gt;0,65-D9,0)</f>
        <v>39.5</v>
      </c>
    </row>
    <row r="10" spans="1:5" x14ac:dyDescent="0.25">
      <c r="A10" s="80">
        <v>42737</v>
      </c>
      <c r="B10" s="182">
        <v>39</v>
      </c>
      <c r="C10" s="182">
        <v>14</v>
      </c>
      <c r="D10" s="182">
        <f t="shared" ref="D10:D73" si="0">(B10+C10)/2</f>
        <v>26.5</v>
      </c>
      <c r="E10" s="182">
        <f t="shared" ref="E10:E73" si="1">IF(65-D10&gt;0,65-D10,0)</f>
        <v>38.5</v>
      </c>
    </row>
    <row r="11" spans="1:5" x14ac:dyDescent="0.25">
      <c r="A11" s="80">
        <v>42738</v>
      </c>
      <c r="B11" s="182">
        <v>43</v>
      </c>
      <c r="C11" s="182">
        <v>34</v>
      </c>
      <c r="D11" s="182">
        <f t="shared" si="0"/>
        <v>38.5</v>
      </c>
      <c r="E11" s="182">
        <f t="shared" si="1"/>
        <v>26.5</v>
      </c>
    </row>
    <row r="12" spans="1:5" x14ac:dyDescent="0.25">
      <c r="A12" s="80">
        <v>42739</v>
      </c>
      <c r="B12" s="182">
        <v>36</v>
      </c>
      <c r="C12" s="182">
        <v>7</v>
      </c>
      <c r="D12" s="182">
        <f t="shared" si="0"/>
        <v>21.5</v>
      </c>
      <c r="E12" s="182">
        <f t="shared" si="1"/>
        <v>43.5</v>
      </c>
    </row>
    <row r="13" spans="1:5" x14ac:dyDescent="0.25">
      <c r="A13" s="80">
        <v>42740</v>
      </c>
      <c r="B13" s="182">
        <v>19</v>
      </c>
      <c r="C13" s="182">
        <v>7</v>
      </c>
      <c r="D13" s="182">
        <f t="shared" si="0"/>
        <v>13</v>
      </c>
      <c r="E13" s="182">
        <f t="shared" si="1"/>
        <v>52</v>
      </c>
    </row>
    <row r="14" spans="1:5" x14ac:dyDescent="0.25">
      <c r="A14" s="80">
        <v>42741</v>
      </c>
      <c r="B14" s="182">
        <v>14</v>
      </c>
      <c r="C14" s="182">
        <v>-3</v>
      </c>
      <c r="D14" s="182">
        <f t="shared" si="0"/>
        <v>5.5</v>
      </c>
      <c r="E14" s="182">
        <f t="shared" si="1"/>
        <v>59.5</v>
      </c>
    </row>
    <row r="15" spans="1:5" x14ac:dyDescent="0.25">
      <c r="A15" s="80">
        <v>42742</v>
      </c>
      <c r="B15" s="182">
        <v>9</v>
      </c>
      <c r="C15" s="182">
        <v>-4</v>
      </c>
      <c r="D15" s="182">
        <f t="shared" si="0"/>
        <v>2.5</v>
      </c>
      <c r="E15" s="182">
        <f t="shared" si="1"/>
        <v>62.5</v>
      </c>
    </row>
    <row r="16" spans="1:5" x14ac:dyDescent="0.25">
      <c r="A16" s="80">
        <v>42743</v>
      </c>
      <c r="B16" s="182">
        <v>23</v>
      </c>
      <c r="C16" s="182">
        <v>3</v>
      </c>
      <c r="D16" s="182">
        <f t="shared" si="0"/>
        <v>13</v>
      </c>
      <c r="E16" s="182">
        <f t="shared" si="1"/>
        <v>52</v>
      </c>
    </row>
    <row r="17" spans="1:5" x14ac:dyDescent="0.25">
      <c r="A17" s="80">
        <v>42744</v>
      </c>
      <c r="B17" s="182">
        <v>26</v>
      </c>
      <c r="C17" s="182">
        <v>4</v>
      </c>
      <c r="D17" s="182">
        <f t="shared" si="0"/>
        <v>15</v>
      </c>
      <c r="E17" s="182">
        <f t="shared" si="1"/>
        <v>50</v>
      </c>
    </row>
    <row r="18" spans="1:5" x14ac:dyDescent="0.25">
      <c r="A18" s="80">
        <v>42745</v>
      </c>
      <c r="B18" s="182">
        <v>47</v>
      </c>
      <c r="C18" s="182">
        <v>20</v>
      </c>
      <c r="D18" s="182">
        <f t="shared" si="0"/>
        <v>33.5</v>
      </c>
      <c r="E18" s="182">
        <f t="shared" si="1"/>
        <v>31.5</v>
      </c>
    </row>
    <row r="19" spans="1:5" x14ac:dyDescent="0.25">
      <c r="A19" s="80">
        <v>42746</v>
      </c>
      <c r="B19" s="182">
        <v>55</v>
      </c>
      <c r="C19" s="182">
        <v>24</v>
      </c>
      <c r="D19" s="182">
        <f t="shared" si="0"/>
        <v>39.5</v>
      </c>
      <c r="E19" s="182">
        <f t="shared" si="1"/>
        <v>25.5</v>
      </c>
    </row>
    <row r="20" spans="1:5" x14ac:dyDescent="0.25">
      <c r="A20" s="80">
        <v>42747</v>
      </c>
      <c r="B20" s="182">
        <v>53</v>
      </c>
      <c r="C20" s="182">
        <v>16</v>
      </c>
      <c r="D20" s="182">
        <f t="shared" si="0"/>
        <v>34.5</v>
      </c>
      <c r="E20" s="182">
        <f t="shared" si="1"/>
        <v>30.5</v>
      </c>
    </row>
    <row r="21" spans="1:5" x14ac:dyDescent="0.25">
      <c r="A21" s="80">
        <v>42748</v>
      </c>
      <c r="B21" s="182">
        <v>25</v>
      </c>
      <c r="C21" s="182">
        <v>15</v>
      </c>
      <c r="D21" s="182">
        <f t="shared" si="0"/>
        <v>20</v>
      </c>
      <c r="E21" s="182">
        <f t="shared" si="1"/>
        <v>45</v>
      </c>
    </row>
    <row r="22" spans="1:5" x14ac:dyDescent="0.25">
      <c r="A22" s="80">
        <v>42749</v>
      </c>
      <c r="B22" s="182">
        <v>29</v>
      </c>
      <c r="C22" s="182">
        <v>15</v>
      </c>
      <c r="D22" s="182">
        <f t="shared" si="0"/>
        <v>22</v>
      </c>
      <c r="E22" s="182">
        <f t="shared" si="1"/>
        <v>43</v>
      </c>
    </row>
    <row r="23" spans="1:5" x14ac:dyDescent="0.25">
      <c r="A23" s="80">
        <v>42750</v>
      </c>
      <c r="B23" s="182">
        <v>30</v>
      </c>
      <c r="C23" s="182">
        <v>23</v>
      </c>
      <c r="D23" s="182">
        <f t="shared" si="0"/>
        <v>26.5</v>
      </c>
      <c r="E23" s="182">
        <f t="shared" si="1"/>
        <v>38.5</v>
      </c>
    </row>
    <row r="24" spans="1:5" x14ac:dyDescent="0.25">
      <c r="A24" s="80">
        <v>42751</v>
      </c>
      <c r="B24" s="182">
        <v>32</v>
      </c>
      <c r="C24" s="182">
        <v>26</v>
      </c>
      <c r="D24" s="182">
        <f t="shared" si="0"/>
        <v>29</v>
      </c>
      <c r="E24" s="182">
        <f t="shared" si="1"/>
        <v>36</v>
      </c>
    </row>
    <row r="25" spans="1:5" x14ac:dyDescent="0.25">
      <c r="A25" s="80">
        <v>42752</v>
      </c>
      <c r="B25" s="182">
        <v>43</v>
      </c>
      <c r="C25" s="182">
        <v>30</v>
      </c>
      <c r="D25" s="182">
        <f t="shared" si="0"/>
        <v>36.5</v>
      </c>
      <c r="E25" s="182">
        <f t="shared" si="1"/>
        <v>28.5</v>
      </c>
    </row>
    <row r="26" spans="1:5" x14ac:dyDescent="0.25">
      <c r="A26" s="80">
        <v>42753</v>
      </c>
      <c r="B26" s="182">
        <v>36</v>
      </c>
      <c r="C26" s="182">
        <v>31</v>
      </c>
      <c r="D26" s="182">
        <f t="shared" si="0"/>
        <v>33.5</v>
      </c>
      <c r="E26" s="182">
        <f t="shared" si="1"/>
        <v>31.5</v>
      </c>
    </row>
    <row r="27" spans="1:5" x14ac:dyDescent="0.25">
      <c r="A27" s="80">
        <v>42754</v>
      </c>
      <c r="B27" s="182">
        <v>38</v>
      </c>
      <c r="C27" s="182">
        <v>28</v>
      </c>
      <c r="D27" s="182">
        <f t="shared" si="0"/>
        <v>33</v>
      </c>
      <c r="E27" s="182">
        <f t="shared" si="1"/>
        <v>32</v>
      </c>
    </row>
    <row r="28" spans="1:5" x14ac:dyDescent="0.25">
      <c r="A28" s="80">
        <v>42755</v>
      </c>
      <c r="B28" s="182">
        <v>43</v>
      </c>
      <c r="C28" s="182">
        <v>35</v>
      </c>
      <c r="D28" s="182">
        <f t="shared" si="0"/>
        <v>39</v>
      </c>
      <c r="E28" s="182">
        <f t="shared" si="1"/>
        <v>26</v>
      </c>
    </row>
    <row r="29" spans="1:5" x14ac:dyDescent="0.25">
      <c r="A29" s="80">
        <v>42756</v>
      </c>
      <c r="B29" s="182">
        <v>46</v>
      </c>
      <c r="C29" s="182">
        <v>37</v>
      </c>
      <c r="D29" s="182">
        <f t="shared" si="0"/>
        <v>41.5</v>
      </c>
      <c r="E29" s="182">
        <f t="shared" si="1"/>
        <v>23.5</v>
      </c>
    </row>
    <row r="30" spans="1:5" x14ac:dyDescent="0.25">
      <c r="A30" s="80">
        <v>42757</v>
      </c>
      <c r="B30" s="182">
        <v>47</v>
      </c>
      <c r="C30" s="182">
        <v>37</v>
      </c>
      <c r="D30" s="182">
        <f t="shared" si="0"/>
        <v>42</v>
      </c>
      <c r="E30" s="182">
        <f t="shared" si="1"/>
        <v>23</v>
      </c>
    </row>
    <row r="31" spans="1:5" x14ac:dyDescent="0.25">
      <c r="A31" s="80">
        <v>42758</v>
      </c>
      <c r="B31" s="182">
        <v>40</v>
      </c>
      <c r="C31" s="182">
        <v>36</v>
      </c>
      <c r="D31" s="182">
        <f t="shared" si="0"/>
        <v>38</v>
      </c>
      <c r="E31" s="182">
        <f t="shared" si="1"/>
        <v>27</v>
      </c>
    </row>
    <row r="32" spans="1:5" x14ac:dyDescent="0.25">
      <c r="A32" s="80">
        <v>42759</v>
      </c>
      <c r="B32" s="182">
        <v>36</v>
      </c>
      <c r="C32" s="182">
        <v>30</v>
      </c>
      <c r="D32" s="182">
        <f t="shared" si="0"/>
        <v>33</v>
      </c>
      <c r="E32" s="182">
        <f t="shared" si="1"/>
        <v>32</v>
      </c>
    </row>
    <row r="33" spans="1:5" x14ac:dyDescent="0.25">
      <c r="A33" s="80">
        <v>42760</v>
      </c>
      <c r="B33" s="182">
        <v>40</v>
      </c>
      <c r="C33" s="182">
        <v>29</v>
      </c>
      <c r="D33" s="182">
        <f t="shared" si="0"/>
        <v>34.5</v>
      </c>
      <c r="E33" s="182">
        <f t="shared" si="1"/>
        <v>30.5</v>
      </c>
    </row>
    <row r="34" spans="1:5" x14ac:dyDescent="0.25">
      <c r="A34" s="80">
        <v>42761</v>
      </c>
      <c r="B34" s="182">
        <v>37</v>
      </c>
      <c r="C34" s="182">
        <v>27</v>
      </c>
      <c r="D34" s="182">
        <f t="shared" si="0"/>
        <v>32</v>
      </c>
      <c r="E34" s="182">
        <f t="shared" si="1"/>
        <v>33</v>
      </c>
    </row>
    <row r="35" spans="1:5" x14ac:dyDescent="0.25">
      <c r="A35" s="80">
        <v>42762</v>
      </c>
      <c r="B35" s="182">
        <v>30</v>
      </c>
      <c r="C35" s="182">
        <v>22</v>
      </c>
      <c r="D35" s="182">
        <f t="shared" si="0"/>
        <v>26</v>
      </c>
      <c r="E35" s="182">
        <f t="shared" si="1"/>
        <v>39</v>
      </c>
    </row>
    <row r="36" spans="1:5" x14ac:dyDescent="0.25">
      <c r="A36" s="80">
        <v>42763</v>
      </c>
      <c r="B36" s="182">
        <v>36</v>
      </c>
      <c r="C36" s="182">
        <v>21</v>
      </c>
      <c r="D36" s="182">
        <f t="shared" si="0"/>
        <v>28.5</v>
      </c>
      <c r="E36" s="182">
        <f t="shared" si="1"/>
        <v>36.5</v>
      </c>
    </row>
    <row r="37" spans="1:5" x14ac:dyDescent="0.25">
      <c r="A37" s="80">
        <v>42764</v>
      </c>
      <c r="B37" s="182">
        <v>42</v>
      </c>
      <c r="C37" s="182">
        <v>25</v>
      </c>
      <c r="D37" s="182">
        <f t="shared" si="0"/>
        <v>33.5</v>
      </c>
      <c r="E37" s="182">
        <f t="shared" si="1"/>
        <v>31.5</v>
      </c>
    </row>
    <row r="38" spans="1:5" x14ac:dyDescent="0.25">
      <c r="A38" s="80">
        <v>42765</v>
      </c>
      <c r="B38" s="182">
        <v>43</v>
      </c>
      <c r="C38" s="182">
        <v>20</v>
      </c>
      <c r="D38" s="182">
        <f t="shared" si="0"/>
        <v>31.5</v>
      </c>
      <c r="E38" s="182">
        <f t="shared" si="1"/>
        <v>33.5</v>
      </c>
    </row>
    <row r="39" spans="1:5" x14ac:dyDescent="0.25">
      <c r="A39" s="80">
        <v>42766</v>
      </c>
      <c r="B39" s="182">
        <v>57</v>
      </c>
      <c r="C39" s="182">
        <v>21</v>
      </c>
      <c r="D39" s="182">
        <f t="shared" si="0"/>
        <v>39</v>
      </c>
      <c r="E39" s="182">
        <f t="shared" si="1"/>
        <v>26</v>
      </c>
    </row>
    <row r="40" spans="1:5" x14ac:dyDescent="0.25">
      <c r="A40" s="80">
        <v>42767</v>
      </c>
      <c r="B40" s="182">
        <v>45</v>
      </c>
      <c r="C40" s="182">
        <v>34</v>
      </c>
      <c r="D40" s="182">
        <f t="shared" si="0"/>
        <v>39.5</v>
      </c>
      <c r="E40" s="182">
        <f t="shared" si="1"/>
        <v>25.5</v>
      </c>
    </row>
    <row r="41" spans="1:5" x14ac:dyDescent="0.25">
      <c r="A41" s="80">
        <v>42768</v>
      </c>
      <c r="B41" s="182">
        <v>40</v>
      </c>
      <c r="C41" s="182">
        <v>17</v>
      </c>
      <c r="D41" s="182">
        <f t="shared" si="0"/>
        <v>28.5</v>
      </c>
      <c r="E41" s="182">
        <f t="shared" si="1"/>
        <v>36.5</v>
      </c>
    </row>
    <row r="42" spans="1:5" x14ac:dyDescent="0.25">
      <c r="A42" s="80">
        <v>42769</v>
      </c>
      <c r="B42" s="182">
        <v>28</v>
      </c>
      <c r="C42" s="182">
        <v>16</v>
      </c>
      <c r="D42" s="182">
        <f t="shared" si="0"/>
        <v>22</v>
      </c>
      <c r="E42" s="182">
        <f t="shared" si="1"/>
        <v>43</v>
      </c>
    </row>
    <row r="43" spans="1:5" x14ac:dyDescent="0.25">
      <c r="A43" s="80">
        <v>42770</v>
      </c>
      <c r="B43" s="182">
        <v>32</v>
      </c>
      <c r="C43" s="182">
        <v>17</v>
      </c>
      <c r="D43" s="182">
        <f t="shared" si="0"/>
        <v>24.5</v>
      </c>
      <c r="E43" s="182">
        <f t="shared" si="1"/>
        <v>40.5</v>
      </c>
    </row>
    <row r="44" spans="1:5" x14ac:dyDescent="0.25">
      <c r="A44" s="80">
        <v>42771</v>
      </c>
      <c r="B44" s="182">
        <v>41</v>
      </c>
      <c r="C44" s="182">
        <v>19.5</v>
      </c>
      <c r="D44" s="182">
        <f>(B44+C44)/2</f>
        <v>30.25</v>
      </c>
      <c r="E44" s="182">
        <f t="shared" si="1"/>
        <v>34.75</v>
      </c>
    </row>
    <row r="45" spans="1:5" x14ac:dyDescent="0.25">
      <c r="A45" s="80">
        <v>42772</v>
      </c>
      <c r="B45" s="182">
        <v>44</v>
      </c>
      <c r="C45" s="182">
        <v>17</v>
      </c>
      <c r="D45" s="182">
        <f t="shared" si="0"/>
        <v>30.5</v>
      </c>
      <c r="E45" s="182">
        <f t="shared" si="1"/>
        <v>34.5</v>
      </c>
    </row>
    <row r="46" spans="1:5" x14ac:dyDescent="0.25">
      <c r="A46" s="80">
        <v>42773</v>
      </c>
      <c r="B46" s="182">
        <v>56</v>
      </c>
      <c r="C46" s="182">
        <v>28</v>
      </c>
      <c r="D46" s="182">
        <f t="shared" si="0"/>
        <v>42</v>
      </c>
      <c r="E46" s="182">
        <f t="shared" si="1"/>
        <v>23</v>
      </c>
    </row>
    <row r="47" spans="1:5" x14ac:dyDescent="0.25">
      <c r="A47" s="80">
        <v>42774</v>
      </c>
      <c r="B47" s="182">
        <v>49</v>
      </c>
      <c r="C47" s="182">
        <v>22</v>
      </c>
      <c r="D47" s="182">
        <f t="shared" si="0"/>
        <v>35.5</v>
      </c>
      <c r="E47" s="182">
        <f t="shared" si="1"/>
        <v>29.5</v>
      </c>
    </row>
    <row r="48" spans="1:5" x14ac:dyDescent="0.25">
      <c r="A48" s="80">
        <v>42775</v>
      </c>
      <c r="B48" s="182">
        <v>23</v>
      </c>
      <c r="C48" s="182">
        <v>10</v>
      </c>
      <c r="D48" s="182">
        <f t="shared" si="0"/>
        <v>16.5</v>
      </c>
      <c r="E48" s="182">
        <f t="shared" si="1"/>
        <v>48.5</v>
      </c>
    </row>
    <row r="49" spans="1:5" x14ac:dyDescent="0.25">
      <c r="A49" s="80">
        <v>42776</v>
      </c>
      <c r="B49" s="182">
        <v>35</v>
      </c>
      <c r="C49" s="182">
        <v>10</v>
      </c>
      <c r="D49" s="182">
        <f t="shared" si="0"/>
        <v>22.5</v>
      </c>
      <c r="E49" s="182">
        <f t="shared" si="1"/>
        <v>42.5</v>
      </c>
    </row>
    <row r="50" spans="1:5" x14ac:dyDescent="0.25">
      <c r="A50" s="80">
        <v>42777</v>
      </c>
      <c r="B50" s="182">
        <v>63</v>
      </c>
      <c r="C50" s="182">
        <v>24</v>
      </c>
      <c r="D50" s="182">
        <f t="shared" si="0"/>
        <v>43.5</v>
      </c>
      <c r="E50" s="182">
        <f t="shared" si="1"/>
        <v>21.5</v>
      </c>
    </row>
    <row r="51" spans="1:5" x14ac:dyDescent="0.25">
      <c r="A51" s="80">
        <v>42778</v>
      </c>
      <c r="B51" s="182">
        <v>62</v>
      </c>
      <c r="C51" s="182">
        <v>45</v>
      </c>
      <c r="D51" s="182">
        <f t="shared" si="0"/>
        <v>53.5</v>
      </c>
      <c r="E51" s="182">
        <f t="shared" si="1"/>
        <v>11.5</v>
      </c>
    </row>
    <row r="52" spans="1:5" x14ac:dyDescent="0.25">
      <c r="A52" s="80">
        <v>42779</v>
      </c>
      <c r="B52" s="182">
        <v>52</v>
      </c>
      <c r="C52" s="182">
        <v>20</v>
      </c>
      <c r="D52" s="182">
        <f t="shared" si="0"/>
        <v>36</v>
      </c>
      <c r="E52" s="182">
        <f t="shared" si="1"/>
        <v>29</v>
      </c>
    </row>
    <row r="53" spans="1:5" x14ac:dyDescent="0.25">
      <c r="A53" s="80">
        <v>42780</v>
      </c>
      <c r="B53" s="182">
        <v>49</v>
      </c>
      <c r="C53" s="182">
        <v>20</v>
      </c>
      <c r="D53" s="182">
        <f t="shared" si="0"/>
        <v>34.5</v>
      </c>
      <c r="E53" s="182">
        <f t="shared" si="1"/>
        <v>30.5</v>
      </c>
    </row>
    <row r="54" spans="1:5" x14ac:dyDescent="0.25">
      <c r="A54" s="80">
        <v>42781</v>
      </c>
      <c r="B54" s="182">
        <v>54</v>
      </c>
      <c r="C54" s="182">
        <v>26</v>
      </c>
      <c r="D54" s="182">
        <f t="shared" si="0"/>
        <v>40</v>
      </c>
      <c r="E54" s="182">
        <f t="shared" si="1"/>
        <v>25</v>
      </c>
    </row>
    <row r="55" spans="1:5" x14ac:dyDescent="0.25">
      <c r="A55" s="80">
        <v>42782</v>
      </c>
      <c r="B55" s="182">
        <v>48</v>
      </c>
      <c r="C55" s="182">
        <v>26</v>
      </c>
      <c r="D55" s="182">
        <f t="shared" si="0"/>
        <v>37</v>
      </c>
      <c r="E55" s="182">
        <f t="shared" si="1"/>
        <v>28</v>
      </c>
    </row>
    <row r="56" spans="1:5" x14ac:dyDescent="0.25">
      <c r="A56" s="80">
        <v>42783</v>
      </c>
      <c r="B56" s="182">
        <v>72</v>
      </c>
      <c r="C56" s="182">
        <v>35</v>
      </c>
      <c r="D56" s="182">
        <f t="shared" si="0"/>
        <v>53.5</v>
      </c>
      <c r="E56" s="182">
        <f t="shared" si="1"/>
        <v>11.5</v>
      </c>
    </row>
    <row r="57" spans="1:5" x14ac:dyDescent="0.25">
      <c r="A57" s="80">
        <v>42784</v>
      </c>
      <c r="B57" s="182">
        <v>73</v>
      </c>
      <c r="C57" s="182">
        <v>43</v>
      </c>
      <c r="D57" s="182">
        <f t="shared" si="0"/>
        <v>58</v>
      </c>
      <c r="E57" s="182">
        <f t="shared" si="1"/>
        <v>7</v>
      </c>
    </row>
    <row r="58" spans="1:5" x14ac:dyDescent="0.25">
      <c r="A58" s="80">
        <v>42785</v>
      </c>
      <c r="B58" s="182">
        <v>71</v>
      </c>
      <c r="C58" s="182">
        <v>43</v>
      </c>
      <c r="D58" s="182">
        <f t="shared" si="0"/>
        <v>57</v>
      </c>
      <c r="E58" s="182">
        <f t="shared" si="1"/>
        <v>8</v>
      </c>
    </row>
    <row r="59" spans="1:5" x14ac:dyDescent="0.25">
      <c r="A59" s="80">
        <v>42786</v>
      </c>
      <c r="B59" s="182">
        <v>72</v>
      </c>
      <c r="C59" s="182">
        <v>40</v>
      </c>
      <c r="D59" s="182">
        <f t="shared" si="0"/>
        <v>56</v>
      </c>
      <c r="E59" s="182">
        <f t="shared" si="1"/>
        <v>9</v>
      </c>
    </row>
    <row r="60" spans="1:5" x14ac:dyDescent="0.25">
      <c r="A60" s="80">
        <v>42787</v>
      </c>
      <c r="B60" s="182">
        <v>67</v>
      </c>
      <c r="C60" s="182">
        <v>47</v>
      </c>
      <c r="D60" s="182">
        <f t="shared" si="0"/>
        <v>57</v>
      </c>
      <c r="E60" s="182">
        <f t="shared" si="1"/>
        <v>8</v>
      </c>
    </row>
    <row r="61" spans="1:5" x14ac:dyDescent="0.25">
      <c r="A61" s="80">
        <v>42788</v>
      </c>
      <c r="B61" s="182">
        <v>71</v>
      </c>
      <c r="C61" s="182">
        <v>46</v>
      </c>
      <c r="D61" s="182">
        <f t="shared" si="0"/>
        <v>58.5</v>
      </c>
      <c r="E61" s="182">
        <f t="shared" si="1"/>
        <v>6.5</v>
      </c>
    </row>
    <row r="62" spans="1:5" x14ac:dyDescent="0.25">
      <c r="A62" s="80">
        <v>42789</v>
      </c>
      <c r="B62" s="182">
        <v>75</v>
      </c>
      <c r="C62" s="182">
        <v>39</v>
      </c>
      <c r="D62" s="182">
        <f t="shared" si="0"/>
        <v>57</v>
      </c>
      <c r="E62" s="182">
        <f t="shared" si="1"/>
        <v>8</v>
      </c>
    </row>
    <row r="63" spans="1:5" x14ac:dyDescent="0.25">
      <c r="A63" s="80">
        <v>42790</v>
      </c>
      <c r="B63" s="182">
        <v>51</v>
      </c>
      <c r="C63" s="182">
        <v>38</v>
      </c>
      <c r="D63" s="182">
        <f t="shared" si="0"/>
        <v>44.5</v>
      </c>
      <c r="E63" s="182">
        <f t="shared" si="1"/>
        <v>20.5</v>
      </c>
    </row>
    <row r="64" spans="1:5" x14ac:dyDescent="0.25">
      <c r="A64" s="80">
        <v>42791</v>
      </c>
      <c r="B64" s="182">
        <v>41</v>
      </c>
      <c r="C64" s="182">
        <v>17</v>
      </c>
      <c r="D64" s="182">
        <f t="shared" si="0"/>
        <v>29</v>
      </c>
      <c r="E64" s="182">
        <f t="shared" si="1"/>
        <v>36</v>
      </c>
    </row>
    <row r="65" spans="1:5" x14ac:dyDescent="0.25">
      <c r="A65" s="80">
        <v>42792</v>
      </c>
      <c r="B65" s="182">
        <v>37</v>
      </c>
      <c r="C65" s="182">
        <v>17</v>
      </c>
      <c r="D65" s="182">
        <f t="shared" si="0"/>
        <v>27</v>
      </c>
      <c r="E65" s="182">
        <f t="shared" si="1"/>
        <v>38</v>
      </c>
    </row>
    <row r="66" spans="1:5" x14ac:dyDescent="0.25">
      <c r="A66" s="80">
        <v>42793</v>
      </c>
      <c r="B66" s="182">
        <v>50</v>
      </c>
      <c r="C66" s="182">
        <v>24</v>
      </c>
      <c r="D66" s="182">
        <f t="shared" si="0"/>
        <v>37</v>
      </c>
      <c r="E66" s="182">
        <f t="shared" si="1"/>
        <v>28</v>
      </c>
    </row>
    <row r="67" spans="1:5" x14ac:dyDescent="0.25">
      <c r="A67" s="80">
        <v>42794</v>
      </c>
      <c r="B67" s="182">
        <v>59</v>
      </c>
      <c r="C67" s="182">
        <v>24</v>
      </c>
      <c r="D67" s="182">
        <f t="shared" si="0"/>
        <v>41.5</v>
      </c>
      <c r="E67" s="182">
        <f t="shared" si="1"/>
        <v>23.5</v>
      </c>
    </row>
    <row r="68" spans="1:5" x14ac:dyDescent="0.25">
      <c r="A68" s="80">
        <v>42795</v>
      </c>
      <c r="B68" s="182">
        <v>72</v>
      </c>
      <c r="C68" s="182">
        <v>38</v>
      </c>
      <c r="D68" s="182">
        <f t="shared" si="0"/>
        <v>55</v>
      </c>
      <c r="E68" s="182">
        <f t="shared" si="1"/>
        <v>10</v>
      </c>
    </row>
    <row r="69" spans="1:5" x14ac:dyDescent="0.25">
      <c r="A69" s="80">
        <v>42796</v>
      </c>
      <c r="B69" s="182">
        <v>41</v>
      </c>
      <c r="C69" s="182">
        <v>23</v>
      </c>
      <c r="D69" s="182">
        <f t="shared" si="0"/>
        <v>32</v>
      </c>
      <c r="E69" s="182">
        <f t="shared" si="1"/>
        <v>33</v>
      </c>
    </row>
    <row r="70" spans="1:5" x14ac:dyDescent="0.25">
      <c r="A70" s="80">
        <v>42797</v>
      </c>
      <c r="B70" s="182">
        <v>42</v>
      </c>
      <c r="C70" s="182">
        <v>15</v>
      </c>
      <c r="D70" s="182">
        <f t="shared" si="0"/>
        <v>28.5</v>
      </c>
      <c r="E70" s="182">
        <f t="shared" si="1"/>
        <v>36.5</v>
      </c>
    </row>
    <row r="71" spans="1:5" x14ac:dyDescent="0.25">
      <c r="A71" s="80">
        <v>42798</v>
      </c>
      <c r="B71" s="182">
        <v>43</v>
      </c>
      <c r="C71" s="182">
        <v>15</v>
      </c>
      <c r="D71" s="182">
        <f t="shared" si="0"/>
        <v>29</v>
      </c>
      <c r="E71" s="182">
        <f t="shared" si="1"/>
        <v>36</v>
      </c>
    </row>
    <row r="72" spans="1:5" x14ac:dyDescent="0.25">
      <c r="A72" s="80">
        <v>42799</v>
      </c>
      <c r="B72" s="182">
        <v>69</v>
      </c>
      <c r="C72" s="182">
        <v>33</v>
      </c>
      <c r="D72" s="182">
        <f t="shared" si="0"/>
        <v>51</v>
      </c>
      <c r="E72" s="182">
        <f t="shared" si="1"/>
        <v>14</v>
      </c>
    </row>
    <row r="73" spans="1:5" x14ac:dyDescent="0.25">
      <c r="A73" s="80">
        <v>42800</v>
      </c>
      <c r="B73" s="182">
        <v>62</v>
      </c>
      <c r="C73" s="182">
        <v>53</v>
      </c>
      <c r="D73" s="182">
        <f t="shared" si="0"/>
        <v>57.5</v>
      </c>
      <c r="E73" s="182">
        <f t="shared" si="1"/>
        <v>7.5</v>
      </c>
    </row>
    <row r="74" spans="1:5" x14ac:dyDescent="0.25">
      <c r="A74" s="80">
        <v>42801</v>
      </c>
      <c r="B74" s="182">
        <v>72</v>
      </c>
      <c r="C74" s="182">
        <v>36</v>
      </c>
      <c r="D74" s="182">
        <f t="shared" ref="D74:D137" si="2">(B74+C74)/2</f>
        <v>54</v>
      </c>
      <c r="E74" s="182">
        <f t="shared" ref="E74:E137" si="3">IF(65-D74&gt;0,65-D74,0)</f>
        <v>11</v>
      </c>
    </row>
    <row r="75" spans="1:5" x14ac:dyDescent="0.25">
      <c r="A75" s="80">
        <v>42802</v>
      </c>
      <c r="B75" s="182">
        <v>55</v>
      </c>
      <c r="C75" s="182">
        <v>36</v>
      </c>
      <c r="D75" s="182">
        <f t="shared" si="2"/>
        <v>45.5</v>
      </c>
      <c r="E75" s="182">
        <f t="shared" si="3"/>
        <v>19.5</v>
      </c>
    </row>
    <row r="76" spans="1:5" x14ac:dyDescent="0.25">
      <c r="A76" s="80">
        <v>42803</v>
      </c>
      <c r="B76" s="182">
        <v>60</v>
      </c>
      <c r="C76" s="182">
        <v>32</v>
      </c>
      <c r="D76" s="182">
        <f t="shared" si="2"/>
        <v>46</v>
      </c>
      <c r="E76" s="182">
        <f t="shared" si="3"/>
        <v>19</v>
      </c>
    </row>
    <row r="77" spans="1:5" x14ac:dyDescent="0.25">
      <c r="A77" s="80">
        <v>42804</v>
      </c>
      <c r="B77" s="182">
        <v>52</v>
      </c>
      <c r="C77" s="182">
        <v>22</v>
      </c>
      <c r="D77" s="182">
        <f t="shared" si="2"/>
        <v>37</v>
      </c>
      <c r="E77" s="182">
        <f t="shared" si="3"/>
        <v>28</v>
      </c>
    </row>
    <row r="78" spans="1:5" x14ac:dyDescent="0.25">
      <c r="A78" s="80">
        <v>42805</v>
      </c>
      <c r="B78" s="182">
        <v>37</v>
      </c>
      <c r="C78" s="182">
        <v>20</v>
      </c>
      <c r="D78" s="182">
        <f t="shared" si="2"/>
        <v>28.5</v>
      </c>
      <c r="E78" s="182">
        <f t="shared" si="3"/>
        <v>36.5</v>
      </c>
    </row>
    <row r="79" spans="1:5" x14ac:dyDescent="0.25">
      <c r="A79" s="80">
        <v>42806</v>
      </c>
      <c r="B79" s="182">
        <v>32</v>
      </c>
      <c r="C79" s="182">
        <v>19</v>
      </c>
      <c r="D79" s="182">
        <f t="shared" si="2"/>
        <v>25.5</v>
      </c>
      <c r="E79" s="182">
        <f t="shared" si="3"/>
        <v>39.5</v>
      </c>
    </row>
    <row r="80" spans="1:5" x14ac:dyDescent="0.25">
      <c r="A80" s="80">
        <v>42807</v>
      </c>
      <c r="B80" s="182">
        <v>40</v>
      </c>
      <c r="C80" s="182">
        <v>25</v>
      </c>
      <c r="D80" s="182">
        <f t="shared" si="2"/>
        <v>32.5</v>
      </c>
      <c r="E80" s="182">
        <f t="shared" si="3"/>
        <v>32.5</v>
      </c>
    </row>
    <row r="81" spans="1:5" x14ac:dyDescent="0.25">
      <c r="A81" s="80">
        <v>42808</v>
      </c>
      <c r="B81" s="182">
        <v>33</v>
      </c>
      <c r="C81" s="182">
        <v>20</v>
      </c>
      <c r="D81" s="182">
        <f t="shared" si="2"/>
        <v>26.5</v>
      </c>
      <c r="E81" s="182">
        <f t="shared" si="3"/>
        <v>38.5</v>
      </c>
    </row>
    <row r="82" spans="1:5" x14ac:dyDescent="0.25">
      <c r="A82" s="80">
        <v>42809</v>
      </c>
      <c r="B82" s="182">
        <v>32</v>
      </c>
      <c r="C82" s="182">
        <v>10</v>
      </c>
      <c r="D82" s="182">
        <f t="shared" si="2"/>
        <v>21</v>
      </c>
      <c r="E82" s="182">
        <f t="shared" si="3"/>
        <v>44</v>
      </c>
    </row>
    <row r="83" spans="1:5" x14ac:dyDescent="0.25">
      <c r="A83" s="80">
        <v>42810</v>
      </c>
      <c r="B83" s="182">
        <v>38</v>
      </c>
      <c r="C83" s="182">
        <v>10</v>
      </c>
      <c r="D83" s="182">
        <f t="shared" si="2"/>
        <v>24</v>
      </c>
      <c r="E83" s="182">
        <f t="shared" si="3"/>
        <v>41</v>
      </c>
    </row>
    <row r="84" spans="1:5" x14ac:dyDescent="0.25">
      <c r="A84" s="80">
        <v>42811</v>
      </c>
      <c r="B84" s="182">
        <v>55</v>
      </c>
      <c r="C84" s="182">
        <v>30</v>
      </c>
      <c r="D84" s="182">
        <f t="shared" si="2"/>
        <v>42.5</v>
      </c>
      <c r="E84" s="182">
        <f t="shared" si="3"/>
        <v>22.5</v>
      </c>
    </row>
    <row r="85" spans="1:5" x14ac:dyDescent="0.25">
      <c r="A85" s="80">
        <v>42812</v>
      </c>
      <c r="B85" s="182">
        <v>68</v>
      </c>
      <c r="C85" s="182">
        <v>33</v>
      </c>
      <c r="D85" s="182">
        <f t="shared" si="2"/>
        <v>50.5</v>
      </c>
      <c r="E85" s="182">
        <f t="shared" si="3"/>
        <v>14.5</v>
      </c>
    </row>
    <row r="86" spans="1:5" x14ac:dyDescent="0.25">
      <c r="A86" s="80">
        <v>42813</v>
      </c>
      <c r="B86" s="182">
        <v>59</v>
      </c>
      <c r="C86" s="182">
        <v>25</v>
      </c>
      <c r="D86" s="182">
        <f t="shared" si="2"/>
        <v>42</v>
      </c>
      <c r="E86" s="182">
        <f t="shared" si="3"/>
        <v>23</v>
      </c>
    </row>
    <row r="87" spans="1:5" x14ac:dyDescent="0.25">
      <c r="A87" s="80">
        <v>42814</v>
      </c>
      <c r="B87" s="182">
        <v>62</v>
      </c>
      <c r="C87" s="182">
        <v>39</v>
      </c>
      <c r="D87" s="182">
        <f t="shared" si="2"/>
        <v>50.5</v>
      </c>
      <c r="E87" s="182">
        <f t="shared" si="3"/>
        <v>14.5</v>
      </c>
    </row>
    <row r="88" spans="1:5" x14ac:dyDescent="0.25">
      <c r="A88" s="80">
        <v>42815</v>
      </c>
      <c r="B88" s="182">
        <v>70</v>
      </c>
      <c r="C88" s="182">
        <v>41</v>
      </c>
      <c r="D88" s="182">
        <f t="shared" si="2"/>
        <v>55.5</v>
      </c>
      <c r="E88" s="182">
        <f t="shared" si="3"/>
        <v>9.5</v>
      </c>
    </row>
    <row r="89" spans="1:5" x14ac:dyDescent="0.25">
      <c r="A89" s="80">
        <v>42816</v>
      </c>
      <c r="B89" s="182">
        <v>56</v>
      </c>
      <c r="C89" s="182">
        <v>29</v>
      </c>
      <c r="D89" s="182">
        <f t="shared" si="2"/>
        <v>42.5</v>
      </c>
      <c r="E89" s="182">
        <f t="shared" si="3"/>
        <v>22.5</v>
      </c>
    </row>
    <row r="90" spans="1:5" x14ac:dyDescent="0.25">
      <c r="A90" s="80">
        <v>42817</v>
      </c>
      <c r="B90" s="182">
        <v>46</v>
      </c>
      <c r="C90" s="182">
        <v>29</v>
      </c>
      <c r="D90" s="182">
        <f t="shared" si="2"/>
        <v>37.5</v>
      </c>
      <c r="E90" s="182">
        <f t="shared" si="3"/>
        <v>27.5</v>
      </c>
    </row>
    <row r="91" spans="1:5" x14ac:dyDescent="0.25">
      <c r="A91" s="80">
        <v>42818</v>
      </c>
      <c r="B91" s="182">
        <v>64</v>
      </c>
      <c r="C91" s="182">
        <v>37</v>
      </c>
      <c r="D91" s="182">
        <f t="shared" si="2"/>
        <v>50.5</v>
      </c>
      <c r="E91" s="182">
        <f t="shared" si="3"/>
        <v>14.5</v>
      </c>
    </row>
    <row r="92" spans="1:5" x14ac:dyDescent="0.25">
      <c r="A92" s="80">
        <v>42819</v>
      </c>
      <c r="B92" s="182">
        <v>70</v>
      </c>
      <c r="C92" s="182">
        <v>54</v>
      </c>
      <c r="D92" s="182">
        <f t="shared" si="2"/>
        <v>62</v>
      </c>
      <c r="E92" s="182">
        <f t="shared" si="3"/>
        <v>3</v>
      </c>
    </row>
    <row r="93" spans="1:5" x14ac:dyDescent="0.25">
      <c r="A93" s="80">
        <v>42820</v>
      </c>
      <c r="B93" s="182">
        <v>56</v>
      </c>
      <c r="C93" s="182">
        <v>45</v>
      </c>
      <c r="D93" s="182">
        <f t="shared" si="2"/>
        <v>50.5</v>
      </c>
      <c r="E93" s="182">
        <f t="shared" si="3"/>
        <v>14.5</v>
      </c>
    </row>
    <row r="94" spans="1:5" x14ac:dyDescent="0.25">
      <c r="A94" s="80">
        <v>42821</v>
      </c>
      <c r="B94" s="182">
        <v>50</v>
      </c>
      <c r="C94" s="182">
        <v>44</v>
      </c>
      <c r="D94" s="182">
        <f t="shared" si="2"/>
        <v>47</v>
      </c>
      <c r="E94" s="182">
        <f t="shared" si="3"/>
        <v>18</v>
      </c>
    </row>
    <row r="95" spans="1:5" x14ac:dyDescent="0.25">
      <c r="A95" s="80">
        <v>42822</v>
      </c>
      <c r="B95" s="182">
        <v>51</v>
      </c>
      <c r="C95" s="182">
        <v>44</v>
      </c>
      <c r="D95" s="182">
        <f t="shared" si="2"/>
        <v>47.5</v>
      </c>
      <c r="E95" s="182">
        <f t="shared" si="3"/>
        <v>17.5</v>
      </c>
    </row>
    <row r="96" spans="1:5" x14ac:dyDescent="0.25">
      <c r="A96" s="80">
        <v>42823</v>
      </c>
      <c r="B96" s="182">
        <v>54</v>
      </c>
      <c r="C96" s="182">
        <v>46</v>
      </c>
      <c r="D96" s="182">
        <f t="shared" si="2"/>
        <v>50</v>
      </c>
      <c r="E96" s="182">
        <f t="shared" si="3"/>
        <v>15</v>
      </c>
    </row>
    <row r="97" spans="1:5" x14ac:dyDescent="0.25">
      <c r="A97" s="80">
        <v>42824</v>
      </c>
      <c r="B97" s="182">
        <v>50</v>
      </c>
      <c r="C97" s="182">
        <v>41</v>
      </c>
      <c r="D97" s="182">
        <f t="shared" si="2"/>
        <v>45.5</v>
      </c>
      <c r="E97" s="182">
        <f t="shared" si="3"/>
        <v>19.5</v>
      </c>
    </row>
    <row r="98" spans="1:5" x14ac:dyDescent="0.25">
      <c r="A98" s="80">
        <v>42825</v>
      </c>
      <c r="B98" s="182">
        <v>48</v>
      </c>
      <c r="C98" s="182">
        <v>39</v>
      </c>
      <c r="D98" s="182">
        <f t="shared" si="2"/>
        <v>43.5</v>
      </c>
      <c r="E98" s="182">
        <f t="shared" si="3"/>
        <v>21.5</v>
      </c>
    </row>
    <row r="99" spans="1:5" x14ac:dyDescent="0.25">
      <c r="A99" s="80">
        <v>42826</v>
      </c>
      <c r="B99" s="182">
        <v>45</v>
      </c>
      <c r="C99" s="182">
        <v>36</v>
      </c>
      <c r="D99" s="182">
        <f t="shared" si="2"/>
        <v>40.5</v>
      </c>
      <c r="E99" s="182">
        <f t="shared" si="3"/>
        <v>24.5</v>
      </c>
    </row>
    <row r="100" spans="1:5" x14ac:dyDescent="0.25">
      <c r="A100" s="80">
        <v>42827</v>
      </c>
      <c r="B100" s="182">
        <v>54</v>
      </c>
      <c r="C100" s="182">
        <v>35</v>
      </c>
      <c r="D100" s="182">
        <f t="shared" si="2"/>
        <v>44.5</v>
      </c>
      <c r="E100" s="182">
        <f t="shared" si="3"/>
        <v>20.5</v>
      </c>
    </row>
    <row r="101" spans="1:5" x14ac:dyDescent="0.25">
      <c r="A101" s="80">
        <v>42828</v>
      </c>
      <c r="B101" s="182">
        <v>60</v>
      </c>
      <c r="C101" s="182">
        <v>46</v>
      </c>
      <c r="D101" s="182">
        <f t="shared" si="2"/>
        <v>53</v>
      </c>
      <c r="E101" s="182">
        <f t="shared" si="3"/>
        <v>12</v>
      </c>
    </row>
    <row r="102" spans="1:5" x14ac:dyDescent="0.25">
      <c r="A102" s="80">
        <v>42829</v>
      </c>
      <c r="B102" s="182">
        <v>56</v>
      </c>
      <c r="C102" s="182">
        <v>49</v>
      </c>
      <c r="D102" s="182">
        <f t="shared" si="2"/>
        <v>52.5</v>
      </c>
      <c r="E102" s="182">
        <f t="shared" si="3"/>
        <v>12.5</v>
      </c>
    </row>
    <row r="103" spans="1:5" x14ac:dyDescent="0.25">
      <c r="A103" s="80">
        <v>42830</v>
      </c>
      <c r="B103" s="182">
        <v>55</v>
      </c>
      <c r="C103" s="182">
        <v>43</v>
      </c>
      <c r="D103" s="182">
        <f t="shared" si="2"/>
        <v>49</v>
      </c>
      <c r="E103" s="182">
        <f t="shared" si="3"/>
        <v>16</v>
      </c>
    </row>
    <row r="104" spans="1:5" x14ac:dyDescent="0.25">
      <c r="A104" s="80">
        <v>42831</v>
      </c>
      <c r="B104" s="182">
        <v>46</v>
      </c>
      <c r="C104" s="182">
        <v>37</v>
      </c>
      <c r="D104" s="182">
        <f t="shared" si="2"/>
        <v>41.5</v>
      </c>
      <c r="E104" s="182">
        <f t="shared" si="3"/>
        <v>23.5</v>
      </c>
    </row>
    <row r="105" spans="1:5" x14ac:dyDescent="0.25">
      <c r="A105" s="80">
        <v>42832</v>
      </c>
      <c r="B105" s="182">
        <v>55</v>
      </c>
      <c r="C105" s="182">
        <v>33</v>
      </c>
      <c r="D105" s="182">
        <f t="shared" si="2"/>
        <v>44</v>
      </c>
      <c r="E105" s="182">
        <f t="shared" si="3"/>
        <v>21</v>
      </c>
    </row>
    <row r="106" spans="1:5" x14ac:dyDescent="0.25">
      <c r="A106" s="80">
        <v>42833</v>
      </c>
      <c r="B106" s="182">
        <v>60</v>
      </c>
      <c r="C106" s="182">
        <v>32</v>
      </c>
      <c r="D106" s="182">
        <f t="shared" si="2"/>
        <v>46</v>
      </c>
      <c r="E106" s="182">
        <f t="shared" si="3"/>
        <v>19</v>
      </c>
    </row>
    <row r="107" spans="1:5" x14ac:dyDescent="0.25">
      <c r="A107" s="80">
        <v>42834</v>
      </c>
      <c r="B107" s="182">
        <v>78</v>
      </c>
      <c r="C107" s="182">
        <v>42</v>
      </c>
      <c r="D107" s="182">
        <f t="shared" si="2"/>
        <v>60</v>
      </c>
      <c r="E107" s="182">
        <f t="shared" si="3"/>
        <v>5</v>
      </c>
    </row>
    <row r="108" spans="1:5" x14ac:dyDescent="0.25">
      <c r="A108" s="80">
        <v>42835</v>
      </c>
      <c r="B108" s="182">
        <v>80</v>
      </c>
      <c r="C108" s="182">
        <v>59</v>
      </c>
      <c r="D108" s="182">
        <f t="shared" si="2"/>
        <v>69.5</v>
      </c>
      <c r="E108" s="182">
        <f t="shared" si="3"/>
        <v>0</v>
      </c>
    </row>
    <row r="109" spans="1:5" x14ac:dyDescent="0.25">
      <c r="A109" s="80">
        <v>42836</v>
      </c>
      <c r="B109" s="182">
        <v>71</v>
      </c>
      <c r="C109" s="182">
        <v>40</v>
      </c>
      <c r="D109" s="182">
        <f t="shared" si="2"/>
        <v>55.5</v>
      </c>
      <c r="E109" s="182">
        <f t="shared" si="3"/>
        <v>9.5</v>
      </c>
    </row>
    <row r="110" spans="1:5" x14ac:dyDescent="0.25">
      <c r="A110" s="80">
        <v>42837</v>
      </c>
      <c r="B110" s="182">
        <v>61</v>
      </c>
      <c r="C110" s="182">
        <v>38</v>
      </c>
      <c r="D110" s="182">
        <f t="shared" si="2"/>
        <v>49.5</v>
      </c>
      <c r="E110" s="182">
        <f t="shared" si="3"/>
        <v>15.5</v>
      </c>
    </row>
    <row r="111" spans="1:5" x14ac:dyDescent="0.25">
      <c r="A111" s="80">
        <v>42838</v>
      </c>
      <c r="B111" s="182">
        <v>73</v>
      </c>
      <c r="C111" s="182">
        <v>38</v>
      </c>
      <c r="D111" s="182">
        <f t="shared" si="2"/>
        <v>55.5</v>
      </c>
      <c r="E111" s="182">
        <f t="shared" si="3"/>
        <v>9.5</v>
      </c>
    </row>
    <row r="112" spans="1:5" x14ac:dyDescent="0.25">
      <c r="A112" s="80">
        <v>42839</v>
      </c>
      <c r="B112" s="182">
        <v>78</v>
      </c>
      <c r="C112" s="182">
        <v>56</v>
      </c>
      <c r="D112" s="182">
        <f t="shared" si="2"/>
        <v>67</v>
      </c>
      <c r="E112" s="182">
        <f t="shared" si="3"/>
        <v>0</v>
      </c>
    </row>
    <row r="113" spans="1:5" x14ac:dyDescent="0.25">
      <c r="A113" s="80">
        <v>42840</v>
      </c>
      <c r="B113" s="182">
        <v>75</v>
      </c>
      <c r="C113" s="182">
        <v>57</v>
      </c>
      <c r="D113" s="182">
        <f t="shared" si="2"/>
        <v>66</v>
      </c>
      <c r="E113" s="182">
        <f t="shared" si="3"/>
        <v>0</v>
      </c>
    </row>
    <row r="114" spans="1:5" x14ac:dyDescent="0.25">
      <c r="A114" s="80">
        <v>42841</v>
      </c>
      <c r="B114" s="182">
        <v>79</v>
      </c>
      <c r="C114" s="182">
        <v>62</v>
      </c>
      <c r="D114" s="182">
        <f t="shared" si="2"/>
        <v>70.5</v>
      </c>
      <c r="E114" s="182">
        <f t="shared" si="3"/>
        <v>0</v>
      </c>
    </row>
    <row r="115" spans="1:5" x14ac:dyDescent="0.25">
      <c r="A115" s="80">
        <v>42842</v>
      </c>
      <c r="B115" s="182">
        <v>72</v>
      </c>
      <c r="C115" s="182">
        <v>46</v>
      </c>
      <c r="D115" s="182">
        <f t="shared" si="2"/>
        <v>59</v>
      </c>
      <c r="E115" s="182">
        <f t="shared" si="3"/>
        <v>6</v>
      </c>
    </row>
    <row r="116" spans="1:5" x14ac:dyDescent="0.25">
      <c r="A116" s="80">
        <v>42843</v>
      </c>
      <c r="B116" s="182">
        <v>72</v>
      </c>
      <c r="C116" s="182">
        <v>45</v>
      </c>
      <c r="D116" s="182">
        <f t="shared" si="2"/>
        <v>58.5</v>
      </c>
      <c r="E116" s="182">
        <f t="shared" si="3"/>
        <v>6.5</v>
      </c>
    </row>
    <row r="117" spans="1:5" x14ac:dyDescent="0.25">
      <c r="A117" s="80">
        <v>42844</v>
      </c>
      <c r="B117" s="182">
        <v>76</v>
      </c>
      <c r="C117" s="182">
        <v>50</v>
      </c>
      <c r="D117" s="182">
        <f t="shared" si="2"/>
        <v>63</v>
      </c>
      <c r="E117" s="182">
        <f t="shared" si="3"/>
        <v>2</v>
      </c>
    </row>
    <row r="118" spans="1:5" x14ac:dyDescent="0.25">
      <c r="A118" s="80">
        <v>42845</v>
      </c>
      <c r="B118" s="182">
        <v>82</v>
      </c>
      <c r="C118" s="182">
        <v>56</v>
      </c>
      <c r="D118" s="182">
        <f t="shared" si="2"/>
        <v>69</v>
      </c>
      <c r="E118" s="182">
        <f t="shared" si="3"/>
        <v>0</v>
      </c>
    </row>
    <row r="119" spans="1:5" x14ac:dyDescent="0.25">
      <c r="A119" s="80">
        <v>42846</v>
      </c>
      <c r="B119" s="182">
        <v>69</v>
      </c>
      <c r="C119" s="182">
        <v>42</v>
      </c>
      <c r="D119" s="182">
        <f t="shared" si="2"/>
        <v>55.5</v>
      </c>
      <c r="E119" s="182">
        <f t="shared" si="3"/>
        <v>9.5</v>
      </c>
    </row>
    <row r="120" spans="1:5" x14ac:dyDescent="0.25">
      <c r="A120" s="80">
        <v>42847</v>
      </c>
      <c r="B120" s="182">
        <v>56</v>
      </c>
      <c r="C120" s="182">
        <v>42</v>
      </c>
      <c r="D120" s="182">
        <f t="shared" si="2"/>
        <v>49</v>
      </c>
      <c r="E120" s="182">
        <f t="shared" si="3"/>
        <v>16</v>
      </c>
    </row>
    <row r="121" spans="1:5" x14ac:dyDescent="0.25">
      <c r="A121" s="80">
        <v>42848</v>
      </c>
      <c r="B121" s="182">
        <v>63</v>
      </c>
      <c r="C121" s="182">
        <v>37</v>
      </c>
      <c r="D121" s="182">
        <f t="shared" si="2"/>
        <v>50</v>
      </c>
      <c r="E121" s="182">
        <f t="shared" si="3"/>
        <v>15</v>
      </c>
    </row>
    <row r="122" spans="1:5" x14ac:dyDescent="0.25">
      <c r="A122" s="80">
        <v>42849</v>
      </c>
      <c r="B122" s="182">
        <v>71</v>
      </c>
      <c r="C122" s="182">
        <v>35</v>
      </c>
      <c r="D122" s="182">
        <f t="shared" si="2"/>
        <v>53</v>
      </c>
      <c r="E122" s="182">
        <f t="shared" si="3"/>
        <v>12</v>
      </c>
    </row>
    <row r="123" spans="1:5" x14ac:dyDescent="0.25">
      <c r="A123" s="80">
        <v>42850</v>
      </c>
      <c r="B123" s="182">
        <v>75</v>
      </c>
      <c r="C123" s="182">
        <v>49</v>
      </c>
      <c r="D123" s="182">
        <f t="shared" si="2"/>
        <v>62</v>
      </c>
      <c r="E123" s="182">
        <f t="shared" si="3"/>
        <v>3</v>
      </c>
    </row>
    <row r="124" spans="1:5" x14ac:dyDescent="0.25">
      <c r="A124" s="80">
        <v>42851</v>
      </c>
      <c r="B124" s="182">
        <v>76</v>
      </c>
      <c r="C124" s="182">
        <v>48</v>
      </c>
      <c r="D124" s="182">
        <f t="shared" si="2"/>
        <v>62</v>
      </c>
      <c r="E124" s="182">
        <f t="shared" si="3"/>
        <v>3</v>
      </c>
    </row>
    <row r="125" spans="1:5" x14ac:dyDescent="0.25">
      <c r="A125" s="80">
        <v>42852</v>
      </c>
      <c r="B125" s="182">
        <v>53</v>
      </c>
      <c r="C125" s="182">
        <v>39</v>
      </c>
      <c r="D125" s="182">
        <f t="shared" si="2"/>
        <v>46</v>
      </c>
      <c r="E125" s="182">
        <f t="shared" si="3"/>
        <v>19</v>
      </c>
    </row>
    <row r="126" spans="1:5" x14ac:dyDescent="0.25">
      <c r="A126" s="80">
        <v>42853</v>
      </c>
      <c r="B126" s="182">
        <v>59</v>
      </c>
      <c r="C126" s="182">
        <v>38</v>
      </c>
      <c r="D126" s="182">
        <f t="shared" si="2"/>
        <v>48.5</v>
      </c>
      <c r="E126" s="182">
        <f t="shared" si="3"/>
        <v>16.5</v>
      </c>
    </row>
    <row r="127" spans="1:5" x14ac:dyDescent="0.25">
      <c r="A127" s="80">
        <v>42854</v>
      </c>
      <c r="B127" s="182">
        <v>50</v>
      </c>
      <c r="C127" s="182">
        <v>42</v>
      </c>
      <c r="D127" s="182">
        <f t="shared" si="2"/>
        <v>46</v>
      </c>
      <c r="E127" s="182">
        <f t="shared" si="3"/>
        <v>19</v>
      </c>
    </row>
    <row r="128" spans="1:5" x14ac:dyDescent="0.25">
      <c r="A128" s="80">
        <v>42855</v>
      </c>
      <c r="B128" s="182">
        <v>48</v>
      </c>
      <c r="C128" s="182">
        <v>41</v>
      </c>
      <c r="D128" s="182">
        <f t="shared" si="2"/>
        <v>44.5</v>
      </c>
      <c r="E128" s="182">
        <f t="shared" si="3"/>
        <v>20.5</v>
      </c>
    </row>
    <row r="129" spans="1:5" x14ac:dyDescent="0.25">
      <c r="A129" s="80">
        <v>42856</v>
      </c>
      <c r="B129" s="182">
        <v>53</v>
      </c>
      <c r="C129" s="182">
        <v>43</v>
      </c>
      <c r="D129" s="182">
        <f t="shared" si="2"/>
        <v>48</v>
      </c>
      <c r="E129" s="182">
        <f t="shared" si="3"/>
        <v>17</v>
      </c>
    </row>
    <row r="130" spans="1:5" x14ac:dyDescent="0.25">
      <c r="A130" s="80">
        <v>42857</v>
      </c>
      <c r="B130" s="182">
        <v>49</v>
      </c>
      <c r="C130" s="182">
        <v>41</v>
      </c>
      <c r="D130" s="182">
        <f t="shared" si="2"/>
        <v>45</v>
      </c>
      <c r="E130" s="182">
        <f t="shared" si="3"/>
        <v>20</v>
      </c>
    </row>
    <row r="131" spans="1:5" x14ac:dyDescent="0.25">
      <c r="A131" s="80">
        <v>42858</v>
      </c>
      <c r="B131" s="182">
        <v>66</v>
      </c>
      <c r="C131" s="182">
        <v>41</v>
      </c>
      <c r="D131" s="182">
        <f t="shared" si="2"/>
        <v>53.5</v>
      </c>
      <c r="E131" s="182">
        <f t="shared" si="3"/>
        <v>11.5</v>
      </c>
    </row>
    <row r="132" spans="1:5" x14ac:dyDescent="0.25">
      <c r="A132" s="80">
        <v>42859</v>
      </c>
      <c r="B132" s="182">
        <v>51</v>
      </c>
      <c r="C132" s="182">
        <v>41</v>
      </c>
      <c r="D132" s="182">
        <f t="shared" si="2"/>
        <v>46</v>
      </c>
      <c r="E132" s="182">
        <f t="shared" si="3"/>
        <v>19</v>
      </c>
    </row>
    <row r="133" spans="1:5" x14ac:dyDescent="0.25">
      <c r="A133" s="80">
        <v>42860</v>
      </c>
      <c r="B133" s="182">
        <v>66</v>
      </c>
      <c r="C133" s="182">
        <v>40</v>
      </c>
      <c r="D133" s="182">
        <f t="shared" si="2"/>
        <v>53</v>
      </c>
      <c r="E133" s="182">
        <f t="shared" si="3"/>
        <v>12</v>
      </c>
    </row>
    <row r="134" spans="1:5" x14ac:dyDescent="0.25">
      <c r="A134" s="80">
        <v>42861</v>
      </c>
      <c r="B134" s="182">
        <v>71</v>
      </c>
      <c r="C134" s="182">
        <v>45</v>
      </c>
      <c r="D134" s="182">
        <f t="shared" si="2"/>
        <v>58</v>
      </c>
      <c r="E134" s="182">
        <f t="shared" si="3"/>
        <v>7</v>
      </c>
    </row>
    <row r="135" spans="1:5" x14ac:dyDescent="0.25">
      <c r="A135" s="80">
        <v>42862</v>
      </c>
      <c r="B135" s="182">
        <v>70</v>
      </c>
      <c r="C135" s="182">
        <v>40</v>
      </c>
      <c r="D135" s="182">
        <f t="shared" si="2"/>
        <v>55</v>
      </c>
      <c r="E135" s="182">
        <f t="shared" si="3"/>
        <v>10</v>
      </c>
    </row>
    <row r="136" spans="1:5" x14ac:dyDescent="0.25">
      <c r="A136" s="80">
        <v>42863</v>
      </c>
      <c r="B136" s="182">
        <v>76</v>
      </c>
      <c r="C136" s="182">
        <v>44</v>
      </c>
      <c r="D136" s="182">
        <f t="shared" si="2"/>
        <v>60</v>
      </c>
      <c r="E136" s="182">
        <f t="shared" si="3"/>
        <v>5</v>
      </c>
    </row>
    <row r="137" spans="1:5" x14ac:dyDescent="0.25">
      <c r="A137" s="80">
        <v>42864</v>
      </c>
      <c r="B137" s="182">
        <v>81</v>
      </c>
      <c r="C137" s="182">
        <v>52</v>
      </c>
      <c r="D137" s="182">
        <f t="shared" si="2"/>
        <v>66.5</v>
      </c>
      <c r="E137" s="182">
        <f t="shared" si="3"/>
        <v>0</v>
      </c>
    </row>
    <row r="138" spans="1:5" x14ac:dyDescent="0.25">
      <c r="A138" s="80">
        <v>42865</v>
      </c>
      <c r="B138" s="182">
        <v>83</v>
      </c>
      <c r="C138" s="182">
        <v>60</v>
      </c>
      <c r="D138" s="182">
        <f t="shared" ref="D138:D201" si="4">(B138+C138)/2</f>
        <v>71.5</v>
      </c>
      <c r="E138" s="182">
        <f t="shared" ref="E138:E201" si="5">IF(65-D138&gt;0,65-D138,0)</f>
        <v>0</v>
      </c>
    </row>
    <row r="139" spans="1:5" x14ac:dyDescent="0.25">
      <c r="A139" s="80">
        <v>42866</v>
      </c>
      <c r="B139" s="182">
        <v>82</v>
      </c>
      <c r="C139" s="182">
        <v>59</v>
      </c>
      <c r="D139" s="182">
        <f t="shared" si="4"/>
        <v>70.5</v>
      </c>
      <c r="E139" s="182">
        <f t="shared" si="5"/>
        <v>0</v>
      </c>
    </row>
    <row r="140" spans="1:5" x14ac:dyDescent="0.25">
      <c r="A140" s="80">
        <v>42867</v>
      </c>
      <c r="B140" s="182">
        <v>68</v>
      </c>
      <c r="C140" s="182">
        <v>51</v>
      </c>
      <c r="D140" s="182">
        <f t="shared" si="4"/>
        <v>59.5</v>
      </c>
      <c r="E140" s="182">
        <f t="shared" si="5"/>
        <v>5.5</v>
      </c>
    </row>
    <row r="141" spans="1:5" x14ac:dyDescent="0.25">
      <c r="A141" s="80">
        <v>42868</v>
      </c>
      <c r="B141" s="182">
        <v>72</v>
      </c>
      <c r="C141" s="182">
        <v>47</v>
      </c>
      <c r="D141" s="182">
        <f t="shared" si="4"/>
        <v>59.5</v>
      </c>
      <c r="E141" s="182">
        <f t="shared" si="5"/>
        <v>5.5</v>
      </c>
    </row>
    <row r="142" spans="1:5" x14ac:dyDescent="0.25">
      <c r="A142" s="80">
        <v>42869</v>
      </c>
      <c r="B142" s="182">
        <v>78</v>
      </c>
      <c r="C142" s="182">
        <v>54</v>
      </c>
      <c r="D142" s="182">
        <f t="shared" si="4"/>
        <v>66</v>
      </c>
      <c r="E142" s="182">
        <f t="shared" si="5"/>
        <v>0</v>
      </c>
    </row>
    <row r="143" spans="1:5" x14ac:dyDescent="0.25">
      <c r="A143" s="80">
        <v>42870</v>
      </c>
      <c r="B143" s="182">
        <v>81</v>
      </c>
      <c r="C143" s="182">
        <v>57</v>
      </c>
      <c r="D143" s="182">
        <f t="shared" si="4"/>
        <v>69</v>
      </c>
      <c r="E143" s="182">
        <f t="shared" si="5"/>
        <v>0</v>
      </c>
    </row>
    <row r="144" spans="1:5" x14ac:dyDescent="0.25">
      <c r="A144" s="80">
        <v>42871</v>
      </c>
      <c r="B144" s="182">
        <v>87</v>
      </c>
      <c r="C144" s="182">
        <v>64</v>
      </c>
      <c r="D144" s="182">
        <f t="shared" si="4"/>
        <v>75.5</v>
      </c>
      <c r="E144" s="182">
        <f t="shared" si="5"/>
        <v>0</v>
      </c>
    </row>
    <row r="145" spans="1:5" x14ac:dyDescent="0.25">
      <c r="A145" s="80">
        <v>42872</v>
      </c>
      <c r="B145" s="182">
        <v>85</v>
      </c>
      <c r="C145" s="182">
        <v>64</v>
      </c>
      <c r="D145" s="182">
        <f t="shared" si="4"/>
        <v>74.5</v>
      </c>
      <c r="E145" s="182">
        <f t="shared" si="5"/>
        <v>0</v>
      </c>
    </row>
    <row r="146" spans="1:5" x14ac:dyDescent="0.25">
      <c r="A146" s="80">
        <v>42873</v>
      </c>
      <c r="B146" s="182">
        <v>80</v>
      </c>
      <c r="C146" s="182">
        <v>58</v>
      </c>
      <c r="D146" s="182">
        <f t="shared" si="4"/>
        <v>69</v>
      </c>
      <c r="E146" s="182">
        <f t="shared" si="5"/>
        <v>0</v>
      </c>
    </row>
    <row r="147" spans="1:5" x14ac:dyDescent="0.25">
      <c r="A147" s="80">
        <v>42874</v>
      </c>
      <c r="B147" s="182">
        <v>80</v>
      </c>
      <c r="C147" s="182">
        <v>54</v>
      </c>
      <c r="D147" s="182">
        <f t="shared" si="4"/>
        <v>67</v>
      </c>
      <c r="E147" s="182">
        <f t="shared" si="5"/>
        <v>0</v>
      </c>
    </row>
    <row r="148" spans="1:5" x14ac:dyDescent="0.25">
      <c r="A148" s="80">
        <v>42875</v>
      </c>
      <c r="B148" s="182">
        <v>60</v>
      </c>
      <c r="C148" s="182">
        <v>49</v>
      </c>
      <c r="D148" s="182">
        <f t="shared" si="4"/>
        <v>54.5</v>
      </c>
      <c r="E148" s="182">
        <f t="shared" si="5"/>
        <v>10.5</v>
      </c>
    </row>
    <row r="149" spans="1:5" x14ac:dyDescent="0.25">
      <c r="A149" s="80">
        <v>42876</v>
      </c>
      <c r="B149" s="182">
        <v>74</v>
      </c>
      <c r="C149" s="182">
        <v>46</v>
      </c>
      <c r="D149" s="182">
        <f t="shared" si="4"/>
        <v>60</v>
      </c>
      <c r="E149" s="182">
        <f t="shared" si="5"/>
        <v>5</v>
      </c>
    </row>
    <row r="150" spans="1:5" x14ac:dyDescent="0.25">
      <c r="A150" s="80">
        <v>42877</v>
      </c>
      <c r="B150" s="182">
        <v>64</v>
      </c>
      <c r="C150" s="182">
        <v>48</v>
      </c>
      <c r="D150" s="182">
        <f t="shared" si="4"/>
        <v>56</v>
      </c>
      <c r="E150" s="182">
        <f t="shared" si="5"/>
        <v>9</v>
      </c>
    </row>
    <row r="151" spans="1:5" x14ac:dyDescent="0.25">
      <c r="A151" s="80">
        <v>42878</v>
      </c>
      <c r="B151" s="182">
        <v>65</v>
      </c>
      <c r="C151" s="182">
        <v>48</v>
      </c>
      <c r="D151" s="182">
        <f t="shared" si="4"/>
        <v>56.5</v>
      </c>
      <c r="E151" s="182">
        <f t="shared" si="5"/>
        <v>8.5</v>
      </c>
    </row>
    <row r="152" spans="1:5" x14ac:dyDescent="0.25">
      <c r="A152" s="80">
        <v>42879</v>
      </c>
      <c r="B152" s="182">
        <v>64</v>
      </c>
      <c r="C152" s="182">
        <v>45</v>
      </c>
      <c r="D152" s="182">
        <f t="shared" si="4"/>
        <v>54.5</v>
      </c>
      <c r="E152" s="182">
        <f t="shared" si="5"/>
        <v>10.5</v>
      </c>
    </row>
    <row r="153" spans="1:5" x14ac:dyDescent="0.25">
      <c r="A153" s="80">
        <v>42880</v>
      </c>
      <c r="B153" s="182">
        <v>63</v>
      </c>
      <c r="C153" s="182">
        <v>44</v>
      </c>
      <c r="D153" s="182">
        <f t="shared" si="4"/>
        <v>53.5</v>
      </c>
      <c r="E153" s="182">
        <f t="shared" si="5"/>
        <v>11.5</v>
      </c>
    </row>
    <row r="154" spans="1:5" x14ac:dyDescent="0.25">
      <c r="A154" s="80">
        <v>42881</v>
      </c>
      <c r="B154" s="182">
        <v>72</v>
      </c>
      <c r="C154" s="182">
        <v>44</v>
      </c>
      <c r="D154" s="182">
        <f t="shared" si="4"/>
        <v>58</v>
      </c>
      <c r="E154" s="182">
        <f t="shared" si="5"/>
        <v>7</v>
      </c>
    </row>
    <row r="155" spans="1:5" x14ac:dyDescent="0.25">
      <c r="A155" s="80">
        <v>42882</v>
      </c>
      <c r="B155" s="182">
        <v>79</v>
      </c>
      <c r="C155" s="182">
        <v>58</v>
      </c>
      <c r="D155" s="182">
        <f t="shared" si="4"/>
        <v>68.5</v>
      </c>
      <c r="E155" s="182">
        <f t="shared" si="5"/>
        <v>0</v>
      </c>
    </row>
    <row r="156" spans="1:5" x14ac:dyDescent="0.25">
      <c r="A156" s="80">
        <v>42883</v>
      </c>
      <c r="B156" s="182">
        <v>77</v>
      </c>
      <c r="C156" s="182">
        <v>55</v>
      </c>
      <c r="D156" s="182">
        <f t="shared" si="4"/>
        <v>66</v>
      </c>
      <c r="E156" s="182">
        <f t="shared" si="5"/>
        <v>0</v>
      </c>
    </row>
    <row r="157" spans="1:5" x14ac:dyDescent="0.25">
      <c r="A157" s="80">
        <v>42884</v>
      </c>
      <c r="B157" s="182">
        <v>78</v>
      </c>
      <c r="C157" s="182">
        <v>55</v>
      </c>
      <c r="D157" s="182">
        <f t="shared" si="4"/>
        <v>66.5</v>
      </c>
      <c r="E157" s="182">
        <f t="shared" si="5"/>
        <v>0</v>
      </c>
    </row>
    <row r="158" spans="1:5" x14ac:dyDescent="0.25">
      <c r="A158" s="80">
        <v>42885</v>
      </c>
      <c r="B158" s="182">
        <v>79</v>
      </c>
      <c r="C158" s="182">
        <v>49</v>
      </c>
      <c r="D158" s="182">
        <f t="shared" si="4"/>
        <v>64</v>
      </c>
      <c r="E158" s="182">
        <f t="shared" si="5"/>
        <v>1</v>
      </c>
    </row>
    <row r="159" spans="1:5" x14ac:dyDescent="0.25">
      <c r="A159" s="80">
        <v>42886</v>
      </c>
      <c r="B159" s="182">
        <v>78</v>
      </c>
      <c r="C159" s="182">
        <v>51</v>
      </c>
      <c r="D159" s="182">
        <f t="shared" si="4"/>
        <v>64.5</v>
      </c>
      <c r="E159" s="182">
        <f t="shared" si="5"/>
        <v>0.5</v>
      </c>
    </row>
    <row r="160" spans="1:5" x14ac:dyDescent="0.25">
      <c r="A160" s="80">
        <v>42887</v>
      </c>
      <c r="B160" s="182">
        <v>76</v>
      </c>
      <c r="C160" s="182">
        <v>49</v>
      </c>
      <c r="D160" s="182">
        <f t="shared" si="4"/>
        <v>62.5</v>
      </c>
      <c r="E160" s="182">
        <f t="shared" si="5"/>
        <v>2.5</v>
      </c>
    </row>
    <row r="161" spans="1:5" x14ac:dyDescent="0.25">
      <c r="A161" s="80">
        <v>42888</v>
      </c>
      <c r="B161" s="182">
        <v>80</v>
      </c>
      <c r="C161" s="182">
        <v>54</v>
      </c>
      <c r="D161" s="182">
        <f t="shared" si="4"/>
        <v>67</v>
      </c>
      <c r="E161" s="182">
        <f t="shared" si="5"/>
        <v>0</v>
      </c>
    </row>
    <row r="162" spans="1:5" x14ac:dyDescent="0.25">
      <c r="A162" s="80">
        <v>42889</v>
      </c>
      <c r="B162" s="182">
        <v>86</v>
      </c>
      <c r="C162" s="182">
        <v>61</v>
      </c>
      <c r="D162" s="182">
        <f t="shared" si="4"/>
        <v>73.5</v>
      </c>
      <c r="E162" s="182">
        <f t="shared" si="5"/>
        <v>0</v>
      </c>
    </row>
    <row r="163" spans="1:5" x14ac:dyDescent="0.25">
      <c r="A163" s="80">
        <v>42890</v>
      </c>
      <c r="B163" s="182">
        <v>87</v>
      </c>
      <c r="C163" s="182">
        <v>64</v>
      </c>
      <c r="D163" s="182">
        <f t="shared" si="4"/>
        <v>75.5</v>
      </c>
      <c r="E163" s="182">
        <f t="shared" si="5"/>
        <v>0</v>
      </c>
    </row>
    <row r="164" spans="1:5" x14ac:dyDescent="0.25">
      <c r="A164" s="80">
        <v>42891</v>
      </c>
      <c r="B164" s="182">
        <v>88</v>
      </c>
      <c r="C164" s="182">
        <v>67</v>
      </c>
      <c r="D164" s="182">
        <f t="shared" si="4"/>
        <v>77.5</v>
      </c>
      <c r="E164" s="182">
        <f t="shared" si="5"/>
        <v>0</v>
      </c>
    </row>
    <row r="165" spans="1:5" x14ac:dyDescent="0.25">
      <c r="A165" s="80">
        <v>42892</v>
      </c>
      <c r="B165" s="182">
        <v>89</v>
      </c>
      <c r="C165" s="182">
        <v>56</v>
      </c>
      <c r="D165" s="182">
        <f t="shared" si="4"/>
        <v>72.5</v>
      </c>
      <c r="E165" s="182">
        <f t="shared" si="5"/>
        <v>0</v>
      </c>
    </row>
    <row r="166" spans="1:5" x14ac:dyDescent="0.25">
      <c r="A166" s="80">
        <v>42893</v>
      </c>
      <c r="B166" s="182">
        <v>80</v>
      </c>
      <c r="C166" s="182">
        <v>52</v>
      </c>
      <c r="D166" s="182">
        <f t="shared" si="4"/>
        <v>66</v>
      </c>
      <c r="E166" s="182">
        <f t="shared" si="5"/>
        <v>0</v>
      </c>
    </row>
    <row r="167" spans="1:5" x14ac:dyDescent="0.25">
      <c r="A167" s="80">
        <v>42894</v>
      </c>
      <c r="B167" s="182">
        <v>80</v>
      </c>
      <c r="C167" s="182">
        <v>52</v>
      </c>
      <c r="D167" s="182">
        <f t="shared" si="4"/>
        <v>66</v>
      </c>
      <c r="E167" s="182">
        <f t="shared" si="5"/>
        <v>0</v>
      </c>
    </row>
    <row r="168" spans="1:5" x14ac:dyDescent="0.25">
      <c r="A168" s="80">
        <v>42895</v>
      </c>
      <c r="B168" s="182">
        <v>82</v>
      </c>
      <c r="C168" s="182">
        <v>51</v>
      </c>
      <c r="D168" s="182">
        <f t="shared" si="4"/>
        <v>66.5</v>
      </c>
      <c r="E168" s="182">
        <f t="shared" si="5"/>
        <v>0</v>
      </c>
    </row>
    <row r="169" spans="1:5" x14ac:dyDescent="0.25">
      <c r="A169" s="80">
        <v>42896</v>
      </c>
      <c r="B169" s="182">
        <v>85</v>
      </c>
      <c r="C169" s="182">
        <v>62</v>
      </c>
      <c r="D169" s="182">
        <f t="shared" si="4"/>
        <v>73.5</v>
      </c>
      <c r="E169" s="182">
        <f t="shared" si="5"/>
        <v>0</v>
      </c>
    </row>
    <row r="170" spans="1:5" x14ac:dyDescent="0.25">
      <c r="A170" s="80">
        <v>42897</v>
      </c>
      <c r="B170" s="182">
        <v>87</v>
      </c>
      <c r="C170" s="182">
        <v>65</v>
      </c>
      <c r="D170" s="182">
        <f t="shared" si="4"/>
        <v>76</v>
      </c>
      <c r="E170" s="182">
        <f t="shared" si="5"/>
        <v>0</v>
      </c>
    </row>
    <row r="171" spans="1:5" x14ac:dyDescent="0.25">
      <c r="A171" s="80">
        <v>42898</v>
      </c>
      <c r="B171" s="182">
        <v>91</v>
      </c>
      <c r="C171" s="182">
        <v>69</v>
      </c>
      <c r="D171" s="182">
        <f t="shared" si="4"/>
        <v>80</v>
      </c>
      <c r="E171" s="182">
        <f t="shared" si="5"/>
        <v>0</v>
      </c>
    </row>
    <row r="172" spans="1:5" x14ac:dyDescent="0.25">
      <c r="A172" s="80">
        <v>42899</v>
      </c>
      <c r="B172" s="182">
        <v>91</v>
      </c>
      <c r="C172" s="182">
        <v>71</v>
      </c>
      <c r="D172" s="182">
        <f t="shared" si="4"/>
        <v>81</v>
      </c>
      <c r="E172" s="182">
        <f t="shared" si="5"/>
        <v>0</v>
      </c>
    </row>
    <row r="173" spans="1:5" x14ac:dyDescent="0.25">
      <c r="A173" s="80">
        <v>42900</v>
      </c>
      <c r="B173" s="182">
        <v>92</v>
      </c>
      <c r="C173" s="182">
        <v>74</v>
      </c>
      <c r="D173" s="182">
        <f t="shared" si="4"/>
        <v>83</v>
      </c>
      <c r="E173" s="182">
        <f t="shared" si="5"/>
        <v>0</v>
      </c>
    </row>
    <row r="174" spans="1:5" x14ac:dyDescent="0.25">
      <c r="A174" s="80">
        <v>42901</v>
      </c>
      <c r="B174" s="182">
        <v>91</v>
      </c>
      <c r="C174" s="182">
        <v>64</v>
      </c>
      <c r="D174" s="182">
        <f t="shared" si="4"/>
        <v>77.5</v>
      </c>
      <c r="E174" s="182">
        <f t="shared" si="5"/>
        <v>0</v>
      </c>
    </row>
    <row r="175" spans="1:5" x14ac:dyDescent="0.25">
      <c r="A175" s="80">
        <v>42902</v>
      </c>
      <c r="B175" s="182">
        <v>90</v>
      </c>
      <c r="C175" s="182">
        <v>64</v>
      </c>
      <c r="D175" s="182">
        <f t="shared" si="4"/>
        <v>77</v>
      </c>
      <c r="E175" s="182">
        <f t="shared" si="5"/>
        <v>0</v>
      </c>
    </row>
    <row r="176" spans="1:5" x14ac:dyDescent="0.25">
      <c r="A176" s="80">
        <v>42903</v>
      </c>
      <c r="B176" s="182">
        <v>85</v>
      </c>
      <c r="C176" s="182">
        <v>65</v>
      </c>
      <c r="D176" s="182">
        <f t="shared" si="4"/>
        <v>75</v>
      </c>
      <c r="E176" s="182">
        <f t="shared" si="5"/>
        <v>0</v>
      </c>
    </row>
    <row r="177" spans="1:5" x14ac:dyDescent="0.25">
      <c r="A177" s="80">
        <v>42904</v>
      </c>
      <c r="B177" s="182">
        <v>87</v>
      </c>
      <c r="C177" s="182">
        <v>64</v>
      </c>
      <c r="D177" s="182">
        <f t="shared" si="4"/>
        <v>75.5</v>
      </c>
      <c r="E177" s="182">
        <f t="shared" si="5"/>
        <v>0</v>
      </c>
    </row>
    <row r="178" spans="1:5" x14ac:dyDescent="0.25">
      <c r="A178" s="80">
        <v>42905</v>
      </c>
      <c r="B178" s="182">
        <v>80</v>
      </c>
      <c r="C178" s="182">
        <v>58</v>
      </c>
      <c r="D178" s="182">
        <f t="shared" si="4"/>
        <v>69</v>
      </c>
      <c r="E178" s="182">
        <f t="shared" si="5"/>
        <v>0</v>
      </c>
    </row>
    <row r="179" spans="1:5" x14ac:dyDescent="0.25">
      <c r="A179" s="80">
        <v>42906</v>
      </c>
      <c r="B179" s="182">
        <v>83</v>
      </c>
      <c r="C179" s="182">
        <v>59</v>
      </c>
      <c r="D179" s="182">
        <f t="shared" si="4"/>
        <v>71</v>
      </c>
      <c r="E179" s="182">
        <f t="shared" si="5"/>
        <v>0</v>
      </c>
    </row>
    <row r="180" spans="1:5" x14ac:dyDescent="0.25">
      <c r="A180" s="80">
        <v>42907</v>
      </c>
      <c r="B180" s="182">
        <v>90</v>
      </c>
      <c r="C180" s="182">
        <v>62</v>
      </c>
      <c r="D180" s="182">
        <f t="shared" si="4"/>
        <v>76</v>
      </c>
      <c r="E180" s="182">
        <f t="shared" si="5"/>
        <v>0</v>
      </c>
    </row>
    <row r="181" spans="1:5" x14ac:dyDescent="0.25">
      <c r="A181" s="80">
        <v>42908</v>
      </c>
      <c r="B181" s="182">
        <v>89</v>
      </c>
      <c r="C181" s="182">
        <v>67</v>
      </c>
      <c r="D181" s="182">
        <f t="shared" si="4"/>
        <v>78</v>
      </c>
      <c r="E181" s="182">
        <f t="shared" si="5"/>
        <v>0</v>
      </c>
    </row>
    <row r="182" spans="1:5" x14ac:dyDescent="0.25">
      <c r="A182" s="80">
        <v>42909</v>
      </c>
      <c r="B182" s="182">
        <v>85</v>
      </c>
      <c r="C182" s="182">
        <v>67</v>
      </c>
      <c r="D182" s="182">
        <f t="shared" si="4"/>
        <v>76</v>
      </c>
      <c r="E182" s="182">
        <f t="shared" si="5"/>
        <v>0</v>
      </c>
    </row>
    <row r="183" spans="1:5" x14ac:dyDescent="0.25">
      <c r="A183" s="80">
        <v>42910</v>
      </c>
      <c r="B183" s="182">
        <v>82</v>
      </c>
      <c r="C183" s="182">
        <v>55</v>
      </c>
      <c r="D183" s="182">
        <f t="shared" si="4"/>
        <v>68.5</v>
      </c>
      <c r="E183" s="182">
        <f t="shared" si="5"/>
        <v>0</v>
      </c>
    </row>
    <row r="184" spans="1:5" x14ac:dyDescent="0.25">
      <c r="A184" s="80">
        <v>42911</v>
      </c>
      <c r="B184" s="182">
        <v>76</v>
      </c>
      <c r="C184" s="182">
        <v>51</v>
      </c>
      <c r="D184" s="182">
        <f t="shared" si="4"/>
        <v>63.5</v>
      </c>
      <c r="E184" s="182">
        <f t="shared" si="5"/>
        <v>1.5</v>
      </c>
    </row>
    <row r="185" spans="1:5" x14ac:dyDescent="0.25">
      <c r="A185" s="80">
        <v>42912</v>
      </c>
      <c r="B185" s="182">
        <v>74</v>
      </c>
      <c r="C185" s="182">
        <v>50</v>
      </c>
      <c r="D185" s="182">
        <f t="shared" si="4"/>
        <v>62</v>
      </c>
      <c r="E185" s="182">
        <f t="shared" si="5"/>
        <v>3</v>
      </c>
    </row>
    <row r="186" spans="1:5" x14ac:dyDescent="0.25">
      <c r="A186" s="80">
        <v>42913</v>
      </c>
      <c r="B186" s="182">
        <v>73</v>
      </c>
      <c r="C186" s="182">
        <v>50</v>
      </c>
      <c r="D186" s="182">
        <f t="shared" si="4"/>
        <v>61.5</v>
      </c>
      <c r="E186" s="182">
        <f t="shared" si="5"/>
        <v>3.5</v>
      </c>
    </row>
    <row r="187" spans="1:5" x14ac:dyDescent="0.25">
      <c r="A187" s="80">
        <v>42914</v>
      </c>
      <c r="B187" s="182">
        <v>78</v>
      </c>
      <c r="C187" s="182">
        <v>50</v>
      </c>
      <c r="D187" s="182">
        <f t="shared" si="4"/>
        <v>64</v>
      </c>
      <c r="E187" s="182">
        <f t="shared" si="5"/>
        <v>1</v>
      </c>
    </row>
    <row r="188" spans="1:5" x14ac:dyDescent="0.25">
      <c r="A188" s="80">
        <v>42915</v>
      </c>
      <c r="B188" s="182">
        <v>86</v>
      </c>
      <c r="C188" s="182">
        <v>64</v>
      </c>
      <c r="D188" s="182">
        <f t="shared" si="4"/>
        <v>75</v>
      </c>
      <c r="E188" s="182">
        <f t="shared" si="5"/>
        <v>0</v>
      </c>
    </row>
    <row r="189" spans="1:5" x14ac:dyDescent="0.25">
      <c r="A189" s="80">
        <v>42916</v>
      </c>
      <c r="B189" s="182">
        <v>80</v>
      </c>
      <c r="C189" s="182">
        <v>64</v>
      </c>
      <c r="D189" s="182">
        <f t="shared" si="4"/>
        <v>72</v>
      </c>
      <c r="E189" s="182">
        <f t="shared" si="5"/>
        <v>0</v>
      </c>
    </row>
    <row r="190" spans="1:5" x14ac:dyDescent="0.25">
      <c r="A190" s="80">
        <v>42917</v>
      </c>
      <c r="B190" s="182">
        <v>81</v>
      </c>
      <c r="C190" s="182">
        <v>61</v>
      </c>
      <c r="D190" s="182">
        <f t="shared" si="4"/>
        <v>71</v>
      </c>
      <c r="E190" s="182">
        <f t="shared" si="5"/>
        <v>0</v>
      </c>
    </row>
    <row r="191" spans="1:5" x14ac:dyDescent="0.25">
      <c r="A191" s="80">
        <v>42918</v>
      </c>
      <c r="B191" s="182">
        <v>82</v>
      </c>
      <c r="C191" s="182">
        <v>64</v>
      </c>
      <c r="D191" s="182">
        <f t="shared" si="4"/>
        <v>73</v>
      </c>
      <c r="E191" s="182">
        <f t="shared" si="5"/>
        <v>0</v>
      </c>
    </row>
    <row r="192" spans="1:5" x14ac:dyDescent="0.25">
      <c r="A192" s="80">
        <v>42919</v>
      </c>
      <c r="B192" s="182">
        <v>86</v>
      </c>
      <c r="C192" s="182">
        <v>64</v>
      </c>
      <c r="D192" s="182">
        <f t="shared" si="4"/>
        <v>75</v>
      </c>
      <c r="E192" s="182">
        <f t="shared" si="5"/>
        <v>0</v>
      </c>
    </row>
    <row r="193" spans="1:5" x14ac:dyDescent="0.25">
      <c r="A193" s="80">
        <v>42920</v>
      </c>
      <c r="B193" s="182">
        <v>88</v>
      </c>
      <c r="C193" s="182">
        <v>66</v>
      </c>
      <c r="D193" s="182">
        <f t="shared" si="4"/>
        <v>77</v>
      </c>
      <c r="E193" s="182">
        <f t="shared" si="5"/>
        <v>0</v>
      </c>
    </row>
    <row r="194" spans="1:5" x14ac:dyDescent="0.25">
      <c r="A194" s="80">
        <v>42921</v>
      </c>
      <c r="B194" s="182">
        <v>88</v>
      </c>
      <c r="C194" s="182">
        <v>66</v>
      </c>
      <c r="D194" s="182">
        <f t="shared" si="4"/>
        <v>77</v>
      </c>
      <c r="E194" s="182">
        <f t="shared" si="5"/>
        <v>0</v>
      </c>
    </row>
    <row r="195" spans="1:5" x14ac:dyDescent="0.25">
      <c r="A195" s="80">
        <v>42922</v>
      </c>
      <c r="B195" s="182">
        <v>85</v>
      </c>
      <c r="C195" s="182">
        <v>64</v>
      </c>
      <c r="D195" s="182">
        <f t="shared" si="4"/>
        <v>74.5</v>
      </c>
      <c r="E195" s="182">
        <f t="shared" si="5"/>
        <v>0</v>
      </c>
    </row>
    <row r="196" spans="1:5" x14ac:dyDescent="0.25">
      <c r="A196" s="80">
        <v>42923</v>
      </c>
      <c r="B196" s="182">
        <v>89</v>
      </c>
      <c r="C196" s="182">
        <v>67</v>
      </c>
      <c r="D196" s="182">
        <f t="shared" si="4"/>
        <v>78</v>
      </c>
      <c r="E196" s="182">
        <f t="shared" si="5"/>
        <v>0</v>
      </c>
    </row>
    <row r="197" spans="1:5" x14ac:dyDescent="0.25">
      <c r="A197" s="80">
        <v>42924</v>
      </c>
      <c r="B197" s="182">
        <v>85</v>
      </c>
      <c r="C197" s="182">
        <v>64</v>
      </c>
      <c r="D197" s="182">
        <f t="shared" si="4"/>
        <v>74.5</v>
      </c>
      <c r="E197" s="182">
        <f t="shared" si="5"/>
        <v>0</v>
      </c>
    </row>
    <row r="198" spans="1:5" x14ac:dyDescent="0.25">
      <c r="A198" s="80">
        <v>42925</v>
      </c>
      <c r="B198" s="182">
        <v>87</v>
      </c>
      <c r="C198" s="182">
        <v>66</v>
      </c>
      <c r="D198" s="182">
        <f t="shared" si="4"/>
        <v>76.5</v>
      </c>
      <c r="E198" s="182">
        <f t="shared" si="5"/>
        <v>0</v>
      </c>
    </row>
    <row r="199" spans="1:5" x14ac:dyDescent="0.25">
      <c r="A199" s="80">
        <v>42926</v>
      </c>
      <c r="B199" s="182">
        <v>90</v>
      </c>
      <c r="C199" s="182">
        <v>70</v>
      </c>
      <c r="D199" s="182">
        <f t="shared" si="4"/>
        <v>80</v>
      </c>
      <c r="E199" s="182">
        <f t="shared" si="5"/>
        <v>0</v>
      </c>
    </row>
    <row r="200" spans="1:5" x14ac:dyDescent="0.25">
      <c r="A200" s="80">
        <v>42927</v>
      </c>
      <c r="B200" s="182">
        <v>93</v>
      </c>
      <c r="C200" s="182">
        <v>76</v>
      </c>
      <c r="D200" s="182">
        <f t="shared" si="4"/>
        <v>84.5</v>
      </c>
      <c r="E200" s="182">
        <f t="shared" si="5"/>
        <v>0</v>
      </c>
    </row>
    <row r="201" spans="1:5" x14ac:dyDescent="0.25">
      <c r="A201" s="80">
        <v>42928</v>
      </c>
      <c r="B201" s="182">
        <v>91</v>
      </c>
      <c r="C201" s="182">
        <v>76</v>
      </c>
      <c r="D201" s="182">
        <f t="shared" si="4"/>
        <v>83.5</v>
      </c>
      <c r="E201" s="182">
        <f t="shared" si="5"/>
        <v>0</v>
      </c>
    </row>
    <row r="202" spans="1:5" x14ac:dyDescent="0.25">
      <c r="A202" s="80">
        <v>42929</v>
      </c>
      <c r="B202" s="182">
        <v>93</v>
      </c>
      <c r="C202" s="182">
        <v>70</v>
      </c>
      <c r="D202" s="182">
        <f t="shared" ref="D202:D265" si="6">(B202+C202)/2</f>
        <v>81.5</v>
      </c>
      <c r="E202" s="182">
        <f t="shared" ref="E202:E265" si="7">IF(65-D202&gt;0,65-D202,0)</f>
        <v>0</v>
      </c>
    </row>
    <row r="203" spans="1:5" x14ac:dyDescent="0.25">
      <c r="A203" s="80">
        <v>42930</v>
      </c>
      <c r="B203" s="182">
        <v>85</v>
      </c>
      <c r="C203" s="182">
        <v>65</v>
      </c>
      <c r="D203" s="182">
        <f t="shared" si="6"/>
        <v>75</v>
      </c>
      <c r="E203" s="182">
        <f t="shared" si="7"/>
        <v>0</v>
      </c>
    </row>
    <row r="204" spans="1:5" x14ac:dyDescent="0.25">
      <c r="A204" s="80">
        <v>42931</v>
      </c>
      <c r="B204" s="182">
        <v>84</v>
      </c>
      <c r="C204" s="182">
        <v>64</v>
      </c>
      <c r="D204" s="182">
        <f t="shared" si="6"/>
        <v>74</v>
      </c>
      <c r="E204" s="182">
        <f t="shared" si="7"/>
        <v>0</v>
      </c>
    </row>
    <row r="205" spans="1:5" x14ac:dyDescent="0.25">
      <c r="A205" s="80">
        <v>42932</v>
      </c>
      <c r="B205" s="182">
        <v>88</v>
      </c>
      <c r="C205" s="182">
        <v>64</v>
      </c>
      <c r="D205" s="182">
        <f t="shared" si="6"/>
        <v>76</v>
      </c>
      <c r="E205" s="182">
        <f t="shared" si="7"/>
        <v>0</v>
      </c>
    </row>
    <row r="206" spans="1:5" x14ac:dyDescent="0.25">
      <c r="A206" s="80">
        <v>42933</v>
      </c>
      <c r="B206" s="182">
        <v>91</v>
      </c>
      <c r="C206" s="182">
        <v>71</v>
      </c>
      <c r="D206" s="182">
        <f t="shared" si="6"/>
        <v>81</v>
      </c>
      <c r="E206" s="182">
        <f t="shared" si="7"/>
        <v>0</v>
      </c>
    </row>
    <row r="207" spans="1:5" x14ac:dyDescent="0.25">
      <c r="A207" s="80">
        <v>42934</v>
      </c>
      <c r="B207" s="182">
        <v>86</v>
      </c>
      <c r="C207" s="182">
        <v>70</v>
      </c>
      <c r="D207" s="182">
        <f t="shared" si="6"/>
        <v>78</v>
      </c>
      <c r="E207" s="182">
        <f t="shared" si="7"/>
        <v>0</v>
      </c>
    </row>
    <row r="208" spans="1:5" x14ac:dyDescent="0.25">
      <c r="A208" s="80">
        <v>42935</v>
      </c>
      <c r="B208" s="182">
        <v>91</v>
      </c>
      <c r="C208" s="182">
        <v>71</v>
      </c>
      <c r="D208" s="182">
        <f t="shared" si="6"/>
        <v>81</v>
      </c>
      <c r="E208" s="182">
        <f t="shared" si="7"/>
        <v>0</v>
      </c>
    </row>
    <row r="209" spans="1:5" x14ac:dyDescent="0.25">
      <c r="A209" s="80">
        <v>42936</v>
      </c>
      <c r="B209" s="182">
        <v>90</v>
      </c>
      <c r="C209" s="182">
        <v>73</v>
      </c>
      <c r="D209" s="182">
        <f t="shared" si="6"/>
        <v>81.5</v>
      </c>
      <c r="E209" s="182">
        <f t="shared" si="7"/>
        <v>0</v>
      </c>
    </row>
    <row r="210" spans="1:5" x14ac:dyDescent="0.25">
      <c r="A210" s="80">
        <v>42937</v>
      </c>
      <c r="B210" s="182">
        <v>95</v>
      </c>
      <c r="C210" s="182">
        <v>78</v>
      </c>
      <c r="D210" s="182">
        <f t="shared" si="6"/>
        <v>86.5</v>
      </c>
      <c r="E210" s="182">
        <f t="shared" si="7"/>
        <v>0</v>
      </c>
    </row>
    <row r="211" spans="1:5" x14ac:dyDescent="0.25">
      <c r="A211" s="80">
        <v>42938</v>
      </c>
      <c r="B211" s="182">
        <v>95</v>
      </c>
      <c r="C211" s="182">
        <v>76</v>
      </c>
      <c r="D211" s="182">
        <f t="shared" si="6"/>
        <v>85.5</v>
      </c>
      <c r="E211" s="182">
        <f t="shared" si="7"/>
        <v>0</v>
      </c>
    </row>
    <row r="212" spans="1:5" x14ac:dyDescent="0.25">
      <c r="A212" s="80">
        <v>42939</v>
      </c>
      <c r="B212" s="182">
        <v>95</v>
      </c>
      <c r="C212" s="182">
        <v>71</v>
      </c>
      <c r="D212" s="182">
        <f t="shared" si="6"/>
        <v>83</v>
      </c>
      <c r="E212" s="182">
        <f t="shared" si="7"/>
        <v>0</v>
      </c>
    </row>
    <row r="213" spans="1:5" x14ac:dyDescent="0.25">
      <c r="A213" s="80">
        <v>42940</v>
      </c>
      <c r="B213" s="182">
        <v>95</v>
      </c>
      <c r="C213" s="182">
        <v>67</v>
      </c>
      <c r="D213" s="182">
        <f t="shared" si="6"/>
        <v>81</v>
      </c>
      <c r="E213" s="182">
        <f t="shared" si="7"/>
        <v>0</v>
      </c>
    </row>
    <row r="214" spans="1:5" x14ac:dyDescent="0.25">
      <c r="A214" s="80">
        <v>42941</v>
      </c>
      <c r="B214" s="182">
        <v>85</v>
      </c>
      <c r="C214" s="182">
        <v>63</v>
      </c>
      <c r="D214" s="182">
        <f t="shared" si="6"/>
        <v>74</v>
      </c>
      <c r="E214" s="182">
        <f t="shared" si="7"/>
        <v>0</v>
      </c>
    </row>
    <row r="215" spans="1:5" x14ac:dyDescent="0.25">
      <c r="A215" s="80">
        <v>42942</v>
      </c>
      <c r="B215" s="182">
        <v>89</v>
      </c>
      <c r="C215" s="182">
        <v>63</v>
      </c>
      <c r="D215" s="182">
        <f t="shared" si="6"/>
        <v>76</v>
      </c>
      <c r="E215" s="182">
        <f t="shared" si="7"/>
        <v>0</v>
      </c>
    </row>
    <row r="216" spans="1:5" x14ac:dyDescent="0.25">
      <c r="A216" s="80">
        <v>42943</v>
      </c>
      <c r="B216" s="182">
        <v>85</v>
      </c>
      <c r="C216" s="182">
        <v>72</v>
      </c>
      <c r="D216" s="182">
        <f t="shared" si="6"/>
        <v>78.5</v>
      </c>
      <c r="E216" s="182">
        <f t="shared" si="7"/>
        <v>0</v>
      </c>
    </row>
    <row r="217" spans="1:5" x14ac:dyDescent="0.25">
      <c r="A217" s="80">
        <v>42944</v>
      </c>
      <c r="B217" s="182">
        <v>86</v>
      </c>
      <c r="C217" s="182">
        <v>64</v>
      </c>
      <c r="D217" s="182">
        <f t="shared" si="6"/>
        <v>75</v>
      </c>
      <c r="E217" s="182">
        <f t="shared" si="7"/>
        <v>0</v>
      </c>
    </row>
    <row r="218" spans="1:5" x14ac:dyDescent="0.25">
      <c r="A218" s="80">
        <v>42945</v>
      </c>
      <c r="B218" s="182">
        <v>85</v>
      </c>
      <c r="C218" s="182">
        <v>58</v>
      </c>
      <c r="D218" s="182">
        <f t="shared" si="6"/>
        <v>71.5</v>
      </c>
      <c r="E218" s="182">
        <f t="shared" si="7"/>
        <v>0</v>
      </c>
    </row>
    <row r="219" spans="1:5" x14ac:dyDescent="0.25">
      <c r="A219" s="80">
        <v>42946</v>
      </c>
      <c r="B219" s="182">
        <v>84</v>
      </c>
      <c r="C219" s="182">
        <v>58</v>
      </c>
      <c r="D219" s="182">
        <f t="shared" si="6"/>
        <v>71</v>
      </c>
      <c r="E219" s="182">
        <f t="shared" si="7"/>
        <v>0</v>
      </c>
    </row>
    <row r="220" spans="1:5" x14ac:dyDescent="0.25">
      <c r="A220" s="80">
        <v>42947</v>
      </c>
      <c r="B220" s="182">
        <v>83</v>
      </c>
      <c r="C220" s="182">
        <v>57</v>
      </c>
      <c r="D220" s="182">
        <f t="shared" si="6"/>
        <v>70</v>
      </c>
      <c r="E220" s="182">
        <f t="shared" si="7"/>
        <v>0</v>
      </c>
    </row>
    <row r="221" spans="1:5" x14ac:dyDescent="0.25">
      <c r="A221" s="80">
        <v>42948</v>
      </c>
      <c r="B221" s="182">
        <v>83</v>
      </c>
      <c r="C221" s="182">
        <v>57</v>
      </c>
      <c r="D221" s="182">
        <f t="shared" si="6"/>
        <v>70</v>
      </c>
      <c r="E221" s="182">
        <f t="shared" si="7"/>
        <v>0</v>
      </c>
    </row>
    <row r="222" spans="1:5" x14ac:dyDescent="0.25">
      <c r="A222" s="80">
        <v>42949</v>
      </c>
      <c r="B222" s="182">
        <v>88</v>
      </c>
      <c r="C222" s="182">
        <v>61</v>
      </c>
      <c r="D222" s="182">
        <f t="shared" si="6"/>
        <v>74.5</v>
      </c>
      <c r="E222" s="182">
        <f t="shared" si="7"/>
        <v>0</v>
      </c>
    </row>
    <row r="223" spans="1:5" x14ac:dyDescent="0.25">
      <c r="A223" s="80">
        <v>42950</v>
      </c>
      <c r="B223" s="182">
        <v>89</v>
      </c>
      <c r="C223" s="182">
        <v>65</v>
      </c>
      <c r="D223" s="182">
        <f t="shared" si="6"/>
        <v>77</v>
      </c>
      <c r="E223" s="182">
        <f t="shared" si="7"/>
        <v>0</v>
      </c>
    </row>
    <row r="224" spans="1:5" x14ac:dyDescent="0.25">
      <c r="A224" s="80">
        <v>42951</v>
      </c>
      <c r="B224" s="182">
        <v>83</v>
      </c>
      <c r="C224" s="182">
        <v>50</v>
      </c>
      <c r="D224" s="182">
        <f t="shared" si="6"/>
        <v>66.5</v>
      </c>
      <c r="E224" s="182">
        <f t="shared" si="7"/>
        <v>0</v>
      </c>
    </row>
    <row r="225" spans="1:5" x14ac:dyDescent="0.25">
      <c r="A225" s="80">
        <v>42952</v>
      </c>
      <c r="B225" s="182">
        <v>77</v>
      </c>
      <c r="C225" s="182">
        <v>48</v>
      </c>
      <c r="D225" s="182">
        <f t="shared" si="6"/>
        <v>62.5</v>
      </c>
      <c r="E225" s="182">
        <f t="shared" si="7"/>
        <v>2.5</v>
      </c>
    </row>
    <row r="226" spans="1:5" x14ac:dyDescent="0.25">
      <c r="A226" s="80">
        <v>42953</v>
      </c>
      <c r="B226" s="182">
        <v>77</v>
      </c>
      <c r="C226" s="182">
        <v>54</v>
      </c>
      <c r="D226" s="182">
        <f t="shared" si="6"/>
        <v>65.5</v>
      </c>
      <c r="E226" s="182">
        <f t="shared" si="7"/>
        <v>0</v>
      </c>
    </row>
    <row r="227" spans="1:5" x14ac:dyDescent="0.25">
      <c r="A227" s="80">
        <v>42954</v>
      </c>
      <c r="B227" s="182">
        <v>75</v>
      </c>
      <c r="C227" s="182">
        <v>63</v>
      </c>
      <c r="D227" s="182">
        <f t="shared" si="6"/>
        <v>69</v>
      </c>
      <c r="E227" s="182">
        <f t="shared" si="7"/>
        <v>0</v>
      </c>
    </row>
    <row r="228" spans="1:5" x14ac:dyDescent="0.25">
      <c r="A228" s="80">
        <v>42955</v>
      </c>
      <c r="B228" s="182">
        <v>80</v>
      </c>
      <c r="C228" s="182">
        <v>55</v>
      </c>
      <c r="D228" s="182">
        <f t="shared" si="6"/>
        <v>67.5</v>
      </c>
      <c r="E228" s="182">
        <f t="shared" si="7"/>
        <v>0</v>
      </c>
    </row>
    <row r="229" spans="1:5" x14ac:dyDescent="0.25">
      <c r="A229" s="80">
        <v>42956</v>
      </c>
      <c r="B229" s="182">
        <v>83</v>
      </c>
      <c r="C229" s="182">
        <v>52</v>
      </c>
      <c r="D229" s="182">
        <f t="shared" si="6"/>
        <v>67.5</v>
      </c>
      <c r="E229" s="182">
        <f t="shared" si="7"/>
        <v>0</v>
      </c>
    </row>
    <row r="230" spans="1:5" x14ac:dyDescent="0.25">
      <c r="A230" s="80">
        <v>42957</v>
      </c>
      <c r="B230" s="182">
        <v>84</v>
      </c>
      <c r="C230" s="182">
        <v>51</v>
      </c>
      <c r="D230" s="182">
        <f t="shared" si="6"/>
        <v>67.5</v>
      </c>
      <c r="E230" s="182">
        <f t="shared" si="7"/>
        <v>0</v>
      </c>
    </row>
    <row r="231" spans="1:5" x14ac:dyDescent="0.25">
      <c r="A231" s="80">
        <v>42958</v>
      </c>
      <c r="B231" s="182">
        <v>84</v>
      </c>
      <c r="C231" s="182">
        <v>65</v>
      </c>
      <c r="D231" s="182">
        <f t="shared" si="6"/>
        <v>74.5</v>
      </c>
      <c r="E231" s="182">
        <f t="shared" si="7"/>
        <v>0</v>
      </c>
    </row>
    <row r="232" spans="1:5" x14ac:dyDescent="0.25">
      <c r="A232" s="80">
        <v>42959</v>
      </c>
      <c r="B232" s="182">
        <v>83</v>
      </c>
      <c r="C232" s="182">
        <v>54</v>
      </c>
      <c r="D232" s="182">
        <f t="shared" si="6"/>
        <v>68.5</v>
      </c>
      <c r="E232" s="182">
        <f t="shared" si="7"/>
        <v>0</v>
      </c>
    </row>
    <row r="233" spans="1:5" x14ac:dyDescent="0.25">
      <c r="A233" s="80">
        <v>42960</v>
      </c>
      <c r="B233" s="182">
        <v>83</v>
      </c>
      <c r="C233" s="182">
        <v>55</v>
      </c>
      <c r="D233" s="182">
        <f t="shared" si="6"/>
        <v>69</v>
      </c>
      <c r="E233" s="182">
        <f t="shared" si="7"/>
        <v>0</v>
      </c>
    </row>
    <row r="234" spans="1:5" x14ac:dyDescent="0.25">
      <c r="A234" s="80">
        <v>42961</v>
      </c>
      <c r="B234" s="182">
        <v>82</v>
      </c>
      <c r="C234" s="182">
        <v>58</v>
      </c>
      <c r="D234" s="182">
        <f t="shared" si="6"/>
        <v>70</v>
      </c>
      <c r="E234" s="182">
        <f t="shared" si="7"/>
        <v>0</v>
      </c>
    </row>
    <row r="235" spans="1:5" x14ac:dyDescent="0.25">
      <c r="A235" s="80">
        <v>42962</v>
      </c>
      <c r="B235" s="182">
        <v>86</v>
      </c>
      <c r="C235" s="182">
        <v>62</v>
      </c>
      <c r="D235" s="182">
        <f t="shared" si="6"/>
        <v>74</v>
      </c>
      <c r="E235" s="182">
        <f t="shared" si="7"/>
        <v>0</v>
      </c>
    </row>
    <row r="236" spans="1:5" x14ac:dyDescent="0.25">
      <c r="A236" s="80">
        <v>42963</v>
      </c>
      <c r="B236" s="182">
        <v>89</v>
      </c>
      <c r="C236" s="182">
        <v>67</v>
      </c>
      <c r="D236" s="182">
        <f t="shared" si="6"/>
        <v>78</v>
      </c>
      <c r="E236" s="182">
        <f t="shared" si="7"/>
        <v>0</v>
      </c>
    </row>
    <row r="237" spans="1:5" x14ac:dyDescent="0.25">
      <c r="A237" s="80">
        <v>42964</v>
      </c>
      <c r="B237" s="182">
        <v>83</v>
      </c>
      <c r="C237" s="182">
        <v>67</v>
      </c>
      <c r="D237" s="182">
        <f t="shared" si="6"/>
        <v>75</v>
      </c>
      <c r="E237" s="182">
        <f t="shared" si="7"/>
        <v>0</v>
      </c>
    </row>
    <row r="238" spans="1:5" x14ac:dyDescent="0.25">
      <c r="A238" s="80">
        <v>42965</v>
      </c>
      <c r="B238" s="182">
        <v>83</v>
      </c>
      <c r="C238" s="182">
        <v>61</v>
      </c>
      <c r="D238" s="182">
        <f t="shared" si="6"/>
        <v>72</v>
      </c>
      <c r="E238" s="182">
        <f t="shared" si="7"/>
        <v>0</v>
      </c>
    </row>
    <row r="239" spans="1:5" x14ac:dyDescent="0.25">
      <c r="A239" s="80">
        <v>42966</v>
      </c>
      <c r="B239" s="182">
        <v>88</v>
      </c>
      <c r="C239" s="182">
        <v>61</v>
      </c>
      <c r="D239" s="182">
        <f t="shared" si="6"/>
        <v>74.5</v>
      </c>
      <c r="E239" s="182">
        <f t="shared" si="7"/>
        <v>0</v>
      </c>
    </row>
    <row r="240" spans="1:5" x14ac:dyDescent="0.25">
      <c r="A240" s="80">
        <v>42967</v>
      </c>
      <c r="B240" s="182">
        <v>90</v>
      </c>
      <c r="C240" s="182">
        <v>63</v>
      </c>
      <c r="D240" s="182">
        <f t="shared" si="6"/>
        <v>76.5</v>
      </c>
      <c r="E240" s="182">
        <f t="shared" si="7"/>
        <v>0</v>
      </c>
    </row>
    <row r="241" spans="1:5" x14ac:dyDescent="0.25">
      <c r="A241" s="80">
        <v>42968</v>
      </c>
      <c r="B241" s="182">
        <v>90</v>
      </c>
      <c r="C241" s="182">
        <v>63</v>
      </c>
      <c r="D241" s="182">
        <f t="shared" si="6"/>
        <v>76.5</v>
      </c>
      <c r="E241" s="182">
        <f t="shared" si="7"/>
        <v>0</v>
      </c>
    </row>
    <row r="242" spans="1:5" x14ac:dyDescent="0.25">
      <c r="A242" s="80">
        <v>42969</v>
      </c>
      <c r="B242" s="182">
        <v>79</v>
      </c>
      <c r="C242" s="182">
        <v>65</v>
      </c>
      <c r="D242" s="182">
        <f t="shared" si="6"/>
        <v>72</v>
      </c>
      <c r="E242" s="182">
        <f t="shared" si="7"/>
        <v>0</v>
      </c>
    </row>
    <row r="243" spans="1:5" x14ac:dyDescent="0.25">
      <c r="A243" s="80">
        <v>42970</v>
      </c>
      <c r="B243" s="182">
        <v>78</v>
      </c>
      <c r="C243" s="182">
        <v>54</v>
      </c>
      <c r="D243" s="182">
        <f t="shared" si="6"/>
        <v>66</v>
      </c>
      <c r="E243" s="182">
        <f t="shared" si="7"/>
        <v>0</v>
      </c>
    </row>
    <row r="244" spans="1:5" x14ac:dyDescent="0.25">
      <c r="A244" s="80">
        <v>42971</v>
      </c>
      <c r="B244" s="182">
        <v>78</v>
      </c>
      <c r="C244" s="182">
        <v>54</v>
      </c>
      <c r="D244" s="182">
        <f t="shared" si="6"/>
        <v>66</v>
      </c>
      <c r="E244" s="182">
        <f t="shared" si="7"/>
        <v>0</v>
      </c>
    </row>
    <row r="245" spans="1:5" x14ac:dyDescent="0.25">
      <c r="A245" s="80">
        <v>42972</v>
      </c>
      <c r="B245" s="182">
        <v>79</v>
      </c>
      <c r="C245" s="182">
        <v>56</v>
      </c>
      <c r="D245" s="182">
        <f t="shared" si="6"/>
        <v>67.5</v>
      </c>
      <c r="E245" s="182">
        <f t="shared" si="7"/>
        <v>0</v>
      </c>
    </row>
    <row r="246" spans="1:5" x14ac:dyDescent="0.25">
      <c r="A246" s="80">
        <v>42973</v>
      </c>
      <c r="B246" s="182">
        <v>77</v>
      </c>
      <c r="C246" s="182">
        <v>56</v>
      </c>
      <c r="D246" s="182">
        <f t="shared" si="6"/>
        <v>66.5</v>
      </c>
      <c r="E246" s="182">
        <f t="shared" si="7"/>
        <v>0</v>
      </c>
    </row>
    <row r="247" spans="1:5" x14ac:dyDescent="0.25">
      <c r="A247" s="80">
        <v>42974</v>
      </c>
      <c r="B247" s="182">
        <v>82</v>
      </c>
      <c r="C247" s="182">
        <v>57</v>
      </c>
      <c r="D247" s="182">
        <f t="shared" si="6"/>
        <v>69.5</v>
      </c>
      <c r="E247" s="182">
        <f t="shared" si="7"/>
        <v>0</v>
      </c>
    </row>
    <row r="248" spans="1:5" x14ac:dyDescent="0.25">
      <c r="A248" s="80">
        <v>42975</v>
      </c>
      <c r="B248" s="182">
        <v>73</v>
      </c>
      <c r="C248" s="182">
        <v>63</v>
      </c>
      <c r="D248" s="182">
        <f t="shared" si="6"/>
        <v>68</v>
      </c>
      <c r="E248" s="182">
        <f t="shared" si="7"/>
        <v>0</v>
      </c>
    </row>
    <row r="249" spans="1:5" x14ac:dyDescent="0.25">
      <c r="A249" s="80">
        <v>42976</v>
      </c>
      <c r="B249" s="182">
        <v>77</v>
      </c>
      <c r="C249" s="182">
        <v>58</v>
      </c>
      <c r="D249" s="182">
        <f t="shared" si="6"/>
        <v>67.5</v>
      </c>
      <c r="E249" s="182">
        <f t="shared" si="7"/>
        <v>0</v>
      </c>
    </row>
    <row r="250" spans="1:5" x14ac:dyDescent="0.25">
      <c r="A250" s="80">
        <v>42977</v>
      </c>
      <c r="B250" s="182">
        <v>79</v>
      </c>
      <c r="C250" s="182">
        <v>57</v>
      </c>
      <c r="D250" s="182">
        <f t="shared" si="6"/>
        <v>68</v>
      </c>
      <c r="E250" s="182">
        <f t="shared" si="7"/>
        <v>0</v>
      </c>
    </row>
    <row r="251" spans="1:5" x14ac:dyDescent="0.25">
      <c r="A251" s="80">
        <v>42978</v>
      </c>
      <c r="B251" s="182">
        <v>81</v>
      </c>
      <c r="C251" s="182">
        <v>57</v>
      </c>
      <c r="D251" s="182">
        <f t="shared" si="6"/>
        <v>69</v>
      </c>
      <c r="E251" s="182">
        <f t="shared" si="7"/>
        <v>0</v>
      </c>
    </row>
    <row r="252" spans="1:5" x14ac:dyDescent="0.25">
      <c r="A252" s="80">
        <v>42979</v>
      </c>
      <c r="B252" s="182">
        <v>81</v>
      </c>
      <c r="C252" s="182">
        <v>52</v>
      </c>
      <c r="D252" s="182">
        <f t="shared" si="6"/>
        <v>66.5</v>
      </c>
      <c r="E252" s="182">
        <f t="shared" si="7"/>
        <v>0</v>
      </c>
    </row>
    <row r="253" spans="1:5" x14ac:dyDescent="0.25">
      <c r="A253" s="80">
        <v>42980</v>
      </c>
      <c r="B253" s="182">
        <v>74</v>
      </c>
      <c r="C253" s="182">
        <v>48</v>
      </c>
      <c r="D253" s="182">
        <f t="shared" si="6"/>
        <v>61</v>
      </c>
      <c r="E253" s="182">
        <f t="shared" si="7"/>
        <v>4</v>
      </c>
    </row>
    <row r="254" spans="1:5" x14ac:dyDescent="0.25">
      <c r="A254" s="80">
        <v>42981</v>
      </c>
      <c r="B254" s="182">
        <v>80</v>
      </c>
      <c r="C254" s="182">
        <v>54</v>
      </c>
      <c r="D254" s="182">
        <f t="shared" si="6"/>
        <v>67</v>
      </c>
      <c r="E254" s="182">
        <f t="shared" si="7"/>
        <v>0</v>
      </c>
    </row>
    <row r="255" spans="1:5" x14ac:dyDescent="0.25">
      <c r="A255" s="80">
        <v>42982</v>
      </c>
      <c r="B255" s="182">
        <v>85</v>
      </c>
      <c r="C255" s="182">
        <v>54</v>
      </c>
      <c r="D255" s="182">
        <f t="shared" si="6"/>
        <v>69.5</v>
      </c>
      <c r="E255" s="182">
        <f t="shared" si="7"/>
        <v>0</v>
      </c>
    </row>
    <row r="256" spans="1:5" x14ac:dyDescent="0.25">
      <c r="A256" s="80">
        <v>42983</v>
      </c>
      <c r="B256" s="182">
        <v>84</v>
      </c>
      <c r="C256" s="182">
        <v>61</v>
      </c>
      <c r="D256" s="182">
        <f t="shared" si="6"/>
        <v>72.5</v>
      </c>
      <c r="E256" s="182">
        <f t="shared" si="7"/>
        <v>0</v>
      </c>
    </row>
    <row r="257" spans="1:5" x14ac:dyDescent="0.25">
      <c r="A257" s="80">
        <v>42984</v>
      </c>
      <c r="B257" s="182">
        <v>71</v>
      </c>
      <c r="C257" s="182">
        <v>47</v>
      </c>
      <c r="D257" s="182">
        <f t="shared" si="6"/>
        <v>59</v>
      </c>
      <c r="E257" s="182">
        <f t="shared" si="7"/>
        <v>6</v>
      </c>
    </row>
    <row r="258" spans="1:5" x14ac:dyDescent="0.25">
      <c r="A258" s="80">
        <v>42985</v>
      </c>
      <c r="B258" s="182">
        <v>67</v>
      </c>
      <c r="C258" s="182">
        <v>46</v>
      </c>
      <c r="D258" s="182">
        <f t="shared" si="6"/>
        <v>56.5</v>
      </c>
      <c r="E258" s="182">
        <f t="shared" si="7"/>
        <v>8.5</v>
      </c>
    </row>
    <row r="259" spans="1:5" x14ac:dyDescent="0.25">
      <c r="A259" s="80">
        <v>42986</v>
      </c>
      <c r="B259" s="182">
        <v>75</v>
      </c>
      <c r="C259" s="182">
        <v>43</v>
      </c>
      <c r="D259" s="182">
        <f t="shared" si="6"/>
        <v>59</v>
      </c>
      <c r="E259" s="182">
        <f t="shared" si="7"/>
        <v>6</v>
      </c>
    </row>
    <row r="260" spans="1:5" x14ac:dyDescent="0.25">
      <c r="A260" s="80">
        <v>42987</v>
      </c>
      <c r="B260" s="182">
        <v>83</v>
      </c>
      <c r="C260" s="182">
        <v>57</v>
      </c>
      <c r="D260" s="182">
        <f t="shared" si="6"/>
        <v>70</v>
      </c>
      <c r="E260" s="182">
        <f t="shared" si="7"/>
        <v>0</v>
      </c>
    </row>
    <row r="261" spans="1:5" x14ac:dyDescent="0.25">
      <c r="A261" s="80">
        <v>42988</v>
      </c>
      <c r="B261" s="182">
        <v>84</v>
      </c>
      <c r="C261" s="182">
        <v>54</v>
      </c>
      <c r="D261" s="182">
        <f t="shared" si="6"/>
        <v>69</v>
      </c>
      <c r="E261" s="182">
        <f t="shared" si="7"/>
        <v>0</v>
      </c>
    </row>
    <row r="262" spans="1:5" x14ac:dyDescent="0.25">
      <c r="A262" s="80">
        <v>42989</v>
      </c>
      <c r="B262" s="182">
        <v>81</v>
      </c>
      <c r="C262" s="182">
        <v>49</v>
      </c>
      <c r="D262" s="182">
        <f t="shared" si="6"/>
        <v>65</v>
      </c>
      <c r="E262" s="182">
        <f t="shared" si="7"/>
        <v>0</v>
      </c>
    </row>
    <row r="263" spans="1:5" x14ac:dyDescent="0.25">
      <c r="A263" s="80">
        <v>42990</v>
      </c>
      <c r="B263" s="182">
        <v>79</v>
      </c>
      <c r="C263" s="182">
        <v>49</v>
      </c>
      <c r="D263" s="182">
        <f t="shared" si="6"/>
        <v>64</v>
      </c>
      <c r="E263" s="182">
        <f t="shared" si="7"/>
        <v>1</v>
      </c>
    </row>
    <row r="264" spans="1:5" x14ac:dyDescent="0.25">
      <c r="A264" s="80">
        <v>42991</v>
      </c>
      <c r="B264" s="182">
        <v>80</v>
      </c>
      <c r="C264" s="182">
        <v>53</v>
      </c>
      <c r="D264" s="182">
        <f t="shared" si="6"/>
        <v>66.5</v>
      </c>
      <c r="E264" s="182">
        <f t="shared" si="7"/>
        <v>0</v>
      </c>
    </row>
    <row r="265" spans="1:5" x14ac:dyDescent="0.25">
      <c r="A265" s="80">
        <v>42992</v>
      </c>
      <c r="B265" s="182">
        <v>83</v>
      </c>
      <c r="C265" s="182">
        <v>57</v>
      </c>
      <c r="D265" s="182">
        <f t="shared" si="6"/>
        <v>70</v>
      </c>
      <c r="E265" s="182">
        <f t="shared" si="7"/>
        <v>0</v>
      </c>
    </row>
    <row r="266" spans="1:5" x14ac:dyDescent="0.25">
      <c r="A266" s="80">
        <v>42993</v>
      </c>
      <c r="B266" s="182">
        <v>86</v>
      </c>
      <c r="C266" s="182">
        <v>61</v>
      </c>
      <c r="D266" s="182">
        <f t="shared" ref="D266:D329" si="8">(B266+C266)/2</f>
        <v>73.5</v>
      </c>
      <c r="E266" s="182">
        <f t="shared" ref="E266:E329" si="9">IF(65-D266&gt;0,65-D266,0)</f>
        <v>0</v>
      </c>
    </row>
    <row r="267" spans="1:5" x14ac:dyDescent="0.25">
      <c r="A267" s="80">
        <v>42994</v>
      </c>
      <c r="B267" s="182">
        <v>89</v>
      </c>
      <c r="C267" s="182">
        <v>61</v>
      </c>
      <c r="D267" s="182">
        <f t="shared" si="8"/>
        <v>75</v>
      </c>
      <c r="E267" s="182">
        <f t="shared" si="9"/>
        <v>0</v>
      </c>
    </row>
    <row r="268" spans="1:5" x14ac:dyDescent="0.25">
      <c r="A268" s="80">
        <v>42995</v>
      </c>
      <c r="B268" s="182">
        <v>88</v>
      </c>
      <c r="C268" s="182">
        <v>64</v>
      </c>
      <c r="D268" s="182">
        <f t="shared" si="8"/>
        <v>76</v>
      </c>
      <c r="E268" s="182">
        <f t="shared" si="9"/>
        <v>0</v>
      </c>
    </row>
    <row r="269" spans="1:5" x14ac:dyDescent="0.25">
      <c r="A269" s="80">
        <v>42996</v>
      </c>
      <c r="B269" s="182">
        <v>74</v>
      </c>
      <c r="C269" s="182">
        <v>55</v>
      </c>
      <c r="D269" s="182">
        <f t="shared" si="8"/>
        <v>64.5</v>
      </c>
      <c r="E269" s="182">
        <f t="shared" si="9"/>
        <v>0.5</v>
      </c>
    </row>
    <row r="270" spans="1:5" x14ac:dyDescent="0.25">
      <c r="A270" s="80">
        <v>42997</v>
      </c>
      <c r="B270" s="182">
        <v>76</v>
      </c>
      <c r="C270" s="182">
        <v>55</v>
      </c>
      <c r="D270" s="182">
        <f t="shared" si="8"/>
        <v>65.5</v>
      </c>
      <c r="E270" s="182">
        <f t="shared" si="9"/>
        <v>0</v>
      </c>
    </row>
    <row r="271" spans="1:5" x14ac:dyDescent="0.25">
      <c r="A271" s="80">
        <v>42998</v>
      </c>
      <c r="B271" s="182">
        <v>83</v>
      </c>
      <c r="C271" s="182">
        <v>60</v>
      </c>
      <c r="D271" s="182">
        <f t="shared" si="8"/>
        <v>71.5</v>
      </c>
      <c r="E271" s="182">
        <f t="shared" si="9"/>
        <v>0</v>
      </c>
    </row>
    <row r="272" spans="1:5" x14ac:dyDescent="0.25">
      <c r="A272" s="80">
        <v>42999</v>
      </c>
      <c r="B272" s="182">
        <v>91</v>
      </c>
      <c r="C272" s="182">
        <v>72</v>
      </c>
      <c r="D272" s="182">
        <f t="shared" si="8"/>
        <v>81.5</v>
      </c>
      <c r="E272" s="182">
        <f t="shared" si="9"/>
        <v>0</v>
      </c>
    </row>
    <row r="273" spans="1:5" x14ac:dyDescent="0.25">
      <c r="A273" s="80">
        <v>43000</v>
      </c>
      <c r="B273" s="182">
        <v>90</v>
      </c>
      <c r="C273" s="182">
        <v>67</v>
      </c>
      <c r="D273" s="182">
        <f t="shared" si="8"/>
        <v>78.5</v>
      </c>
      <c r="E273" s="182">
        <f t="shared" si="9"/>
        <v>0</v>
      </c>
    </row>
    <row r="274" spans="1:5" x14ac:dyDescent="0.25">
      <c r="A274" s="80">
        <v>43001</v>
      </c>
      <c r="B274" s="182">
        <v>90</v>
      </c>
      <c r="C274" s="182">
        <v>68</v>
      </c>
      <c r="D274" s="182">
        <f t="shared" si="8"/>
        <v>79</v>
      </c>
      <c r="E274" s="182">
        <f t="shared" si="9"/>
        <v>0</v>
      </c>
    </row>
    <row r="275" spans="1:5" x14ac:dyDescent="0.25">
      <c r="A275" s="80">
        <v>43002</v>
      </c>
      <c r="B275" s="182">
        <v>91</v>
      </c>
      <c r="C275" s="182">
        <v>64</v>
      </c>
      <c r="D275" s="182">
        <f t="shared" si="8"/>
        <v>77.5</v>
      </c>
      <c r="E275" s="182">
        <f t="shared" si="9"/>
        <v>0</v>
      </c>
    </row>
    <row r="276" spans="1:5" x14ac:dyDescent="0.25">
      <c r="A276" s="80">
        <v>43003</v>
      </c>
      <c r="B276" s="182">
        <v>91</v>
      </c>
      <c r="C276" s="182">
        <v>64</v>
      </c>
      <c r="D276" s="182">
        <f t="shared" si="8"/>
        <v>77.5</v>
      </c>
      <c r="E276" s="182">
        <f t="shared" si="9"/>
        <v>0</v>
      </c>
    </row>
    <row r="277" spans="1:5" x14ac:dyDescent="0.25">
      <c r="A277" s="80">
        <v>43004</v>
      </c>
      <c r="B277" s="182">
        <v>87</v>
      </c>
      <c r="C277" s="182">
        <v>65</v>
      </c>
      <c r="D277" s="182">
        <f t="shared" si="8"/>
        <v>76</v>
      </c>
      <c r="E277" s="182">
        <f t="shared" si="9"/>
        <v>0</v>
      </c>
    </row>
    <row r="278" spans="1:5" x14ac:dyDescent="0.25">
      <c r="A278" s="80">
        <v>43005</v>
      </c>
      <c r="B278" s="182">
        <v>74</v>
      </c>
      <c r="C278" s="182">
        <v>57</v>
      </c>
      <c r="D278" s="182">
        <f t="shared" si="8"/>
        <v>65.5</v>
      </c>
      <c r="E278" s="182">
        <f t="shared" si="9"/>
        <v>0</v>
      </c>
    </row>
    <row r="279" spans="1:5" x14ac:dyDescent="0.25">
      <c r="A279" s="80">
        <v>43006</v>
      </c>
      <c r="B279" s="182">
        <v>67</v>
      </c>
      <c r="C279" s="182">
        <v>46</v>
      </c>
      <c r="D279" s="182">
        <f t="shared" si="8"/>
        <v>56.5</v>
      </c>
      <c r="E279" s="182">
        <f t="shared" si="9"/>
        <v>8.5</v>
      </c>
    </row>
    <row r="280" spans="1:5" x14ac:dyDescent="0.25">
      <c r="A280" s="80">
        <v>43007</v>
      </c>
      <c r="B280" s="182">
        <v>75</v>
      </c>
      <c r="C280" s="182">
        <v>46</v>
      </c>
      <c r="D280" s="182">
        <f t="shared" si="8"/>
        <v>60.5</v>
      </c>
      <c r="E280" s="182">
        <f t="shared" si="9"/>
        <v>4.5</v>
      </c>
    </row>
    <row r="281" spans="1:5" x14ac:dyDescent="0.25">
      <c r="A281" s="80">
        <v>43008</v>
      </c>
      <c r="B281" s="182">
        <v>79</v>
      </c>
      <c r="C281" s="182">
        <v>48</v>
      </c>
      <c r="D281" s="182">
        <f t="shared" si="8"/>
        <v>63.5</v>
      </c>
      <c r="E281" s="182">
        <f t="shared" si="9"/>
        <v>1.5</v>
      </c>
    </row>
    <row r="282" spans="1:5" x14ac:dyDescent="0.25">
      <c r="A282" s="80">
        <v>43009</v>
      </c>
      <c r="B282" s="182">
        <v>73</v>
      </c>
      <c r="C282" s="182">
        <v>48</v>
      </c>
      <c r="D282" s="182">
        <f t="shared" si="8"/>
        <v>60.5</v>
      </c>
      <c r="E282" s="182">
        <f t="shared" si="9"/>
        <v>4.5</v>
      </c>
    </row>
    <row r="283" spans="1:5" x14ac:dyDescent="0.25">
      <c r="A283" s="80">
        <v>43010</v>
      </c>
      <c r="B283" s="182">
        <v>77</v>
      </c>
      <c r="C283" s="182">
        <v>52</v>
      </c>
      <c r="D283" s="182">
        <f t="shared" si="8"/>
        <v>64.5</v>
      </c>
      <c r="E283" s="182">
        <f t="shared" si="9"/>
        <v>0.5</v>
      </c>
    </row>
    <row r="284" spans="1:5" x14ac:dyDescent="0.25">
      <c r="A284" s="80">
        <v>43011</v>
      </c>
      <c r="B284" s="182">
        <v>86</v>
      </c>
      <c r="C284" s="182">
        <v>63</v>
      </c>
      <c r="D284" s="182">
        <f t="shared" si="8"/>
        <v>74.5</v>
      </c>
      <c r="E284" s="182">
        <f t="shared" si="9"/>
        <v>0</v>
      </c>
    </row>
    <row r="285" spans="1:5" x14ac:dyDescent="0.25">
      <c r="A285" s="80">
        <v>43012</v>
      </c>
      <c r="B285" s="182">
        <v>82</v>
      </c>
      <c r="C285" s="182">
        <v>58</v>
      </c>
      <c r="D285" s="182">
        <f t="shared" si="8"/>
        <v>70</v>
      </c>
      <c r="E285" s="182">
        <f t="shared" si="9"/>
        <v>0</v>
      </c>
    </row>
    <row r="286" spans="1:5" x14ac:dyDescent="0.25">
      <c r="A286" s="80">
        <v>43013</v>
      </c>
      <c r="B286" s="182">
        <v>67</v>
      </c>
      <c r="C286" s="182">
        <v>58</v>
      </c>
      <c r="D286" s="182">
        <f t="shared" si="8"/>
        <v>62.5</v>
      </c>
      <c r="E286" s="182">
        <f t="shared" si="9"/>
        <v>2.5</v>
      </c>
    </row>
    <row r="287" spans="1:5" x14ac:dyDescent="0.25">
      <c r="A287" s="80">
        <v>43014</v>
      </c>
      <c r="B287" s="182">
        <v>69</v>
      </c>
      <c r="C287" s="182">
        <v>59</v>
      </c>
      <c r="D287" s="182">
        <f t="shared" si="8"/>
        <v>64</v>
      </c>
      <c r="E287" s="182">
        <f t="shared" si="9"/>
        <v>1</v>
      </c>
    </row>
    <row r="288" spans="1:5" x14ac:dyDescent="0.25">
      <c r="A288" s="80">
        <v>43015</v>
      </c>
      <c r="B288" s="182">
        <v>71</v>
      </c>
      <c r="C288" s="182">
        <v>57</v>
      </c>
      <c r="D288" s="182">
        <f t="shared" si="8"/>
        <v>64</v>
      </c>
      <c r="E288" s="182">
        <f t="shared" si="9"/>
        <v>1</v>
      </c>
    </row>
    <row r="289" spans="1:5" x14ac:dyDescent="0.25">
      <c r="A289" s="80">
        <v>43016</v>
      </c>
      <c r="B289" s="182">
        <v>66</v>
      </c>
      <c r="C289" s="182">
        <v>52</v>
      </c>
      <c r="D289" s="182">
        <f t="shared" si="8"/>
        <v>59</v>
      </c>
      <c r="E289" s="182">
        <f t="shared" si="9"/>
        <v>6</v>
      </c>
    </row>
    <row r="290" spans="1:5" x14ac:dyDescent="0.25">
      <c r="A290" s="80">
        <v>43017</v>
      </c>
      <c r="B290" s="182">
        <v>79</v>
      </c>
      <c r="C290" s="182">
        <v>52</v>
      </c>
      <c r="D290" s="182">
        <f t="shared" si="8"/>
        <v>65.5</v>
      </c>
      <c r="E290" s="182">
        <f t="shared" si="9"/>
        <v>0</v>
      </c>
    </row>
    <row r="291" spans="1:5" x14ac:dyDescent="0.25">
      <c r="A291" s="80">
        <v>43018</v>
      </c>
      <c r="B291" s="182">
        <v>76</v>
      </c>
      <c r="C291" s="182">
        <v>51</v>
      </c>
      <c r="D291" s="182">
        <f t="shared" si="8"/>
        <v>63.5</v>
      </c>
      <c r="E291" s="182">
        <f t="shared" si="9"/>
        <v>1.5</v>
      </c>
    </row>
    <row r="292" spans="1:5" x14ac:dyDescent="0.25">
      <c r="A292" s="80">
        <v>43019</v>
      </c>
      <c r="B292" s="182">
        <v>52</v>
      </c>
      <c r="C292" s="182">
        <v>46</v>
      </c>
      <c r="D292" s="182">
        <f t="shared" si="8"/>
        <v>49</v>
      </c>
      <c r="E292" s="182">
        <f t="shared" si="9"/>
        <v>16</v>
      </c>
    </row>
    <row r="293" spans="1:5" x14ac:dyDescent="0.25">
      <c r="A293" s="80">
        <v>43020</v>
      </c>
      <c r="B293" s="182">
        <v>55</v>
      </c>
      <c r="C293" s="182">
        <v>45</v>
      </c>
      <c r="D293" s="182">
        <f t="shared" si="8"/>
        <v>50</v>
      </c>
      <c r="E293" s="182">
        <f t="shared" si="9"/>
        <v>15</v>
      </c>
    </row>
    <row r="294" spans="1:5" x14ac:dyDescent="0.25">
      <c r="A294" s="80">
        <v>43021</v>
      </c>
      <c r="B294" s="182">
        <v>60</v>
      </c>
      <c r="C294" s="182">
        <v>49</v>
      </c>
      <c r="D294" s="182">
        <f t="shared" si="8"/>
        <v>54.5</v>
      </c>
      <c r="E294" s="182">
        <f t="shared" si="9"/>
        <v>10.5</v>
      </c>
    </row>
    <row r="295" spans="1:5" x14ac:dyDescent="0.25">
      <c r="A295" s="80">
        <v>43022</v>
      </c>
      <c r="B295" s="182">
        <v>80</v>
      </c>
      <c r="C295" s="182">
        <v>52</v>
      </c>
      <c r="D295" s="182">
        <f t="shared" si="8"/>
        <v>66</v>
      </c>
      <c r="E295" s="182">
        <f t="shared" si="9"/>
        <v>0</v>
      </c>
    </row>
    <row r="296" spans="1:5" x14ac:dyDescent="0.25">
      <c r="A296" s="80">
        <v>43023</v>
      </c>
      <c r="B296" s="182">
        <v>82</v>
      </c>
      <c r="C296" s="182">
        <v>48</v>
      </c>
      <c r="D296" s="182">
        <f t="shared" si="8"/>
        <v>65</v>
      </c>
      <c r="E296" s="182">
        <f t="shared" si="9"/>
        <v>0</v>
      </c>
    </row>
    <row r="297" spans="1:5" x14ac:dyDescent="0.25">
      <c r="A297" s="80">
        <v>43024</v>
      </c>
      <c r="B297" s="182">
        <v>59</v>
      </c>
      <c r="C297" s="182">
        <v>40</v>
      </c>
      <c r="D297" s="182">
        <f t="shared" si="8"/>
        <v>49.5</v>
      </c>
      <c r="E297" s="182">
        <f t="shared" si="9"/>
        <v>15.5</v>
      </c>
    </row>
    <row r="298" spans="1:5" x14ac:dyDescent="0.25">
      <c r="A298" s="80">
        <v>43025</v>
      </c>
      <c r="B298" s="182">
        <v>67</v>
      </c>
      <c r="C298" s="182">
        <v>40</v>
      </c>
      <c r="D298" s="182">
        <f t="shared" si="8"/>
        <v>53.5</v>
      </c>
      <c r="E298" s="182">
        <f t="shared" si="9"/>
        <v>11.5</v>
      </c>
    </row>
    <row r="299" spans="1:5" x14ac:dyDescent="0.25">
      <c r="A299" s="80">
        <v>43026</v>
      </c>
      <c r="B299" s="182">
        <v>70</v>
      </c>
      <c r="C299" s="182">
        <v>47</v>
      </c>
      <c r="D299" s="182">
        <f t="shared" si="8"/>
        <v>58.5</v>
      </c>
      <c r="E299" s="182">
        <f t="shared" si="9"/>
        <v>6.5</v>
      </c>
    </row>
    <row r="300" spans="1:5" x14ac:dyDescent="0.25">
      <c r="A300" s="80">
        <v>43027</v>
      </c>
      <c r="B300" s="182">
        <v>72</v>
      </c>
      <c r="C300" s="182">
        <v>49</v>
      </c>
      <c r="D300" s="182">
        <f t="shared" si="8"/>
        <v>60.5</v>
      </c>
      <c r="E300" s="182">
        <f t="shared" si="9"/>
        <v>4.5</v>
      </c>
    </row>
    <row r="301" spans="1:5" x14ac:dyDescent="0.25">
      <c r="A301" s="80">
        <v>43028</v>
      </c>
      <c r="B301" s="182">
        <v>76</v>
      </c>
      <c r="C301" s="182">
        <v>50</v>
      </c>
      <c r="D301" s="182">
        <f t="shared" si="8"/>
        <v>63</v>
      </c>
      <c r="E301" s="182">
        <f t="shared" si="9"/>
        <v>2</v>
      </c>
    </row>
    <row r="302" spans="1:5" x14ac:dyDescent="0.25">
      <c r="A302" s="80">
        <v>43029</v>
      </c>
      <c r="B302" s="182">
        <v>73</v>
      </c>
      <c r="C302" s="182">
        <v>56</v>
      </c>
      <c r="D302" s="182">
        <f t="shared" si="8"/>
        <v>64.5</v>
      </c>
      <c r="E302" s="182">
        <f t="shared" si="9"/>
        <v>0.5</v>
      </c>
    </row>
    <row r="303" spans="1:5" x14ac:dyDescent="0.25">
      <c r="A303" s="80">
        <v>43030</v>
      </c>
      <c r="B303" s="182">
        <v>79</v>
      </c>
      <c r="C303" s="182">
        <v>49</v>
      </c>
      <c r="D303" s="182">
        <f t="shared" si="8"/>
        <v>64</v>
      </c>
      <c r="E303" s="182">
        <f t="shared" si="9"/>
        <v>1</v>
      </c>
    </row>
    <row r="304" spans="1:5" x14ac:dyDescent="0.25">
      <c r="A304" s="80">
        <v>43031</v>
      </c>
      <c r="B304" s="182">
        <v>57</v>
      </c>
      <c r="C304" s="182">
        <v>45</v>
      </c>
      <c r="D304" s="182">
        <f t="shared" si="8"/>
        <v>51</v>
      </c>
      <c r="E304" s="182">
        <f t="shared" si="9"/>
        <v>14</v>
      </c>
    </row>
    <row r="305" spans="1:5" x14ac:dyDescent="0.25">
      <c r="A305" s="80">
        <v>43032</v>
      </c>
      <c r="B305" s="182">
        <v>63</v>
      </c>
      <c r="C305" s="182">
        <v>44</v>
      </c>
      <c r="D305" s="182">
        <f t="shared" si="8"/>
        <v>53.5</v>
      </c>
      <c r="E305" s="182">
        <f t="shared" si="9"/>
        <v>11.5</v>
      </c>
    </row>
    <row r="306" spans="1:5" x14ac:dyDescent="0.25">
      <c r="A306" s="80">
        <v>43033</v>
      </c>
      <c r="B306" s="182">
        <v>52</v>
      </c>
      <c r="C306" s="182">
        <v>37</v>
      </c>
      <c r="D306" s="182">
        <f t="shared" si="8"/>
        <v>44.5</v>
      </c>
      <c r="E306" s="182">
        <f t="shared" si="9"/>
        <v>20.5</v>
      </c>
    </row>
    <row r="307" spans="1:5" x14ac:dyDescent="0.25">
      <c r="A307" s="80">
        <v>43034</v>
      </c>
      <c r="B307" s="182">
        <v>65</v>
      </c>
      <c r="C307" s="182">
        <v>36</v>
      </c>
      <c r="D307" s="182">
        <f t="shared" si="8"/>
        <v>50.5</v>
      </c>
      <c r="E307" s="182">
        <f t="shared" si="9"/>
        <v>14.5</v>
      </c>
    </row>
    <row r="308" spans="1:5" x14ac:dyDescent="0.25">
      <c r="A308" s="80">
        <v>43035</v>
      </c>
      <c r="B308" s="182">
        <v>69</v>
      </c>
      <c r="C308" s="182">
        <v>35</v>
      </c>
      <c r="D308" s="182">
        <f t="shared" si="8"/>
        <v>52</v>
      </c>
      <c r="E308" s="182">
        <f t="shared" si="9"/>
        <v>13</v>
      </c>
    </row>
    <row r="309" spans="1:5" x14ac:dyDescent="0.25">
      <c r="A309" s="80">
        <v>43036</v>
      </c>
      <c r="B309" s="182">
        <v>38</v>
      </c>
      <c r="C309" s="182">
        <v>32</v>
      </c>
      <c r="D309" s="182">
        <f t="shared" si="8"/>
        <v>35</v>
      </c>
      <c r="E309" s="182">
        <f t="shared" si="9"/>
        <v>30</v>
      </c>
    </row>
    <row r="310" spans="1:5" x14ac:dyDescent="0.25">
      <c r="A310" s="80">
        <v>43037</v>
      </c>
      <c r="B310" s="182">
        <v>43</v>
      </c>
      <c r="C310" s="182">
        <v>22</v>
      </c>
      <c r="D310" s="182">
        <f t="shared" si="8"/>
        <v>32.5</v>
      </c>
      <c r="E310" s="182">
        <f t="shared" si="9"/>
        <v>32.5</v>
      </c>
    </row>
    <row r="311" spans="1:5" x14ac:dyDescent="0.25">
      <c r="A311" s="80">
        <v>43038</v>
      </c>
      <c r="B311" s="182">
        <v>54</v>
      </c>
      <c r="C311" s="182">
        <v>28</v>
      </c>
      <c r="D311" s="182">
        <f t="shared" si="8"/>
        <v>41</v>
      </c>
      <c r="E311" s="182">
        <f t="shared" si="9"/>
        <v>24</v>
      </c>
    </row>
    <row r="312" spans="1:5" x14ac:dyDescent="0.25">
      <c r="A312" s="80">
        <v>43039</v>
      </c>
      <c r="B312" s="182">
        <v>49</v>
      </c>
      <c r="C312" s="182">
        <v>28</v>
      </c>
      <c r="D312" s="182">
        <f t="shared" si="8"/>
        <v>38.5</v>
      </c>
      <c r="E312" s="182">
        <f t="shared" si="9"/>
        <v>26.5</v>
      </c>
    </row>
    <row r="313" spans="1:5" x14ac:dyDescent="0.25">
      <c r="A313" s="80">
        <v>43040</v>
      </c>
      <c r="B313" s="182">
        <v>38</v>
      </c>
      <c r="C313" s="182">
        <v>26</v>
      </c>
      <c r="D313" s="182">
        <f t="shared" si="8"/>
        <v>32</v>
      </c>
      <c r="E313" s="183">
        <f t="shared" si="9"/>
        <v>33</v>
      </c>
    </row>
    <row r="314" spans="1:5" x14ac:dyDescent="0.25">
      <c r="A314" s="80">
        <v>43041</v>
      </c>
      <c r="B314" s="182">
        <v>49</v>
      </c>
      <c r="C314" s="182">
        <v>32</v>
      </c>
      <c r="D314" s="182">
        <f t="shared" si="8"/>
        <v>40.5</v>
      </c>
      <c r="E314" s="183">
        <f t="shared" si="9"/>
        <v>24.5</v>
      </c>
    </row>
    <row r="315" spans="1:5" x14ac:dyDescent="0.25">
      <c r="A315" s="80">
        <v>43042</v>
      </c>
      <c r="B315" s="182">
        <v>51</v>
      </c>
      <c r="C315" s="182">
        <v>32</v>
      </c>
      <c r="D315" s="182">
        <f t="shared" si="8"/>
        <v>41.5</v>
      </c>
      <c r="E315" s="183">
        <f t="shared" si="9"/>
        <v>23.5</v>
      </c>
    </row>
    <row r="316" spans="1:5" x14ac:dyDescent="0.25">
      <c r="A316" s="80">
        <v>43043</v>
      </c>
      <c r="B316" s="182">
        <v>53</v>
      </c>
      <c r="C316" s="182">
        <v>31</v>
      </c>
      <c r="D316" s="182">
        <f t="shared" si="8"/>
        <v>42</v>
      </c>
      <c r="E316" s="183">
        <f t="shared" si="9"/>
        <v>23</v>
      </c>
    </row>
    <row r="317" spans="1:5" x14ac:dyDescent="0.25">
      <c r="A317" s="80">
        <v>43044</v>
      </c>
      <c r="B317" s="182">
        <v>56</v>
      </c>
      <c r="C317" s="182">
        <v>41</v>
      </c>
      <c r="D317" s="182">
        <f t="shared" si="8"/>
        <v>48.5</v>
      </c>
      <c r="E317" s="183">
        <f t="shared" si="9"/>
        <v>16.5</v>
      </c>
    </row>
    <row r="318" spans="1:5" x14ac:dyDescent="0.25">
      <c r="A318" s="80">
        <v>43045</v>
      </c>
      <c r="B318" s="182">
        <v>56</v>
      </c>
      <c r="C318" s="182">
        <v>26</v>
      </c>
      <c r="D318" s="182">
        <f t="shared" si="8"/>
        <v>41</v>
      </c>
      <c r="E318" s="183">
        <f t="shared" si="9"/>
        <v>24</v>
      </c>
    </row>
    <row r="319" spans="1:5" x14ac:dyDescent="0.25">
      <c r="A319" s="80">
        <v>43046</v>
      </c>
      <c r="B319" s="182">
        <v>44</v>
      </c>
      <c r="C319" s="182">
        <v>26</v>
      </c>
      <c r="D319" s="182">
        <f t="shared" si="8"/>
        <v>35</v>
      </c>
      <c r="E319" s="183">
        <f t="shared" si="9"/>
        <v>30</v>
      </c>
    </row>
    <row r="320" spans="1:5" x14ac:dyDescent="0.25">
      <c r="A320" s="80">
        <v>43047</v>
      </c>
      <c r="B320" s="182">
        <v>46</v>
      </c>
      <c r="C320" s="182">
        <v>22</v>
      </c>
      <c r="D320" s="182">
        <f t="shared" si="8"/>
        <v>34</v>
      </c>
      <c r="E320" s="183">
        <f t="shared" si="9"/>
        <v>31</v>
      </c>
    </row>
    <row r="321" spans="1:5" x14ac:dyDescent="0.25">
      <c r="A321" s="80">
        <v>43048</v>
      </c>
      <c r="B321" s="182">
        <v>49</v>
      </c>
      <c r="C321" s="182">
        <v>22</v>
      </c>
      <c r="D321" s="182">
        <f t="shared" si="8"/>
        <v>35.5</v>
      </c>
      <c r="E321" s="183">
        <f t="shared" si="9"/>
        <v>29.5</v>
      </c>
    </row>
    <row r="322" spans="1:5" x14ac:dyDescent="0.25">
      <c r="A322" s="80">
        <v>43049</v>
      </c>
      <c r="B322" s="182">
        <v>42</v>
      </c>
      <c r="C322" s="182">
        <v>18</v>
      </c>
      <c r="D322" s="182">
        <f t="shared" si="8"/>
        <v>30</v>
      </c>
      <c r="E322" s="183">
        <f t="shared" si="9"/>
        <v>35</v>
      </c>
    </row>
    <row r="323" spans="1:5" x14ac:dyDescent="0.25">
      <c r="A323" s="80">
        <v>43050</v>
      </c>
      <c r="B323" s="182">
        <v>35</v>
      </c>
      <c r="C323" s="182">
        <v>18</v>
      </c>
      <c r="D323" s="182">
        <f t="shared" si="8"/>
        <v>26.5</v>
      </c>
      <c r="E323" s="183">
        <f t="shared" si="9"/>
        <v>38.5</v>
      </c>
    </row>
    <row r="324" spans="1:5" x14ac:dyDescent="0.25">
      <c r="A324" s="80">
        <v>43051</v>
      </c>
      <c r="B324" s="182">
        <v>50</v>
      </c>
      <c r="C324" s="182">
        <v>33</v>
      </c>
      <c r="D324" s="182">
        <f t="shared" si="8"/>
        <v>41.5</v>
      </c>
      <c r="E324" s="183">
        <f t="shared" si="9"/>
        <v>23.5</v>
      </c>
    </row>
    <row r="325" spans="1:5" x14ac:dyDescent="0.25">
      <c r="A325" s="80">
        <v>43052</v>
      </c>
      <c r="B325" s="182">
        <v>44</v>
      </c>
      <c r="C325" s="182">
        <v>30</v>
      </c>
      <c r="D325" s="182">
        <f t="shared" si="8"/>
        <v>37</v>
      </c>
      <c r="E325" s="183">
        <f t="shared" si="9"/>
        <v>28</v>
      </c>
    </row>
    <row r="326" spans="1:5" x14ac:dyDescent="0.25">
      <c r="A326" s="80">
        <v>43053</v>
      </c>
      <c r="B326" s="182">
        <v>48</v>
      </c>
      <c r="C326" s="182">
        <v>26</v>
      </c>
      <c r="D326" s="182">
        <f t="shared" si="8"/>
        <v>37</v>
      </c>
      <c r="E326" s="183">
        <f t="shared" si="9"/>
        <v>28</v>
      </c>
    </row>
    <row r="327" spans="1:5" x14ac:dyDescent="0.25">
      <c r="A327" s="80">
        <v>43054</v>
      </c>
      <c r="B327" s="182">
        <v>50</v>
      </c>
      <c r="C327" s="182">
        <v>44</v>
      </c>
      <c r="D327" s="182">
        <f t="shared" si="8"/>
        <v>47</v>
      </c>
      <c r="E327" s="183">
        <f t="shared" si="9"/>
        <v>18</v>
      </c>
    </row>
    <row r="328" spans="1:5" x14ac:dyDescent="0.25">
      <c r="A328" s="80">
        <v>43055</v>
      </c>
      <c r="B328" s="182">
        <v>56</v>
      </c>
      <c r="C328" s="182">
        <v>23</v>
      </c>
      <c r="D328" s="182">
        <f t="shared" si="8"/>
        <v>39.5</v>
      </c>
      <c r="E328" s="183">
        <f t="shared" si="9"/>
        <v>25.5</v>
      </c>
    </row>
    <row r="329" spans="1:5" x14ac:dyDescent="0.25">
      <c r="A329" s="80">
        <v>43056</v>
      </c>
      <c r="B329" s="182">
        <v>45</v>
      </c>
      <c r="C329" s="182">
        <v>23</v>
      </c>
      <c r="D329" s="182">
        <f t="shared" si="8"/>
        <v>34</v>
      </c>
      <c r="E329" s="183">
        <f t="shared" si="9"/>
        <v>31</v>
      </c>
    </row>
    <row r="330" spans="1:5" x14ac:dyDescent="0.25">
      <c r="A330" s="80">
        <v>43057</v>
      </c>
      <c r="B330" s="182">
        <v>56</v>
      </c>
      <c r="C330" s="182">
        <v>39</v>
      </c>
      <c r="D330" s="182">
        <f t="shared" ref="D330:D393" si="10">(B330+C330)/2</f>
        <v>47.5</v>
      </c>
      <c r="E330" s="183">
        <f t="shared" ref="E330:E393" si="11">IF(65-D330&gt;0,65-D330,0)</f>
        <v>17.5</v>
      </c>
    </row>
    <row r="331" spans="1:5" x14ac:dyDescent="0.25">
      <c r="A331" s="80">
        <v>43058</v>
      </c>
      <c r="B331" s="182">
        <v>45</v>
      </c>
      <c r="C331" s="182">
        <v>24</v>
      </c>
      <c r="D331" s="182">
        <f t="shared" si="10"/>
        <v>34.5</v>
      </c>
      <c r="E331" s="183">
        <f t="shared" si="11"/>
        <v>30.5</v>
      </c>
    </row>
    <row r="332" spans="1:5" x14ac:dyDescent="0.25">
      <c r="A332" s="80">
        <v>43059</v>
      </c>
      <c r="B332" s="182">
        <v>45</v>
      </c>
      <c r="C332" s="182">
        <v>25</v>
      </c>
      <c r="D332" s="182">
        <f t="shared" si="10"/>
        <v>35</v>
      </c>
      <c r="E332" s="183">
        <f t="shared" si="11"/>
        <v>30</v>
      </c>
    </row>
    <row r="333" spans="1:5" x14ac:dyDescent="0.25">
      <c r="A333" s="80">
        <v>43060</v>
      </c>
      <c r="B333" s="182">
        <v>59</v>
      </c>
      <c r="C333" s="182">
        <v>39</v>
      </c>
      <c r="D333" s="182">
        <f t="shared" si="10"/>
        <v>49</v>
      </c>
      <c r="E333" s="183">
        <f t="shared" si="11"/>
        <v>16</v>
      </c>
    </row>
    <row r="334" spans="1:5" x14ac:dyDescent="0.25">
      <c r="A334" s="80">
        <v>43061</v>
      </c>
      <c r="B334" s="182">
        <v>45</v>
      </c>
      <c r="C334" s="182">
        <v>17</v>
      </c>
      <c r="D334" s="182">
        <f t="shared" si="10"/>
        <v>31</v>
      </c>
      <c r="E334" s="183">
        <f t="shared" si="11"/>
        <v>34</v>
      </c>
    </row>
    <row r="335" spans="1:5" x14ac:dyDescent="0.25">
      <c r="A335" s="80">
        <v>43062</v>
      </c>
      <c r="B335" s="182">
        <v>41</v>
      </c>
      <c r="C335" s="182">
        <v>17</v>
      </c>
      <c r="D335" s="182">
        <f t="shared" si="10"/>
        <v>29</v>
      </c>
      <c r="E335" s="183">
        <f t="shared" si="11"/>
        <v>36</v>
      </c>
    </row>
    <row r="336" spans="1:5" x14ac:dyDescent="0.25">
      <c r="A336" s="80">
        <v>43063</v>
      </c>
      <c r="B336" s="182">
        <v>56</v>
      </c>
      <c r="C336" s="182">
        <f>(C335+C337)/2</f>
        <v>25.5</v>
      </c>
      <c r="D336" s="182">
        <f t="shared" si="10"/>
        <v>40.75</v>
      </c>
      <c r="E336" s="183">
        <f t="shared" si="11"/>
        <v>24.25</v>
      </c>
    </row>
    <row r="337" spans="1:5" x14ac:dyDescent="0.25">
      <c r="A337" s="80">
        <v>43064</v>
      </c>
      <c r="B337" s="182">
        <v>72</v>
      </c>
      <c r="C337" s="182">
        <v>34</v>
      </c>
      <c r="D337" s="182">
        <f t="shared" si="10"/>
        <v>53</v>
      </c>
      <c r="E337" s="183">
        <f t="shared" si="11"/>
        <v>12</v>
      </c>
    </row>
    <row r="338" spans="1:5" x14ac:dyDescent="0.25">
      <c r="A338" s="80">
        <v>43065</v>
      </c>
      <c r="B338" s="182">
        <v>60</v>
      </c>
      <c r="C338" s="182">
        <v>31</v>
      </c>
      <c r="D338" s="182">
        <f t="shared" si="10"/>
        <v>45.5</v>
      </c>
      <c r="E338" s="183">
        <f t="shared" si="11"/>
        <v>19.5</v>
      </c>
    </row>
    <row r="339" spans="1:5" x14ac:dyDescent="0.25">
      <c r="A339" s="80">
        <v>43066</v>
      </c>
      <c r="B339" s="182">
        <v>60</v>
      </c>
      <c r="C339" s="182">
        <v>29</v>
      </c>
      <c r="D339" s="182">
        <f t="shared" si="10"/>
        <v>44.5</v>
      </c>
      <c r="E339" s="183">
        <f t="shared" si="11"/>
        <v>20.5</v>
      </c>
    </row>
    <row r="340" spans="1:5" x14ac:dyDescent="0.25">
      <c r="A340" s="80">
        <v>43067</v>
      </c>
      <c r="B340" s="182">
        <v>65</v>
      </c>
      <c r="C340" s="182">
        <v>43</v>
      </c>
      <c r="D340" s="182">
        <f t="shared" si="10"/>
        <v>54</v>
      </c>
      <c r="E340" s="183">
        <f t="shared" si="11"/>
        <v>11</v>
      </c>
    </row>
    <row r="341" spans="1:5" x14ac:dyDescent="0.25">
      <c r="A341" s="80">
        <v>43068</v>
      </c>
      <c r="B341" s="182">
        <v>59</v>
      </c>
      <c r="C341" s="182">
        <v>30</v>
      </c>
      <c r="D341" s="182">
        <f t="shared" si="10"/>
        <v>44.5</v>
      </c>
      <c r="E341" s="183">
        <f t="shared" si="11"/>
        <v>20.5</v>
      </c>
    </row>
    <row r="342" spans="1:5" x14ac:dyDescent="0.25">
      <c r="A342" s="80">
        <v>43069</v>
      </c>
      <c r="B342" s="182">
        <v>45</v>
      </c>
      <c r="C342" s="182">
        <v>29</v>
      </c>
      <c r="D342" s="182">
        <f t="shared" si="10"/>
        <v>37</v>
      </c>
      <c r="E342" s="183">
        <f t="shared" si="11"/>
        <v>28</v>
      </c>
    </row>
    <row r="343" spans="1:5" x14ac:dyDescent="0.25">
      <c r="A343" s="80">
        <v>43070</v>
      </c>
      <c r="B343" s="182">
        <v>53</v>
      </c>
      <c r="C343" s="182">
        <v>25</v>
      </c>
      <c r="D343" s="182">
        <f t="shared" si="10"/>
        <v>39</v>
      </c>
      <c r="E343" s="183">
        <f t="shared" si="11"/>
        <v>26</v>
      </c>
    </row>
    <row r="344" spans="1:5" x14ac:dyDescent="0.25">
      <c r="A344" s="80">
        <v>43071</v>
      </c>
      <c r="B344" s="182">
        <v>55</v>
      </c>
      <c r="C344" s="182">
        <v>25</v>
      </c>
      <c r="D344" s="182">
        <f t="shared" si="10"/>
        <v>40</v>
      </c>
      <c r="E344" s="183">
        <f t="shared" si="11"/>
        <v>25</v>
      </c>
    </row>
    <row r="345" spans="1:5" x14ac:dyDescent="0.25">
      <c r="A345" s="80">
        <v>43072</v>
      </c>
      <c r="B345" s="182">
        <v>60</v>
      </c>
      <c r="C345" s="182">
        <v>29</v>
      </c>
      <c r="D345" s="182">
        <f t="shared" si="10"/>
        <v>44.5</v>
      </c>
      <c r="E345" s="183">
        <f t="shared" si="11"/>
        <v>20.5</v>
      </c>
    </row>
    <row r="346" spans="1:5" x14ac:dyDescent="0.25">
      <c r="A346" s="80">
        <v>43073</v>
      </c>
      <c r="B346" s="182">
        <v>65</v>
      </c>
      <c r="C346" s="182">
        <v>32</v>
      </c>
      <c r="D346" s="182">
        <f t="shared" si="10"/>
        <v>48.5</v>
      </c>
      <c r="E346" s="183">
        <f t="shared" si="11"/>
        <v>16.5</v>
      </c>
    </row>
    <row r="347" spans="1:5" x14ac:dyDescent="0.25">
      <c r="A347" s="80">
        <v>43074</v>
      </c>
      <c r="B347" s="182">
        <v>68</v>
      </c>
      <c r="C347" s="182">
        <v>26</v>
      </c>
      <c r="D347" s="182">
        <f t="shared" si="10"/>
        <v>47</v>
      </c>
      <c r="E347" s="183">
        <f t="shared" si="11"/>
        <v>18</v>
      </c>
    </row>
    <row r="348" spans="1:5" x14ac:dyDescent="0.25">
      <c r="A348" s="80">
        <v>43075</v>
      </c>
      <c r="B348" s="182">
        <v>41</v>
      </c>
      <c r="C348" s="182">
        <v>26</v>
      </c>
      <c r="D348" s="182">
        <f t="shared" si="10"/>
        <v>33.5</v>
      </c>
      <c r="E348" s="183">
        <f t="shared" si="11"/>
        <v>31.5</v>
      </c>
    </row>
    <row r="349" spans="1:5" x14ac:dyDescent="0.25">
      <c r="A349" s="80">
        <v>43076</v>
      </c>
      <c r="B349" s="182">
        <v>42</v>
      </c>
      <c r="C349" s="182">
        <v>17</v>
      </c>
      <c r="D349" s="182">
        <f t="shared" si="10"/>
        <v>29.5</v>
      </c>
      <c r="E349" s="183">
        <f t="shared" si="11"/>
        <v>35.5</v>
      </c>
    </row>
    <row r="350" spans="1:5" x14ac:dyDescent="0.25">
      <c r="A350" s="80">
        <v>43077</v>
      </c>
      <c r="B350" s="182">
        <v>29</v>
      </c>
      <c r="C350" s="182">
        <v>16</v>
      </c>
      <c r="D350" s="182">
        <f t="shared" si="10"/>
        <v>22.5</v>
      </c>
      <c r="E350" s="183">
        <f t="shared" si="11"/>
        <v>42.5</v>
      </c>
    </row>
    <row r="351" spans="1:5" x14ac:dyDescent="0.25">
      <c r="A351" s="80">
        <v>43078</v>
      </c>
      <c r="B351" s="182">
        <v>40</v>
      </c>
      <c r="C351" s="182">
        <v>17</v>
      </c>
      <c r="D351" s="182">
        <f t="shared" si="10"/>
        <v>28.5</v>
      </c>
      <c r="E351" s="183">
        <f t="shared" si="11"/>
        <v>36.5</v>
      </c>
    </row>
    <row r="352" spans="1:5" x14ac:dyDescent="0.25">
      <c r="A352" s="80">
        <v>43079</v>
      </c>
      <c r="B352" s="182">
        <v>29</v>
      </c>
      <c r="C352" s="182">
        <v>20</v>
      </c>
      <c r="D352" s="182">
        <f t="shared" si="10"/>
        <v>24.5</v>
      </c>
      <c r="E352" s="183">
        <f t="shared" si="11"/>
        <v>40.5</v>
      </c>
    </row>
    <row r="353" spans="1:5" x14ac:dyDescent="0.25">
      <c r="A353" s="80">
        <v>43080</v>
      </c>
      <c r="B353" s="182">
        <v>50</v>
      </c>
      <c r="C353" s="182">
        <v>27</v>
      </c>
      <c r="D353" s="182">
        <f t="shared" si="10"/>
        <v>38.5</v>
      </c>
      <c r="E353" s="183">
        <f t="shared" si="11"/>
        <v>26.5</v>
      </c>
    </row>
    <row r="354" spans="1:5" x14ac:dyDescent="0.25">
      <c r="A354" s="80">
        <v>43081</v>
      </c>
      <c r="B354" s="182">
        <v>49</v>
      </c>
      <c r="C354" s="182">
        <v>17</v>
      </c>
      <c r="D354" s="182">
        <f t="shared" si="10"/>
        <v>33</v>
      </c>
      <c r="E354" s="183">
        <f t="shared" si="11"/>
        <v>32</v>
      </c>
    </row>
    <row r="355" spans="1:5" x14ac:dyDescent="0.25">
      <c r="A355" s="80">
        <v>43082</v>
      </c>
      <c r="B355" s="182">
        <v>33</v>
      </c>
      <c r="C355" s="182">
        <v>16</v>
      </c>
      <c r="D355" s="182">
        <f t="shared" si="10"/>
        <v>24.5</v>
      </c>
      <c r="E355" s="183">
        <f t="shared" si="11"/>
        <v>40.5</v>
      </c>
    </row>
    <row r="356" spans="1:5" x14ac:dyDescent="0.25">
      <c r="A356" s="80">
        <v>43083</v>
      </c>
      <c r="B356" s="182">
        <v>53</v>
      </c>
      <c r="C356" s="182">
        <v>26</v>
      </c>
      <c r="D356" s="182">
        <f t="shared" si="10"/>
        <v>39.5</v>
      </c>
      <c r="E356" s="183">
        <f t="shared" si="11"/>
        <v>25.5</v>
      </c>
    </row>
    <row r="357" spans="1:5" x14ac:dyDescent="0.25">
      <c r="A357" s="80">
        <v>43084</v>
      </c>
      <c r="B357" s="182">
        <v>31</v>
      </c>
      <c r="C357" s="182">
        <v>25</v>
      </c>
      <c r="D357" s="182">
        <f t="shared" si="10"/>
        <v>28</v>
      </c>
      <c r="E357" s="183">
        <f t="shared" si="11"/>
        <v>37</v>
      </c>
    </row>
    <row r="358" spans="1:5" x14ac:dyDescent="0.25">
      <c r="A358" s="80">
        <v>43085</v>
      </c>
      <c r="B358" s="182">
        <v>44</v>
      </c>
      <c r="C358" s="182">
        <v>28</v>
      </c>
      <c r="D358" s="182">
        <f t="shared" si="10"/>
        <v>36</v>
      </c>
      <c r="E358" s="183">
        <f t="shared" si="11"/>
        <v>29</v>
      </c>
    </row>
    <row r="359" spans="1:5" x14ac:dyDescent="0.25">
      <c r="A359" s="80">
        <v>43086</v>
      </c>
      <c r="B359" s="182">
        <v>55</v>
      </c>
      <c r="C359" s="182">
        <v>36</v>
      </c>
      <c r="D359" s="182">
        <f t="shared" si="10"/>
        <v>45.5</v>
      </c>
      <c r="E359" s="183">
        <f t="shared" si="11"/>
        <v>19.5</v>
      </c>
    </row>
    <row r="360" spans="1:5" x14ac:dyDescent="0.25">
      <c r="A360" s="80">
        <v>43087</v>
      </c>
      <c r="B360" s="182">
        <v>45</v>
      </c>
      <c r="C360" s="182">
        <v>42</v>
      </c>
      <c r="D360" s="182">
        <f t="shared" si="10"/>
        <v>43.5</v>
      </c>
      <c r="E360" s="183">
        <f t="shared" si="11"/>
        <v>21.5</v>
      </c>
    </row>
    <row r="361" spans="1:5" x14ac:dyDescent="0.25">
      <c r="A361" s="80">
        <v>43088</v>
      </c>
      <c r="B361" s="182">
        <v>52</v>
      </c>
      <c r="C361" s="182">
        <v>38</v>
      </c>
      <c r="D361" s="182">
        <f t="shared" si="10"/>
        <v>45</v>
      </c>
      <c r="E361" s="183">
        <f t="shared" si="11"/>
        <v>20</v>
      </c>
    </row>
    <row r="362" spans="1:5" x14ac:dyDescent="0.25">
      <c r="A362" s="80">
        <v>43089</v>
      </c>
      <c r="B362" s="182">
        <v>52</v>
      </c>
      <c r="C362" s="182">
        <v>26</v>
      </c>
      <c r="D362" s="182">
        <f t="shared" si="10"/>
        <v>39</v>
      </c>
      <c r="E362" s="183">
        <f t="shared" si="11"/>
        <v>26</v>
      </c>
    </row>
    <row r="363" spans="1:5" x14ac:dyDescent="0.25">
      <c r="A363" s="80">
        <v>43090</v>
      </c>
      <c r="B363" s="182">
        <v>46</v>
      </c>
      <c r="C363" s="182">
        <v>26</v>
      </c>
      <c r="D363" s="182">
        <f t="shared" si="10"/>
        <v>36</v>
      </c>
      <c r="E363" s="183">
        <f t="shared" si="11"/>
        <v>29</v>
      </c>
    </row>
    <row r="364" spans="1:5" x14ac:dyDescent="0.25">
      <c r="A364" s="80">
        <v>43091</v>
      </c>
      <c r="B364" s="182">
        <v>46</v>
      </c>
      <c r="C364" s="182">
        <v>26</v>
      </c>
      <c r="D364" s="182">
        <f t="shared" si="10"/>
        <v>36</v>
      </c>
      <c r="E364" s="183">
        <f t="shared" si="11"/>
        <v>29</v>
      </c>
    </row>
    <row r="365" spans="1:5" x14ac:dyDescent="0.25">
      <c r="A365" s="80">
        <v>43092</v>
      </c>
      <c r="B365" s="182">
        <v>31</v>
      </c>
      <c r="C365" s="182">
        <v>17</v>
      </c>
      <c r="D365" s="182">
        <f t="shared" si="10"/>
        <v>24</v>
      </c>
      <c r="E365" s="183">
        <f t="shared" si="11"/>
        <v>41</v>
      </c>
    </row>
    <row r="366" spans="1:5" x14ac:dyDescent="0.25">
      <c r="A366" s="80">
        <v>43093</v>
      </c>
      <c r="B366" s="182">
        <v>26</v>
      </c>
      <c r="C366" s="182">
        <v>17</v>
      </c>
      <c r="D366" s="182">
        <f t="shared" si="10"/>
        <v>21.5</v>
      </c>
      <c r="E366" s="183">
        <f t="shared" si="11"/>
        <v>43.5</v>
      </c>
    </row>
    <row r="367" spans="1:5" x14ac:dyDescent="0.25">
      <c r="A367" s="80">
        <v>43094</v>
      </c>
      <c r="B367" s="182">
        <v>23</v>
      </c>
      <c r="C367" s="182">
        <v>8</v>
      </c>
      <c r="D367" s="182">
        <f t="shared" si="10"/>
        <v>15.5</v>
      </c>
      <c r="E367" s="183">
        <f t="shared" si="11"/>
        <v>49.5</v>
      </c>
    </row>
    <row r="368" spans="1:5" x14ac:dyDescent="0.25">
      <c r="A368" s="80">
        <v>43095</v>
      </c>
      <c r="B368" s="182">
        <v>22</v>
      </c>
      <c r="C368" s="182">
        <v>3</v>
      </c>
      <c r="D368" s="182">
        <f t="shared" si="10"/>
        <v>12.5</v>
      </c>
      <c r="E368" s="183">
        <f t="shared" si="11"/>
        <v>52.5</v>
      </c>
    </row>
    <row r="369" spans="1:5" x14ac:dyDescent="0.25">
      <c r="A369" s="80">
        <v>43096</v>
      </c>
      <c r="B369" s="182">
        <v>10</v>
      </c>
      <c r="C369" s="182">
        <v>-9</v>
      </c>
      <c r="D369" s="182">
        <f t="shared" si="10"/>
        <v>0.5</v>
      </c>
      <c r="E369" s="183">
        <f t="shared" si="11"/>
        <v>64.5</v>
      </c>
    </row>
    <row r="370" spans="1:5" x14ac:dyDescent="0.25">
      <c r="A370" s="80">
        <v>43097</v>
      </c>
      <c r="B370" s="182">
        <v>7</v>
      </c>
      <c r="C370" s="182">
        <v>-9</v>
      </c>
      <c r="D370" s="182">
        <f t="shared" si="10"/>
        <v>-1</v>
      </c>
      <c r="E370" s="183">
        <f t="shared" si="11"/>
        <v>66</v>
      </c>
    </row>
    <row r="371" spans="1:5" x14ac:dyDescent="0.25">
      <c r="A371" s="80">
        <v>43098</v>
      </c>
      <c r="B371" s="182">
        <v>16</v>
      </c>
      <c r="C371" s="182">
        <v>6</v>
      </c>
      <c r="D371" s="182">
        <f t="shared" si="10"/>
        <v>11</v>
      </c>
      <c r="E371" s="183">
        <f t="shared" si="11"/>
        <v>54</v>
      </c>
    </row>
    <row r="372" spans="1:5" x14ac:dyDescent="0.25">
      <c r="A372" s="80">
        <v>43099</v>
      </c>
      <c r="B372" s="182">
        <v>19</v>
      </c>
      <c r="C372" s="182">
        <v>4</v>
      </c>
      <c r="D372" s="182">
        <f t="shared" si="10"/>
        <v>11.5</v>
      </c>
      <c r="E372" s="183">
        <f t="shared" si="11"/>
        <v>53.5</v>
      </c>
    </row>
    <row r="373" spans="1:5" x14ac:dyDescent="0.25">
      <c r="A373" s="80">
        <v>43100</v>
      </c>
      <c r="B373" s="182">
        <v>4</v>
      </c>
      <c r="C373" s="182">
        <v>-7</v>
      </c>
      <c r="D373" s="182">
        <f t="shared" si="10"/>
        <v>-1.5</v>
      </c>
      <c r="E373" s="183">
        <f t="shared" si="11"/>
        <v>66.5</v>
      </c>
    </row>
    <row r="374" spans="1:5" x14ac:dyDescent="0.25">
      <c r="A374" s="80">
        <v>43101</v>
      </c>
      <c r="B374" s="182">
        <v>5</v>
      </c>
      <c r="C374" s="182">
        <v>-17</v>
      </c>
      <c r="D374" s="182">
        <f t="shared" si="10"/>
        <v>-6</v>
      </c>
      <c r="E374" s="183">
        <f t="shared" si="11"/>
        <v>71</v>
      </c>
    </row>
    <row r="375" spans="1:5" x14ac:dyDescent="0.25">
      <c r="A375" s="80">
        <v>43102</v>
      </c>
      <c r="B375" s="182">
        <v>5</v>
      </c>
      <c r="C375" s="182">
        <v>-17</v>
      </c>
      <c r="D375" s="182">
        <f t="shared" si="10"/>
        <v>-6</v>
      </c>
      <c r="E375" s="183">
        <f t="shared" si="11"/>
        <v>71</v>
      </c>
    </row>
    <row r="376" spans="1:5" x14ac:dyDescent="0.25">
      <c r="A376" s="80">
        <v>43103</v>
      </c>
      <c r="B376" s="182">
        <v>19</v>
      </c>
      <c r="C376" s="182">
        <v>-13</v>
      </c>
      <c r="D376" s="182">
        <f t="shared" si="10"/>
        <v>3</v>
      </c>
      <c r="E376" s="183">
        <f t="shared" si="11"/>
        <v>62</v>
      </c>
    </row>
    <row r="377" spans="1:5" x14ac:dyDescent="0.25">
      <c r="A377" s="80">
        <v>43104</v>
      </c>
      <c r="B377" s="182">
        <v>19</v>
      </c>
      <c r="C377" s="182">
        <v>-4</v>
      </c>
      <c r="D377" s="182">
        <f t="shared" si="10"/>
        <v>7.5</v>
      </c>
      <c r="E377" s="183">
        <f t="shared" si="11"/>
        <v>57.5</v>
      </c>
    </row>
    <row r="378" spans="1:5" x14ac:dyDescent="0.25">
      <c r="A378" s="80">
        <v>43105</v>
      </c>
      <c r="B378" s="182">
        <v>11</v>
      </c>
      <c r="C378" s="182">
        <v>-5</v>
      </c>
      <c r="D378" s="182">
        <f t="shared" si="10"/>
        <v>3</v>
      </c>
      <c r="E378" s="183">
        <f t="shared" si="11"/>
        <v>62</v>
      </c>
    </row>
    <row r="379" spans="1:5" x14ac:dyDescent="0.25">
      <c r="A379" s="80">
        <v>43106</v>
      </c>
      <c r="B379" s="182">
        <v>15</v>
      </c>
      <c r="C379" s="182">
        <v>-5</v>
      </c>
      <c r="D379" s="182">
        <f t="shared" si="10"/>
        <v>5</v>
      </c>
      <c r="E379" s="183">
        <f t="shared" si="11"/>
        <v>60</v>
      </c>
    </row>
    <row r="380" spans="1:5" x14ac:dyDescent="0.25">
      <c r="A380" s="80">
        <v>43107</v>
      </c>
      <c r="B380" s="182">
        <v>26</v>
      </c>
      <c r="C380" s="182">
        <v>-5</v>
      </c>
      <c r="D380" s="182">
        <f t="shared" si="10"/>
        <v>10.5</v>
      </c>
      <c r="E380" s="183">
        <f t="shared" si="11"/>
        <v>54.5</v>
      </c>
    </row>
    <row r="381" spans="1:5" x14ac:dyDescent="0.25">
      <c r="A381" s="80">
        <v>43108</v>
      </c>
      <c r="B381" s="182">
        <v>34</v>
      </c>
      <c r="C381" s="182">
        <v>25</v>
      </c>
      <c r="D381" s="182">
        <f t="shared" si="10"/>
        <v>29.5</v>
      </c>
      <c r="E381" s="183">
        <f t="shared" si="11"/>
        <v>35.5</v>
      </c>
    </row>
    <row r="382" spans="1:5" x14ac:dyDescent="0.25">
      <c r="A382" s="80">
        <v>43109</v>
      </c>
      <c r="B382" s="182">
        <v>41</v>
      </c>
      <c r="C382" s="182">
        <v>27</v>
      </c>
      <c r="D382" s="182">
        <f t="shared" si="10"/>
        <v>34</v>
      </c>
      <c r="E382" s="183">
        <f t="shared" si="11"/>
        <v>31</v>
      </c>
    </row>
    <row r="383" spans="1:5" x14ac:dyDescent="0.25">
      <c r="A383" s="80">
        <v>43110</v>
      </c>
      <c r="B383" s="182">
        <v>40</v>
      </c>
      <c r="C383" s="182">
        <v>27</v>
      </c>
      <c r="D383" s="182">
        <f t="shared" si="10"/>
        <v>33.5</v>
      </c>
      <c r="E383" s="183">
        <f t="shared" si="11"/>
        <v>31.5</v>
      </c>
    </row>
    <row r="384" spans="1:5" x14ac:dyDescent="0.25">
      <c r="A384" s="80">
        <v>43111</v>
      </c>
      <c r="B384" s="182">
        <v>55</v>
      </c>
      <c r="C384" s="182">
        <v>38</v>
      </c>
      <c r="D384" s="182">
        <f t="shared" si="10"/>
        <v>46.5</v>
      </c>
      <c r="E384" s="183">
        <f t="shared" si="11"/>
        <v>18.5</v>
      </c>
    </row>
    <row r="385" spans="1:5" x14ac:dyDescent="0.25">
      <c r="A385" s="80">
        <v>43112</v>
      </c>
      <c r="B385" s="182">
        <v>51</v>
      </c>
      <c r="C385" s="182">
        <v>2</v>
      </c>
      <c r="D385" s="182">
        <f t="shared" si="10"/>
        <v>26.5</v>
      </c>
      <c r="E385" s="183">
        <f t="shared" si="11"/>
        <v>38.5</v>
      </c>
    </row>
    <row r="386" spans="1:5" x14ac:dyDescent="0.25">
      <c r="A386" s="80">
        <v>43113</v>
      </c>
      <c r="B386" s="182">
        <v>16</v>
      </c>
      <c r="C386" s="182">
        <v>0</v>
      </c>
      <c r="D386" s="182">
        <f t="shared" si="10"/>
        <v>8</v>
      </c>
      <c r="E386" s="183">
        <f t="shared" si="11"/>
        <v>57</v>
      </c>
    </row>
    <row r="387" spans="1:5" x14ac:dyDescent="0.25">
      <c r="A387" s="80">
        <v>43114</v>
      </c>
      <c r="B387" s="182">
        <v>14</v>
      </c>
      <c r="C387" s="182">
        <v>7</v>
      </c>
      <c r="D387" s="182">
        <f t="shared" si="10"/>
        <v>10.5</v>
      </c>
      <c r="E387" s="183">
        <f t="shared" si="11"/>
        <v>54.5</v>
      </c>
    </row>
    <row r="388" spans="1:5" x14ac:dyDescent="0.25">
      <c r="A388" s="80">
        <v>43115</v>
      </c>
      <c r="B388" s="182">
        <v>29</v>
      </c>
      <c r="C388" s="182">
        <v>7</v>
      </c>
      <c r="D388" s="182">
        <f t="shared" si="10"/>
        <v>18</v>
      </c>
      <c r="E388" s="183">
        <f t="shared" si="11"/>
        <v>47</v>
      </c>
    </row>
    <row r="389" spans="1:5" x14ac:dyDescent="0.25">
      <c r="A389" s="80">
        <v>43116</v>
      </c>
      <c r="B389" s="182">
        <v>11</v>
      </c>
      <c r="C389" s="182">
        <v>-7</v>
      </c>
      <c r="D389" s="182">
        <f t="shared" si="10"/>
        <v>2</v>
      </c>
      <c r="E389" s="183">
        <f t="shared" si="11"/>
        <v>63</v>
      </c>
    </row>
    <row r="390" spans="1:5" x14ac:dyDescent="0.25">
      <c r="A390" s="80">
        <v>43117</v>
      </c>
      <c r="B390" s="182">
        <v>11</v>
      </c>
      <c r="C390" s="182">
        <v>-8</v>
      </c>
      <c r="D390" s="182">
        <f t="shared" si="10"/>
        <v>1.5</v>
      </c>
      <c r="E390" s="183">
        <f t="shared" si="11"/>
        <v>63.5</v>
      </c>
    </row>
    <row r="391" spans="1:5" x14ac:dyDescent="0.25">
      <c r="A391" s="80">
        <v>43118</v>
      </c>
      <c r="B391" s="182">
        <v>23</v>
      </c>
      <c r="C391" s="182">
        <v>-3</v>
      </c>
      <c r="D391" s="182">
        <f t="shared" si="10"/>
        <v>10</v>
      </c>
      <c r="E391" s="183">
        <f t="shared" si="11"/>
        <v>55</v>
      </c>
    </row>
    <row r="392" spans="1:5" x14ac:dyDescent="0.25">
      <c r="A392" s="80">
        <v>43119</v>
      </c>
      <c r="B392" s="182">
        <v>36</v>
      </c>
      <c r="C392" s="182">
        <v>16</v>
      </c>
      <c r="D392" s="182">
        <f t="shared" si="10"/>
        <v>26</v>
      </c>
      <c r="E392" s="183">
        <f t="shared" si="11"/>
        <v>39</v>
      </c>
    </row>
    <row r="393" spans="1:5" x14ac:dyDescent="0.25">
      <c r="A393" s="80">
        <v>43120</v>
      </c>
      <c r="B393" s="182">
        <v>47</v>
      </c>
      <c r="C393" s="182">
        <v>17</v>
      </c>
      <c r="D393" s="182">
        <f t="shared" si="10"/>
        <v>32</v>
      </c>
      <c r="E393" s="183">
        <f t="shared" si="11"/>
        <v>33</v>
      </c>
    </row>
    <row r="394" spans="1:5" x14ac:dyDescent="0.25">
      <c r="A394" s="80">
        <v>43121</v>
      </c>
      <c r="B394" s="182">
        <v>51</v>
      </c>
      <c r="C394" s="182">
        <v>39</v>
      </c>
      <c r="D394" s="182">
        <f t="shared" ref="D394:D457" si="12">(B394+C394)/2</f>
        <v>45</v>
      </c>
      <c r="E394" s="183">
        <f t="shared" ref="E394:E457" si="13">IF(65-D394&gt;0,65-D394,0)</f>
        <v>20</v>
      </c>
    </row>
    <row r="395" spans="1:5" x14ac:dyDescent="0.25">
      <c r="A395" s="80">
        <v>43122</v>
      </c>
      <c r="B395" s="182">
        <v>58</v>
      </c>
      <c r="C395" s="182">
        <v>43</v>
      </c>
      <c r="D395" s="182">
        <f t="shared" si="12"/>
        <v>50.5</v>
      </c>
      <c r="E395" s="183">
        <f t="shared" si="13"/>
        <v>14.5</v>
      </c>
    </row>
    <row r="396" spans="1:5" x14ac:dyDescent="0.25">
      <c r="A396" s="80">
        <v>43123</v>
      </c>
      <c r="B396" s="182">
        <v>52</v>
      </c>
      <c r="C396" s="182">
        <v>29</v>
      </c>
      <c r="D396" s="182">
        <f t="shared" si="12"/>
        <v>40.5</v>
      </c>
      <c r="E396" s="183">
        <f t="shared" si="13"/>
        <v>24.5</v>
      </c>
    </row>
    <row r="397" spans="1:5" x14ac:dyDescent="0.25">
      <c r="A397" s="80">
        <v>43124</v>
      </c>
      <c r="B397" s="182">
        <v>32</v>
      </c>
      <c r="C397" s="182">
        <v>24</v>
      </c>
      <c r="D397" s="182">
        <f t="shared" si="12"/>
        <v>28</v>
      </c>
      <c r="E397" s="183">
        <f t="shared" si="13"/>
        <v>37</v>
      </c>
    </row>
    <row r="398" spans="1:5" x14ac:dyDescent="0.25">
      <c r="A398" s="80">
        <v>43125</v>
      </c>
      <c r="B398" s="182">
        <v>37</v>
      </c>
      <c r="C398" s="182">
        <v>24</v>
      </c>
      <c r="D398" s="182">
        <f t="shared" si="12"/>
        <v>30.5</v>
      </c>
      <c r="E398" s="183">
        <f t="shared" si="13"/>
        <v>34.5</v>
      </c>
    </row>
    <row r="399" spans="1:5" x14ac:dyDescent="0.25">
      <c r="A399" s="80">
        <v>43126</v>
      </c>
      <c r="B399" s="182">
        <v>58</v>
      </c>
      <c r="C399" s="182">
        <v>35</v>
      </c>
      <c r="D399" s="182">
        <f t="shared" si="12"/>
        <v>46.5</v>
      </c>
      <c r="E399" s="183">
        <f t="shared" si="13"/>
        <v>18.5</v>
      </c>
    </row>
    <row r="400" spans="1:5" x14ac:dyDescent="0.25">
      <c r="A400" s="80">
        <v>43127</v>
      </c>
      <c r="B400" s="182">
        <v>60</v>
      </c>
      <c r="C400" s="182">
        <v>31</v>
      </c>
      <c r="D400" s="182">
        <f t="shared" si="12"/>
        <v>45.5</v>
      </c>
      <c r="E400" s="183">
        <f t="shared" si="13"/>
        <v>19.5</v>
      </c>
    </row>
    <row r="401" spans="1:5" x14ac:dyDescent="0.25">
      <c r="A401" s="80">
        <v>43128</v>
      </c>
      <c r="B401" s="182">
        <v>51</v>
      </c>
      <c r="C401" s="182">
        <v>19</v>
      </c>
      <c r="D401" s="182">
        <f t="shared" si="12"/>
        <v>35</v>
      </c>
      <c r="E401" s="183">
        <f t="shared" si="13"/>
        <v>30</v>
      </c>
    </row>
    <row r="402" spans="1:5" x14ac:dyDescent="0.25">
      <c r="A402" s="80">
        <v>43129</v>
      </c>
      <c r="B402" s="182">
        <v>42</v>
      </c>
      <c r="C402" s="182">
        <v>17</v>
      </c>
      <c r="D402" s="182">
        <f t="shared" si="12"/>
        <v>29.5</v>
      </c>
      <c r="E402" s="183">
        <f t="shared" si="13"/>
        <v>35.5</v>
      </c>
    </row>
    <row r="403" spans="1:5" x14ac:dyDescent="0.25">
      <c r="A403" s="80">
        <v>43130</v>
      </c>
      <c r="B403" s="182">
        <v>28</v>
      </c>
      <c r="C403" s="182">
        <v>12</v>
      </c>
      <c r="D403" s="182">
        <f t="shared" si="12"/>
        <v>20</v>
      </c>
      <c r="E403" s="183">
        <f t="shared" si="13"/>
        <v>45</v>
      </c>
    </row>
    <row r="404" spans="1:5" x14ac:dyDescent="0.25">
      <c r="A404" s="80">
        <v>43131</v>
      </c>
      <c r="B404" s="182">
        <v>40</v>
      </c>
      <c r="C404" s="182">
        <v>12</v>
      </c>
      <c r="D404" s="182">
        <f t="shared" si="12"/>
        <v>26</v>
      </c>
      <c r="E404" s="183">
        <f t="shared" si="13"/>
        <v>39</v>
      </c>
    </row>
    <row r="405" spans="1:5" x14ac:dyDescent="0.25">
      <c r="A405" s="80">
        <v>43132</v>
      </c>
      <c r="B405" s="182">
        <v>45</v>
      </c>
      <c r="C405" s="182">
        <v>18</v>
      </c>
      <c r="D405" s="182">
        <f t="shared" si="12"/>
        <v>31.5</v>
      </c>
      <c r="E405" s="183">
        <f t="shared" si="13"/>
        <v>33.5</v>
      </c>
    </row>
    <row r="406" spans="1:5" x14ac:dyDescent="0.25">
      <c r="A406" s="80">
        <v>43133</v>
      </c>
      <c r="B406" s="182">
        <v>26</v>
      </c>
      <c r="C406" s="182">
        <v>5</v>
      </c>
      <c r="D406" s="182">
        <f t="shared" si="12"/>
        <v>15.5</v>
      </c>
      <c r="E406" s="183">
        <f t="shared" si="13"/>
        <v>49.5</v>
      </c>
    </row>
    <row r="407" spans="1:5" x14ac:dyDescent="0.25">
      <c r="A407" s="80">
        <v>43134</v>
      </c>
      <c r="B407" s="182">
        <f>(B406+B408)/2</f>
        <v>36.5</v>
      </c>
      <c r="C407" s="182">
        <f>(C406+C408)/2</f>
        <v>12.5</v>
      </c>
      <c r="D407" s="182">
        <f t="shared" si="12"/>
        <v>24.5</v>
      </c>
      <c r="E407" s="183">
        <f t="shared" si="13"/>
        <v>40.5</v>
      </c>
    </row>
    <row r="408" spans="1:5" x14ac:dyDescent="0.25">
      <c r="A408" s="80">
        <v>43135</v>
      </c>
      <c r="B408" s="182">
        <v>47</v>
      </c>
      <c r="C408" s="182">
        <v>20</v>
      </c>
      <c r="D408" s="182">
        <f t="shared" si="12"/>
        <v>33.5</v>
      </c>
      <c r="E408" s="183">
        <f t="shared" si="13"/>
        <v>31.5</v>
      </c>
    </row>
    <row r="409" spans="1:5" x14ac:dyDescent="0.25">
      <c r="A409" s="80">
        <v>43136</v>
      </c>
      <c r="B409" s="182">
        <v>20</v>
      </c>
      <c r="C409" s="182">
        <v>3</v>
      </c>
      <c r="D409" s="182">
        <f t="shared" si="12"/>
        <v>11.5</v>
      </c>
      <c r="E409" s="183">
        <f t="shared" si="13"/>
        <v>53.5</v>
      </c>
    </row>
    <row r="410" spans="1:5" x14ac:dyDescent="0.25">
      <c r="A410" s="80">
        <v>43137</v>
      </c>
      <c r="B410" s="182">
        <v>16</v>
      </c>
      <c r="C410" s="182">
        <v>2</v>
      </c>
      <c r="D410" s="182">
        <f t="shared" si="12"/>
        <v>9</v>
      </c>
      <c r="E410" s="183">
        <f t="shared" si="13"/>
        <v>56</v>
      </c>
    </row>
    <row r="411" spans="1:5" x14ac:dyDescent="0.25">
      <c r="A411" s="80">
        <v>43138</v>
      </c>
      <c r="B411" s="182">
        <v>14</v>
      </c>
      <c r="C411" s="182">
        <v>1</v>
      </c>
      <c r="D411" s="182">
        <f t="shared" si="12"/>
        <v>7.5</v>
      </c>
      <c r="E411" s="183">
        <f t="shared" si="13"/>
        <v>57.5</v>
      </c>
    </row>
    <row r="412" spans="1:5" x14ac:dyDescent="0.25">
      <c r="A412" s="80">
        <v>43139</v>
      </c>
      <c r="B412" s="182">
        <v>22</v>
      </c>
      <c r="C412" s="182">
        <v>10</v>
      </c>
      <c r="D412" s="182">
        <f t="shared" si="12"/>
        <v>16</v>
      </c>
      <c r="E412" s="183">
        <f t="shared" si="13"/>
        <v>49</v>
      </c>
    </row>
    <row r="413" spans="1:5" x14ac:dyDescent="0.25">
      <c r="A413" s="80">
        <v>43140</v>
      </c>
      <c r="B413" s="182">
        <v>38</v>
      </c>
      <c r="C413" s="182">
        <v>18</v>
      </c>
      <c r="D413" s="182">
        <f t="shared" si="12"/>
        <v>28</v>
      </c>
      <c r="E413" s="183">
        <f t="shared" si="13"/>
        <v>37</v>
      </c>
    </row>
    <row r="414" spans="1:5" x14ac:dyDescent="0.25">
      <c r="A414" s="80">
        <v>43141</v>
      </c>
      <c r="B414" s="182">
        <v>25</v>
      </c>
      <c r="C414" s="182">
        <v>9</v>
      </c>
      <c r="D414" s="182">
        <f t="shared" si="12"/>
        <v>17</v>
      </c>
      <c r="E414" s="183">
        <f t="shared" si="13"/>
        <v>48</v>
      </c>
    </row>
    <row r="415" spans="1:5" x14ac:dyDescent="0.25">
      <c r="A415" s="80">
        <v>43142</v>
      </c>
      <c r="B415" s="182">
        <v>17</v>
      </c>
      <c r="C415" s="182">
        <v>9</v>
      </c>
      <c r="D415" s="182">
        <f t="shared" si="12"/>
        <v>13</v>
      </c>
      <c r="E415" s="183">
        <f t="shared" si="13"/>
        <v>52</v>
      </c>
    </row>
    <row r="416" spans="1:5" x14ac:dyDescent="0.25">
      <c r="A416" s="80">
        <v>43143</v>
      </c>
      <c r="B416" s="182">
        <v>28</v>
      </c>
      <c r="C416" s="182">
        <v>6</v>
      </c>
      <c r="D416" s="182">
        <f t="shared" si="12"/>
        <v>17</v>
      </c>
      <c r="E416" s="183">
        <f t="shared" si="13"/>
        <v>48</v>
      </c>
    </row>
    <row r="417" spans="1:5" x14ac:dyDescent="0.25">
      <c r="A417" s="80">
        <v>43144</v>
      </c>
      <c r="B417" s="182">
        <v>27</v>
      </c>
      <c r="C417" s="182">
        <v>5</v>
      </c>
      <c r="D417" s="182">
        <f t="shared" si="12"/>
        <v>16</v>
      </c>
      <c r="E417" s="183">
        <f t="shared" si="13"/>
        <v>49</v>
      </c>
    </row>
    <row r="418" spans="1:5" x14ac:dyDescent="0.25">
      <c r="A418" s="80">
        <v>43145</v>
      </c>
      <c r="B418" s="182">
        <v>44</v>
      </c>
      <c r="C418" s="182">
        <v>16</v>
      </c>
      <c r="D418" s="182">
        <f t="shared" si="12"/>
        <v>30</v>
      </c>
      <c r="E418" s="183">
        <f t="shared" si="13"/>
        <v>35</v>
      </c>
    </row>
    <row r="419" spans="1:5" x14ac:dyDescent="0.25">
      <c r="A419" s="80">
        <v>43146</v>
      </c>
      <c r="B419" s="182">
        <v>52</v>
      </c>
      <c r="C419" s="182">
        <v>36</v>
      </c>
      <c r="D419" s="182">
        <f t="shared" si="12"/>
        <v>44</v>
      </c>
      <c r="E419" s="183">
        <f t="shared" si="13"/>
        <v>21</v>
      </c>
    </row>
    <row r="420" spans="1:5" x14ac:dyDescent="0.25">
      <c r="A420" s="80">
        <v>43147</v>
      </c>
      <c r="B420" s="182">
        <v>58</v>
      </c>
      <c r="C420" s="182">
        <v>22</v>
      </c>
      <c r="D420" s="182">
        <f t="shared" si="12"/>
        <v>40</v>
      </c>
      <c r="E420" s="183">
        <f t="shared" si="13"/>
        <v>25</v>
      </c>
    </row>
    <row r="421" spans="1:5" x14ac:dyDescent="0.25">
      <c r="A421" s="80">
        <v>43148</v>
      </c>
      <c r="B421" s="182">
        <v>35</v>
      </c>
      <c r="C421" s="182">
        <v>18</v>
      </c>
      <c r="D421" s="182">
        <f t="shared" si="12"/>
        <v>26.5</v>
      </c>
      <c r="E421" s="183">
        <f t="shared" si="13"/>
        <v>38.5</v>
      </c>
    </row>
    <row r="422" spans="1:5" x14ac:dyDescent="0.25">
      <c r="A422" s="80">
        <v>43149</v>
      </c>
      <c r="B422" s="182">
        <v>45</v>
      </c>
      <c r="C422" s="182">
        <v>22</v>
      </c>
      <c r="D422" s="182">
        <f t="shared" si="12"/>
        <v>33.5</v>
      </c>
      <c r="E422" s="183">
        <f t="shared" si="13"/>
        <v>31.5</v>
      </c>
    </row>
    <row r="423" spans="1:5" x14ac:dyDescent="0.25">
      <c r="A423" s="80">
        <v>43150</v>
      </c>
      <c r="B423" s="182">
        <v>54</v>
      </c>
      <c r="C423" s="182">
        <v>31</v>
      </c>
      <c r="D423" s="182">
        <f t="shared" si="12"/>
        <v>42.5</v>
      </c>
      <c r="E423" s="183">
        <f t="shared" si="13"/>
        <v>22.5</v>
      </c>
    </row>
    <row r="424" spans="1:5" x14ac:dyDescent="0.25">
      <c r="A424" s="80">
        <v>43151</v>
      </c>
      <c r="B424" s="182">
        <v>67</v>
      </c>
      <c r="C424" s="182">
        <v>33</v>
      </c>
      <c r="D424" s="182">
        <f t="shared" si="12"/>
        <v>50</v>
      </c>
      <c r="E424" s="183">
        <f t="shared" si="13"/>
        <v>15</v>
      </c>
    </row>
    <row r="425" spans="1:5" x14ac:dyDescent="0.25">
      <c r="A425" s="80">
        <v>43152</v>
      </c>
      <c r="B425" s="182">
        <v>35</v>
      </c>
      <c r="C425" s="182">
        <v>16</v>
      </c>
      <c r="D425" s="182">
        <f t="shared" si="12"/>
        <v>25.5</v>
      </c>
      <c r="E425" s="183">
        <f t="shared" si="13"/>
        <v>39.5</v>
      </c>
    </row>
    <row r="426" spans="1:5" x14ac:dyDescent="0.25">
      <c r="A426" s="80">
        <v>43153</v>
      </c>
      <c r="B426" s="182">
        <v>27</v>
      </c>
      <c r="C426" s="182">
        <v>16</v>
      </c>
      <c r="D426" s="182">
        <f t="shared" si="12"/>
        <v>21.5</v>
      </c>
      <c r="E426" s="183">
        <f t="shared" si="13"/>
        <v>43.5</v>
      </c>
    </row>
    <row r="427" spans="1:5" x14ac:dyDescent="0.25">
      <c r="A427" s="80">
        <v>43154</v>
      </c>
      <c r="B427" s="182">
        <v>36</v>
      </c>
      <c r="C427" s="182">
        <v>26</v>
      </c>
      <c r="D427" s="182">
        <f t="shared" si="12"/>
        <v>31</v>
      </c>
      <c r="E427" s="183">
        <f t="shared" si="13"/>
        <v>34</v>
      </c>
    </row>
    <row r="428" spans="1:5" x14ac:dyDescent="0.25">
      <c r="A428" s="80">
        <v>43155</v>
      </c>
      <c r="B428" s="182">
        <v>38</v>
      </c>
      <c r="C428" s="182">
        <v>29</v>
      </c>
      <c r="D428" s="182">
        <f t="shared" si="12"/>
        <v>33.5</v>
      </c>
      <c r="E428" s="183">
        <f t="shared" si="13"/>
        <v>31.5</v>
      </c>
    </row>
    <row r="429" spans="1:5" x14ac:dyDescent="0.25">
      <c r="A429" s="80">
        <v>43156</v>
      </c>
      <c r="B429" s="182">
        <v>40</v>
      </c>
      <c r="C429" s="182">
        <v>26</v>
      </c>
      <c r="D429" s="182">
        <f t="shared" si="12"/>
        <v>33</v>
      </c>
      <c r="E429" s="183">
        <f t="shared" si="13"/>
        <v>32</v>
      </c>
    </row>
    <row r="430" spans="1:5" x14ac:dyDescent="0.25">
      <c r="A430" s="80">
        <v>43157</v>
      </c>
      <c r="B430" s="182">
        <v>48</v>
      </c>
      <c r="C430" s="182">
        <v>27</v>
      </c>
      <c r="D430" s="182">
        <f t="shared" si="12"/>
        <v>37.5</v>
      </c>
      <c r="E430" s="183">
        <f t="shared" si="13"/>
        <v>27.5</v>
      </c>
    </row>
    <row r="431" spans="1:5" x14ac:dyDescent="0.25">
      <c r="A431" s="80">
        <v>43158</v>
      </c>
      <c r="B431" s="182">
        <v>58</v>
      </c>
      <c r="C431" s="182">
        <v>34</v>
      </c>
      <c r="D431" s="182">
        <f t="shared" si="12"/>
        <v>46</v>
      </c>
      <c r="E431" s="183">
        <f t="shared" si="13"/>
        <v>19</v>
      </c>
    </row>
    <row r="432" spans="1:5" x14ac:dyDescent="0.25">
      <c r="A432" s="80">
        <v>43159</v>
      </c>
      <c r="B432" s="182">
        <v>58</v>
      </c>
      <c r="C432" s="182">
        <v>34</v>
      </c>
      <c r="D432" s="182">
        <f t="shared" si="12"/>
        <v>46</v>
      </c>
      <c r="E432" s="183">
        <f t="shared" si="13"/>
        <v>19</v>
      </c>
    </row>
    <row r="433" spans="1:5" x14ac:dyDescent="0.25">
      <c r="A433" s="80">
        <v>43160</v>
      </c>
      <c r="B433" s="182">
        <v>54</v>
      </c>
      <c r="C433" s="182">
        <v>36</v>
      </c>
      <c r="D433" s="182">
        <f t="shared" si="12"/>
        <v>45</v>
      </c>
      <c r="E433" s="183">
        <f t="shared" si="13"/>
        <v>20</v>
      </c>
    </row>
    <row r="434" spans="1:5" x14ac:dyDescent="0.25">
      <c r="A434" s="80">
        <v>43161</v>
      </c>
      <c r="B434" s="182">
        <v>51</v>
      </c>
      <c r="C434" s="182">
        <v>24</v>
      </c>
      <c r="D434" s="182">
        <f t="shared" si="12"/>
        <v>37.5</v>
      </c>
      <c r="E434" s="183">
        <f t="shared" si="13"/>
        <v>27.5</v>
      </c>
    </row>
    <row r="435" spans="1:5" x14ac:dyDescent="0.25">
      <c r="A435" s="80">
        <v>43162</v>
      </c>
      <c r="B435" s="182">
        <v>52</v>
      </c>
      <c r="C435" s="182">
        <v>24</v>
      </c>
      <c r="D435" s="182">
        <f t="shared" si="12"/>
        <v>38</v>
      </c>
      <c r="E435" s="183">
        <f t="shared" si="13"/>
        <v>27</v>
      </c>
    </row>
    <row r="436" spans="1:5" x14ac:dyDescent="0.25">
      <c r="A436" s="80">
        <v>43163</v>
      </c>
      <c r="B436" s="182">
        <v>58</v>
      </c>
      <c r="C436" s="182">
        <v>30</v>
      </c>
      <c r="D436" s="182">
        <f t="shared" si="12"/>
        <v>44</v>
      </c>
      <c r="E436" s="183">
        <f t="shared" si="13"/>
        <v>21</v>
      </c>
    </row>
    <row r="437" spans="1:5" x14ac:dyDescent="0.25">
      <c r="A437" s="80">
        <v>43164</v>
      </c>
      <c r="B437" s="182">
        <v>60</v>
      </c>
      <c r="C437" s="182">
        <v>34</v>
      </c>
      <c r="D437" s="182">
        <f t="shared" si="12"/>
        <v>47</v>
      </c>
      <c r="E437" s="183">
        <f t="shared" si="13"/>
        <v>18</v>
      </c>
    </row>
    <row r="438" spans="1:5" x14ac:dyDescent="0.25">
      <c r="A438" s="80">
        <v>43165</v>
      </c>
      <c r="B438" s="182">
        <v>44</v>
      </c>
      <c r="C438" s="182">
        <v>35</v>
      </c>
      <c r="D438" s="182">
        <f t="shared" si="12"/>
        <v>39.5</v>
      </c>
      <c r="E438" s="183">
        <f t="shared" si="13"/>
        <v>25.5</v>
      </c>
    </row>
    <row r="439" spans="1:5" x14ac:dyDescent="0.25">
      <c r="A439" s="80">
        <v>43166</v>
      </c>
      <c r="B439" s="182">
        <v>36</v>
      </c>
      <c r="C439" s="182">
        <v>27</v>
      </c>
      <c r="D439" s="182">
        <f t="shared" si="12"/>
        <v>31.5</v>
      </c>
      <c r="E439" s="183">
        <f t="shared" si="13"/>
        <v>33.5</v>
      </c>
    </row>
    <row r="440" spans="1:5" x14ac:dyDescent="0.25">
      <c r="A440" s="80">
        <v>43167</v>
      </c>
      <c r="B440" s="182">
        <v>33</v>
      </c>
      <c r="C440" s="182">
        <v>20</v>
      </c>
      <c r="D440" s="182">
        <f t="shared" si="12"/>
        <v>26.5</v>
      </c>
      <c r="E440" s="183">
        <f t="shared" si="13"/>
        <v>38.5</v>
      </c>
    </row>
    <row r="441" spans="1:5" x14ac:dyDescent="0.25">
      <c r="A441" s="80">
        <v>43168</v>
      </c>
      <c r="B441" s="182">
        <v>38</v>
      </c>
      <c r="C441" s="182">
        <v>20</v>
      </c>
      <c r="D441" s="182">
        <f t="shared" si="12"/>
        <v>29</v>
      </c>
      <c r="E441" s="183">
        <f t="shared" si="13"/>
        <v>36</v>
      </c>
    </row>
    <row r="442" spans="1:5" x14ac:dyDescent="0.25">
      <c r="A442" s="80">
        <v>43169</v>
      </c>
      <c r="B442" s="182">
        <v>44</v>
      </c>
      <c r="C442" s="182">
        <v>24</v>
      </c>
      <c r="D442" s="182">
        <f t="shared" si="12"/>
        <v>34</v>
      </c>
      <c r="E442" s="183">
        <f t="shared" si="13"/>
        <v>31</v>
      </c>
    </row>
    <row r="443" spans="1:5" x14ac:dyDescent="0.25">
      <c r="A443" s="80">
        <v>43170</v>
      </c>
      <c r="B443" s="182">
        <v>48</v>
      </c>
      <c r="C443" s="182">
        <v>26</v>
      </c>
      <c r="D443" s="182">
        <f t="shared" si="12"/>
        <v>37</v>
      </c>
      <c r="E443" s="183">
        <f t="shared" si="13"/>
        <v>28</v>
      </c>
    </row>
    <row r="444" spans="1:5" x14ac:dyDescent="0.25">
      <c r="A444" s="80">
        <v>43171</v>
      </c>
      <c r="B444" s="182">
        <v>40</v>
      </c>
      <c r="C444" s="182">
        <v>30</v>
      </c>
      <c r="D444" s="182">
        <f t="shared" si="12"/>
        <v>35</v>
      </c>
      <c r="E444" s="183">
        <f t="shared" si="13"/>
        <v>30</v>
      </c>
    </row>
    <row r="445" spans="1:5" x14ac:dyDescent="0.25">
      <c r="A445" s="80">
        <v>43172</v>
      </c>
      <c r="B445" s="182">
        <v>47</v>
      </c>
      <c r="C445" s="182">
        <v>26</v>
      </c>
      <c r="D445" s="182">
        <f t="shared" si="12"/>
        <v>36.5</v>
      </c>
      <c r="E445" s="183">
        <f t="shared" si="13"/>
        <v>28.5</v>
      </c>
    </row>
    <row r="446" spans="1:5" x14ac:dyDescent="0.25">
      <c r="A446" s="80">
        <v>43173</v>
      </c>
      <c r="B446" s="182">
        <v>44</v>
      </c>
      <c r="C446" s="182">
        <v>20</v>
      </c>
      <c r="D446" s="182">
        <f t="shared" si="12"/>
        <v>32</v>
      </c>
      <c r="E446" s="183">
        <f t="shared" si="13"/>
        <v>33</v>
      </c>
    </row>
    <row r="447" spans="1:5" x14ac:dyDescent="0.25">
      <c r="A447" s="80">
        <v>43174</v>
      </c>
      <c r="B447" s="182">
        <v>59</v>
      </c>
      <c r="C447" s="182">
        <v>20</v>
      </c>
      <c r="D447" s="182">
        <f t="shared" si="12"/>
        <v>39.5</v>
      </c>
      <c r="E447" s="183">
        <f t="shared" si="13"/>
        <v>25.5</v>
      </c>
    </row>
    <row r="448" spans="1:5" x14ac:dyDescent="0.25">
      <c r="A448" s="80">
        <v>43175</v>
      </c>
      <c r="B448" s="182">
        <v>61</v>
      </c>
      <c r="C448" s="182">
        <v>31</v>
      </c>
      <c r="D448" s="182">
        <f t="shared" si="12"/>
        <v>46</v>
      </c>
      <c r="E448" s="183">
        <f t="shared" si="13"/>
        <v>19</v>
      </c>
    </row>
    <row r="449" spans="1:5" x14ac:dyDescent="0.25">
      <c r="A449" s="80">
        <v>43176</v>
      </c>
      <c r="B449" s="182">
        <v>40</v>
      </c>
      <c r="C449" s="182">
        <v>31</v>
      </c>
      <c r="D449" s="182">
        <f t="shared" si="12"/>
        <v>35.5</v>
      </c>
      <c r="E449" s="183">
        <f t="shared" si="13"/>
        <v>29.5</v>
      </c>
    </row>
    <row r="450" spans="1:5" x14ac:dyDescent="0.25">
      <c r="A450" s="80">
        <v>43177</v>
      </c>
      <c r="B450" s="182">
        <v>37</v>
      </c>
      <c r="C450" s="182">
        <v>33</v>
      </c>
      <c r="D450" s="182">
        <f t="shared" si="12"/>
        <v>35</v>
      </c>
      <c r="E450" s="183">
        <f t="shared" si="13"/>
        <v>30</v>
      </c>
    </row>
    <row r="451" spans="1:5" x14ac:dyDescent="0.25">
      <c r="A451" s="80">
        <v>43178</v>
      </c>
      <c r="B451" s="182">
        <v>41</v>
      </c>
      <c r="C451" s="182">
        <v>34</v>
      </c>
      <c r="D451" s="182">
        <f t="shared" si="12"/>
        <v>37.5</v>
      </c>
      <c r="E451" s="183">
        <f t="shared" si="13"/>
        <v>27.5</v>
      </c>
    </row>
    <row r="452" spans="1:5" x14ac:dyDescent="0.25">
      <c r="A452" s="80">
        <v>43179</v>
      </c>
      <c r="B452" s="182">
        <v>51</v>
      </c>
      <c r="C452" s="182">
        <v>31</v>
      </c>
      <c r="D452" s="182">
        <f t="shared" si="12"/>
        <v>41</v>
      </c>
      <c r="E452" s="183">
        <f t="shared" si="13"/>
        <v>24</v>
      </c>
    </row>
    <row r="453" spans="1:5" x14ac:dyDescent="0.25">
      <c r="A453" s="80">
        <v>43180</v>
      </c>
      <c r="B453" s="182">
        <v>39</v>
      </c>
      <c r="C453" s="182">
        <v>29</v>
      </c>
      <c r="D453" s="182">
        <f t="shared" si="12"/>
        <v>34</v>
      </c>
      <c r="E453" s="183">
        <f t="shared" si="13"/>
        <v>31</v>
      </c>
    </row>
    <row r="454" spans="1:5" x14ac:dyDescent="0.25">
      <c r="A454" s="80">
        <v>43181</v>
      </c>
      <c r="B454" s="182">
        <v>48</v>
      </c>
      <c r="C454" s="182">
        <v>28</v>
      </c>
      <c r="D454" s="182">
        <f t="shared" si="12"/>
        <v>38</v>
      </c>
      <c r="E454" s="183">
        <f t="shared" si="13"/>
        <v>27</v>
      </c>
    </row>
    <row r="455" spans="1:5" x14ac:dyDescent="0.25">
      <c r="A455" s="80">
        <v>43182</v>
      </c>
      <c r="B455" s="182">
        <v>48</v>
      </c>
      <c r="C455" s="182">
        <v>30</v>
      </c>
      <c r="D455" s="182">
        <f t="shared" si="12"/>
        <v>39</v>
      </c>
      <c r="E455" s="183">
        <f t="shared" si="13"/>
        <v>26</v>
      </c>
    </row>
    <row r="456" spans="1:5" x14ac:dyDescent="0.25">
      <c r="A456" s="80">
        <v>43183</v>
      </c>
      <c r="B456" s="182">
        <v>45</v>
      </c>
      <c r="C456" s="182">
        <v>36</v>
      </c>
      <c r="D456" s="182">
        <f t="shared" si="12"/>
        <v>40.5</v>
      </c>
      <c r="E456" s="183">
        <f t="shared" si="13"/>
        <v>24.5</v>
      </c>
    </row>
    <row r="457" spans="1:5" x14ac:dyDescent="0.25">
      <c r="A457" s="80">
        <v>43184</v>
      </c>
      <c r="B457" s="182">
        <v>39</v>
      </c>
      <c r="C457" s="182">
        <v>31</v>
      </c>
      <c r="D457" s="182">
        <f t="shared" si="12"/>
        <v>35</v>
      </c>
      <c r="E457" s="183">
        <f t="shared" si="13"/>
        <v>30</v>
      </c>
    </row>
    <row r="458" spans="1:5" x14ac:dyDescent="0.25">
      <c r="A458" s="80">
        <v>43185</v>
      </c>
      <c r="B458" s="182">
        <v>45</v>
      </c>
      <c r="C458" s="182">
        <v>33</v>
      </c>
      <c r="D458" s="182">
        <f t="shared" ref="D458:D521" si="14">(B458+C458)/2</f>
        <v>39</v>
      </c>
      <c r="E458" s="183">
        <f t="shared" ref="E458:E521" si="15">IF(65-D458&gt;0,65-D458,0)</f>
        <v>26</v>
      </c>
    </row>
    <row r="459" spans="1:5" x14ac:dyDescent="0.25">
      <c r="A459" s="80">
        <v>43186</v>
      </c>
      <c r="B459" s="182">
        <v>47</v>
      </c>
      <c r="C459" s="182">
        <v>35</v>
      </c>
      <c r="D459" s="182">
        <f t="shared" si="14"/>
        <v>41</v>
      </c>
      <c r="E459" s="183">
        <f t="shared" si="15"/>
        <v>24</v>
      </c>
    </row>
    <row r="460" spans="1:5" x14ac:dyDescent="0.25">
      <c r="A460" s="80">
        <v>43187</v>
      </c>
      <c r="B460" s="182">
        <v>44</v>
      </c>
      <c r="C460" s="182">
        <v>33</v>
      </c>
      <c r="D460" s="182">
        <f t="shared" si="14"/>
        <v>38.5</v>
      </c>
      <c r="E460" s="183">
        <f t="shared" si="15"/>
        <v>26.5</v>
      </c>
    </row>
    <row r="461" spans="1:5" x14ac:dyDescent="0.25">
      <c r="A461" s="80">
        <v>43188</v>
      </c>
      <c r="B461" s="182">
        <v>47</v>
      </c>
      <c r="C461" s="182">
        <v>33</v>
      </c>
      <c r="D461" s="182">
        <f t="shared" si="14"/>
        <v>40</v>
      </c>
      <c r="E461" s="183">
        <f t="shared" si="15"/>
        <v>25</v>
      </c>
    </row>
    <row r="462" spans="1:5" x14ac:dyDescent="0.25">
      <c r="A462" s="80">
        <v>43189</v>
      </c>
      <c r="B462" s="182">
        <v>53</v>
      </c>
      <c r="C462" s="182">
        <v>30</v>
      </c>
      <c r="D462" s="182">
        <f t="shared" si="14"/>
        <v>41.5</v>
      </c>
      <c r="E462" s="183">
        <f t="shared" si="15"/>
        <v>23.5</v>
      </c>
    </row>
    <row r="463" spans="1:5" x14ac:dyDescent="0.25">
      <c r="A463" s="80">
        <v>43190</v>
      </c>
      <c r="B463" s="182">
        <v>53</v>
      </c>
      <c r="C463" s="182">
        <v>29</v>
      </c>
      <c r="D463" s="182">
        <f t="shared" si="14"/>
        <v>41</v>
      </c>
      <c r="E463" s="183">
        <f t="shared" si="15"/>
        <v>24</v>
      </c>
    </row>
    <row r="464" spans="1:5" x14ac:dyDescent="0.25">
      <c r="A464" s="80">
        <v>43191</v>
      </c>
      <c r="B464" s="182">
        <v>62</v>
      </c>
      <c r="C464" s="182">
        <v>24</v>
      </c>
      <c r="D464" s="182">
        <f t="shared" si="14"/>
        <v>43</v>
      </c>
      <c r="E464" s="183">
        <f t="shared" si="15"/>
        <v>22</v>
      </c>
    </row>
    <row r="465" spans="1:5" x14ac:dyDescent="0.25">
      <c r="A465" s="80">
        <v>43192</v>
      </c>
      <c r="B465" s="182">
        <v>25</v>
      </c>
      <c r="C465" s="182">
        <v>10</v>
      </c>
      <c r="D465" s="182">
        <f t="shared" si="14"/>
        <v>17.5</v>
      </c>
      <c r="E465" s="183">
        <f t="shared" si="15"/>
        <v>47.5</v>
      </c>
    </row>
    <row r="466" spans="1:5" x14ac:dyDescent="0.25">
      <c r="A466" s="80">
        <v>43193</v>
      </c>
      <c r="B466" s="182">
        <v>33</v>
      </c>
      <c r="C466" s="182">
        <v>8</v>
      </c>
      <c r="D466" s="182">
        <f t="shared" si="14"/>
        <v>20.5</v>
      </c>
      <c r="E466" s="183">
        <f t="shared" si="15"/>
        <v>44.5</v>
      </c>
    </row>
    <row r="467" spans="1:5" x14ac:dyDescent="0.25">
      <c r="A467" s="80">
        <v>43194</v>
      </c>
      <c r="B467" s="182">
        <v>40</v>
      </c>
      <c r="C467" s="182">
        <v>16</v>
      </c>
      <c r="D467" s="182">
        <f t="shared" si="14"/>
        <v>28</v>
      </c>
      <c r="E467" s="183">
        <f t="shared" si="15"/>
        <v>37</v>
      </c>
    </row>
    <row r="468" spans="1:5" x14ac:dyDescent="0.25">
      <c r="A468" s="80">
        <v>43195</v>
      </c>
      <c r="B468" s="182">
        <v>40</v>
      </c>
      <c r="C468" s="182">
        <v>16</v>
      </c>
      <c r="D468" s="182">
        <f t="shared" si="14"/>
        <v>28</v>
      </c>
      <c r="E468" s="183">
        <f t="shared" si="15"/>
        <v>37</v>
      </c>
    </row>
    <row r="469" spans="1:5" x14ac:dyDescent="0.25">
      <c r="A469" s="80">
        <v>43196</v>
      </c>
      <c r="B469" s="182">
        <v>59</v>
      </c>
      <c r="C469" s="182">
        <v>30</v>
      </c>
      <c r="D469" s="182">
        <f t="shared" si="14"/>
        <v>44.5</v>
      </c>
      <c r="E469" s="183">
        <f t="shared" si="15"/>
        <v>20.5</v>
      </c>
    </row>
    <row r="470" spans="1:5" x14ac:dyDescent="0.25">
      <c r="A470" s="80">
        <v>43197</v>
      </c>
      <c r="B470" s="182">
        <v>39</v>
      </c>
      <c r="C470" s="182">
        <v>15</v>
      </c>
      <c r="D470" s="182">
        <f t="shared" si="14"/>
        <v>27</v>
      </c>
      <c r="E470" s="183">
        <f t="shared" si="15"/>
        <v>38</v>
      </c>
    </row>
    <row r="471" spans="1:5" x14ac:dyDescent="0.25">
      <c r="A471" s="80">
        <v>43198</v>
      </c>
      <c r="B471" s="182">
        <v>40</v>
      </c>
      <c r="C471" s="182">
        <v>15</v>
      </c>
      <c r="D471" s="182">
        <f t="shared" si="14"/>
        <v>27.5</v>
      </c>
      <c r="E471" s="183">
        <f t="shared" si="15"/>
        <v>37.5</v>
      </c>
    </row>
    <row r="472" spans="1:5" x14ac:dyDescent="0.25">
      <c r="A472" s="80">
        <v>43199</v>
      </c>
      <c r="B472" s="182">
        <v>37</v>
      </c>
      <c r="C472" s="182">
        <v>26</v>
      </c>
      <c r="D472" s="182">
        <f t="shared" si="14"/>
        <v>31.5</v>
      </c>
      <c r="E472" s="183">
        <f t="shared" si="15"/>
        <v>33.5</v>
      </c>
    </row>
    <row r="473" spans="1:5" x14ac:dyDescent="0.25">
      <c r="A473" s="80">
        <v>43200</v>
      </c>
      <c r="B473" s="182">
        <v>36</v>
      </c>
      <c r="C473" s="182">
        <v>30</v>
      </c>
      <c r="D473" s="182">
        <f t="shared" si="14"/>
        <v>33</v>
      </c>
      <c r="E473" s="183">
        <f t="shared" si="15"/>
        <v>32</v>
      </c>
    </row>
    <row r="474" spans="1:5" x14ac:dyDescent="0.25">
      <c r="A474" s="80">
        <v>43201</v>
      </c>
      <c r="B474" s="182">
        <v>53</v>
      </c>
      <c r="C474" s="182">
        <v>31</v>
      </c>
      <c r="D474" s="182">
        <f t="shared" si="14"/>
        <v>42</v>
      </c>
      <c r="E474" s="183">
        <f t="shared" si="15"/>
        <v>23</v>
      </c>
    </row>
    <row r="475" spans="1:5" x14ac:dyDescent="0.25">
      <c r="A475" s="80">
        <v>43202</v>
      </c>
      <c r="B475" s="182">
        <v>72</v>
      </c>
      <c r="C475" s="182">
        <v>45</v>
      </c>
      <c r="D475" s="182">
        <f t="shared" si="14"/>
        <v>58.5</v>
      </c>
      <c r="E475" s="183">
        <f t="shared" si="15"/>
        <v>6.5</v>
      </c>
    </row>
    <row r="476" spans="1:5" x14ac:dyDescent="0.25">
      <c r="A476" s="80">
        <v>43203</v>
      </c>
      <c r="B476" s="182">
        <v>79</v>
      </c>
      <c r="C476" s="182">
        <v>58</v>
      </c>
      <c r="D476" s="182">
        <f t="shared" si="14"/>
        <v>68.5</v>
      </c>
      <c r="E476" s="183">
        <f t="shared" si="15"/>
        <v>0</v>
      </c>
    </row>
    <row r="477" spans="1:5" x14ac:dyDescent="0.25">
      <c r="A477" s="80">
        <v>43204</v>
      </c>
      <c r="B477" s="182">
        <v>75</v>
      </c>
      <c r="C477" s="182">
        <v>50</v>
      </c>
      <c r="D477" s="182">
        <f t="shared" si="14"/>
        <v>62.5</v>
      </c>
      <c r="E477" s="183">
        <f t="shared" si="15"/>
        <v>2.5</v>
      </c>
    </row>
    <row r="478" spans="1:5" x14ac:dyDescent="0.25">
      <c r="A478" s="80">
        <v>43205</v>
      </c>
      <c r="B478" s="182">
        <v>76</v>
      </c>
      <c r="C478" s="182">
        <v>35</v>
      </c>
      <c r="D478" s="182">
        <f t="shared" si="14"/>
        <v>55.5</v>
      </c>
      <c r="E478" s="183">
        <f t="shared" si="15"/>
        <v>9.5</v>
      </c>
    </row>
    <row r="479" spans="1:5" x14ac:dyDescent="0.25">
      <c r="A479" s="80">
        <v>43206</v>
      </c>
      <c r="B479" s="182">
        <v>35</v>
      </c>
      <c r="C479" s="182">
        <v>25</v>
      </c>
      <c r="D479" s="182">
        <f t="shared" si="14"/>
        <v>30</v>
      </c>
      <c r="E479" s="183">
        <f t="shared" si="15"/>
        <v>35</v>
      </c>
    </row>
    <row r="480" spans="1:5" x14ac:dyDescent="0.25">
      <c r="A480" s="80">
        <v>43207</v>
      </c>
      <c r="B480" s="182">
        <v>44</v>
      </c>
      <c r="C480" s="182">
        <v>25</v>
      </c>
      <c r="D480" s="182">
        <f t="shared" si="14"/>
        <v>34.5</v>
      </c>
      <c r="E480" s="183">
        <f t="shared" si="15"/>
        <v>30.5</v>
      </c>
    </row>
    <row r="481" spans="1:5" x14ac:dyDescent="0.25">
      <c r="A481" s="80">
        <v>43208</v>
      </c>
      <c r="B481" s="182">
        <v>56</v>
      </c>
      <c r="C481" s="182">
        <v>24</v>
      </c>
      <c r="D481" s="182">
        <f t="shared" si="14"/>
        <v>40</v>
      </c>
      <c r="E481" s="183">
        <f t="shared" si="15"/>
        <v>25</v>
      </c>
    </row>
    <row r="482" spans="1:5" x14ac:dyDescent="0.25">
      <c r="A482" s="80">
        <v>43209</v>
      </c>
      <c r="B482" s="182">
        <v>41</v>
      </c>
      <c r="C482" s="182">
        <v>29</v>
      </c>
      <c r="D482" s="182">
        <f t="shared" si="14"/>
        <v>35</v>
      </c>
      <c r="E482" s="183">
        <f t="shared" si="15"/>
        <v>30</v>
      </c>
    </row>
    <row r="483" spans="1:5" x14ac:dyDescent="0.25">
      <c r="A483" s="80">
        <v>43210</v>
      </c>
      <c r="B483" s="182">
        <v>56</v>
      </c>
      <c r="C483" s="182">
        <v>29</v>
      </c>
      <c r="D483" s="182">
        <f t="shared" si="14"/>
        <v>42.5</v>
      </c>
      <c r="E483" s="183">
        <f t="shared" si="15"/>
        <v>22.5</v>
      </c>
    </row>
    <row r="484" spans="1:5" x14ac:dyDescent="0.25">
      <c r="A484" s="80">
        <v>43211</v>
      </c>
      <c r="B484" s="182">
        <v>60</v>
      </c>
      <c r="C484" s="182">
        <v>34</v>
      </c>
      <c r="D484" s="182">
        <f t="shared" si="14"/>
        <v>47</v>
      </c>
      <c r="E484" s="183">
        <f t="shared" si="15"/>
        <v>18</v>
      </c>
    </row>
    <row r="485" spans="1:5" x14ac:dyDescent="0.25">
      <c r="A485" s="80">
        <v>43212</v>
      </c>
      <c r="B485" s="182">
        <v>62</v>
      </c>
      <c r="C485" s="182">
        <v>44</v>
      </c>
      <c r="D485" s="182">
        <f t="shared" si="14"/>
        <v>53</v>
      </c>
      <c r="E485" s="183">
        <f t="shared" si="15"/>
        <v>12</v>
      </c>
    </row>
    <row r="486" spans="1:5" x14ac:dyDescent="0.25">
      <c r="A486" s="80">
        <v>43213</v>
      </c>
      <c r="B486" s="182">
        <v>69</v>
      </c>
      <c r="C486" s="182">
        <v>44</v>
      </c>
      <c r="D486" s="182">
        <f t="shared" si="14"/>
        <v>56.5</v>
      </c>
      <c r="E486" s="183">
        <f t="shared" si="15"/>
        <v>8.5</v>
      </c>
    </row>
    <row r="487" spans="1:5" x14ac:dyDescent="0.25">
      <c r="A487" s="80">
        <v>43214</v>
      </c>
      <c r="B487" s="182">
        <v>68</v>
      </c>
      <c r="C487" s="182">
        <v>43</v>
      </c>
      <c r="D487" s="182">
        <f t="shared" si="14"/>
        <v>55.5</v>
      </c>
      <c r="E487" s="183">
        <f t="shared" si="15"/>
        <v>9.5</v>
      </c>
    </row>
    <row r="488" spans="1:5" x14ac:dyDescent="0.25">
      <c r="A488" s="80">
        <v>43215</v>
      </c>
      <c r="B488" s="182">
        <v>74</v>
      </c>
      <c r="C488" s="182">
        <v>43</v>
      </c>
      <c r="D488" s="182">
        <f t="shared" si="14"/>
        <v>58.5</v>
      </c>
      <c r="E488" s="183">
        <f t="shared" si="15"/>
        <v>6.5</v>
      </c>
    </row>
    <row r="489" spans="1:5" x14ac:dyDescent="0.25">
      <c r="A489" s="80">
        <v>43216</v>
      </c>
      <c r="B489" s="182">
        <v>58</v>
      </c>
      <c r="C489" s="182">
        <v>38</v>
      </c>
      <c r="D489" s="182">
        <f t="shared" si="14"/>
        <v>48</v>
      </c>
      <c r="E489" s="183">
        <f t="shared" si="15"/>
        <v>17</v>
      </c>
    </row>
    <row r="490" spans="1:5" x14ac:dyDescent="0.25">
      <c r="A490" s="80">
        <v>43217</v>
      </c>
      <c r="B490" s="182">
        <v>69</v>
      </c>
      <c r="C490" s="182">
        <v>40</v>
      </c>
      <c r="D490" s="182">
        <f t="shared" si="14"/>
        <v>54.5</v>
      </c>
      <c r="E490" s="183">
        <f t="shared" si="15"/>
        <v>10.5</v>
      </c>
    </row>
    <row r="491" spans="1:5" x14ac:dyDescent="0.25">
      <c r="A491" s="80">
        <v>43218</v>
      </c>
      <c r="B491" s="182">
        <v>74</v>
      </c>
      <c r="C491" s="182">
        <v>42</v>
      </c>
      <c r="D491" s="182">
        <f t="shared" si="14"/>
        <v>58</v>
      </c>
      <c r="E491" s="183">
        <f t="shared" si="15"/>
        <v>7</v>
      </c>
    </row>
    <row r="492" spans="1:5" x14ac:dyDescent="0.25">
      <c r="A492" s="80">
        <v>43219</v>
      </c>
      <c r="B492" s="182">
        <v>62</v>
      </c>
      <c r="C492" s="182">
        <v>39</v>
      </c>
      <c r="D492" s="182">
        <f t="shared" si="14"/>
        <v>50.5</v>
      </c>
      <c r="E492" s="183">
        <f t="shared" si="15"/>
        <v>14.5</v>
      </c>
    </row>
    <row r="493" spans="1:5" x14ac:dyDescent="0.25">
      <c r="A493" s="80">
        <v>43220</v>
      </c>
      <c r="B493" s="182">
        <v>68</v>
      </c>
      <c r="C493" s="182">
        <v>39</v>
      </c>
      <c r="D493" s="182">
        <f t="shared" si="14"/>
        <v>53.5</v>
      </c>
      <c r="E493" s="183">
        <f t="shared" si="15"/>
        <v>11.5</v>
      </c>
    </row>
    <row r="494" spans="1:5" x14ac:dyDescent="0.25">
      <c r="A494" s="80">
        <v>43221</v>
      </c>
      <c r="B494" s="182">
        <v>81</v>
      </c>
      <c r="C494" s="182">
        <v>48</v>
      </c>
      <c r="D494" s="182">
        <f t="shared" si="14"/>
        <v>64.5</v>
      </c>
      <c r="E494" s="183">
        <f t="shared" si="15"/>
        <v>0.5</v>
      </c>
    </row>
    <row r="495" spans="1:5" x14ac:dyDescent="0.25">
      <c r="A495" s="80">
        <v>43222</v>
      </c>
      <c r="B495" s="182">
        <v>80</v>
      </c>
      <c r="C495" s="182">
        <v>62</v>
      </c>
      <c r="D495" s="182">
        <f t="shared" si="14"/>
        <v>71</v>
      </c>
      <c r="E495" s="183">
        <f t="shared" si="15"/>
        <v>0</v>
      </c>
    </row>
    <row r="496" spans="1:5" x14ac:dyDescent="0.25">
      <c r="A496" s="80">
        <v>43223</v>
      </c>
      <c r="B496" s="182">
        <v>81</v>
      </c>
      <c r="C496" s="182">
        <v>60</v>
      </c>
      <c r="D496" s="182">
        <f t="shared" si="14"/>
        <v>70.5</v>
      </c>
      <c r="E496" s="183">
        <f t="shared" si="15"/>
        <v>0</v>
      </c>
    </row>
    <row r="497" spans="1:5" x14ac:dyDescent="0.25">
      <c r="A497" s="80">
        <v>43224</v>
      </c>
      <c r="B497" s="182">
        <v>74</v>
      </c>
      <c r="C497" s="182">
        <v>56</v>
      </c>
      <c r="D497" s="182">
        <f t="shared" si="14"/>
        <v>65</v>
      </c>
      <c r="E497" s="183">
        <f t="shared" si="15"/>
        <v>0</v>
      </c>
    </row>
    <row r="498" spans="1:5" x14ac:dyDescent="0.25">
      <c r="A498" s="80">
        <v>43225</v>
      </c>
      <c r="B498" s="182">
        <v>77</v>
      </c>
      <c r="C498" s="182">
        <v>51</v>
      </c>
      <c r="D498" s="182">
        <f t="shared" si="14"/>
        <v>64</v>
      </c>
      <c r="E498" s="183">
        <f t="shared" si="15"/>
        <v>1</v>
      </c>
    </row>
    <row r="499" spans="1:5" x14ac:dyDescent="0.25">
      <c r="A499" s="80">
        <v>43226</v>
      </c>
      <c r="B499" s="182">
        <v>81</v>
      </c>
      <c r="C499" s="182">
        <v>50</v>
      </c>
      <c r="D499" s="182">
        <f t="shared" si="14"/>
        <v>65.5</v>
      </c>
      <c r="E499" s="183">
        <f t="shared" si="15"/>
        <v>0</v>
      </c>
    </row>
    <row r="500" spans="1:5" x14ac:dyDescent="0.25">
      <c r="A500" s="80">
        <v>43227</v>
      </c>
      <c r="B500" s="182">
        <v>84</v>
      </c>
      <c r="C500" s="182">
        <v>52</v>
      </c>
      <c r="D500" s="182">
        <f t="shared" si="14"/>
        <v>68</v>
      </c>
      <c r="E500" s="183">
        <f t="shared" si="15"/>
        <v>0</v>
      </c>
    </row>
    <row r="501" spans="1:5" x14ac:dyDescent="0.25">
      <c r="A501" s="80">
        <v>43228</v>
      </c>
      <c r="B501" s="182">
        <v>79</v>
      </c>
      <c r="C501" s="182">
        <v>52</v>
      </c>
      <c r="D501" s="182">
        <f t="shared" si="14"/>
        <v>65.5</v>
      </c>
      <c r="E501" s="183">
        <f t="shared" si="15"/>
        <v>0</v>
      </c>
    </row>
    <row r="502" spans="1:5" x14ac:dyDescent="0.25">
      <c r="A502" s="80">
        <v>43229</v>
      </c>
      <c r="B502" s="182">
        <v>81</v>
      </c>
      <c r="C502" s="182">
        <v>58</v>
      </c>
      <c r="D502" s="182">
        <f t="shared" si="14"/>
        <v>69.5</v>
      </c>
      <c r="E502" s="183">
        <f t="shared" si="15"/>
        <v>0</v>
      </c>
    </row>
    <row r="503" spans="1:5" x14ac:dyDescent="0.25">
      <c r="A503" s="80">
        <v>43230</v>
      </c>
      <c r="B503" s="182">
        <v>80</v>
      </c>
      <c r="C503" s="182">
        <v>55</v>
      </c>
      <c r="D503" s="182">
        <f t="shared" si="14"/>
        <v>67.5</v>
      </c>
      <c r="E503" s="183">
        <f t="shared" si="15"/>
        <v>0</v>
      </c>
    </row>
    <row r="504" spans="1:5" x14ac:dyDescent="0.25">
      <c r="A504" s="80">
        <v>43231</v>
      </c>
      <c r="B504" s="182">
        <v>84</v>
      </c>
      <c r="C504" s="182">
        <v>55</v>
      </c>
      <c r="D504" s="182">
        <f t="shared" si="14"/>
        <v>69.5</v>
      </c>
      <c r="E504" s="183">
        <f t="shared" si="15"/>
        <v>0</v>
      </c>
    </row>
    <row r="505" spans="1:5" x14ac:dyDescent="0.25">
      <c r="A505" s="80">
        <v>43232</v>
      </c>
      <c r="B505" s="182">
        <v>81</v>
      </c>
      <c r="C505" s="182">
        <v>54</v>
      </c>
      <c r="D505" s="182">
        <f t="shared" si="14"/>
        <v>67.5</v>
      </c>
      <c r="E505" s="183">
        <f t="shared" si="15"/>
        <v>0</v>
      </c>
    </row>
    <row r="506" spans="1:5" x14ac:dyDescent="0.25">
      <c r="A506" s="80">
        <v>43233</v>
      </c>
      <c r="B506" s="182">
        <v>78</v>
      </c>
      <c r="C506" s="182">
        <v>54</v>
      </c>
      <c r="D506" s="182">
        <f t="shared" si="14"/>
        <v>66</v>
      </c>
      <c r="E506" s="183">
        <f t="shared" si="15"/>
        <v>0</v>
      </c>
    </row>
    <row r="507" spans="1:5" x14ac:dyDescent="0.25">
      <c r="A507" s="80">
        <v>43234</v>
      </c>
      <c r="B507" s="182">
        <v>86</v>
      </c>
      <c r="C507" s="182">
        <v>58</v>
      </c>
      <c r="D507" s="182">
        <f t="shared" si="14"/>
        <v>72</v>
      </c>
      <c r="E507" s="183">
        <f t="shared" si="15"/>
        <v>0</v>
      </c>
    </row>
    <row r="508" spans="1:5" x14ac:dyDescent="0.25">
      <c r="A508" s="80">
        <v>43235</v>
      </c>
      <c r="B508" s="182">
        <v>87</v>
      </c>
      <c r="C508" s="182">
        <v>65</v>
      </c>
      <c r="D508" s="182">
        <f t="shared" si="14"/>
        <v>76</v>
      </c>
      <c r="E508" s="183">
        <f t="shared" si="15"/>
        <v>0</v>
      </c>
    </row>
    <row r="509" spans="1:5" x14ac:dyDescent="0.25">
      <c r="A509" s="80">
        <v>43236</v>
      </c>
      <c r="B509" s="182">
        <v>78</v>
      </c>
      <c r="C509" s="182">
        <v>60</v>
      </c>
      <c r="D509" s="182">
        <f t="shared" si="14"/>
        <v>69</v>
      </c>
      <c r="E509" s="183">
        <f t="shared" si="15"/>
        <v>0</v>
      </c>
    </row>
    <row r="510" spans="1:5" x14ac:dyDescent="0.25">
      <c r="A510" s="80">
        <v>43237</v>
      </c>
      <c r="B510" s="182">
        <v>81</v>
      </c>
      <c r="C510" s="182">
        <v>59</v>
      </c>
      <c r="D510" s="182">
        <f t="shared" si="14"/>
        <v>70</v>
      </c>
      <c r="E510" s="183">
        <f t="shared" si="15"/>
        <v>0</v>
      </c>
    </row>
    <row r="511" spans="1:5" x14ac:dyDescent="0.25">
      <c r="A511" s="80">
        <v>43238</v>
      </c>
      <c r="B511" s="182">
        <v>83</v>
      </c>
      <c r="C511" s="182">
        <v>59</v>
      </c>
      <c r="D511" s="182">
        <f t="shared" si="14"/>
        <v>71</v>
      </c>
      <c r="E511" s="183">
        <f t="shared" si="15"/>
        <v>0</v>
      </c>
    </row>
    <row r="512" spans="1:5" x14ac:dyDescent="0.25">
      <c r="A512" s="80">
        <v>43239</v>
      </c>
      <c r="B512" s="182">
        <v>75</v>
      </c>
      <c r="C512" s="182">
        <v>56</v>
      </c>
      <c r="D512" s="182">
        <f t="shared" si="14"/>
        <v>65.5</v>
      </c>
      <c r="E512" s="183">
        <f t="shared" si="15"/>
        <v>0</v>
      </c>
    </row>
    <row r="513" spans="1:5" x14ac:dyDescent="0.25">
      <c r="A513" s="80">
        <v>43240</v>
      </c>
      <c r="B513" s="182">
        <v>79</v>
      </c>
      <c r="C513" s="182">
        <v>58</v>
      </c>
      <c r="D513" s="182">
        <f t="shared" si="14"/>
        <v>68.5</v>
      </c>
      <c r="E513" s="183">
        <f t="shared" si="15"/>
        <v>0</v>
      </c>
    </row>
    <row r="514" spans="1:5" x14ac:dyDescent="0.25">
      <c r="A514" s="80">
        <v>43241</v>
      </c>
      <c r="B514" s="182">
        <v>76</v>
      </c>
      <c r="C514" s="182">
        <v>64</v>
      </c>
      <c r="D514" s="182">
        <f t="shared" si="14"/>
        <v>70</v>
      </c>
      <c r="E514" s="183">
        <f t="shared" si="15"/>
        <v>0</v>
      </c>
    </row>
    <row r="515" spans="1:5" x14ac:dyDescent="0.25">
      <c r="A515" s="80">
        <v>43242</v>
      </c>
      <c r="B515" s="182">
        <v>76</v>
      </c>
      <c r="C515" s="182">
        <v>56</v>
      </c>
      <c r="D515" s="182">
        <f t="shared" si="14"/>
        <v>66</v>
      </c>
      <c r="E515" s="183">
        <f t="shared" si="15"/>
        <v>0</v>
      </c>
    </row>
    <row r="516" spans="1:5" x14ac:dyDescent="0.25">
      <c r="A516" s="80">
        <v>43243</v>
      </c>
      <c r="B516" s="182">
        <v>83</v>
      </c>
      <c r="C516" s="182">
        <v>56</v>
      </c>
      <c r="D516" s="182">
        <f t="shared" si="14"/>
        <v>69.5</v>
      </c>
      <c r="E516" s="183">
        <f t="shared" si="15"/>
        <v>0</v>
      </c>
    </row>
    <row r="517" spans="1:5" x14ac:dyDescent="0.25">
      <c r="A517" s="80">
        <v>43244</v>
      </c>
      <c r="B517" s="182">
        <v>86</v>
      </c>
      <c r="C517" s="182">
        <v>61</v>
      </c>
      <c r="D517" s="182">
        <f t="shared" si="14"/>
        <v>73.5</v>
      </c>
      <c r="E517" s="183">
        <f t="shared" si="15"/>
        <v>0</v>
      </c>
    </row>
    <row r="518" spans="1:5" x14ac:dyDescent="0.25">
      <c r="A518" s="80">
        <v>43245</v>
      </c>
      <c r="B518" s="182">
        <v>86</v>
      </c>
      <c r="C518" s="182">
        <v>65</v>
      </c>
      <c r="D518" s="182">
        <f t="shared" si="14"/>
        <v>75.5</v>
      </c>
      <c r="E518" s="183">
        <f t="shared" si="15"/>
        <v>0</v>
      </c>
    </row>
    <row r="519" spans="1:5" x14ac:dyDescent="0.25">
      <c r="A519" s="80">
        <v>43246</v>
      </c>
      <c r="B519" s="182">
        <v>82</v>
      </c>
      <c r="C519" s="182">
        <v>68</v>
      </c>
      <c r="D519" s="182">
        <f t="shared" si="14"/>
        <v>75</v>
      </c>
      <c r="E519" s="183">
        <f t="shared" si="15"/>
        <v>0</v>
      </c>
    </row>
    <row r="520" spans="1:5" x14ac:dyDescent="0.25">
      <c r="A520" s="80">
        <v>43247</v>
      </c>
      <c r="B520" s="182">
        <v>96</v>
      </c>
      <c r="C520" s="182">
        <v>69</v>
      </c>
      <c r="D520" s="182">
        <f t="shared" si="14"/>
        <v>82.5</v>
      </c>
      <c r="E520" s="183">
        <f t="shared" si="15"/>
        <v>0</v>
      </c>
    </row>
    <row r="521" spans="1:5" x14ac:dyDescent="0.25">
      <c r="A521" s="80">
        <v>43248</v>
      </c>
      <c r="B521" s="182">
        <v>94</v>
      </c>
      <c r="C521" s="182">
        <v>67</v>
      </c>
      <c r="D521" s="182">
        <f t="shared" si="14"/>
        <v>80.5</v>
      </c>
      <c r="E521" s="183">
        <f t="shared" si="15"/>
        <v>0</v>
      </c>
    </row>
    <row r="522" spans="1:5" x14ac:dyDescent="0.25">
      <c r="A522" s="80">
        <v>43249</v>
      </c>
      <c r="B522" s="182">
        <v>95</v>
      </c>
      <c r="C522" s="182">
        <v>67</v>
      </c>
      <c r="D522" s="182">
        <f t="shared" ref="D522:D585" si="16">(B522+C522)/2</f>
        <v>81</v>
      </c>
      <c r="E522" s="183">
        <f t="shared" ref="E522:E585" si="17">IF(65-D522&gt;0,65-D522,0)</f>
        <v>0</v>
      </c>
    </row>
    <row r="523" spans="1:5" x14ac:dyDescent="0.25">
      <c r="A523" s="80">
        <v>43250</v>
      </c>
      <c r="B523" s="182">
        <v>92</v>
      </c>
      <c r="C523" s="182">
        <v>66</v>
      </c>
      <c r="D523" s="182">
        <f t="shared" si="16"/>
        <v>79</v>
      </c>
      <c r="E523" s="183">
        <f t="shared" si="17"/>
        <v>0</v>
      </c>
    </row>
    <row r="524" spans="1:5" x14ac:dyDescent="0.25">
      <c r="A524" s="80">
        <v>43251</v>
      </c>
      <c r="B524" s="182">
        <v>85</v>
      </c>
      <c r="C524" s="182">
        <v>66</v>
      </c>
      <c r="D524" s="182">
        <f t="shared" si="16"/>
        <v>75.5</v>
      </c>
      <c r="E524" s="183">
        <f t="shared" si="17"/>
        <v>0</v>
      </c>
    </row>
    <row r="525" spans="1:5" x14ac:dyDescent="0.25">
      <c r="A525" s="80">
        <v>43252</v>
      </c>
      <c r="B525" s="182">
        <v>91</v>
      </c>
      <c r="C525" s="182">
        <v>69</v>
      </c>
      <c r="D525" s="182">
        <f t="shared" si="16"/>
        <v>80</v>
      </c>
      <c r="E525" s="183">
        <f t="shared" si="17"/>
        <v>0</v>
      </c>
    </row>
    <row r="526" spans="1:5" x14ac:dyDescent="0.25">
      <c r="A526" s="80">
        <v>43253</v>
      </c>
      <c r="B526" s="182">
        <v>94</v>
      </c>
      <c r="C526" s="182">
        <v>68</v>
      </c>
      <c r="D526" s="182">
        <f t="shared" si="16"/>
        <v>81</v>
      </c>
      <c r="E526" s="183">
        <f t="shared" si="17"/>
        <v>0</v>
      </c>
    </row>
    <row r="527" spans="1:5" x14ac:dyDescent="0.25">
      <c r="A527" s="80">
        <v>43254</v>
      </c>
      <c r="B527" s="182">
        <v>81</v>
      </c>
      <c r="C527" s="182">
        <v>61</v>
      </c>
      <c r="D527" s="182">
        <f t="shared" si="16"/>
        <v>71</v>
      </c>
      <c r="E527" s="183">
        <f t="shared" si="17"/>
        <v>0</v>
      </c>
    </row>
    <row r="528" spans="1:5" x14ac:dyDescent="0.25">
      <c r="A528" s="80">
        <v>43255</v>
      </c>
      <c r="B528" s="182">
        <v>81</v>
      </c>
      <c r="C528" s="182">
        <v>52</v>
      </c>
      <c r="D528" s="182">
        <f t="shared" si="16"/>
        <v>66.5</v>
      </c>
      <c r="E528" s="183">
        <f t="shared" si="17"/>
        <v>0</v>
      </c>
    </row>
    <row r="529" spans="1:5" x14ac:dyDescent="0.25">
      <c r="A529" s="80">
        <v>43256</v>
      </c>
      <c r="B529" s="182">
        <v>78</v>
      </c>
      <c r="C529" s="182">
        <v>52</v>
      </c>
      <c r="D529" s="182">
        <f t="shared" si="16"/>
        <v>65</v>
      </c>
      <c r="E529" s="183">
        <f t="shared" si="17"/>
        <v>0</v>
      </c>
    </row>
    <row r="530" spans="1:5" x14ac:dyDescent="0.25">
      <c r="A530" s="80">
        <v>43257</v>
      </c>
      <c r="B530" s="182">
        <v>86</v>
      </c>
      <c r="C530" s="182">
        <v>59</v>
      </c>
      <c r="D530" s="182">
        <f t="shared" si="16"/>
        <v>72.5</v>
      </c>
      <c r="E530" s="183">
        <f t="shared" si="17"/>
        <v>0</v>
      </c>
    </row>
    <row r="531" spans="1:5" x14ac:dyDescent="0.25">
      <c r="A531" s="80">
        <v>43258</v>
      </c>
      <c r="B531" s="182">
        <v>87</v>
      </c>
      <c r="C531" s="182">
        <v>64</v>
      </c>
      <c r="D531" s="182">
        <f t="shared" si="16"/>
        <v>75.5</v>
      </c>
      <c r="E531" s="183">
        <f t="shared" si="17"/>
        <v>0</v>
      </c>
    </row>
    <row r="532" spans="1:5" x14ac:dyDescent="0.25">
      <c r="A532" s="80">
        <v>43259</v>
      </c>
      <c r="B532" s="182">
        <v>87</v>
      </c>
      <c r="C532" s="182">
        <v>64</v>
      </c>
      <c r="D532" s="182">
        <f t="shared" si="16"/>
        <v>75.5</v>
      </c>
      <c r="E532" s="183">
        <f t="shared" si="17"/>
        <v>0</v>
      </c>
    </row>
    <row r="533" spans="1:5" x14ac:dyDescent="0.25">
      <c r="A533" s="80">
        <v>43260</v>
      </c>
      <c r="B533" s="182">
        <v>88</v>
      </c>
      <c r="C533" s="182">
        <v>68</v>
      </c>
      <c r="D533" s="182">
        <f t="shared" si="16"/>
        <v>78</v>
      </c>
      <c r="E533" s="183">
        <f t="shared" si="17"/>
        <v>0</v>
      </c>
    </row>
    <row r="534" spans="1:5" x14ac:dyDescent="0.25">
      <c r="A534" s="80">
        <v>43261</v>
      </c>
      <c r="B534" s="182">
        <v>91</v>
      </c>
      <c r="C534" s="182">
        <v>74</v>
      </c>
      <c r="D534" s="182">
        <f t="shared" si="16"/>
        <v>82.5</v>
      </c>
      <c r="E534" s="183">
        <f t="shared" si="17"/>
        <v>0</v>
      </c>
    </row>
    <row r="535" spans="1:5" x14ac:dyDescent="0.25">
      <c r="A535" s="80">
        <v>43262</v>
      </c>
      <c r="B535" s="182">
        <v>90</v>
      </c>
      <c r="C535" s="182">
        <v>69</v>
      </c>
      <c r="D535" s="182">
        <f t="shared" si="16"/>
        <v>79.5</v>
      </c>
      <c r="E535" s="183">
        <f t="shared" si="17"/>
        <v>0</v>
      </c>
    </row>
    <row r="536" spans="1:5" x14ac:dyDescent="0.25">
      <c r="A536" s="80">
        <v>43263</v>
      </c>
      <c r="B536" s="182">
        <v>89</v>
      </c>
      <c r="C536" s="182">
        <v>66</v>
      </c>
      <c r="D536" s="182">
        <f t="shared" si="16"/>
        <v>77.5</v>
      </c>
      <c r="E536" s="183">
        <f t="shared" si="17"/>
        <v>0</v>
      </c>
    </row>
    <row r="537" spans="1:5" x14ac:dyDescent="0.25">
      <c r="A537" s="80">
        <v>43264</v>
      </c>
      <c r="B537" s="182">
        <v>87</v>
      </c>
      <c r="C537" s="182">
        <v>66</v>
      </c>
      <c r="D537" s="182">
        <f t="shared" si="16"/>
        <v>76.5</v>
      </c>
      <c r="E537" s="183">
        <f t="shared" si="17"/>
        <v>0</v>
      </c>
    </row>
    <row r="538" spans="1:5" x14ac:dyDescent="0.25">
      <c r="A538" s="80">
        <v>43265</v>
      </c>
      <c r="B538" s="182">
        <v>80</v>
      </c>
      <c r="C538" s="182">
        <v>62</v>
      </c>
      <c r="D538" s="182">
        <f t="shared" si="16"/>
        <v>71</v>
      </c>
      <c r="E538" s="183">
        <f t="shared" si="17"/>
        <v>0</v>
      </c>
    </row>
    <row r="539" spans="1:5" x14ac:dyDescent="0.25">
      <c r="A539" s="80">
        <v>43266</v>
      </c>
      <c r="B539" s="182">
        <v>81</v>
      </c>
      <c r="C539" s="182">
        <v>62</v>
      </c>
      <c r="D539" s="182">
        <f t="shared" si="16"/>
        <v>71.5</v>
      </c>
      <c r="E539" s="183">
        <f t="shared" si="17"/>
        <v>0</v>
      </c>
    </row>
    <row r="540" spans="1:5" x14ac:dyDescent="0.25">
      <c r="A540" s="80">
        <v>43267</v>
      </c>
      <c r="B540" s="182">
        <v>92</v>
      </c>
      <c r="C540" s="182">
        <v>72</v>
      </c>
      <c r="D540" s="182">
        <f t="shared" si="16"/>
        <v>82</v>
      </c>
      <c r="E540" s="183">
        <f t="shared" si="17"/>
        <v>0</v>
      </c>
    </row>
    <row r="541" spans="1:5" x14ac:dyDescent="0.25">
      <c r="A541" s="80">
        <v>43268</v>
      </c>
      <c r="B541" s="182">
        <v>94</v>
      </c>
      <c r="C541" s="182">
        <v>72</v>
      </c>
      <c r="D541" s="182">
        <f t="shared" si="16"/>
        <v>83</v>
      </c>
      <c r="E541" s="183">
        <f t="shared" si="17"/>
        <v>0</v>
      </c>
    </row>
    <row r="542" spans="1:5" x14ac:dyDescent="0.25">
      <c r="A542" s="80">
        <v>43269</v>
      </c>
      <c r="B542" s="182">
        <v>94</v>
      </c>
      <c r="C542" s="182">
        <v>76</v>
      </c>
      <c r="D542" s="182">
        <f t="shared" si="16"/>
        <v>85</v>
      </c>
      <c r="E542" s="183">
        <f t="shared" si="17"/>
        <v>0</v>
      </c>
    </row>
    <row r="543" spans="1:5" x14ac:dyDescent="0.25">
      <c r="A543" s="80">
        <v>43270</v>
      </c>
      <c r="B543" s="182">
        <v>92</v>
      </c>
      <c r="C543" s="182">
        <v>75</v>
      </c>
      <c r="D543" s="182">
        <f t="shared" si="16"/>
        <v>83.5</v>
      </c>
      <c r="E543" s="183">
        <f t="shared" si="17"/>
        <v>0</v>
      </c>
    </row>
    <row r="544" spans="1:5" x14ac:dyDescent="0.25">
      <c r="A544" s="80">
        <v>43271</v>
      </c>
      <c r="B544" s="182">
        <v>91</v>
      </c>
      <c r="C544" s="182">
        <v>67</v>
      </c>
      <c r="D544" s="182">
        <f t="shared" si="16"/>
        <v>79</v>
      </c>
      <c r="E544" s="183">
        <f t="shared" si="17"/>
        <v>0</v>
      </c>
    </row>
    <row r="545" spans="1:5" x14ac:dyDescent="0.25">
      <c r="A545" s="80">
        <v>43272</v>
      </c>
      <c r="B545" s="182">
        <v>85</v>
      </c>
      <c r="C545" s="182">
        <v>64</v>
      </c>
      <c r="D545" s="182">
        <f t="shared" si="16"/>
        <v>74.5</v>
      </c>
      <c r="E545" s="183">
        <f t="shared" si="17"/>
        <v>0</v>
      </c>
    </row>
    <row r="546" spans="1:5" x14ac:dyDescent="0.25">
      <c r="A546" s="80">
        <v>43273</v>
      </c>
      <c r="B546" s="182">
        <v>69</v>
      </c>
      <c r="C546" s="182">
        <v>62</v>
      </c>
      <c r="D546" s="182">
        <f t="shared" si="16"/>
        <v>65.5</v>
      </c>
      <c r="E546" s="183">
        <f t="shared" si="17"/>
        <v>0</v>
      </c>
    </row>
    <row r="547" spans="1:5" x14ac:dyDescent="0.25">
      <c r="A547" s="80">
        <v>43274</v>
      </c>
      <c r="B547" s="182">
        <v>68</v>
      </c>
      <c r="C547" s="182">
        <v>61</v>
      </c>
      <c r="D547" s="182">
        <f t="shared" si="16"/>
        <v>64.5</v>
      </c>
      <c r="E547" s="183">
        <f t="shared" si="17"/>
        <v>0.5</v>
      </c>
    </row>
    <row r="548" spans="1:5" x14ac:dyDescent="0.25">
      <c r="A548" s="80">
        <v>43275</v>
      </c>
      <c r="B548" s="182">
        <v>78</v>
      </c>
      <c r="C548" s="182">
        <v>63</v>
      </c>
      <c r="D548" s="182">
        <f t="shared" si="16"/>
        <v>70.5</v>
      </c>
      <c r="E548" s="183">
        <f t="shared" si="17"/>
        <v>0</v>
      </c>
    </row>
    <row r="549" spans="1:5" x14ac:dyDescent="0.25">
      <c r="A549" s="80">
        <v>43276</v>
      </c>
      <c r="B549" s="182">
        <v>86</v>
      </c>
      <c r="C549" s="182">
        <v>66</v>
      </c>
      <c r="D549" s="182">
        <f t="shared" si="16"/>
        <v>76</v>
      </c>
      <c r="E549" s="183">
        <f t="shared" si="17"/>
        <v>0</v>
      </c>
    </row>
    <row r="550" spans="1:5" x14ac:dyDescent="0.25">
      <c r="A550" s="80">
        <v>43277</v>
      </c>
      <c r="B550" s="182">
        <v>81</v>
      </c>
      <c r="C550" s="182">
        <v>66</v>
      </c>
      <c r="D550" s="182">
        <f t="shared" si="16"/>
        <v>73.5</v>
      </c>
      <c r="E550" s="183">
        <f t="shared" si="17"/>
        <v>0</v>
      </c>
    </row>
    <row r="551" spans="1:5" x14ac:dyDescent="0.25">
      <c r="A551" s="80">
        <v>43278</v>
      </c>
      <c r="B551" s="182">
        <v>77</v>
      </c>
      <c r="C551" s="182">
        <v>64</v>
      </c>
      <c r="D551" s="182">
        <f t="shared" si="16"/>
        <v>70.5</v>
      </c>
      <c r="E551" s="183">
        <f t="shared" si="17"/>
        <v>0</v>
      </c>
    </row>
    <row r="552" spans="1:5" x14ac:dyDescent="0.25">
      <c r="A552" s="80">
        <v>43279</v>
      </c>
      <c r="B552" s="182">
        <v>86</v>
      </c>
      <c r="C552" s="182">
        <v>64</v>
      </c>
      <c r="D552" s="182">
        <f t="shared" si="16"/>
        <v>75</v>
      </c>
      <c r="E552" s="183">
        <f t="shared" si="17"/>
        <v>0</v>
      </c>
    </row>
    <row r="553" spans="1:5" x14ac:dyDescent="0.25">
      <c r="A553" s="80">
        <v>43280</v>
      </c>
      <c r="B553" s="182">
        <v>88</v>
      </c>
      <c r="C553" s="182">
        <v>68</v>
      </c>
      <c r="D553" s="182">
        <f t="shared" si="16"/>
        <v>78</v>
      </c>
      <c r="E553" s="183">
        <f>IF(65-D553&gt;0,65-D553,0)</f>
        <v>0</v>
      </c>
    </row>
    <row r="554" spans="1:5" x14ac:dyDescent="0.25">
      <c r="A554" s="80">
        <v>43281</v>
      </c>
      <c r="B554" s="182">
        <v>93</v>
      </c>
      <c r="C554" s="182">
        <v>76</v>
      </c>
      <c r="D554" s="182">
        <f t="shared" si="16"/>
        <v>84.5</v>
      </c>
      <c r="E554" s="183">
        <f t="shared" si="17"/>
        <v>0</v>
      </c>
    </row>
    <row r="555" spans="1:5" x14ac:dyDescent="0.25">
      <c r="A555" s="184">
        <v>43282</v>
      </c>
      <c r="B555" s="185">
        <v>94</v>
      </c>
      <c r="C555" s="185">
        <v>76</v>
      </c>
      <c r="D555" s="185">
        <f t="shared" si="16"/>
        <v>85</v>
      </c>
      <c r="E555" s="186">
        <f>IF(65-D555&gt;0,65-D555,0)</f>
        <v>0</v>
      </c>
    </row>
    <row r="556" spans="1:5" x14ac:dyDescent="0.25">
      <c r="A556" s="184">
        <v>43283</v>
      </c>
      <c r="B556" s="185">
        <v>86</v>
      </c>
      <c r="C556" s="185">
        <v>64</v>
      </c>
      <c r="D556" s="185">
        <f t="shared" si="16"/>
        <v>75</v>
      </c>
      <c r="E556" s="186">
        <f t="shared" si="17"/>
        <v>0</v>
      </c>
    </row>
    <row r="557" spans="1:5" x14ac:dyDescent="0.25">
      <c r="A557" s="184">
        <v>43284</v>
      </c>
      <c r="B557" s="185">
        <v>86</v>
      </c>
      <c r="C557" s="185">
        <v>66</v>
      </c>
      <c r="D557" s="185">
        <f t="shared" si="16"/>
        <v>76</v>
      </c>
      <c r="E557" s="186">
        <f t="shared" si="17"/>
        <v>0</v>
      </c>
    </row>
    <row r="558" spans="1:5" x14ac:dyDescent="0.25">
      <c r="A558" s="184">
        <v>43285</v>
      </c>
      <c r="B558" s="185">
        <v>92</v>
      </c>
      <c r="C558" s="185">
        <v>71</v>
      </c>
      <c r="D558" s="185">
        <f t="shared" si="16"/>
        <v>81.5</v>
      </c>
      <c r="E558" s="186">
        <f t="shared" si="17"/>
        <v>0</v>
      </c>
    </row>
    <row r="559" spans="1:5" x14ac:dyDescent="0.25">
      <c r="A559" s="184">
        <v>43286</v>
      </c>
      <c r="B559" s="185">
        <v>92</v>
      </c>
      <c r="C559" s="185">
        <v>71</v>
      </c>
      <c r="D559" s="185">
        <f t="shared" si="16"/>
        <v>81.5</v>
      </c>
      <c r="E559" s="186">
        <f t="shared" si="17"/>
        <v>0</v>
      </c>
    </row>
    <row r="560" spans="1:5" x14ac:dyDescent="0.25">
      <c r="A560" s="184">
        <v>43287</v>
      </c>
      <c r="B560" s="185">
        <v>91</v>
      </c>
      <c r="C560" s="185">
        <v>67</v>
      </c>
      <c r="D560" s="185">
        <f t="shared" si="16"/>
        <v>79</v>
      </c>
      <c r="E560" s="186">
        <f t="shared" si="17"/>
        <v>0</v>
      </c>
    </row>
    <row r="561" spans="1:5" x14ac:dyDescent="0.25">
      <c r="A561" s="184">
        <v>43288</v>
      </c>
      <c r="B561" s="185">
        <v>88</v>
      </c>
      <c r="C561" s="185">
        <v>59</v>
      </c>
      <c r="D561" s="185">
        <f t="shared" si="16"/>
        <v>73.5</v>
      </c>
      <c r="E561" s="186">
        <f t="shared" si="17"/>
        <v>0</v>
      </c>
    </row>
    <row r="562" spans="1:5" x14ac:dyDescent="0.25">
      <c r="A562" s="184">
        <v>43289</v>
      </c>
      <c r="B562" s="185">
        <v>82</v>
      </c>
      <c r="C562" s="185">
        <v>59</v>
      </c>
      <c r="D562" s="185">
        <f t="shared" si="16"/>
        <v>70.5</v>
      </c>
      <c r="E562" s="186">
        <f t="shared" si="17"/>
        <v>0</v>
      </c>
    </row>
    <row r="563" spans="1:5" x14ac:dyDescent="0.25">
      <c r="A563" s="184">
        <v>43290</v>
      </c>
      <c r="B563" s="185">
        <v>85</v>
      </c>
      <c r="C563" s="185">
        <v>61</v>
      </c>
      <c r="D563" s="185">
        <f t="shared" si="16"/>
        <v>73</v>
      </c>
      <c r="E563" s="186">
        <f t="shared" si="17"/>
        <v>0</v>
      </c>
    </row>
    <row r="564" spans="1:5" x14ac:dyDescent="0.25">
      <c r="A564" s="184">
        <v>43291</v>
      </c>
      <c r="B564" s="185">
        <v>94</v>
      </c>
      <c r="C564" s="185">
        <v>65</v>
      </c>
      <c r="D564" s="185">
        <f t="shared" si="16"/>
        <v>79.5</v>
      </c>
      <c r="E564" s="186">
        <f t="shared" si="17"/>
        <v>0</v>
      </c>
    </row>
    <row r="565" spans="1:5" x14ac:dyDescent="0.25">
      <c r="A565" s="184">
        <v>43292</v>
      </c>
      <c r="B565" s="185">
        <v>95</v>
      </c>
      <c r="C565" s="185">
        <v>70</v>
      </c>
      <c r="D565" s="185">
        <f t="shared" si="16"/>
        <v>82.5</v>
      </c>
      <c r="E565" s="186">
        <f t="shared" si="17"/>
        <v>0</v>
      </c>
    </row>
    <row r="566" spans="1:5" x14ac:dyDescent="0.25">
      <c r="A566" s="184">
        <v>43293</v>
      </c>
      <c r="B566" s="185">
        <v>93</v>
      </c>
      <c r="C566" s="185">
        <v>70</v>
      </c>
      <c r="D566" s="185">
        <f t="shared" si="16"/>
        <v>81.5</v>
      </c>
      <c r="E566" s="186">
        <f t="shared" si="17"/>
        <v>0</v>
      </c>
    </row>
    <row r="567" spans="1:5" x14ac:dyDescent="0.25">
      <c r="A567" s="184">
        <v>43294</v>
      </c>
      <c r="B567" s="185">
        <v>97</v>
      </c>
      <c r="C567" s="185">
        <v>70</v>
      </c>
      <c r="D567" s="185">
        <f t="shared" si="16"/>
        <v>83.5</v>
      </c>
      <c r="E567" s="186">
        <f t="shared" si="17"/>
        <v>0</v>
      </c>
    </row>
    <row r="568" spans="1:5" x14ac:dyDescent="0.25">
      <c r="A568" s="184">
        <v>43295</v>
      </c>
      <c r="B568" s="185">
        <v>97</v>
      </c>
      <c r="C568" s="185">
        <v>69</v>
      </c>
      <c r="D568" s="185">
        <f t="shared" si="16"/>
        <v>83</v>
      </c>
      <c r="E568" s="186">
        <f t="shared" si="17"/>
        <v>0</v>
      </c>
    </row>
    <row r="569" spans="1:5" x14ac:dyDescent="0.25">
      <c r="A569" s="184">
        <v>43296</v>
      </c>
      <c r="B569" s="185">
        <v>92</v>
      </c>
      <c r="C569" s="185">
        <v>68</v>
      </c>
      <c r="D569" s="185">
        <f t="shared" si="16"/>
        <v>80</v>
      </c>
      <c r="E569" s="186">
        <f t="shared" si="17"/>
        <v>0</v>
      </c>
    </row>
    <row r="570" spans="1:5" x14ac:dyDescent="0.25">
      <c r="A570" s="184">
        <v>43297</v>
      </c>
      <c r="B570" s="185">
        <v>93</v>
      </c>
      <c r="C570" s="185">
        <v>72</v>
      </c>
      <c r="D570" s="185">
        <f t="shared" si="16"/>
        <v>82.5</v>
      </c>
      <c r="E570" s="186">
        <f t="shared" si="17"/>
        <v>0</v>
      </c>
    </row>
    <row r="571" spans="1:5" x14ac:dyDescent="0.25">
      <c r="A571" s="184">
        <v>43298</v>
      </c>
      <c r="B571" s="185">
        <v>91</v>
      </c>
      <c r="C571" s="185">
        <v>63</v>
      </c>
      <c r="D571" s="185">
        <f t="shared" si="16"/>
        <v>77</v>
      </c>
      <c r="E571" s="186">
        <f t="shared" si="17"/>
        <v>0</v>
      </c>
    </row>
    <row r="572" spans="1:5" x14ac:dyDescent="0.25">
      <c r="A572" s="184">
        <v>43299</v>
      </c>
      <c r="B572" s="185">
        <v>88</v>
      </c>
      <c r="C572" s="185">
        <v>63</v>
      </c>
      <c r="D572" s="185">
        <f t="shared" si="16"/>
        <v>75.5</v>
      </c>
      <c r="E572" s="186">
        <f t="shared" si="17"/>
        <v>0</v>
      </c>
    </row>
    <row r="573" spans="1:5" x14ac:dyDescent="0.25">
      <c r="A573" s="184">
        <v>43300</v>
      </c>
      <c r="B573" s="185">
        <v>86</v>
      </c>
      <c r="C573" s="185">
        <v>64</v>
      </c>
      <c r="D573" s="185">
        <f t="shared" si="16"/>
        <v>75</v>
      </c>
      <c r="E573" s="186">
        <f t="shared" si="17"/>
        <v>0</v>
      </c>
    </row>
    <row r="574" spans="1:5" x14ac:dyDescent="0.25">
      <c r="A574" s="184">
        <v>43301</v>
      </c>
      <c r="B574" s="185">
        <v>87</v>
      </c>
      <c r="C574" s="185">
        <v>68</v>
      </c>
      <c r="D574" s="185">
        <f t="shared" si="16"/>
        <v>77.5</v>
      </c>
      <c r="E574" s="186">
        <f t="shared" si="17"/>
        <v>0</v>
      </c>
    </row>
    <row r="575" spans="1:5" x14ac:dyDescent="0.25">
      <c r="A575" s="184">
        <v>43302</v>
      </c>
      <c r="B575" s="185">
        <v>86</v>
      </c>
      <c r="C575" s="185">
        <v>66</v>
      </c>
      <c r="D575" s="185">
        <f t="shared" si="16"/>
        <v>76</v>
      </c>
      <c r="E575" s="186">
        <f t="shared" si="17"/>
        <v>0</v>
      </c>
    </row>
    <row r="576" spans="1:5" x14ac:dyDescent="0.25">
      <c r="A576" s="184">
        <v>43303</v>
      </c>
      <c r="B576" s="185">
        <v>86</v>
      </c>
      <c r="C576" s="185">
        <v>65</v>
      </c>
      <c r="D576" s="185">
        <f t="shared" si="16"/>
        <v>75.5</v>
      </c>
      <c r="E576" s="186">
        <f t="shared" si="17"/>
        <v>0</v>
      </c>
    </row>
    <row r="577" spans="1:5" x14ac:dyDescent="0.25">
      <c r="A577" s="184">
        <v>43304</v>
      </c>
      <c r="B577" s="185">
        <v>81</v>
      </c>
      <c r="C577" s="185">
        <v>63</v>
      </c>
      <c r="D577" s="185">
        <f t="shared" si="16"/>
        <v>72</v>
      </c>
      <c r="E577" s="186">
        <f t="shared" si="17"/>
        <v>0</v>
      </c>
    </row>
    <row r="578" spans="1:5" x14ac:dyDescent="0.25">
      <c r="A578" s="184">
        <v>43305</v>
      </c>
      <c r="B578" s="185">
        <v>87</v>
      </c>
      <c r="C578" s="185">
        <v>63</v>
      </c>
      <c r="D578" s="185">
        <f t="shared" si="16"/>
        <v>75</v>
      </c>
      <c r="E578" s="186">
        <f t="shared" si="17"/>
        <v>0</v>
      </c>
    </row>
    <row r="579" spans="1:5" x14ac:dyDescent="0.25">
      <c r="A579" s="184">
        <v>43306</v>
      </c>
      <c r="B579" s="185">
        <v>89</v>
      </c>
      <c r="C579" s="185">
        <v>60</v>
      </c>
      <c r="D579" s="185">
        <f t="shared" si="16"/>
        <v>74.5</v>
      </c>
      <c r="E579" s="186">
        <f t="shared" si="17"/>
        <v>0</v>
      </c>
    </row>
    <row r="580" spans="1:5" x14ac:dyDescent="0.25">
      <c r="A580" s="184">
        <v>43307</v>
      </c>
      <c r="B580" s="185">
        <v>88</v>
      </c>
      <c r="C580" s="185">
        <v>60</v>
      </c>
      <c r="D580" s="185">
        <f t="shared" si="16"/>
        <v>74</v>
      </c>
      <c r="E580" s="186">
        <f t="shared" si="17"/>
        <v>0</v>
      </c>
    </row>
    <row r="581" spans="1:5" x14ac:dyDescent="0.25">
      <c r="A581" s="184">
        <v>43308</v>
      </c>
      <c r="B581" s="185">
        <v>84</v>
      </c>
      <c r="C581" s="185">
        <v>59</v>
      </c>
      <c r="D581" s="185">
        <f t="shared" si="16"/>
        <v>71.5</v>
      </c>
      <c r="E581" s="186">
        <f t="shared" si="17"/>
        <v>0</v>
      </c>
    </row>
    <row r="582" spans="1:5" x14ac:dyDescent="0.25">
      <c r="A582" s="184">
        <v>43309</v>
      </c>
      <c r="B582" s="185">
        <v>82</v>
      </c>
      <c r="C582" s="185">
        <v>59</v>
      </c>
      <c r="D582" s="185">
        <f t="shared" si="16"/>
        <v>70.5</v>
      </c>
      <c r="E582" s="186">
        <f t="shared" si="17"/>
        <v>0</v>
      </c>
    </row>
    <row r="583" spans="1:5" x14ac:dyDescent="0.25">
      <c r="A583" s="184">
        <v>43310</v>
      </c>
      <c r="B583" s="185">
        <v>76</v>
      </c>
      <c r="C583" s="185">
        <v>60</v>
      </c>
      <c r="D583" s="185">
        <f t="shared" si="16"/>
        <v>68</v>
      </c>
      <c r="E583" s="186">
        <f t="shared" si="17"/>
        <v>0</v>
      </c>
    </row>
    <row r="584" spans="1:5" x14ac:dyDescent="0.25">
      <c r="A584" s="184">
        <v>43311</v>
      </c>
      <c r="B584" s="185">
        <v>71</v>
      </c>
      <c r="C584" s="185">
        <v>55</v>
      </c>
      <c r="D584" s="185">
        <f t="shared" si="16"/>
        <v>63</v>
      </c>
      <c r="E584" s="186">
        <f t="shared" si="17"/>
        <v>2</v>
      </c>
    </row>
    <row r="585" spans="1:5" x14ac:dyDescent="0.25">
      <c r="A585" s="184">
        <v>43312</v>
      </c>
      <c r="B585" s="185">
        <v>82</v>
      </c>
      <c r="C585" s="185">
        <v>55</v>
      </c>
      <c r="D585" s="185">
        <f t="shared" si="16"/>
        <v>68.5</v>
      </c>
      <c r="E585" s="186">
        <f t="shared" si="17"/>
        <v>0</v>
      </c>
    </row>
    <row r="586" spans="1:5" x14ac:dyDescent="0.25">
      <c r="A586" s="80">
        <v>43313</v>
      </c>
      <c r="B586" s="182">
        <v>83</v>
      </c>
      <c r="C586" s="182">
        <v>59</v>
      </c>
      <c r="D586" s="182">
        <f t="shared" ref="D586:D649" si="18">(B586+C586)/2</f>
        <v>71</v>
      </c>
      <c r="E586" s="183">
        <f t="shared" ref="E586:E649" si="19">IF(65-D586&gt;0,65-D586,0)</f>
        <v>0</v>
      </c>
    </row>
    <row r="587" spans="1:5" x14ac:dyDescent="0.25">
      <c r="A587" s="80">
        <v>43314</v>
      </c>
      <c r="B587" s="182">
        <v>88</v>
      </c>
      <c r="C587" s="182">
        <v>60</v>
      </c>
      <c r="D587" s="182">
        <f t="shared" si="18"/>
        <v>74</v>
      </c>
      <c r="E587" s="183">
        <f t="shared" si="19"/>
        <v>0</v>
      </c>
    </row>
    <row r="588" spans="1:5" x14ac:dyDescent="0.25">
      <c r="A588" s="80">
        <v>43315</v>
      </c>
      <c r="B588" s="182">
        <v>87</v>
      </c>
      <c r="C588" s="182">
        <v>66</v>
      </c>
      <c r="D588" s="182">
        <f t="shared" si="18"/>
        <v>76.5</v>
      </c>
      <c r="E588" s="183">
        <f t="shared" si="19"/>
        <v>0</v>
      </c>
    </row>
    <row r="589" spans="1:5" x14ac:dyDescent="0.25">
      <c r="A589" s="80">
        <v>43316</v>
      </c>
      <c r="B589" s="182">
        <v>94</v>
      </c>
      <c r="C589" s="182">
        <v>70</v>
      </c>
      <c r="D589" s="182">
        <f t="shared" si="18"/>
        <v>82</v>
      </c>
      <c r="E589" s="183">
        <f t="shared" si="19"/>
        <v>0</v>
      </c>
    </row>
    <row r="590" spans="1:5" x14ac:dyDescent="0.25">
      <c r="A590" s="80">
        <v>43317</v>
      </c>
      <c r="B590" s="182">
        <v>90</v>
      </c>
      <c r="C590" s="182">
        <v>68</v>
      </c>
      <c r="D590" s="182">
        <f t="shared" si="18"/>
        <v>79</v>
      </c>
      <c r="E590" s="183">
        <f t="shared" si="19"/>
        <v>0</v>
      </c>
    </row>
    <row r="591" spans="1:5" x14ac:dyDescent="0.25">
      <c r="A591" s="80">
        <v>43318</v>
      </c>
      <c r="B591" s="182">
        <v>95</v>
      </c>
      <c r="C591" s="182">
        <v>73</v>
      </c>
      <c r="D591" s="182">
        <f t="shared" si="18"/>
        <v>84</v>
      </c>
      <c r="E591" s="183">
        <f t="shared" si="19"/>
        <v>0</v>
      </c>
    </row>
    <row r="592" spans="1:5" x14ac:dyDescent="0.25">
      <c r="A592" s="80">
        <v>43319</v>
      </c>
      <c r="B592" s="182">
        <v>92</v>
      </c>
      <c r="C592" s="182">
        <v>68</v>
      </c>
      <c r="D592" s="182">
        <f t="shared" si="18"/>
        <v>80</v>
      </c>
      <c r="E592" s="183">
        <f t="shared" si="19"/>
        <v>0</v>
      </c>
    </row>
    <row r="593" spans="1:5" x14ac:dyDescent="0.25">
      <c r="A593" s="80">
        <v>43320</v>
      </c>
      <c r="B593" s="182">
        <v>84</v>
      </c>
      <c r="C593" s="182">
        <v>66</v>
      </c>
      <c r="D593" s="182">
        <f t="shared" si="18"/>
        <v>75</v>
      </c>
      <c r="E593" s="183">
        <f t="shared" si="19"/>
        <v>0</v>
      </c>
    </row>
    <row r="594" spans="1:5" x14ac:dyDescent="0.25">
      <c r="A594" s="80">
        <v>43321</v>
      </c>
      <c r="B594" s="182">
        <v>88</v>
      </c>
      <c r="C594" s="182">
        <v>65</v>
      </c>
      <c r="D594" s="182">
        <f t="shared" si="18"/>
        <v>76.5</v>
      </c>
      <c r="E594" s="183">
        <f t="shared" si="19"/>
        <v>0</v>
      </c>
    </row>
    <row r="595" spans="1:5" x14ac:dyDescent="0.25">
      <c r="A595" s="80">
        <v>43322</v>
      </c>
      <c r="B595" s="182">
        <v>93</v>
      </c>
      <c r="C595" s="182">
        <v>67</v>
      </c>
      <c r="D595" s="182">
        <f t="shared" si="18"/>
        <v>80</v>
      </c>
      <c r="E595" s="183">
        <f t="shared" si="19"/>
        <v>0</v>
      </c>
    </row>
    <row r="596" spans="1:5" x14ac:dyDescent="0.25">
      <c r="A596" s="80">
        <v>43323</v>
      </c>
      <c r="B596" s="182">
        <v>89</v>
      </c>
      <c r="C596" s="182">
        <v>67</v>
      </c>
      <c r="D596" s="182">
        <f t="shared" si="18"/>
        <v>78</v>
      </c>
      <c r="E596" s="183">
        <f t="shared" si="19"/>
        <v>0</v>
      </c>
    </row>
    <row r="597" spans="1:5" x14ac:dyDescent="0.25">
      <c r="A597" s="80">
        <v>43324</v>
      </c>
      <c r="B597" s="182">
        <v>90</v>
      </c>
      <c r="C597" s="182">
        <v>63</v>
      </c>
      <c r="D597" s="182">
        <f t="shared" si="18"/>
        <v>76.5</v>
      </c>
      <c r="E597" s="183">
        <f t="shared" si="19"/>
        <v>0</v>
      </c>
    </row>
    <row r="598" spans="1:5" x14ac:dyDescent="0.25">
      <c r="A598" s="80">
        <v>43325</v>
      </c>
      <c r="B598" s="182">
        <v>89</v>
      </c>
      <c r="C598" s="182">
        <v>63</v>
      </c>
      <c r="D598" s="182">
        <f t="shared" si="18"/>
        <v>76</v>
      </c>
      <c r="E598" s="183">
        <f t="shared" si="19"/>
        <v>0</v>
      </c>
    </row>
    <row r="599" spans="1:5" x14ac:dyDescent="0.25">
      <c r="A599" s="80">
        <v>43326</v>
      </c>
      <c r="B599" s="182">
        <v>94</v>
      </c>
      <c r="C599" s="182">
        <v>66</v>
      </c>
      <c r="D599" s="182">
        <f t="shared" si="18"/>
        <v>80</v>
      </c>
      <c r="E599" s="183">
        <f t="shared" si="19"/>
        <v>0</v>
      </c>
    </row>
    <row r="600" spans="1:5" x14ac:dyDescent="0.25">
      <c r="A600" s="80">
        <v>43327</v>
      </c>
      <c r="B600" s="182">
        <v>79</v>
      </c>
      <c r="C600" s="182">
        <v>66</v>
      </c>
      <c r="D600" s="182">
        <f t="shared" si="18"/>
        <v>72.5</v>
      </c>
      <c r="E600" s="183">
        <f t="shared" si="19"/>
        <v>0</v>
      </c>
    </row>
    <row r="601" spans="1:5" x14ac:dyDescent="0.25">
      <c r="A601" s="80">
        <v>43328</v>
      </c>
      <c r="B601" s="182">
        <v>87</v>
      </c>
      <c r="C601" s="182">
        <v>67</v>
      </c>
      <c r="D601" s="182">
        <f t="shared" si="18"/>
        <v>77</v>
      </c>
      <c r="E601" s="183">
        <f t="shared" si="19"/>
        <v>0</v>
      </c>
    </row>
    <row r="602" spans="1:5" x14ac:dyDescent="0.25">
      <c r="A602" s="80">
        <v>43329</v>
      </c>
      <c r="B602" s="182">
        <v>91</v>
      </c>
      <c r="C602" s="182">
        <v>67</v>
      </c>
      <c r="D602" s="182">
        <f t="shared" si="18"/>
        <v>79</v>
      </c>
      <c r="E602" s="183">
        <f t="shared" si="19"/>
        <v>0</v>
      </c>
    </row>
    <row r="603" spans="1:5" x14ac:dyDescent="0.25">
      <c r="A603" s="80">
        <v>43330</v>
      </c>
      <c r="B603" s="182">
        <v>85</v>
      </c>
      <c r="C603" s="182">
        <v>67</v>
      </c>
      <c r="D603" s="182">
        <f t="shared" si="18"/>
        <v>76</v>
      </c>
      <c r="E603" s="183">
        <f t="shared" si="19"/>
        <v>0</v>
      </c>
    </row>
    <row r="604" spans="1:5" x14ac:dyDescent="0.25">
      <c r="A604" s="80">
        <v>43331</v>
      </c>
      <c r="B604" s="182">
        <v>88</v>
      </c>
      <c r="C604" s="182">
        <v>64</v>
      </c>
      <c r="D604" s="182">
        <f t="shared" si="18"/>
        <v>76</v>
      </c>
      <c r="E604" s="183">
        <f t="shared" si="19"/>
        <v>0</v>
      </c>
    </row>
    <row r="605" spans="1:5" x14ac:dyDescent="0.25">
      <c r="A605" s="80">
        <v>43332</v>
      </c>
      <c r="B605" s="182">
        <v>85</v>
      </c>
      <c r="C605" s="182">
        <v>66</v>
      </c>
      <c r="D605" s="182">
        <f t="shared" si="18"/>
        <v>75.5</v>
      </c>
      <c r="E605" s="183">
        <f t="shared" si="19"/>
        <v>0</v>
      </c>
    </row>
    <row r="606" spans="1:5" x14ac:dyDescent="0.25">
      <c r="A606" s="80">
        <v>43333</v>
      </c>
      <c r="B606" s="182">
        <v>77</v>
      </c>
      <c r="C606" s="182">
        <v>66</v>
      </c>
      <c r="D606" s="182">
        <f t="shared" si="18"/>
        <v>71.5</v>
      </c>
      <c r="E606" s="183">
        <f t="shared" si="19"/>
        <v>0</v>
      </c>
    </row>
    <row r="607" spans="1:5" x14ac:dyDescent="0.25">
      <c r="A607" s="80">
        <v>43334</v>
      </c>
      <c r="B607" s="182">
        <v>83</v>
      </c>
      <c r="C607" s="182">
        <v>58</v>
      </c>
      <c r="D607" s="182">
        <f t="shared" si="18"/>
        <v>70.5</v>
      </c>
      <c r="E607" s="183">
        <f t="shared" si="19"/>
        <v>0</v>
      </c>
    </row>
    <row r="608" spans="1:5" x14ac:dyDescent="0.25">
      <c r="A608" s="80">
        <v>43335</v>
      </c>
      <c r="B608" s="182">
        <v>81</v>
      </c>
      <c r="C608" s="182">
        <v>54</v>
      </c>
      <c r="D608" s="182">
        <f t="shared" si="18"/>
        <v>67.5</v>
      </c>
      <c r="E608" s="183">
        <f t="shared" si="19"/>
        <v>0</v>
      </c>
    </row>
    <row r="609" spans="1:5" x14ac:dyDescent="0.25">
      <c r="A609" s="80">
        <v>43336</v>
      </c>
      <c r="B609" s="182">
        <v>79</v>
      </c>
      <c r="C609" s="182">
        <v>54</v>
      </c>
      <c r="D609" s="182">
        <f t="shared" si="18"/>
        <v>66.5</v>
      </c>
      <c r="E609" s="183">
        <f t="shared" si="19"/>
        <v>0</v>
      </c>
    </row>
    <row r="610" spans="1:5" x14ac:dyDescent="0.25">
      <c r="A610" s="80">
        <v>43337</v>
      </c>
      <c r="B610" s="182">
        <v>86</v>
      </c>
      <c r="C610" s="182">
        <v>62</v>
      </c>
      <c r="D610" s="182">
        <f t="shared" si="18"/>
        <v>74</v>
      </c>
      <c r="E610" s="183">
        <f t="shared" si="19"/>
        <v>0</v>
      </c>
    </row>
    <row r="611" spans="1:5" x14ac:dyDescent="0.25">
      <c r="A611" s="80">
        <v>43338</v>
      </c>
      <c r="B611" s="182">
        <v>93</v>
      </c>
      <c r="C611" s="182">
        <v>74</v>
      </c>
      <c r="D611" s="182">
        <f t="shared" si="18"/>
        <v>83.5</v>
      </c>
      <c r="E611" s="183">
        <f t="shared" si="19"/>
        <v>0</v>
      </c>
    </row>
    <row r="612" spans="1:5" x14ac:dyDescent="0.25">
      <c r="A612" s="80">
        <v>43339</v>
      </c>
      <c r="B612" s="182">
        <v>90</v>
      </c>
      <c r="C612" s="182">
        <v>75</v>
      </c>
      <c r="D612" s="182">
        <f t="shared" si="18"/>
        <v>82.5</v>
      </c>
      <c r="E612" s="183">
        <f t="shared" si="19"/>
        <v>0</v>
      </c>
    </row>
    <row r="613" spans="1:5" x14ac:dyDescent="0.25">
      <c r="A613" s="80">
        <v>43340</v>
      </c>
      <c r="B613" s="182">
        <v>93</v>
      </c>
      <c r="C613" s="182">
        <v>75</v>
      </c>
      <c r="D613" s="182">
        <f t="shared" si="18"/>
        <v>84</v>
      </c>
      <c r="E613" s="183">
        <f t="shared" si="19"/>
        <v>0</v>
      </c>
    </row>
    <row r="614" spans="1:5" x14ac:dyDescent="0.25">
      <c r="A614" s="80">
        <v>43341</v>
      </c>
      <c r="B614" s="182">
        <v>92</v>
      </c>
      <c r="C614" s="182">
        <v>63</v>
      </c>
      <c r="D614" s="182">
        <f t="shared" si="18"/>
        <v>77.5</v>
      </c>
      <c r="E614" s="183">
        <f t="shared" si="19"/>
        <v>0</v>
      </c>
    </row>
    <row r="615" spans="1:5" x14ac:dyDescent="0.25">
      <c r="A615" s="80">
        <v>43342</v>
      </c>
      <c r="B615" s="182">
        <v>77</v>
      </c>
      <c r="C615" s="182">
        <v>58</v>
      </c>
      <c r="D615" s="182">
        <f t="shared" si="18"/>
        <v>67.5</v>
      </c>
      <c r="E615" s="183">
        <f t="shared" si="19"/>
        <v>0</v>
      </c>
    </row>
    <row r="616" spans="1:5" x14ac:dyDescent="0.25">
      <c r="A616" s="80">
        <v>43343</v>
      </c>
      <c r="B616" s="182">
        <v>78</v>
      </c>
      <c r="C616" s="182">
        <v>58</v>
      </c>
      <c r="D616" s="182">
        <f t="shared" si="18"/>
        <v>68</v>
      </c>
      <c r="E616" s="183">
        <f t="shared" si="19"/>
        <v>0</v>
      </c>
    </row>
    <row r="617" spans="1:5" x14ac:dyDescent="0.25">
      <c r="A617" s="80">
        <v>43344</v>
      </c>
      <c r="B617" s="182">
        <v>80</v>
      </c>
      <c r="C617" s="182">
        <v>68</v>
      </c>
      <c r="D617" s="182">
        <f t="shared" si="18"/>
        <v>74</v>
      </c>
      <c r="E617" s="183">
        <f t="shared" si="19"/>
        <v>0</v>
      </c>
    </row>
    <row r="618" spans="1:5" x14ac:dyDescent="0.25">
      <c r="A618" s="80">
        <v>43345</v>
      </c>
      <c r="B618" s="182">
        <v>80</v>
      </c>
      <c r="C618" s="182">
        <v>73</v>
      </c>
      <c r="D618" s="182">
        <f t="shared" si="18"/>
        <v>76.5</v>
      </c>
      <c r="E618" s="183">
        <f t="shared" si="19"/>
        <v>0</v>
      </c>
    </row>
    <row r="619" spans="1:5" x14ac:dyDescent="0.25">
      <c r="A619" s="80">
        <v>43346</v>
      </c>
      <c r="B619" s="182">
        <v>87</v>
      </c>
      <c r="C619" s="182">
        <v>69</v>
      </c>
      <c r="D619" s="182">
        <f t="shared" si="18"/>
        <v>78</v>
      </c>
      <c r="E619" s="183">
        <f t="shared" si="19"/>
        <v>0</v>
      </c>
    </row>
    <row r="620" spans="1:5" x14ac:dyDescent="0.25">
      <c r="A620" s="80">
        <v>43347</v>
      </c>
      <c r="B620" s="182">
        <v>88</v>
      </c>
      <c r="C620" s="182">
        <v>71</v>
      </c>
      <c r="D620" s="182">
        <f t="shared" si="18"/>
        <v>79.5</v>
      </c>
      <c r="E620" s="183">
        <f t="shared" si="19"/>
        <v>0</v>
      </c>
    </row>
    <row r="621" spans="1:5" x14ac:dyDescent="0.25">
      <c r="A621" s="80">
        <v>43348</v>
      </c>
      <c r="B621" s="182">
        <v>87</v>
      </c>
      <c r="C621" s="182">
        <v>71</v>
      </c>
      <c r="D621" s="182">
        <f t="shared" si="18"/>
        <v>79</v>
      </c>
      <c r="E621" s="183">
        <f t="shared" si="19"/>
        <v>0</v>
      </c>
    </row>
    <row r="622" spans="1:5" x14ac:dyDescent="0.25">
      <c r="A622" s="80">
        <v>43349</v>
      </c>
      <c r="B622" s="182">
        <v>83</v>
      </c>
      <c r="C622" s="182">
        <v>68</v>
      </c>
      <c r="D622" s="182">
        <f t="shared" si="18"/>
        <v>75.5</v>
      </c>
      <c r="E622" s="183">
        <f t="shared" si="19"/>
        <v>0</v>
      </c>
    </row>
    <row r="623" spans="1:5" x14ac:dyDescent="0.25">
      <c r="A623" s="80">
        <v>43350</v>
      </c>
      <c r="B623" s="182">
        <v>71</v>
      </c>
      <c r="C623" s="182">
        <v>61</v>
      </c>
      <c r="D623" s="182">
        <f t="shared" si="18"/>
        <v>66</v>
      </c>
      <c r="E623" s="183">
        <f t="shared" si="19"/>
        <v>0</v>
      </c>
    </row>
    <row r="624" spans="1:5" x14ac:dyDescent="0.25">
      <c r="A624" s="80">
        <v>43351</v>
      </c>
      <c r="B624" s="182">
        <v>65</v>
      </c>
      <c r="C624" s="182">
        <v>59</v>
      </c>
      <c r="D624" s="182">
        <f t="shared" si="18"/>
        <v>62</v>
      </c>
      <c r="E624" s="183">
        <f t="shared" si="19"/>
        <v>3</v>
      </c>
    </row>
    <row r="625" spans="1:5" x14ac:dyDescent="0.25">
      <c r="A625" s="80">
        <v>43352</v>
      </c>
      <c r="B625" s="182">
        <v>65</v>
      </c>
      <c r="C625" s="182">
        <v>55</v>
      </c>
      <c r="D625" s="182">
        <f t="shared" si="18"/>
        <v>60</v>
      </c>
      <c r="E625" s="183">
        <f t="shared" si="19"/>
        <v>5</v>
      </c>
    </row>
    <row r="626" spans="1:5" x14ac:dyDescent="0.25">
      <c r="A626" s="80">
        <v>43353</v>
      </c>
      <c r="B626" s="182">
        <v>74</v>
      </c>
      <c r="C626" s="182">
        <v>48</v>
      </c>
      <c r="D626" s="182">
        <f t="shared" si="18"/>
        <v>61</v>
      </c>
      <c r="E626" s="183">
        <f t="shared" si="19"/>
        <v>4</v>
      </c>
    </row>
    <row r="627" spans="1:5" x14ac:dyDescent="0.25">
      <c r="A627" s="80">
        <v>43354</v>
      </c>
      <c r="B627" s="182">
        <v>78</v>
      </c>
      <c r="C627" s="182">
        <v>48</v>
      </c>
      <c r="D627" s="182">
        <f t="shared" si="18"/>
        <v>63</v>
      </c>
      <c r="E627" s="183">
        <f t="shared" si="19"/>
        <v>2</v>
      </c>
    </row>
    <row r="628" spans="1:5" x14ac:dyDescent="0.25">
      <c r="A628" s="80">
        <v>43355</v>
      </c>
      <c r="B628" s="182">
        <v>80</v>
      </c>
      <c r="C628" s="182">
        <v>58</v>
      </c>
      <c r="D628" s="182">
        <f t="shared" si="18"/>
        <v>69</v>
      </c>
      <c r="E628" s="183">
        <f t="shared" si="19"/>
        <v>0</v>
      </c>
    </row>
    <row r="629" spans="1:5" x14ac:dyDescent="0.25">
      <c r="A629" s="80">
        <v>43356</v>
      </c>
      <c r="B629" s="182">
        <v>79</v>
      </c>
      <c r="C629" s="182">
        <v>59</v>
      </c>
      <c r="D629" s="182">
        <f t="shared" si="18"/>
        <v>69</v>
      </c>
      <c r="E629" s="183">
        <f t="shared" si="19"/>
        <v>0</v>
      </c>
    </row>
    <row r="630" spans="1:5" x14ac:dyDescent="0.25">
      <c r="A630" s="80">
        <v>43357</v>
      </c>
      <c r="B630" s="182">
        <v>83</v>
      </c>
      <c r="C630" s="182">
        <v>60</v>
      </c>
      <c r="D630" s="182">
        <f t="shared" si="18"/>
        <v>71.5</v>
      </c>
      <c r="E630" s="183">
        <f t="shared" si="19"/>
        <v>0</v>
      </c>
    </row>
    <row r="631" spans="1:5" x14ac:dyDescent="0.25">
      <c r="A631" s="80">
        <v>43358</v>
      </c>
      <c r="B631" s="182">
        <v>85</v>
      </c>
      <c r="C631" s="182">
        <v>61</v>
      </c>
      <c r="D631" s="182">
        <f t="shared" si="18"/>
        <v>73</v>
      </c>
      <c r="E631" s="183">
        <f t="shared" si="19"/>
        <v>0</v>
      </c>
    </row>
    <row r="632" spans="1:5" x14ac:dyDescent="0.25">
      <c r="A632" s="80">
        <v>43359</v>
      </c>
      <c r="B632" s="182">
        <v>88</v>
      </c>
      <c r="C632" s="182">
        <v>63</v>
      </c>
      <c r="D632" s="182">
        <f t="shared" si="18"/>
        <v>75.5</v>
      </c>
      <c r="E632" s="183">
        <f t="shared" si="19"/>
        <v>0</v>
      </c>
    </row>
    <row r="633" spans="1:5" x14ac:dyDescent="0.25">
      <c r="A633" s="80">
        <v>43360</v>
      </c>
      <c r="B633" s="182">
        <v>88</v>
      </c>
      <c r="C633" s="182">
        <v>64</v>
      </c>
      <c r="D633" s="182">
        <f t="shared" si="18"/>
        <v>76</v>
      </c>
      <c r="E633" s="183">
        <f t="shared" si="19"/>
        <v>0</v>
      </c>
    </row>
    <row r="634" spans="1:5" x14ac:dyDescent="0.25">
      <c r="A634" s="80">
        <v>43361</v>
      </c>
      <c r="B634" s="182">
        <v>89</v>
      </c>
      <c r="C634" s="182">
        <v>64</v>
      </c>
      <c r="D634" s="182">
        <f t="shared" si="18"/>
        <v>76.5</v>
      </c>
      <c r="E634" s="183">
        <f t="shared" si="19"/>
        <v>0</v>
      </c>
    </row>
    <row r="635" spans="1:5" x14ac:dyDescent="0.25">
      <c r="A635" s="80">
        <v>43362</v>
      </c>
      <c r="B635" s="182">
        <v>90</v>
      </c>
      <c r="C635" s="182">
        <v>68</v>
      </c>
      <c r="D635" s="182">
        <f t="shared" si="18"/>
        <v>79</v>
      </c>
      <c r="E635" s="183">
        <f t="shared" si="19"/>
        <v>0</v>
      </c>
    </row>
    <row r="636" spans="1:5" x14ac:dyDescent="0.25">
      <c r="A636" s="80">
        <v>43363</v>
      </c>
      <c r="B636" s="182">
        <v>91</v>
      </c>
      <c r="C636" s="182">
        <v>68</v>
      </c>
      <c r="D636" s="182">
        <f t="shared" si="18"/>
        <v>79.5</v>
      </c>
      <c r="E636" s="183">
        <f t="shared" si="19"/>
        <v>0</v>
      </c>
    </row>
    <row r="637" spans="1:5" x14ac:dyDescent="0.25">
      <c r="A637" s="80">
        <v>43364</v>
      </c>
      <c r="B637" s="182">
        <v>91</v>
      </c>
      <c r="C637" s="182">
        <v>68</v>
      </c>
      <c r="D637" s="182">
        <f t="shared" si="18"/>
        <v>79.5</v>
      </c>
      <c r="E637" s="183">
        <f t="shared" si="19"/>
        <v>0</v>
      </c>
    </row>
    <row r="638" spans="1:5" x14ac:dyDescent="0.25">
      <c r="A638" s="80">
        <v>43365</v>
      </c>
      <c r="B638" s="182">
        <v>68</v>
      </c>
      <c r="C638" s="182">
        <v>44</v>
      </c>
      <c r="D638" s="182">
        <f t="shared" si="18"/>
        <v>56</v>
      </c>
      <c r="E638" s="183">
        <f t="shared" si="19"/>
        <v>9</v>
      </c>
    </row>
    <row r="639" spans="1:5" x14ac:dyDescent="0.25">
      <c r="A639" s="80">
        <v>43366</v>
      </c>
      <c r="B639" s="182">
        <v>70</v>
      </c>
      <c r="C639" s="182">
        <v>45</v>
      </c>
      <c r="D639" s="182">
        <f t="shared" si="18"/>
        <v>57.5</v>
      </c>
      <c r="E639" s="183">
        <f t="shared" si="19"/>
        <v>7.5</v>
      </c>
    </row>
    <row r="640" spans="1:5" x14ac:dyDescent="0.25">
      <c r="A640" s="80">
        <v>43367</v>
      </c>
      <c r="B640" s="182">
        <v>75</v>
      </c>
      <c r="C640" s="182">
        <v>47</v>
      </c>
      <c r="D640" s="182">
        <f t="shared" si="18"/>
        <v>61</v>
      </c>
      <c r="E640" s="183">
        <f t="shared" si="19"/>
        <v>4</v>
      </c>
    </row>
    <row r="641" spans="1:5" x14ac:dyDescent="0.25">
      <c r="A641" s="80">
        <v>43368</v>
      </c>
      <c r="B641" s="182">
        <v>78</v>
      </c>
      <c r="C641" s="182">
        <v>53</v>
      </c>
      <c r="D641" s="182">
        <f t="shared" si="18"/>
        <v>65.5</v>
      </c>
      <c r="E641" s="183">
        <f t="shared" si="19"/>
        <v>0</v>
      </c>
    </row>
    <row r="642" spans="1:5" x14ac:dyDescent="0.25">
      <c r="A642" s="80">
        <v>43369</v>
      </c>
      <c r="B642" s="182">
        <v>76</v>
      </c>
      <c r="C642" s="182">
        <v>46</v>
      </c>
      <c r="D642" s="182">
        <f t="shared" si="18"/>
        <v>61</v>
      </c>
      <c r="E642" s="183">
        <f t="shared" si="19"/>
        <v>4</v>
      </c>
    </row>
    <row r="643" spans="1:5" x14ac:dyDescent="0.25">
      <c r="A643" s="80">
        <v>43370</v>
      </c>
      <c r="B643" s="182">
        <v>63</v>
      </c>
      <c r="C643" s="182">
        <v>45</v>
      </c>
      <c r="D643" s="182">
        <f t="shared" si="18"/>
        <v>54</v>
      </c>
      <c r="E643" s="183">
        <f t="shared" si="19"/>
        <v>11</v>
      </c>
    </row>
    <row r="644" spans="1:5" x14ac:dyDescent="0.25">
      <c r="A644" s="80">
        <v>43371</v>
      </c>
      <c r="B644" s="182">
        <v>70</v>
      </c>
      <c r="C644" s="182">
        <v>45</v>
      </c>
      <c r="D644" s="182">
        <f t="shared" si="18"/>
        <v>57.5</v>
      </c>
      <c r="E644" s="183">
        <f t="shared" si="19"/>
        <v>7.5</v>
      </c>
    </row>
    <row r="645" spans="1:5" x14ac:dyDescent="0.25">
      <c r="A645" s="80">
        <v>43372</v>
      </c>
      <c r="B645" s="182">
        <v>58</v>
      </c>
      <c r="C645" s="182">
        <v>46</v>
      </c>
      <c r="D645" s="182">
        <f t="shared" si="18"/>
        <v>52</v>
      </c>
      <c r="E645" s="183">
        <f t="shared" si="19"/>
        <v>13</v>
      </c>
    </row>
    <row r="646" spans="1:5" x14ac:dyDescent="0.25">
      <c r="A646" s="80">
        <v>43373</v>
      </c>
      <c r="B646" s="182">
        <v>63</v>
      </c>
      <c r="C646" s="182">
        <v>47</v>
      </c>
      <c r="D646" s="182">
        <f t="shared" si="18"/>
        <v>55</v>
      </c>
      <c r="E646" s="183">
        <f t="shared" si="19"/>
        <v>10</v>
      </c>
    </row>
    <row r="647" spans="1:5" x14ac:dyDescent="0.25">
      <c r="A647" s="80">
        <v>43374</v>
      </c>
      <c r="B647" s="182">
        <v>76</v>
      </c>
      <c r="C647" s="182">
        <v>55</v>
      </c>
      <c r="D647" s="182">
        <f t="shared" si="18"/>
        <v>65.5</v>
      </c>
      <c r="E647" s="183">
        <f t="shared" si="19"/>
        <v>0</v>
      </c>
    </row>
    <row r="648" spans="1:5" x14ac:dyDescent="0.25">
      <c r="A648" s="80">
        <v>43375</v>
      </c>
      <c r="B648" s="182">
        <v>83</v>
      </c>
      <c r="C648" s="182">
        <v>54</v>
      </c>
      <c r="D648" s="182">
        <f t="shared" si="18"/>
        <v>68.5</v>
      </c>
      <c r="E648" s="183">
        <f t="shared" si="19"/>
        <v>0</v>
      </c>
    </row>
    <row r="649" spans="1:5" x14ac:dyDescent="0.25">
      <c r="A649" s="80">
        <v>43376</v>
      </c>
      <c r="B649" s="182">
        <v>81</v>
      </c>
      <c r="C649" s="182">
        <v>60</v>
      </c>
      <c r="D649" s="182">
        <f t="shared" si="18"/>
        <v>70.5</v>
      </c>
      <c r="E649" s="183">
        <f t="shared" si="19"/>
        <v>0</v>
      </c>
    </row>
    <row r="650" spans="1:5" x14ac:dyDescent="0.25">
      <c r="A650" s="80">
        <v>43377</v>
      </c>
      <c r="B650" s="182">
        <v>87</v>
      </c>
      <c r="C650" s="182">
        <v>46</v>
      </c>
      <c r="D650" s="182">
        <f t="shared" ref="D650:D713" si="20">(B650+C650)/2</f>
        <v>66.5</v>
      </c>
      <c r="E650" s="183">
        <f t="shared" ref="E650:E713" si="21">IF(65-D650&gt;0,65-D650,0)</f>
        <v>0</v>
      </c>
    </row>
    <row r="651" spans="1:5" x14ac:dyDescent="0.25">
      <c r="A651" s="80">
        <v>43378</v>
      </c>
      <c r="B651" s="182">
        <v>61</v>
      </c>
      <c r="C651" s="182">
        <v>43</v>
      </c>
      <c r="D651" s="182">
        <f t="shared" si="20"/>
        <v>52</v>
      </c>
      <c r="E651" s="183">
        <f t="shared" si="21"/>
        <v>13</v>
      </c>
    </row>
    <row r="652" spans="1:5" x14ac:dyDescent="0.25">
      <c r="A652" s="80">
        <v>43379</v>
      </c>
      <c r="B652" s="182">
        <v>73</v>
      </c>
      <c r="C652" s="182">
        <v>56</v>
      </c>
      <c r="D652" s="182">
        <f t="shared" si="20"/>
        <v>64.5</v>
      </c>
      <c r="E652" s="183">
        <f t="shared" si="21"/>
        <v>0.5</v>
      </c>
    </row>
    <row r="653" spans="1:5" x14ac:dyDescent="0.25">
      <c r="A653" s="80">
        <v>43380</v>
      </c>
      <c r="B653" s="182">
        <v>61</v>
      </c>
      <c r="C653" s="182">
        <v>53</v>
      </c>
      <c r="D653" s="182">
        <f t="shared" si="20"/>
        <v>57</v>
      </c>
      <c r="E653" s="183">
        <f t="shared" si="21"/>
        <v>8</v>
      </c>
    </row>
    <row r="654" spans="1:5" x14ac:dyDescent="0.25">
      <c r="A654" s="80">
        <v>43381</v>
      </c>
      <c r="B654" s="182">
        <v>67</v>
      </c>
      <c r="C654" s="182">
        <v>58</v>
      </c>
      <c r="D654" s="182">
        <f t="shared" si="20"/>
        <v>62.5</v>
      </c>
      <c r="E654" s="183">
        <f t="shared" si="21"/>
        <v>2.5</v>
      </c>
    </row>
    <row r="655" spans="1:5" x14ac:dyDescent="0.25">
      <c r="A655" s="80">
        <v>43382</v>
      </c>
      <c r="B655" s="182">
        <v>78</v>
      </c>
      <c r="C655" s="182">
        <v>66</v>
      </c>
      <c r="D655" s="182">
        <f t="shared" si="20"/>
        <v>72</v>
      </c>
      <c r="E655" s="183">
        <f t="shared" si="21"/>
        <v>0</v>
      </c>
    </row>
    <row r="656" spans="1:5" x14ac:dyDescent="0.25">
      <c r="A656" s="80">
        <v>43383</v>
      </c>
      <c r="B656" s="182">
        <v>80</v>
      </c>
      <c r="C656" s="182">
        <v>59</v>
      </c>
      <c r="D656" s="182">
        <f t="shared" si="20"/>
        <v>69.5</v>
      </c>
      <c r="E656" s="183">
        <f t="shared" si="21"/>
        <v>0</v>
      </c>
    </row>
    <row r="657" spans="1:5" x14ac:dyDescent="0.25">
      <c r="A657" s="80">
        <v>43384</v>
      </c>
      <c r="B657" s="182">
        <v>64</v>
      </c>
      <c r="C657" s="182">
        <v>39</v>
      </c>
      <c r="D657" s="182">
        <f t="shared" si="20"/>
        <v>51.5</v>
      </c>
      <c r="E657" s="183">
        <f t="shared" si="21"/>
        <v>13.5</v>
      </c>
    </row>
    <row r="658" spans="1:5" x14ac:dyDescent="0.25">
      <c r="A658" s="80">
        <v>43385</v>
      </c>
      <c r="B658" s="182">
        <v>51</v>
      </c>
      <c r="C658" s="182">
        <v>39</v>
      </c>
      <c r="D658" s="182">
        <f t="shared" si="20"/>
        <v>45</v>
      </c>
      <c r="E658" s="183">
        <f t="shared" si="21"/>
        <v>20</v>
      </c>
    </row>
    <row r="659" spans="1:5" x14ac:dyDescent="0.25">
      <c r="A659" s="80">
        <v>43386</v>
      </c>
      <c r="B659" s="182">
        <v>43</v>
      </c>
      <c r="C659" s="182">
        <v>40</v>
      </c>
      <c r="D659" s="182">
        <f t="shared" si="20"/>
        <v>41.5</v>
      </c>
      <c r="E659" s="183">
        <f t="shared" si="21"/>
        <v>23.5</v>
      </c>
    </row>
    <row r="660" spans="1:5" x14ac:dyDescent="0.25">
      <c r="A660" s="80">
        <v>43387</v>
      </c>
      <c r="B660" s="182">
        <v>53</v>
      </c>
      <c r="C660" s="182">
        <v>41</v>
      </c>
      <c r="D660" s="182">
        <f t="shared" si="20"/>
        <v>47</v>
      </c>
      <c r="E660" s="183">
        <f t="shared" si="21"/>
        <v>18</v>
      </c>
    </row>
    <row r="661" spans="1:5" x14ac:dyDescent="0.25">
      <c r="A661" s="80">
        <v>43388</v>
      </c>
      <c r="B661" s="182">
        <v>50</v>
      </c>
      <c r="C661" s="182">
        <v>32</v>
      </c>
      <c r="D661" s="182">
        <f t="shared" si="20"/>
        <v>41</v>
      </c>
      <c r="E661" s="183">
        <f t="shared" si="21"/>
        <v>24</v>
      </c>
    </row>
    <row r="662" spans="1:5" x14ac:dyDescent="0.25">
      <c r="A662" s="80">
        <v>43389</v>
      </c>
      <c r="B662" s="182">
        <v>45</v>
      </c>
      <c r="C662" s="182">
        <v>30</v>
      </c>
      <c r="D662" s="182">
        <f t="shared" si="20"/>
        <v>37.5</v>
      </c>
      <c r="E662" s="183">
        <f t="shared" si="21"/>
        <v>27.5</v>
      </c>
    </row>
    <row r="663" spans="1:5" x14ac:dyDescent="0.25">
      <c r="A663" s="80">
        <v>43390</v>
      </c>
      <c r="B663" s="182">
        <v>60</v>
      </c>
      <c r="C663" s="182">
        <v>30</v>
      </c>
      <c r="D663" s="182">
        <f t="shared" si="20"/>
        <v>45</v>
      </c>
      <c r="E663" s="183">
        <f t="shared" si="21"/>
        <v>20</v>
      </c>
    </row>
    <row r="664" spans="1:5" x14ac:dyDescent="0.25">
      <c r="A664" s="80">
        <v>43391</v>
      </c>
      <c r="B664" s="182">
        <v>57</v>
      </c>
      <c r="C664" s="182">
        <v>34</v>
      </c>
      <c r="D664" s="182">
        <f t="shared" si="20"/>
        <v>45.5</v>
      </c>
      <c r="E664" s="183">
        <f t="shared" si="21"/>
        <v>19.5</v>
      </c>
    </row>
    <row r="665" spans="1:5" x14ac:dyDescent="0.25">
      <c r="A665" s="80">
        <v>43392</v>
      </c>
      <c r="B665" s="182">
        <v>63</v>
      </c>
      <c r="C665" s="182">
        <v>34</v>
      </c>
      <c r="D665" s="182">
        <f t="shared" si="20"/>
        <v>48.5</v>
      </c>
      <c r="E665" s="183">
        <f t="shared" si="21"/>
        <v>16.5</v>
      </c>
    </row>
    <row r="666" spans="1:5" x14ac:dyDescent="0.25">
      <c r="A666" s="80">
        <v>43393</v>
      </c>
      <c r="B666" s="182">
        <v>59</v>
      </c>
      <c r="C666" s="182">
        <v>43</v>
      </c>
      <c r="D666" s="182">
        <f t="shared" si="20"/>
        <v>51</v>
      </c>
      <c r="E666" s="183">
        <f t="shared" si="21"/>
        <v>14</v>
      </c>
    </row>
    <row r="667" spans="1:5" x14ac:dyDescent="0.25">
      <c r="A667" s="80">
        <v>43394</v>
      </c>
      <c r="B667" s="182">
        <v>58</v>
      </c>
      <c r="C667" s="182">
        <v>26</v>
      </c>
      <c r="D667" s="182">
        <f t="shared" si="20"/>
        <v>42</v>
      </c>
      <c r="E667" s="183">
        <f t="shared" si="21"/>
        <v>23</v>
      </c>
    </row>
    <row r="668" spans="1:5" x14ac:dyDescent="0.25">
      <c r="A668" s="80">
        <v>43395</v>
      </c>
      <c r="B668" s="182">
        <v>57</v>
      </c>
      <c r="C668" s="182">
        <v>26</v>
      </c>
      <c r="D668" s="182">
        <f t="shared" si="20"/>
        <v>41.5</v>
      </c>
      <c r="E668" s="183">
        <f t="shared" si="21"/>
        <v>23.5</v>
      </c>
    </row>
    <row r="669" spans="1:5" x14ac:dyDescent="0.25">
      <c r="A669" s="80">
        <v>43396</v>
      </c>
      <c r="B669" s="182">
        <v>67</v>
      </c>
      <c r="C669" s="182">
        <v>40</v>
      </c>
      <c r="D669" s="182">
        <f t="shared" si="20"/>
        <v>53.5</v>
      </c>
      <c r="E669" s="183">
        <f t="shared" si="21"/>
        <v>11.5</v>
      </c>
    </row>
    <row r="670" spans="1:5" x14ac:dyDescent="0.25">
      <c r="A670" s="80">
        <v>43397</v>
      </c>
      <c r="B670" s="182">
        <v>57</v>
      </c>
      <c r="C670" s="182">
        <v>31</v>
      </c>
      <c r="D670" s="182">
        <f t="shared" si="20"/>
        <v>44</v>
      </c>
      <c r="E670" s="183">
        <f t="shared" si="21"/>
        <v>21</v>
      </c>
    </row>
    <row r="671" spans="1:5" x14ac:dyDescent="0.25">
      <c r="A671" s="80">
        <v>43398</v>
      </c>
      <c r="B671" s="182">
        <v>58</v>
      </c>
      <c r="C671" s="182">
        <v>30</v>
      </c>
      <c r="D671" s="182">
        <f t="shared" si="20"/>
        <v>44</v>
      </c>
      <c r="E671" s="183">
        <f t="shared" si="21"/>
        <v>21</v>
      </c>
    </row>
    <row r="672" spans="1:5" x14ac:dyDescent="0.25">
      <c r="A672" s="80">
        <v>43399</v>
      </c>
      <c r="B672" s="182">
        <v>55</v>
      </c>
      <c r="C672" s="182">
        <v>42</v>
      </c>
      <c r="D672" s="182">
        <f t="shared" si="20"/>
        <v>48.5</v>
      </c>
      <c r="E672" s="183">
        <f t="shared" si="21"/>
        <v>16.5</v>
      </c>
    </row>
    <row r="673" spans="1:5" x14ac:dyDescent="0.25">
      <c r="A673" s="80">
        <v>43400</v>
      </c>
      <c r="B673" s="182">
        <v>54</v>
      </c>
      <c r="C673" s="182">
        <v>41</v>
      </c>
      <c r="D673" s="182">
        <f t="shared" si="20"/>
        <v>47.5</v>
      </c>
      <c r="E673" s="183">
        <f t="shared" si="21"/>
        <v>17.5</v>
      </c>
    </row>
    <row r="674" spans="1:5" x14ac:dyDescent="0.25">
      <c r="A674" s="80">
        <v>43401</v>
      </c>
      <c r="B674" s="182">
        <v>67</v>
      </c>
      <c r="C674" s="182">
        <v>43</v>
      </c>
      <c r="D674" s="182">
        <f t="shared" si="20"/>
        <v>55</v>
      </c>
      <c r="E674" s="183">
        <f t="shared" si="21"/>
        <v>10</v>
      </c>
    </row>
    <row r="675" spans="1:5" x14ac:dyDescent="0.25">
      <c r="A675" s="80">
        <v>43402</v>
      </c>
      <c r="B675" s="182">
        <v>64</v>
      </c>
      <c r="C675" s="182">
        <v>38</v>
      </c>
      <c r="D675" s="182">
        <f t="shared" si="20"/>
        <v>51</v>
      </c>
      <c r="E675" s="183">
        <f t="shared" si="21"/>
        <v>14</v>
      </c>
    </row>
    <row r="676" spans="1:5" x14ac:dyDescent="0.25">
      <c r="A676" s="80">
        <v>43403</v>
      </c>
      <c r="B676" s="182">
        <v>68</v>
      </c>
      <c r="C676" s="182">
        <v>36</v>
      </c>
      <c r="D676" s="182">
        <f t="shared" si="20"/>
        <v>52</v>
      </c>
      <c r="E676" s="183">
        <f t="shared" si="21"/>
        <v>13</v>
      </c>
    </row>
    <row r="677" spans="1:5" x14ac:dyDescent="0.25">
      <c r="A677" s="80">
        <v>43404</v>
      </c>
      <c r="B677" s="182">
        <v>65</v>
      </c>
      <c r="C677" s="182">
        <v>46</v>
      </c>
      <c r="D677" s="182">
        <f t="shared" si="20"/>
        <v>55.5</v>
      </c>
      <c r="E677" s="183">
        <f t="shared" si="21"/>
        <v>9.5</v>
      </c>
    </row>
    <row r="678" spans="1:5" x14ac:dyDescent="0.25">
      <c r="A678" s="80">
        <v>43405</v>
      </c>
      <c r="B678" s="182">
        <v>58</v>
      </c>
      <c r="C678" s="182">
        <v>44</v>
      </c>
      <c r="D678" s="182">
        <f t="shared" si="20"/>
        <v>51</v>
      </c>
      <c r="E678" s="183">
        <f t="shared" si="21"/>
        <v>14</v>
      </c>
    </row>
    <row r="679" spans="1:5" x14ac:dyDescent="0.25">
      <c r="A679" s="80">
        <v>43406</v>
      </c>
      <c r="B679" s="182">
        <v>53</v>
      </c>
      <c r="C679" s="182">
        <v>43</v>
      </c>
      <c r="D679" s="182">
        <f t="shared" si="20"/>
        <v>48</v>
      </c>
      <c r="E679" s="183">
        <f t="shared" si="21"/>
        <v>17</v>
      </c>
    </row>
    <row r="680" spans="1:5" x14ac:dyDescent="0.25">
      <c r="A680" s="80">
        <v>43407</v>
      </c>
      <c r="B680" s="182">
        <v>48</v>
      </c>
      <c r="C680" s="182">
        <v>38</v>
      </c>
      <c r="D680" s="182">
        <f t="shared" si="20"/>
        <v>43</v>
      </c>
      <c r="E680" s="183">
        <f t="shared" si="21"/>
        <v>22</v>
      </c>
    </row>
    <row r="681" spans="1:5" x14ac:dyDescent="0.25">
      <c r="A681" s="80">
        <v>43408</v>
      </c>
      <c r="B681" s="182">
        <v>52</v>
      </c>
      <c r="C681" s="182">
        <v>39</v>
      </c>
      <c r="D681" s="182">
        <f t="shared" si="20"/>
        <v>45.5</v>
      </c>
      <c r="E681" s="183">
        <f t="shared" si="21"/>
        <v>19.5</v>
      </c>
    </row>
    <row r="682" spans="1:5" x14ac:dyDescent="0.25">
      <c r="A682" s="80">
        <v>43409</v>
      </c>
      <c r="B682" s="182">
        <v>53</v>
      </c>
      <c r="C682" s="182">
        <v>38</v>
      </c>
      <c r="D682" s="182">
        <f t="shared" si="20"/>
        <v>45.5</v>
      </c>
      <c r="E682" s="183">
        <f t="shared" si="21"/>
        <v>19.5</v>
      </c>
    </row>
    <row r="683" spans="1:5" x14ac:dyDescent="0.25">
      <c r="A683" s="80">
        <v>43410</v>
      </c>
      <c r="B683" s="182">
        <v>48</v>
      </c>
      <c r="C683" s="182">
        <v>41</v>
      </c>
      <c r="D683" s="182">
        <f t="shared" si="20"/>
        <v>44.5</v>
      </c>
      <c r="E683" s="183">
        <f t="shared" si="21"/>
        <v>20.5</v>
      </c>
    </row>
    <row r="684" spans="1:5" x14ac:dyDescent="0.25">
      <c r="A684" s="80">
        <v>43411</v>
      </c>
      <c r="B684" s="182">
        <v>49</v>
      </c>
      <c r="C684" s="182">
        <v>29</v>
      </c>
      <c r="D684" s="182">
        <f t="shared" si="20"/>
        <v>39</v>
      </c>
      <c r="E684" s="183">
        <f t="shared" si="21"/>
        <v>26</v>
      </c>
    </row>
    <row r="685" spans="1:5" x14ac:dyDescent="0.25">
      <c r="A685" s="80">
        <v>43412</v>
      </c>
      <c r="B685" s="182">
        <v>43</v>
      </c>
      <c r="C685" s="182">
        <v>23</v>
      </c>
      <c r="D685" s="182">
        <f t="shared" si="20"/>
        <v>33</v>
      </c>
      <c r="E685" s="183">
        <f t="shared" si="21"/>
        <v>32</v>
      </c>
    </row>
    <row r="686" spans="1:5" x14ac:dyDescent="0.25">
      <c r="A686" s="80">
        <v>43413</v>
      </c>
      <c r="B686" s="182">
        <v>33</v>
      </c>
      <c r="C686" s="182">
        <v>23</v>
      </c>
      <c r="D686" s="182">
        <f t="shared" si="20"/>
        <v>28</v>
      </c>
      <c r="E686" s="183">
        <f t="shared" si="21"/>
        <v>37</v>
      </c>
    </row>
    <row r="687" spans="1:5" x14ac:dyDescent="0.25">
      <c r="A687" s="80">
        <v>43414</v>
      </c>
      <c r="B687" s="182">
        <v>33</v>
      </c>
      <c r="C687" s="182">
        <v>10</v>
      </c>
      <c r="D687" s="182">
        <f t="shared" si="20"/>
        <v>21.5</v>
      </c>
      <c r="E687" s="183">
        <f t="shared" si="21"/>
        <v>43.5</v>
      </c>
    </row>
    <row r="688" spans="1:5" x14ac:dyDescent="0.25">
      <c r="A688" s="80">
        <v>43415</v>
      </c>
      <c r="B688" s="182">
        <v>30</v>
      </c>
      <c r="C688" s="182">
        <v>10</v>
      </c>
      <c r="D688" s="182">
        <f t="shared" si="20"/>
        <v>20</v>
      </c>
      <c r="E688" s="183">
        <f t="shared" si="21"/>
        <v>45</v>
      </c>
    </row>
    <row r="689" spans="1:5" x14ac:dyDescent="0.25">
      <c r="A689" s="80">
        <v>43416</v>
      </c>
      <c r="B689" s="182">
        <v>46</v>
      </c>
      <c r="C689" s="182">
        <v>25</v>
      </c>
      <c r="D689" s="182">
        <f t="shared" si="20"/>
        <v>35.5</v>
      </c>
      <c r="E689" s="183">
        <f t="shared" si="21"/>
        <v>29.5</v>
      </c>
    </row>
    <row r="690" spans="1:5" x14ac:dyDescent="0.25">
      <c r="A690" s="80">
        <v>43417</v>
      </c>
      <c r="B690" s="182">
        <v>28</v>
      </c>
      <c r="C690" s="182">
        <v>11</v>
      </c>
      <c r="D690" s="182">
        <f t="shared" si="20"/>
        <v>19.5</v>
      </c>
      <c r="E690" s="183">
        <f t="shared" si="21"/>
        <v>45.5</v>
      </c>
    </row>
    <row r="691" spans="1:5" x14ac:dyDescent="0.25">
      <c r="A691" s="80">
        <v>43418</v>
      </c>
      <c r="B691" s="182">
        <v>29</v>
      </c>
      <c r="C691" s="182">
        <v>11</v>
      </c>
      <c r="D691" s="182">
        <f t="shared" si="20"/>
        <v>20</v>
      </c>
      <c r="E691" s="183">
        <f t="shared" si="21"/>
        <v>45</v>
      </c>
    </row>
    <row r="692" spans="1:5" x14ac:dyDescent="0.25">
      <c r="A692" s="80">
        <v>43419</v>
      </c>
      <c r="B692" s="182">
        <v>37</v>
      </c>
      <c r="C692" s="182">
        <v>14</v>
      </c>
      <c r="D692" s="182">
        <f t="shared" si="20"/>
        <v>25.5</v>
      </c>
      <c r="E692" s="183">
        <f t="shared" si="21"/>
        <v>39.5</v>
      </c>
    </row>
    <row r="693" spans="1:5" x14ac:dyDescent="0.25">
      <c r="A693" s="80">
        <v>43420</v>
      </c>
      <c r="B693" s="182">
        <v>43</v>
      </c>
      <c r="C693" s="182">
        <v>17</v>
      </c>
      <c r="D693" s="182">
        <f t="shared" si="20"/>
        <v>30</v>
      </c>
      <c r="E693" s="183">
        <f t="shared" si="21"/>
        <v>35</v>
      </c>
    </row>
    <row r="694" spans="1:5" x14ac:dyDescent="0.25">
      <c r="A694" s="80">
        <v>43421</v>
      </c>
      <c r="B694" s="182">
        <v>50</v>
      </c>
      <c r="C694" s="182">
        <v>33</v>
      </c>
      <c r="D694" s="182">
        <f t="shared" si="20"/>
        <v>41.5</v>
      </c>
      <c r="E694" s="183">
        <f t="shared" si="21"/>
        <v>23.5</v>
      </c>
    </row>
    <row r="695" spans="1:5" x14ac:dyDescent="0.25">
      <c r="A695" s="80">
        <v>43422</v>
      </c>
      <c r="B695" s="182">
        <v>37</v>
      </c>
      <c r="C695" s="182">
        <v>24</v>
      </c>
      <c r="D695" s="182">
        <f t="shared" si="20"/>
        <v>30.5</v>
      </c>
      <c r="E695" s="183">
        <f t="shared" si="21"/>
        <v>34.5</v>
      </c>
    </row>
    <row r="696" spans="1:5" x14ac:dyDescent="0.25">
      <c r="A696" s="80">
        <v>43423</v>
      </c>
      <c r="B696" s="182">
        <v>36</v>
      </c>
      <c r="C696" s="182">
        <v>19</v>
      </c>
      <c r="D696" s="182">
        <f t="shared" si="20"/>
        <v>27.5</v>
      </c>
      <c r="E696" s="183">
        <f t="shared" si="21"/>
        <v>37.5</v>
      </c>
    </row>
    <row r="697" spans="1:5" x14ac:dyDescent="0.25">
      <c r="A697" s="80">
        <v>43424</v>
      </c>
      <c r="B697" s="182">
        <v>41</v>
      </c>
      <c r="C697" s="182">
        <v>23</v>
      </c>
      <c r="D697" s="182">
        <f t="shared" si="20"/>
        <v>32</v>
      </c>
      <c r="E697" s="183">
        <f t="shared" si="21"/>
        <v>33</v>
      </c>
    </row>
    <row r="698" spans="1:5" x14ac:dyDescent="0.25">
      <c r="A698" s="80">
        <v>43425</v>
      </c>
      <c r="B698" s="182">
        <v>40</v>
      </c>
      <c r="C698" s="182">
        <v>22</v>
      </c>
      <c r="D698" s="182">
        <f t="shared" si="20"/>
        <v>31</v>
      </c>
      <c r="E698" s="183">
        <f t="shared" si="21"/>
        <v>34</v>
      </c>
    </row>
    <row r="699" spans="1:5" x14ac:dyDescent="0.25">
      <c r="A699" s="80">
        <v>43426</v>
      </c>
      <c r="B699" s="182">
        <v>55</v>
      </c>
      <c r="C699" s="182">
        <v>29</v>
      </c>
      <c r="D699" s="182">
        <f t="shared" si="20"/>
        <v>42</v>
      </c>
      <c r="E699" s="183">
        <f t="shared" si="21"/>
        <v>23</v>
      </c>
    </row>
    <row r="700" spans="1:5" x14ac:dyDescent="0.25">
      <c r="A700" s="80">
        <v>43427</v>
      </c>
      <c r="B700" s="182">
        <v>59</v>
      </c>
      <c r="C700" s="182">
        <v>29</v>
      </c>
      <c r="D700" s="182">
        <f t="shared" si="20"/>
        <v>44</v>
      </c>
      <c r="E700" s="183">
        <f t="shared" si="21"/>
        <v>21</v>
      </c>
    </row>
    <row r="701" spans="1:5" x14ac:dyDescent="0.25">
      <c r="A701" s="80">
        <v>43428</v>
      </c>
      <c r="B701" s="182">
        <v>49</v>
      </c>
      <c r="C701" s="182">
        <v>40</v>
      </c>
      <c r="D701" s="182">
        <f t="shared" si="20"/>
        <v>44.5</v>
      </c>
      <c r="E701" s="183">
        <f t="shared" si="21"/>
        <v>20.5</v>
      </c>
    </row>
    <row r="702" spans="1:5" x14ac:dyDescent="0.25">
      <c r="A702" s="80">
        <v>43429</v>
      </c>
      <c r="B702" s="182">
        <v>56</v>
      </c>
      <c r="C702" s="182">
        <v>36</v>
      </c>
      <c r="D702" s="182">
        <f t="shared" si="20"/>
        <v>46</v>
      </c>
      <c r="E702" s="183">
        <f t="shared" si="21"/>
        <v>19</v>
      </c>
    </row>
    <row r="703" spans="1:5" x14ac:dyDescent="0.25">
      <c r="A703" s="80">
        <v>43430</v>
      </c>
      <c r="B703" s="182">
        <v>37</v>
      </c>
      <c r="C703" s="182">
        <v>19</v>
      </c>
      <c r="D703" s="182">
        <f t="shared" si="20"/>
        <v>28</v>
      </c>
      <c r="E703" s="183">
        <f t="shared" si="21"/>
        <v>37</v>
      </c>
    </row>
    <row r="704" spans="1:5" x14ac:dyDescent="0.25">
      <c r="A704" s="80">
        <v>43431</v>
      </c>
      <c r="B704" s="182">
        <v>23</v>
      </c>
      <c r="C704" s="182">
        <v>8</v>
      </c>
      <c r="D704" s="182">
        <f t="shared" si="20"/>
        <v>15.5</v>
      </c>
      <c r="E704" s="183">
        <f t="shared" si="21"/>
        <v>49.5</v>
      </c>
    </row>
    <row r="705" spans="1:5" x14ac:dyDescent="0.25">
      <c r="A705" s="80">
        <v>43432</v>
      </c>
      <c r="B705" s="182">
        <v>23</v>
      </c>
      <c r="C705" s="182">
        <v>7</v>
      </c>
      <c r="D705" s="182">
        <f t="shared" si="20"/>
        <v>15</v>
      </c>
      <c r="E705" s="183">
        <f t="shared" si="21"/>
        <v>50</v>
      </c>
    </row>
    <row r="706" spans="1:5" x14ac:dyDescent="0.25">
      <c r="A706" s="80">
        <v>43433</v>
      </c>
      <c r="B706" s="182">
        <v>28</v>
      </c>
      <c r="C706" s="182">
        <v>13</v>
      </c>
      <c r="D706" s="182">
        <f t="shared" si="20"/>
        <v>20.5</v>
      </c>
      <c r="E706" s="183">
        <f t="shared" si="21"/>
        <v>44.5</v>
      </c>
    </row>
    <row r="707" spans="1:5" x14ac:dyDescent="0.25">
      <c r="A707" s="80">
        <v>43434</v>
      </c>
      <c r="B707" s="182">
        <v>36</v>
      </c>
      <c r="C707" s="182">
        <v>17</v>
      </c>
      <c r="D707" s="182">
        <f t="shared" si="20"/>
        <v>26.5</v>
      </c>
      <c r="E707" s="183">
        <f t="shared" si="21"/>
        <v>38.5</v>
      </c>
    </row>
    <row r="708" spans="1:5" x14ac:dyDescent="0.25">
      <c r="A708" s="80">
        <v>43435</v>
      </c>
      <c r="B708" s="182">
        <v>39</v>
      </c>
      <c r="C708" s="182">
        <v>23</v>
      </c>
      <c r="D708" s="182">
        <f t="shared" si="20"/>
        <v>31</v>
      </c>
      <c r="E708" s="183">
        <f t="shared" si="21"/>
        <v>34</v>
      </c>
    </row>
    <row r="709" spans="1:5" x14ac:dyDescent="0.25">
      <c r="A709" s="80">
        <v>43436</v>
      </c>
      <c r="B709" s="182">
        <v>49</v>
      </c>
      <c r="C709" s="182">
        <v>36</v>
      </c>
      <c r="D709" s="182">
        <f t="shared" si="20"/>
        <v>42.5</v>
      </c>
      <c r="E709" s="183">
        <f t="shared" si="21"/>
        <v>22.5</v>
      </c>
    </row>
    <row r="710" spans="1:5" x14ac:dyDescent="0.25">
      <c r="A710" s="80">
        <v>43437</v>
      </c>
      <c r="B710" s="182">
        <v>38</v>
      </c>
      <c r="C710" s="182">
        <v>29</v>
      </c>
      <c r="D710" s="182">
        <f t="shared" si="20"/>
        <v>33.5</v>
      </c>
      <c r="E710" s="183">
        <f t="shared" si="21"/>
        <v>31.5</v>
      </c>
    </row>
    <row r="711" spans="1:5" x14ac:dyDescent="0.25">
      <c r="A711" s="80">
        <v>43438</v>
      </c>
      <c r="B711" s="182">
        <v>32</v>
      </c>
      <c r="C711" s="182">
        <v>26</v>
      </c>
      <c r="D711" s="182">
        <f t="shared" si="20"/>
        <v>29</v>
      </c>
      <c r="E711" s="183">
        <f t="shared" si="21"/>
        <v>36</v>
      </c>
    </row>
    <row r="712" spans="1:5" x14ac:dyDescent="0.25">
      <c r="A712" s="80">
        <v>43439</v>
      </c>
      <c r="B712" s="182">
        <v>28</v>
      </c>
      <c r="C712" s="182">
        <v>23</v>
      </c>
      <c r="D712" s="182">
        <f t="shared" si="20"/>
        <v>25.5</v>
      </c>
      <c r="E712" s="183">
        <f t="shared" si="21"/>
        <v>39.5</v>
      </c>
    </row>
    <row r="713" spans="1:5" x14ac:dyDescent="0.25">
      <c r="A713" s="80">
        <v>43440</v>
      </c>
      <c r="B713" s="182">
        <v>42</v>
      </c>
      <c r="C713" s="182">
        <v>23</v>
      </c>
      <c r="D713" s="182">
        <f t="shared" si="20"/>
        <v>32.5</v>
      </c>
      <c r="E713" s="183">
        <f t="shared" si="21"/>
        <v>32.5</v>
      </c>
    </row>
    <row r="714" spans="1:5" x14ac:dyDescent="0.25">
      <c r="A714" s="80">
        <v>43441</v>
      </c>
      <c r="B714" s="182">
        <v>31</v>
      </c>
      <c r="C714" s="182">
        <v>12</v>
      </c>
      <c r="D714" s="182">
        <f t="shared" ref="D714:D777" si="22">(B714+C714)/2</f>
        <v>21.5</v>
      </c>
      <c r="E714" s="183">
        <f t="shared" ref="E714:E777" si="23">IF(65-D714&gt;0,65-D714,0)</f>
        <v>43.5</v>
      </c>
    </row>
    <row r="715" spans="1:5" x14ac:dyDescent="0.25">
      <c r="A715" s="80">
        <v>43442</v>
      </c>
      <c r="B715" s="182">
        <v>28</v>
      </c>
      <c r="C715" s="182">
        <v>11</v>
      </c>
      <c r="D715" s="182">
        <f t="shared" si="22"/>
        <v>19.5</v>
      </c>
      <c r="E715" s="183">
        <f t="shared" si="23"/>
        <v>45.5</v>
      </c>
    </row>
    <row r="716" spans="1:5" x14ac:dyDescent="0.25">
      <c r="A716" s="80">
        <v>43443</v>
      </c>
      <c r="B716" s="182">
        <v>31</v>
      </c>
      <c r="C716" s="182">
        <v>10</v>
      </c>
      <c r="D716" s="182">
        <f t="shared" si="22"/>
        <v>20.5</v>
      </c>
      <c r="E716" s="183">
        <f t="shared" si="23"/>
        <v>44.5</v>
      </c>
    </row>
    <row r="717" spans="1:5" x14ac:dyDescent="0.25">
      <c r="A717" s="80">
        <v>43444</v>
      </c>
      <c r="B717" s="182">
        <v>34</v>
      </c>
      <c r="C717" s="182">
        <v>11</v>
      </c>
      <c r="D717" s="182">
        <f t="shared" si="22"/>
        <v>22.5</v>
      </c>
      <c r="E717" s="183">
        <f t="shared" si="23"/>
        <v>42.5</v>
      </c>
    </row>
    <row r="718" spans="1:5" x14ac:dyDescent="0.25">
      <c r="A718" s="80">
        <v>43445</v>
      </c>
      <c r="B718" s="182">
        <v>39</v>
      </c>
      <c r="C718" s="182">
        <v>16</v>
      </c>
      <c r="D718" s="182">
        <f t="shared" si="22"/>
        <v>27.5</v>
      </c>
      <c r="E718" s="183">
        <f t="shared" si="23"/>
        <v>37.5</v>
      </c>
    </row>
    <row r="719" spans="1:5" x14ac:dyDescent="0.25">
      <c r="A719" s="80">
        <v>43446</v>
      </c>
      <c r="B719" s="182">
        <v>48</v>
      </c>
      <c r="C719" s="182">
        <v>29</v>
      </c>
      <c r="D719" s="182">
        <f t="shared" si="22"/>
        <v>38.5</v>
      </c>
      <c r="E719" s="183">
        <f t="shared" si="23"/>
        <v>26.5</v>
      </c>
    </row>
    <row r="720" spans="1:5" x14ac:dyDescent="0.25">
      <c r="A720" s="80">
        <v>43447</v>
      </c>
      <c r="B720" s="182">
        <v>47</v>
      </c>
      <c r="C720" s="182">
        <v>28</v>
      </c>
      <c r="D720" s="182">
        <f t="shared" si="22"/>
        <v>37.5</v>
      </c>
      <c r="E720" s="183">
        <f t="shared" si="23"/>
        <v>27.5</v>
      </c>
    </row>
    <row r="721" spans="1:5" x14ac:dyDescent="0.25">
      <c r="A721" s="80">
        <v>43448</v>
      </c>
      <c r="B721" s="182">
        <v>40</v>
      </c>
      <c r="C721" s="182">
        <v>31</v>
      </c>
      <c r="D721" s="182">
        <f t="shared" si="22"/>
        <v>35.5</v>
      </c>
      <c r="E721" s="183">
        <f t="shared" si="23"/>
        <v>29.5</v>
      </c>
    </row>
    <row r="722" spans="1:5" x14ac:dyDescent="0.25">
      <c r="A722" s="80">
        <v>43449</v>
      </c>
      <c r="B722" s="182">
        <v>32</v>
      </c>
      <c r="C722" s="182">
        <v>26</v>
      </c>
      <c r="D722" s="182">
        <f t="shared" si="22"/>
        <v>29</v>
      </c>
      <c r="E722" s="183">
        <f t="shared" si="23"/>
        <v>36</v>
      </c>
    </row>
    <row r="723" spans="1:5" x14ac:dyDescent="0.25">
      <c r="A723" s="80">
        <v>43450</v>
      </c>
      <c r="B723" s="182">
        <v>53</v>
      </c>
      <c r="C723" s="182">
        <v>28</v>
      </c>
      <c r="D723" s="182">
        <f t="shared" si="22"/>
        <v>40.5</v>
      </c>
      <c r="E723" s="183">
        <f t="shared" si="23"/>
        <v>24.5</v>
      </c>
    </row>
    <row r="724" spans="1:5" x14ac:dyDescent="0.25">
      <c r="A724" s="80">
        <v>43451</v>
      </c>
      <c r="B724" s="182">
        <v>54</v>
      </c>
      <c r="C724" s="182">
        <v>26</v>
      </c>
      <c r="D724" s="182">
        <f t="shared" si="22"/>
        <v>40</v>
      </c>
      <c r="E724" s="183">
        <f t="shared" si="23"/>
        <v>25</v>
      </c>
    </row>
    <row r="725" spans="1:5" x14ac:dyDescent="0.25">
      <c r="A725" s="80">
        <v>43452</v>
      </c>
      <c r="B725" s="182">
        <v>51</v>
      </c>
      <c r="C725" s="182">
        <v>26</v>
      </c>
      <c r="D725" s="182">
        <f t="shared" si="22"/>
        <v>38.5</v>
      </c>
      <c r="E725" s="183">
        <f t="shared" si="23"/>
        <v>26.5</v>
      </c>
    </row>
    <row r="726" spans="1:5" x14ac:dyDescent="0.25">
      <c r="A726" s="80">
        <v>43453</v>
      </c>
      <c r="B726" s="182">
        <v>56</v>
      </c>
      <c r="C726" s="182">
        <v>33</v>
      </c>
      <c r="D726" s="182">
        <f t="shared" si="22"/>
        <v>44.5</v>
      </c>
      <c r="E726" s="183">
        <f t="shared" si="23"/>
        <v>20.5</v>
      </c>
    </row>
    <row r="727" spans="1:5" x14ac:dyDescent="0.25">
      <c r="A727" s="80">
        <v>43454</v>
      </c>
      <c r="B727" s="182">
        <v>55</v>
      </c>
      <c r="C727" s="182">
        <v>38</v>
      </c>
      <c r="D727" s="182">
        <f t="shared" si="22"/>
        <v>46.5</v>
      </c>
      <c r="E727" s="183">
        <f t="shared" si="23"/>
        <v>18.5</v>
      </c>
    </row>
    <row r="728" spans="1:5" x14ac:dyDescent="0.25">
      <c r="A728" s="80">
        <v>43455</v>
      </c>
      <c r="B728" s="182">
        <v>39</v>
      </c>
      <c r="C728" s="182">
        <v>27</v>
      </c>
      <c r="D728" s="182">
        <f t="shared" si="22"/>
        <v>33</v>
      </c>
      <c r="E728" s="183">
        <f t="shared" si="23"/>
        <v>32</v>
      </c>
    </row>
    <row r="729" spans="1:5" x14ac:dyDescent="0.25">
      <c r="A729" s="80">
        <v>43456</v>
      </c>
      <c r="B729" s="182">
        <v>33</v>
      </c>
      <c r="C729" s="182">
        <v>23</v>
      </c>
      <c r="D729" s="182">
        <f t="shared" si="22"/>
        <v>28</v>
      </c>
      <c r="E729" s="183">
        <f t="shared" si="23"/>
        <v>37</v>
      </c>
    </row>
    <row r="730" spans="1:5" x14ac:dyDescent="0.25">
      <c r="A730" s="80">
        <v>43457</v>
      </c>
      <c r="B730" s="182">
        <v>40</v>
      </c>
      <c r="C730" s="182">
        <v>23</v>
      </c>
      <c r="D730" s="182">
        <f t="shared" si="22"/>
        <v>31.5</v>
      </c>
      <c r="E730" s="183">
        <f t="shared" si="23"/>
        <v>33.5</v>
      </c>
    </row>
    <row r="731" spans="1:5" x14ac:dyDescent="0.25">
      <c r="A731" s="80">
        <v>43458</v>
      </c>
      <c r="B731" s="182">
        <v>46</v>
      </c>
      <c r="C731" s="182">
        <v>24</v>
      </c>
      <c r="D731" s="182">
        <f t="shared" si="22"/>
        <v>35</v>
      </c>
      <c r="E731" s="183">
        <f t="shared" si="23"/>
        <v>30</v>
      </c>
    </row>
    <row r="732" spans="1:5" x14ac:dyDescent="0.25">
      <c r="A732" s="80">
        <v>43459</v>
      </c>
      <c r="B732" s="182">
        <v>47</v>
      </c>
      <c r="C732" s="182">
        <v>25</v>
      </c>
      <c r="D732" s="182">
        <f t="shared" si="22"/>
        <v>36</v>
      </c>
      <c r="E732" s="183">
        <f t="shared" si="23"/>
        <v>29</v>
      </c>
    </row>
    <row r="733" spans="1:5" x14ac:dyDescent="0.25">
      <c r="A733" s="80">
        <v>43460</v>
      </c>
      <c r="B733" s="182">
        <v>47</v>
      </c>
      <c r="C733" s="182">
        <v>31</v>
      </c>
      <c r="D733" s="182">
        <f t="shared" si="22"/>
        <v>39</v>
      </c>
      <c r="E733" s="183">
        <f t="shared" si="23"/>
        <v>26</v>
      </c>
    </row>
    <row r="734" spans="1:5" x14ac:dyDescent="0.25">
      <c r="A734" s="80">
        <v>43461</v>
      </c>
      <c r="B734" s="182">
        <v>47</v>
      </c>
      <c r="C734" s="182">
        <v>31</v>
      </c>
      <c r="D734" s="182">
        <f t="shared" si="22"/>
        <v>39</v>
      </c>
      <c r="E734" s="183">
        <f t="shared" si="23"/>
        <v>26</v>
      </c>
    </row>
    <row r="735" spans="1:5" x14ac:dyDescent="0.25">
      <c r="A735" s="80">
        <v>43462</v>
      </c>
      <c r="B735" s="182">
        <v>56</v>
      </c>
      <c r="C735" s="182">
        <v>24</v>
      </c>
      <c r="D735" s="182">
        <f t="shared" si="22"/>
        <v>40</v>
      </c>
      <c r="E735" s="183">
        <f t="shared" si="23"/>
        <v>25</v>
      </c>
    </row>
    <row r="736" spans="1:5" x14ac:dyDescent="0.25">
      <c r="A736" s="80">
        <v>43463</v>
      </c>
      <c r="B736" s="182">
        <v>26</v>
      </c>
      <c r="C736" s="182">
        <v>13</v>
      </c>
      <c r="D736" s="182">
        <f t="shared" si="22"/>
        <v>19.5</v>
      </c>
      <c r="E736" s="183">
        <f t="shared" si="23"/>
        <v>45.5</v>
      </c>
    </row>
    <row r="737" spans="1:5" x14ac:dyDescent="0.25">
      <c r="A737" s="80">
        <v>43464</v>
      </c>
      <c r="B737" s="182">
        <v>23</v>
      </c>
      <c r="C737" s="182">
        <v>13</v>
      </c>
      <c r="D737" s="182">
        <f t="shared" si="22"/>
        <v>18</v>
      </c>
      <c r="E737" s="183">
        <f t="shared" si="23"/>
        <v>47</v>
      </c>
    </row>
    <row r="738" spans="1:5" x14ac:dyDescent="0.25">
      <c r="A738" s="80">
        <v>43465</v>
      </c>
      <c r="B738" s="182">
        <v>38</v>
      </c>
      <c r="C738" s="182">
        <v>19</v>
      </c>
      <c r="D738" s="182">
        <f t="shared" si="22"/>
        <v>28.5</v>
      </c>
      <c r="E738" s="183">
        <f t="shared" si="23"/>
        <v>36.5</v>
      </c>
    </row>
    <row r="739" spans="1:5" x14ac:dyDescent="0.25">
      <c r="A739" s="80">
        <v>43466</v>
      </c>
      <c r="B739" s="187">
        <v>39</v>
      </c>
      <c r="C739" s="187">
        <v>23</v>
      </c>
      <c r="D739" s="188">
        <f t="shared" si="22"/>
        <v>31</v>
      </c>
      <c r="E739" s="188">
        <f t="shared" si="23"/>
        <v>34</v>
      </c>
    </row>
    <row r="740" spans="1:5" x14ac:dyDescent="0.25">
      <c r="A740" s="80">
        <v>43467</v>
      </c>
      <c r="B740" s="187">
        <f>+AVERAGE(B739,B741)</f>
        <v>33</v>
      </c>
      <c r="C740" s="187">
        <v>20</v>
      </c>
      <c r="D740" s="188">
        <f t="shared" si="22"/>
        <v>26.5</v>
      </c>
      <c r="E740" s="188">
        <f t="shared" si="23"/>
        <v>38.5</v>
      </c>
    </row>
    <row r="741" spans="1:5" x14ac:dyDescent="0.25">
      <c r="A741" s="80">
        <v>43468</v>
      </c>
      <c r="B741" s="187">
        <v>27</v>
      </c>
      <c r="C741" s="187">
        <v>20</v>
      </c>
      <c r="D741" s="188">
        <f t="shared" si="22"/>
        <v>23.5</v>
      </c>
      <c r="E741" s="188">
        <f t="shared" si="23"/>
        <v>41.5</v>
      </c>
    </row>
    <row r="742" spans="1:5" x14ac:dyDescent="0.25">
      <c r="A742" s="80">
        <v>43469</v>
      </c>
      <c r="B742" s="187">
        <v>46</v>
      </c>
      <c r="C742" s="187">
        <v>22</v>
      </c>
      <c r="D742" s="188">
        <f t="shared" si="22"/>
        <v>34</v>
      </c>
      <c r="E742" s="188">
        <f t="shared" si="23"/>
        <v>31</v>
      </c>
    </row>
    <row r="743" spans="1:5" x14ac:dyDescent="0.25">
      <c r="A743" s="80">
        <v>43470</v>
      </c>
      <c r="B743" s="187">
        <v>53</v>
      </c>
      <c r="C743" s="187">
        <v>22</v>
      </c>
      <c r="D743" s="188">
        <f t="shared" si="22"/>
        <v>37.5</v>
      </c>
      <c r="E743" s="188">
        <f t="shared" si="23"/>
        <v>27.5</v>
      </c>
    </row>
    <row r="744" spans="1:5" x14ac:dyDescent="0.25">
      <c r="A744" s="80">
        <v>43471</v>
      </c>
      <c r="B744" s="187">
        <v>59</v>
      </c>
      <c r="C744" s="187">
        <v>30</v>
      </c>
      <c r="D744" s="188">
        <f t="shared" si="22"/>
        <v>44.5</v>
      </c>
      <c r="E744" s="188">
        <f t="shared" si="23"/>
        <v>20.5</v>
      </c>
    </row>
    <row r="745" spans="1:5" x14ac:dyDescent="0.25">
      <c r="A745" s="80">
        <v>43472</v>
      </c>
      <c r="B745" s="187">
        <v>52</v>
      </c>
      <c r="C745" s="187">
        <v>36</v>
      </c>
      <c r="D745" s="188">
        <f t="shared" si="22"/>
        <v>44</v>
      </c>
      <c r="E745" s="188">
        <f t="shared" si="23"/>
        <v>21</v>
      </c>
    </row>
    <row r="746" spans="1:5" x14ac:dyDescent="0.25">
      <c r="A746" s="80">
        <v>43473</v>
      </c>
      <c r="B746" s="187">
        <v>60</v>
      </c>
      <c r="C746" s="187">
        <v>40</v>
      </c>
      <c r="D746" s="188">
        <f t="shared" si="22"/>
        <v>50</v>
      </c>
      <c r="E746" s="188">
        <f t="shared" si="23"/>
        <v>15</v>
      </c>
    </row>
    <row r="747" spans="1:5" x14ac:dyDescent="0.25">
      <c r="A747" s="80">
        <v>43474</v>
      </c>
      <c r="B747" s="187">
        <v>47</v>
      </c>
      <c r="C747" s="187">
        <v>24</v>
      </c>
      <c r="D747" s="188">
        <f t="shared" si="22"/>
        <v>35.5</v>
      </c>
      <c r="E747" s="188">
        <f t="shared" si="23"/>
        <v>29.5</v>
      </c>
    </row>
    <row r="748" spans="1:5" x14ac:dyDescent="0.25">
      <c r="A748" s="80">
        <v>43475</v>
      </c>
      <c r="B748" s="187">
        <v>29</v>
      </c>
      <c r="C748" s="187">
        <v>17</v>
      </c>
      <c r="D748" s="188">
        <f t="shared" si="22"/>
        <v>23</v>
      </c>
      <c r="E748" s="188">
        <f t="shared" si="23"/>
        <v>42</v>
      </c>
    </row>
    <row r="749" spans="1:5" x14ac:dyDescent="0.25">
      <c r="A749" s="80">
        <v>43476</v>
      </c>
      <c r="B749" s="187">
        <v>35</v>
      </c>
      <c r="C749" s="187">
        <v>16</v>
      </c>
      <c r="D749" s="188">
        <f t="shared" si="22"/>
        <v>25.5</v>
      </c>
      <c r="E749" s="188">
        <f t="shared" si="23"/>
        <v>39.5</v>
      </c>
    </row>
    <row r="750" spans="1:5" x14ac:dyDescent="0.25">
      <c r="A750" s="80">
        <v>43477</v>
      </c>
      <c r="B750" s="187">
        <v>34</v>
      </c>
      <c r="C750" s="187">
        <v>27</v>
      </c>
      <c r="D750" s="188">
        <f t="shared" si="22"/>
        <v>30.5</v>
      </c>
      <c r="E750" s="188">
        <f t="shared" si="23"/>
        <v>34.5</v>
      </c>
    </row>
    <row r="751" spans="1:5" x14ac:dyDescent="0.25">
      <c r="A751" s="80">
        <v>43478</v>
      </c>
      <c r="B751" s="187">
        <v>31</v>
      </c>
      <c r="C751" s="187">
        <v>28</v>
      </c>
      <c r="D751" s="188">
        <f t="shared" si="22"/>
        <v>29.5</v>
      </c>
      <c r="E751" s="188">
        <f t="shared" si="23"/>
        <v>35.5</v>
      </c>
    </row>
    <row r="752" spans="1:5" x14ac:dyDescent="0.25">
      <c r="A752" s="80">
        <v>43479</v>
      </c>
      <c r="B752" s="187">
        <v>31</v>
      </c>
      <c r="C752" s="187">
        <v>19</v>
      </c>
      <c r="D752" s="188">
        <f t="shared" si="22"/>
        <v>25</v>
      </c>
      <c r="E752" s="188">
        <f t="shared" si="23"/>
        <v>40</v>
      </c>
    </row>
    <row r="753" spans="1:5" x14ac:dyDescent="0.25">
      <c r="A753" s="80">
        <v>43480</v>
      </c>
      <c r="B753" s="187">
        <v>27</v>
      </c>
      <c r="C753" s="187">
        <v>24</v>
      </c>
      <c r="D753" s="188">
        <f t="shared" si="22"/>
        <v>25.5</v>
      </c>
      <c r="E753" s="188">
        <f t="shared" si="23"/>
        <v>39.5</v>
      </c>
    </row>
    <row r="754" spans="1:5" x14ac:dyDescent="0.25">
      <c r="A754" s="80">
        <v>43481</v>
      </c>
      <c r="B754" s="187">
        <v>32</v>
      </c>
      <c r="C754" s="187">
        <v>26</v>
      </c>
      <c r="D754" s="188">
        <f t="shared" si="22"/>
        <v>29</v>
      </c>
      <c r="E754" s="188">
        <f t="shared" si="23"/>
        <v>36</v>
      </c>
    </row>
    <row r="755" spans="1:5" x14ac:dyDescent="0.25">
      <c r="A755" s="80">
        <v>43482</v>
      </c>
      <c r="B755" s="187">
        <v>33</v>
      </c>
      <c r="C755" s="187">
        <v>29</v>
      </c>
      <c r="D755" s="188">
        <f t="shared" si="22"/>
        <v>31</v>
      </c>
      <c r="E755" s="188">
        <f t="shared" si="23"/>
        <v>34</v>
      </c>
    </row>
    <row r="756" spans="1:5" x14ac:dyDescent="0.25">
      <c r="A756" s="80">
        <v>43483</v>
      </c>
      <c r="B756" s="187">
        <v>34</v>
      </c>
      <c r="C756" s="187">
        <v>25</v>
      </c>
      <c r="D756" s="188">
        <f t="shared" si="22"/>
        <v>29.5</v>
      </c>
      <c r="E756" s="188">
        <f t="shared" si="23"/>
        <v>35.5</v>
      </c>
    </row>
    <row r="757" spans="1:5" x14ac:dyDescent="0.25">
      <c r="A757" s="80">
        <v>43484</v>
      </c>
      <c r="B757" s="187">
        <v>33</v>
      </c>
      <c r="C757" s="187">
        <v>19</v>
      </c>
      <c r="D757" s="188">
        <f t="shared" si="22"/>
        <v>26</v>
      </c>
      <c r="E757" s="188">
        <f t="shared" si="23"/>
        <v>39</v>
      </c>
    </row>
    <row r="758" spans="1:5" x14ac:dyDescent="0.25">
      <c r="A758" s="80">
        <v>43485</v>
      </c>
      <c r="B758" s="187">
        <v>21</v>
      </c>
      <c r="C758" s="187">
        <v>1</v>
      </c>
      <c r="D758" s="188">
        <f t="shared" si="22"/>
        <v>11</v>
      </c>
      <c r="E758" s="188">
        <f t="shared" si="23"/>
        <v>54</v>
      </c>
    </row>
    <row r="759" spans="1:5" x14ac:dyDescent="0.25">
      <c r="A759" s="80">
        <v>43486</v>
      </c>
      <c r="B759" s="187">
        <v>11</v>
      </c>
      <c r="C759" s="187">
        <v>3</v>
      </c>
      <c r="D759" s="188">
        <f t="shared" si="22"/>
        <v>7</v>
      </c>
      <c r="E759" s="188">
        <f t="shared" si="23"/>
        <v>58</v>
      </c>
    </row>
    <row r="760" spans="1:5" x14ac:dyDescent="0.25">
      <c r="A760" s="80">
        <v>43487</v>
      </c>
      <c r="B760" s="187">
        <v>29</v>
      </c>
      <c r="C760" s="187">
        <v>4</v>
      </c>
      <c r="D760" s="188">
        <f t="shared" si="22"/>
        <v>16.5</v>
      </c>
      <c r="E760" s="188">
        <f t="shared" si="23"/>
        <v>48.5</v>
      </c>
    </row>
    <row r="761" spans="1:5" x14ac:dyDescent="0.25">
      <c r="A761" s="80">
        <v>43488</v>
      </c>
      <c r="B761" s="187">
        <v>36</v>
      </c>
      <c r="C761" s="187">
        <v>17</v>
      </c>
      <c r="D761" s="188">
        <f t="shared" si="22"/>
        <v>26.5</v>
      </c>
      <c r="E761" s="188">
        <f t="shared" si="23"/>
        <v>38.5</v>
      </c>
    </row>
    <row r="762" spans="1:5" x14ac:dyDescent="0.25">
      <c r="A762" s="80">
        <v>43489</v>
      </c>
      <c r="B762" s="187">
        <v>22</v>
      </c>
      <c r="C762" s="187">
        <v>14</v>
      </c>
      <c r="D762" s="188">
        <f t="shared" si="22"/>
        <v>18</v>
      </c>
      <c r="E762" s="188">
        <f t="shared" si="23"/>
        <v>47</v>
      </c>
    </row>
    <row r="763" spans="1:5" x14ac:dyDescent="0.25">
      <c r="A763" s="80">
        <v>43490</v>
      </c>
      <c r="B763" s="187">
        <v>23</v>
      </c>
      <c r="C763" s="187">
        <v>-4</v>
      </c>
      <c r="D763" s="188">
        <f t="shared" si="22"/>
        <v>9.5</v>
      </c>
      <c r="E763" s="188">
        <f t="shared" si="23"/>
        <v>55.5</v>
      </c>
    </row>
    <row r="764" spans="1:5" x14ac:dyDescent="0.25">
      <c r="A764" s="80">
        <v>43491</v>
      </c>
      <c r="B764" s="187">
        <v>26</v>
      </c>
      <c r="C764" s="187">
        <v>-4</v>
      </c>
      <c r="D764" s="188">
        <f t="shared" si="22"/>
        <v>11</v>
      </c>
      <c r="E764" s="188">
        <f t="shared" si="23"/>
        <v>54</v>
      </c>
    </row>
    <row r="765" spans="1:5" x14ac:dyDescent="0.25">
      <c r="A765" s="80">
        <v>43492</v>
      </c>
      <c r="B765" s="187">
        <v>29</v>
      </c>
      <c r="C765" s="187">
        <v>3</v>
      </c>
      <c r="D765" s="188">
        <f t="shared" si="22"/>
        <v>16</v>
      </c>
      <c r="E765" s="188">
        <f t="shared" si="23"/>
        <v>49</v>
      </c>
    </row>
    <row r="766" spans="1:5" x14ac:dyDescent="0.25">
      <c r="A766" s="80">
        <v>43493</v>
      </c>
      <c r="B766" s="187">
        <v>40</v>
      </c>
      <c r="C766" s="187">
        <v>5</v>
      </c>
      <c r="D766" s="188">
        <f t="shared" si="22"/>
        <v>22.5</v>
      </c>
      <c r="E766" s="188">
        <f t="shared" si="23"/>
        <v>42.5</v>
      </c>
    </row>
    <row r="767" spans="1:5" x14ac:dyDescent="0.25">
      <c r="A767" s="80">
        <v>43494</v>
      </c>
      <c r="B767" s="187">
        <v>38</v>
      </c>
      <c r="C767" s="187">
        <v>3</v>
      </c>
      <c r="D767" s="188">
        <f t="shared" si="22"/>
        <v>20.5</v>
      </c>
      <c r="E767" s="188">
        <f t="shared" si="23"/>
        <v>44.5</v>
      </c>
    </row>
    <row r="768" spans="1:5" x14ac:dyDescent="0.25">
      <c r="A768" s="80">
        <v>43495</v>
      </c>
      <c r="B768" s="187">
        <v>11</v>
      </c>
      <c r="C768" s="187">
        <v>-17</v>
      </c>
      <c r="D768" s="188">
        <f t="shared" si="22"/>
        <v>-3</v>
      </c>
      <c r="E768" s="188">
        <f t="shared" si="23"/>
        <v>68</v>
      </c>
    </row>
    <row r="769" spans="1:5" x14ac:dyDescent="0.25">
      <c r="A769" s="80">
        <v>43496</v>
      </c>
      <c r="B769" s="187">
        <v>-3</v>
      </c>
      <c r="C769" s="187">
        <v>-18</v>
      </c>
      <c r="D769" s="188">
        <f t="shared" si="22"/>
        <v>-10.5</v>
      </c>
      <c r="E769" s="188">
        <f t="shared" si="23"/>
        <v>75.5</v>
      </c>
    </row>
    <row r="770" spans="1:5" x14ac:dyDescent="0.25">
      <c r="A770" s="80">
        <v>43497</v>
      </c>
      <c r="B770" s="187">
        <v>11</v>
      </c>
      <c r="C770" s="187">
        <v>-8</v>
      </c>
      <c r="D770" s="188">
        <f t="shared" si="22"/>
        <v>1.5</v>
      </c>
      <c r="E770" s="188">
        <f t="shared" si="23"/>
        <v>63.5</v>
      </c>
    </row>
    <row r="771" spans="1:5" x14ac:dyDescent="0.25">
      <c r="A771" s="80">
        <v>43498</v>
      </c>
      <c r="B771" s="187">
        <v>38</v>
      </c>
      <c r="C771" s="187">
        <v>3</v>
      </c>
      <c r="D771" s="188">
        <f t="shared" si="22"/>
        <v>20.5</v>
      </c>
      <c r="E771" s="188">
        <f t="shared" si="23"/>
        <v>44.5</v>
      </c>
    </row>
    <row r="772" spans="1:5" x14ac:dyDescent="0.25">
      <c r="A772" s="80">
        <v>43499</v>
      </c>
      <c r="B772" s="187">
        <v>48</v>
      </c>
      <c r="C772" s="187">
        <v>37</v>
      </c>
      <c r="D772" s="188">
        <f t="shared" si="22"/>
        <v>42.5</v>
      </c>
      <c r="E772" s="188">
        <f t="shared" si="23"/>
        <v>22.5</v>
      </c>
    </row>
    <row r="773" spans="1:5" x14ac:dyDescent="0.25">
      <c r="A773" s="80">
        <v>43500</v>
      </c>
      <c r="B773" s="187">
        <v>54</v>
      </c>
      <c r="C773" s="187">
        <v>45</v>
      </c>
      <c r="D773" s="188">
        <f t="shared" si="22"/>
        <v>49.5</v>
      </c>
      <c r="E773" s="188">
        <f t="shared" si="23"/>
        <v>15.5</v>
      </c>
    </row>
    <row r="774" spans="1:5" x14ac:dyDescent="0.25">
      <c r="A774" s="80">
        <v>43501</v>
      </c>
      <c r="B774" s="187">
        <v>55</v>
      </c>
      <c r="C774" s="187">
        <v>15</v>
      </c>
      <c r="D774" s="188">
        <f t="shared" si="22"/>
        <v>35</v>
      </c>
      <c r="E774" s="188">
        <f t="shared" si="23"/>
        <v>30</v>
      </c>
    </row>
    <row r="775" spans="1:5" x14ac:dyDescent="0.25">
      <c r="A775" s="80">
        <v>43502</v>
      </c>
      <c r="B775" s="187">
        <v>25</v>
      </c>
      <c r="C775" s="187">
        <v>15</v>
      </c>
      <c r="D775" s="188">
        <f t="shared" si="22"/>
        <v>20</v>
      </c>
      <c r="E775" s="188">
        <f t="shared" si="23"/>
        <v>45</v>
      </c>
    </row>
    <row r="776" spans="1:5" x14ac:dyDescent="0.25">
      <c r="A776" s="80">
        <v>43503</v>
      </c>
      <c r="B776" s="187">
        <v>30</v>
      </c>
      <c r="C776" s="187">
        <v>21</v>
      </c>
      <c r="D776" s="188">
        <f t="shared" si="22"/>
        <v>25.5</v>
      </c>
      <c r="E776" s="188">
        <f t="shared" si="23"/>
        <v>39.5</v>
      </c>
    </row>
    <row r="777" spans="1:5" x14ac:dyDescent="0.25">
      <c r="A777" s="80">
        <v>43504</v>
      </c>
      <c r="B777" s="187">
        <v>30</v>
      </c>
      <c r="C777" s="187">
        <v>2</v>
      </c>
      <c r="D777" s="188">
        <f t="shared" si="22"/>
        <v>16</v>
      </c>
      <c r="E777" s="188">
        <f t="shared" si="23"/>
        <v>49</v>
      </c>
    </row>
    <row r="778" spans="1:5" x14ac:dyDescent="0.25">
      <c r="A778" s="80">
        <v>43505</v>
      </c>
      <c r="B778" s="187">
        <v>15</v>
      </c>
      <c r="C778" s="187">
        <v>2</v>
      </c>
      <c r="D778" s="188">
        <f t="shared" ref="D778:D841" si="24">(B778+C778)/2</f>
        <v>8.5</v>
      </c>
      <c r="E778" s="188">
        <f t="shared" ref="E778:E841" si="25">IF(65-D778&gt;0,65-D778,0)</f>
        <v>56.5</v>
      </c>
    </row>
    <row r="779" spans="1:5" x14ac:dyDescent="0.25">
      <c r="A779" s="80">
        <v>43506</v>
      </c>
      <c r="B779" s="187">
        <v>26</v>
      </c>
      <c r="C779" s="187">
        <v>8</v>
      </c>
      <c r="D779" s="188">
        <f t="shared" si="24"/>
        <v>17</v>
      </c>
      <c r="E779" s="188">
        <f t="shared" si="25"/>
        <v>48</v>
      </c>
    </row>
    <row r="780" spans="1:5" x14ac:dyDescent="0.25">
      <c r="A780" s="80">
        <v>43507</v>
      </c>
      <c r="B780" s="187">
        <v>32</v>
      </c>
      <c r="C780" s="187">
        <v>24</v>
      </c>
      <c r="D780" s="188">
        <f t="shared" si="24"/>
        <v>28</v>
      </c>
      <c r="E780" s="188">
        <f t="shared" si="25"/>
        <v>37</v>
      </c>
    </row>
    <row r="781" spans="1:5" x14ac:dyDescent="0.25">
      <c r="A781" s="80">
        <v>43508</v>
      </c>
      <c r="B781" s="187">
        <v>31</v>
      </c>
      <c r="C781" s="187">
        <v>25</v>
      </c>
      <c r="D781" s="188">
        <f t="shared" si="24"/>
        <v>28</v>
      </c>
      <c r="E781" s="188">
        <f t="shared" si="25"/>
        <v>37</v>
      </c>
    </row>
    <row r="782" spans="1:5" x14ac:dyDescent="0.25">
      <c r="A782" s="80">
        <v>43509</v>
      </c>
      <c r="B782" s="187">
        <v>28</v>
      </c>
      <c r="C782" s="187">
        <v>13</v>
      </c>
      <c r="D782" s="188">
        <f t="shared" si="24"/>
        <v>20.5</v>
      </c>
      <c r="E782" s="188">
        <f t="shared" si="25"/>
        <v>44.5</v>
      </c>
    </row>
    <row r="783" spans="1:5" x14ac:dyDescent="0.25">
      <c r="A783" s="80">
        <v>43510</v>
      </c>
      <c r="B783" s="187">
        <v>41</v>
      </c>
      <c r="C783" s="187">
        <v>13</v>
      </c>
      <c r="D783" s="188">
        <f t="shared" si="24"/>
        <v>27</v>
      </c>
      <c r="E783" s="188">
        <f t="shared" si="25"/>
        <v>38</v>
      </c>
    </row>
    <row r="784" spans="1:5" x14ac:dyDescent="0.25">
      <c r="A784" s="80">
        <v>43511</v>
      </c>
      <c r="B784" s="187">
        <v>52</v>
      </c>
      <c r="C784" s="187">
        <v>8</v>
      </c>
      <c r="D784" s="188">
        <f t="shared" si="24"/>
        <v>30</v>
      </c>
      <c r="E784" s="188">
        <f t="shared" si="25"/>
        <v>35</v>
      </c>
    </row>
    <row r="785" spans="1:5" x14ac:dyDescent="0.25">
      <c r="A785" s="80">
        <v>43512</v>
      </c>
      <c r="B785" s="187">
        <v>16</v>
      </c>
      <c r="C785" s="187">
        <v>8</v>
      </c>
      <c r="D785" s="188">
        <f t="shared" si="24"/>
        <v>12</v>
      </c>
      <c r="E785" s="188">
        <f t="shared" si="25"/>
        <v>53</v>
      </c>
    </row>
    <row r="786" spans="1:5" x14ac:dyDescent="0.25">
      <c r="A786" s="80">
        <v>43513</v>
      </c>
      <c r="B786" s="187">
        <v>30</v>
      </c>
      <c r="C786" s="187">
        <v>8</v>
      </c>
      <c r="D786" s="188">
        <f t="shared" si="24"/>
        <v>19</v>
      </c>
      <c r="E786" s="188">
        <f t="shared" si="25"/>
        <v>46</v>
      </c>
    </row>
    <row r="787" spans="1:5" x14ac:dyDescent="0.25">
      <c r="A787" s="80">
        <v>43514</v>
      </c>
      <c r="B787" s="187">
        <v>29</v>
      </c>
      <c r="C787" s="187">
        <v>19</v>
      </c>
      <c r="D787" s="188">
        <f t="shared" si="24"/>
        <v>24</v>
      </c>
      <c r="E787" s="188">
        <f t="shared" si="25"/>
        <v>41</v>
      </c>
    </row>
    <row r="788" spans="1:5" x14ac:dyDescent="0.25">
      <c r="A788" s="80">
        <v>43515</v>
      </c>
      <c r="B788" s="187">
        <v>27</v>
      </c>
      <c r="C788" s="187">
        <v>13</v>
      </c>
      <c r="D788" s="188">
        <f t="shared" si="24"/>
        <v>20</v>
      </c>
      <c r="E788" s="188">
        <f t="shared" si="25"/>
        <v>45</v>
      </c>
    </row>
    <row r="789" spans="1:5" x14ac:dyDescent="0.25">
      <c r="A789" s="80">
        <v>43516</v>
      </c>
      <c r="B789" s="187">
        <v>29</v>
      </c>
      <c r="C789" s="187">
        <v>13</v>
      </c>
      <c r="D789" s="188">
        <f t="shared" si="24"/>
        <v>21</v>
      </c>
      <c r="E789" s="188">
        <f t="shared" si="25"/>
        <v>44</v>
      </c>
    </row>
    <row r="790" spans="1:5" x14ac:dyDescent="0.25">
      <c r="A790" s="80">
        <v>43517</v>
      </c>
      <c r="B790" s="187">
        <v>35</v>
      </c>
      <c r="C790" s="187">
        <v>20</v>
      </c>
      <c r="D790" s="188">
        <f t="shared" si="24"/>
        <v>27.5</v>
      </c>
      <c r="E790" s="188">
        <f t="shared" si="25"/>
        <v>37.5</v>
      </c>
    </row>
    <row r="791" spans="1:5" x14ac:dyDescent="0.25">
      <c r="A791" s="80">
        <v>43518</v>
      </c>
      <c r="B791" s="187">
        <v>38</v>
      </c>
      <c r="C791" s="187">
        <v>20</v>
      </c>
      <c r="D791" s="188">
        <f t="shared" si="24"/>
        <v>29</v>
      </c>
      <c r="E791" s="188">
        <f t="shared" si="25"/>
        <v>36</v>
      </c>
    </row>
    <row r="792" spans="1:5" x14ac:dyDescent="0.25">
      <c r="A792" s="80">
        <v>43519</v>
      </c>
      <c r="B792" s="187">
        <v>40</v>
      </c>
      <c r="C792" s="187">
        <v>20</v>
      </c>
      <c r="D792" s="188">
        <f t="shared" si="24"/>
        <v>30</v>
      </c>
      <c r="E792" s="188">
        <f t="shared" si="25"/>
        <v>35</v>
      </c>
    </row>
    <row r="793" spans="1:5" x14ac:dyDescent="0.25">
      <c r="A793" s="80">
        <v>43520</v>
      </c>
      <c r="B793" s="187">
        <v>44</v>
      </c>
      <c r="C793" s="187">
        <v>23</v>
      </c>
      <c r="D793" s="188">
        <f t="shared" si="24"/>
        <v>33.5</v>
      </c>
      <c r="E793" s="188">
        <f t="shared" si="25"/>
        <v>31.5</v>
      </c>
    </row>
    <row r="794" spans="1:5" x14ac:dyDescent="0.25">
      <c r="A794" s="80">
        <v>43521</v>
      </c>
      <c r="B794" s="187">
        <v>27</v>
      </c>
      <c r="C794" s="187">
        <v>8</v>
      </c>
      <c r="D794" s="188">
        <f t="shared" si="24"/>
        <v>17.5</v>
      </c>
      <c r="E794" s="188">
        <f t="shared" si="25"/>
        <v>47.5</v>
      </c>
    </row>
    <row r="795" spans="1:5" x14ac:dyDescent="0.25">
      <c r="A795" s="80">
        <v>43522</v>
      </c>
      <c r="B795" s="187">
        <v>29</v>
      </c>
      <c r="C795" s="187">
        <v>7</v>
      </c>
      <c r="D795" s="188">
        <f t="shared" si="24"/>
        <v>18</v>
      </c>
      <c r="E795" s="188">
        <f t="shared" si="25"/>
        <v>47</v>
      </c>
    </row>
    <row r="796" spans="1:5" x14ac:dyDescent="0.25">
      <c r="A796" s="80">
        <v>43523</v>
      </c>
      <c r="B796" s="187">
        <v>37</v>
      </c>
      <c r="C796" s="187">
        <v>16</v>
      </c>
      <c r="D796" s="188">
        <f t="shared" si="24"/>
        <v>26.5</v>
      </c>
      <c r="E796" s="188">
        <f t="shared" si="25"/>
        <v>38.5</v>
      </c>
    </row>
    <row r="797" spans="1:5" x14ac:dyDescent="0.25">
      <c r="A797" s="80">
        <v>43524</v>
      </c>
      <c r="B797" s="187">
        <v>24</v>
      </c>
      <c r="C797" s="187">
        <v>8</v>
      </c>
      <c r="D797" s="188">
        <f t="shared" si="24"/>
        <v>16</v>
      </c>
      <c r="E797" s="188">
        <f t="shared" si="25"/>
        <v>49</v>
      </c>
    </row>
    <row r="798" spans="1:5" x14ac:dyDescent="0.25">
      <c r="A798" s="80">
        <v>43525</v>
      </c>
      <c r="B798" s="187">
        <v>29</v>
      </c>
      <c r="C798" s="187">
        <v>8</v>
      </c>
      <c r="D798" s="188">
        <f t="shared" si="24"/>
        <v>18.5</v>
      </c>
      <c r="E798" s="188">
        <f t="shared" si="25"/>
        <v>46.5</v>
      </c>
    </row>
    <row r="799" spans="1:5" x14ac:dyDescent="0.25">
      <c r="A799" s="80">
        <v>43526</v>
      </c>
      <c r="B799" s="187">
        <v>37</v>
      </c>
      <c r="C799" s="187">
        <v>17</v>
      </c>
      <c r="D799" s="188">
        <f t="shared" si="24"/>
        <v>27</v>
      </c>
      <c r="E799" s="188">
        <f t="shared" si="25"/>
        <v>38</v>
      </c>
    </row>
    <row r="800" spans="1:5" x14ac:dyDescent="0.25">
      <c r="A800" s="80">
        <v>43527</v>
      </c>
      <c r="B800" s="187">
        <v>29</v>
      </c>
      <c r="C800" s="187">
        <v>9</v>
      </c>
      <c r="D800" s="188">
        <f t="shared" si="24"/>
        <v>19</v>
      </c>
      <c r="E800" s="188">
        <f t="shared" si="25"/>
        <v>46</v>
      </c>
    </row>
    <row r="801" spans="1:5" x14ac:dyDescent="0.25">
      <c r="A801" s="80">
        <v>43528</v>
      </c>
      <c r="B801" s="187">
        <v>13</v>
      </c>
      <c r="C801" s="187">
        <v>-4</v>
      </c>
      <c r="D801" s="188">
        <f t="shared" si="24"/>
        <v>4.5</v>
      </c>
      <c r="E801" s="188">
        <f t="shared" si="25"/>
        <v>60.5</v>
      </c>
    </row>
    <row r="802" spans="1:5" x14ac:dyDescent="0.25">
      <c r="A802" s="80">
        <v>43529</v>
      </c>
      <c r="B802" s="187">
        <v>15</v>
      </c>
      <c r="C802" s="187">
        <v>-4</v>
      </c>
      <c r="D802" s="188">
        <f t="shared" si="24"/>
        <v>5.5</v>
      </c>
      <c r="E802" s="188">
        <f t="shared" si="25"/>
        <v>59.5</v>
      </c>
    </row>
    <row r="803" spans="1:5" x14ac:dyDescent="0.25">
      <c r="A803" s="80">
        <v>43530</v>
      </c>
      <c r="B803" s="187">
        <v>21</v>
      </c>
      <c r="C803" s="187">
        <v>7</v>
      </c>
      <c r="D803" s="188">
        <f t="shared" si="24"/>
        <v>14</v>
      </c>
      <c r="E803" s="188">
        <f t="shared" si="25"/>
        <v>51</v>
      </c>
    </row>
    <row r="804" spans="1:5" x14ac:dyDescent="0.25">
      <c r="A804" s="80">
        <v>43531</v>
      </c>
      <c r="B804" s="187">
        <v>37</v>
      </c>
      <c r="C804" s="187">
        <v>8</v>
      </c>
      <c r="D804" s="188">
        <f t="shared" si="24"/>
        <v>22.5</v>
      </c>
      <c r="E804" s="188">
        <f t="shared" si="25"/>
        <v>42.5</v>
      </c>
    </row>
    <row r="805" spans="1:5" x14ac:dyDescent="0.25">
      <c r="A805" s="80">
        <v>43532</v>
      </c>
      <c r="B805" s="187">
        <v>29</v>
      </c>
      <c r="C805" s="187">
        <v>22</v>
      </c>
      <c r="D805" s="188">
        <f t="shared" si="24"/>
        <v>25.5</v>
      </c>
      <c r="E805" s="188">
        <f t="shared" si="25"/>
        <v>39.5</v>
      </c>
    </row>
    <row r="806" spans="1:5" x14ac:dyDescent="0.25">
      <c r="A806" s="80">
        <v>43533</v>
      </c>
      <c r="B806" s="187">
        <v>35</v>
      </c>
      <c r="C806" s="187">
        <v>28</v>
      </c>
      <c r="D806" s="188">
        <f t="shared" si="24"/>
        <v>31.5</v>
      </c>
      <c r="E806" s="188">
        <f t="shared" si="25"/>
        <v>33.5</v>
      </c>
    </row>
    <row r="807" spans="1:5" x14ac:dyDescent="0.25">
      <c r="A807" s="80">
        <v>43534</v>
      </c>
      <c r="B807" s="187">
        <v>43</v>
      </c>
      <c r="C807" s="187">
        <v>30</v>
      </c>
      <c r="D807" s="188">
        <f t="shared" si="24"/>
        <v>36.5</v>
      </c>
      <c r="E807" s="188">
        <f t="shared" si="25"/>
        <v>28.5</v>
      </c>
    </row>
    <row r="808" spans="1:5" x14ac:dyDescent="0.25">
      <c r="A808" s="80">
        <v>43535</v>
      </c>
      <c r="B808" s="187">
        <v>43</v>
      </c>
      <c r="C808" s="187">
        <v>25</v>
      </c>
      <c r="D808" s="188">
        <f t="shared" si="24"/>
        <v>34</v>
      </c>
      <c r="E808" s="188">
        <f t="shared" si="25"/>
        <v>31</v>
      </c>
    </row>
    <row r="809" spans="1:5" x14ac:dyDescent="0.25">
      <c r="A809" s="80">
        <v>43536</v>
      </c>
      <c r="B809" s="187">
        <v>48</v>
      </c>
      <c r="C809" s="187">
        <v>23</v>
      </c>
      <c r="D809" s="188">
        <f t="shared" si="24"/>
        <v>35.5</v>
      </c>
      <c r="E809" s="188">
        <f t="shared" si="25"/>
        <v>29.5</v>
      </c>
    </row>
    <row r="810" spans="1:5" x14ac:dyDescent="0.25">
      <c r="A810" s="80">
        <v>43537</v>
      </c>
      <c r="B810" s="187">
        <v>51</v>
      </c>
      <c r="C810" s="187">
        <v>33</v>
      </c>
      <c r="D810" s="188">
        <f t="shared" si="24"/>
        <v>42</v>
      </c>
      <c r="E810" s="188">
        <f t="shared" si="25"/>
        <v>23</v>
      </c>
    </row>
    <row r="811" spans="1:5" x14ac:dyDescent="0.25">
      <c r="A811" s="80">
        <v>43538</v>
      </c>
      <c r="B811" s="187">
        <v>61</v>
      </c>
      <c r="C811" s="187">
        <v>47</v>
      </c>
      <c r="D811" s="188">
        <f t="shared" si="24"/>
        <v>54</v>
      </c>
      <c r="E811" s="188">
        <f t="shared" si="25"/>
        <v>11</v>
      </c>
    </row>
    <row r="812" spans="1:5" x14ac:dyDescent="0.25">
      <c r="A812" s="80">
        <v>43539</v>
      </c>
      <c r="B812" s="187">
        <v>56</v>
      </c>
      <c r="C812" s="187">
        <v>33</v>
      </c>
      <c r="D812" s="188">
        <f t="shared" si="24"/>
        <v>44.5</v>
      </c>
      <c r="E812" s="188">
        <f t="shared" si="25"/>
        <v>20.5</v>
      </c>
    </row>
    <row r="813" spans="1:5" x14ac:dyDescent="0.25">
      <c r="A813" s="80">
        <v>43540</v>
      </c>
      <c r="B813" s="187">
        <v>46</v>
      </c>
      <c r="C813" s="187">
        <v>24</v>
      </c>
      <c r="D813" s="188">
        <f t="shared" si="24"/>
        <v>35</v>
      </c>
      <c r="E813" s="188">
        <f t="shared" si="25"/>
        <v>30</v>
      </c>
    </row>
    <row r="814" spans="1:5" x14ac:dyDescent="0.25">
      <c r="A814" s="80">
        <v>43541</v>
      </c>
      <c r="B814" s="187">
        <v>52</v>
      </c>
      <c r="C814" s="187">
        <v>23</v>
      </c>
      <c r="D814" s="188">
        <f t="shared" si="24"/>
        <v>37.5</v>
      </c>
      <c r="E814" s="188">
        <f t="shared" si="25"/>
        <v>27.5</v>
      </c>
    </row>
    <row r="815" spans="1:5" x14ac:dyDescent="0.25">
      <c r="A815" s="80">
        <v>43542</v>
      </c>
      <c r="B815" s="187">
        <v>48</v>
      </c>
      <c r="C815" s="187">
        <v>24</v>
      </c>
      <c r="D815" s="188">
        <f t="shared" si="24"/>
        <v>36</v>
      </c>
      <c r="E815" s="188">
        <f t="shared" si="25"/>
        <v>29</v>
      </c>
    </row>
    <row r="816" spans="1:5" x14ac:dyDescent="0.25">
      <c r="A816" s="80">
        <v>43543</v>
      </c>
      <c r="B816" s="187">
        <v>49</v>
      </c>
      <c r="C816" s="187">
        <v>24</v>
      </c>
      <c r="D816" s="188">
        <f t="shared" si="24"/>
        <v>36.5</v>
      </c>
      <c r="E816" s="188">
        <f t="shared" si="25"/>
        <v>28.5</v>
      </c>
    </row>
    <row r="817" spans="1:5" x14ac:dyDescent="0.25">
      <c r="A817" s="80">
        <v>43544</v>
      </c>
      <c r="B817" s="187">
        <v>49</v>
      </c>
      <c r="C817" s="187">
        <v>30</v>
      </c>
      <c r="D817" s="188">
        <f t="shared" si="24"/>
        <v>39.5</v>
      </c>
      <c r="E817" s="188">
        <f t="shared" si="25"/>
        <v>25.5</v>
      </c>
    </row>
    <row r="818" spans="1:5" x14ac:dyDescent="0.25">
      <c r="A818" s="80">
        <v>43545</v>
      </c>
      <c r="B818" s="187">
        <v>54</v>
      </c>
      <c r="C818" s="187">
        <v>35</v>
      </c>
      <c r="D818" s="188">
        <f t="shared" si="24"/>
        <v>44.5</v>
      </c>
      <c r="E818" s="188">
        <f t="shared" si="25"/>
        <v>20.5</v>
      </c>
    </row>
    <row r="819" spans="1:5" x14ac:dyDescent="0.25">
      <c r="A819" s="80">
        <v>43546</v>
      </c>
      <c r="B819" s="187">
        <v>53</v>
      </c>
      <c r="C819" s="187">
        <v>35</v>
      </c>
      <c r="D819" s="188">
        <f t="shared" si="24"/>
        <v>44</v>
      </c>
      <c r="E819" s="188">
        <f t="shared" si="25"/>
        <v>21</v>
      </c>
    </row>
    <row r="820" spans="1:5" x14ac:dyDescent="0.25">
      <c r="A820" s="80">
        <v>43547</v>
      </c>
      <c r="B820" s="187">
        <v>59</v>
      </c>
      <c r="C820" s="187">
        <v>33</v>
      </c>
      <c r="D820" s="188">
        <f t="shared" si="24"/>
        <v>46</v>
      </c>
      <c r="E820" s="188">
        <f t="shared" si="25"/>
        <v>19</v>
      </c>
    </row>
    <row r="821" spans="1:5" x14ac:dyDescent="0.25">
      <c r="A821" s="80">
        <v>43548</v>
      </c>
      <c r="B821" s="187">
        <v>54</v>
      </c>
      <c r="C821" s="187">
        <v>35</v>
      </c>
      <c r="D821" s="188">
        <f t="shared" si="24"/>
        <v>44.5</v>
      </c>
      <c r="E821" s="188">
        <f t="shared" si="25"/>
        <v>20.5</v>
      </c>
    </row>
    <row r="822" spans="1:5" x14ac:dyDescent="0.25">
      <c r="A822" s="80">
        <v>43549</v>
      </c>
      <c r="B822" s="187">
        <v>54</v>
      </c>
      <c r="C822" s="187">
        <v>41</v>
      </c>
      <c r="D822" s="188">
        <f t="shared" si="24"/>
        <v>47.5</v>
      </c>
      <c r="E822" s="188">
        <f t="shared" si="25"/>
        <v>17.5</v>
      </c>
    </row>
    <row r="823" spans="1:5" x14ac:dyDescent="0.25">
      <c r="A823" s="80">
        <v>43550</v>
      </c>
      <c r="B823" s="187">
        <v>54</v>
      </c>
      <c r="C823" s="187">
        <v>33</v>
      </c>
      <c r="D823" s="188">
        <f t="shared" si="24"/>
        <v>43.5</v>
      </c>
      <c r="E823" s="188">
        <f t="shared" si="25"/>
        <v>21.5</v>
      </c>
    </row>
    <row r="824" spans="1:5" x14ac:dyDescent="0.25">
      <c r="A824" s="80">
        <v>43551</v>
      </c>
      <c r="B824" s="187">
        <v>54</v>
      </c>
      <c r="C824" s="187">
        <v>33</v>
      </c>
      <c r="D824" s="188">
        <f t="shared" si="24"/>
        <v>43.5</v>
      </c>
      <c r="E824" s="188">
        <f t="shared" si="25"/>
        <v>21.5</v>
      </c>
    </row>
    <row r="825" spans="1:5" x14ac:dyDescent="0.25">
      <c r="A825" s="80">
        <v>43552</v>
      </c>
      <c r="B825" s="187">
        <v>68</v>
      </c>
      <c r="C825" s="187">
        <v>37</v>
      </c>
      <c r="D825" s="188">
        <f t="shared" si="24"/>
        <v>52.5</v>
      </c>
      <c r="E825" s="188">
        <f t="shared" si="25"/>
        <v>12.5</v>
      </c>
    </row>
    <row r="826" spans="1:5" x14ac:dyDescent="0.25">
      <c r="A826" s="80">
        <v>43553</v>
      </c>
      <c r="B826" s="187">
        <v>68</v>
      </c>
      <c r="C826" s="187">
        <v>44</v>
      </c>
      <c r="D826" s="188">
        <f t="shared" si="24"/>
        <v>56</v>
      </c>
      <c r="E826" s="188">
        <f t="shared" si="25"/>
        <v>9</v>
      </c>
    </row>
    <row r="827" spans="1:5" x14ac:dyDescent="0.25">
      <c r="A827" s="80">
        <v>43554</v>
      </c>
      <c r="B827" s="187">
        <v>51</v>
      </c>
      <c r="C827" s="187">
        <v>36</v>
      </c>
      <c r="D827" s="188">
        <f t="shared" si="24"/>
        <v>43.5</v>
      </c>
      <c r="E827" s="188">
        <f t="shared" si="25"/>
        <v>21.5</v>
      </c>
    </row>
    <row r="828" spans="1:5" x14ac:dyDescent="0.25">
      <c r="A828" s="80">
        <v>43555</v>
      </c>
      <c r="B828" s="187">
        <v>41</v>
      </c>
      <c r="C828" s="187">
        <v>26</v>
      </c>
      <c r="D828" s="188">
        <f t="shared" si="24"/>
        <v>33.5</v>
      </c>
      <c r="E828" s="188">
        <f t="shared" si="25"/>
        <v>31.5</v>
      </c>
    </row>
    <row r="829" spans="1:5" x14ac:dyDescent="0.25">
      <c r="A829" s="80">
        <v>43556</v>
      </c>
      <c r="B829" s="187">
        <v>43</v>
      </c>
      <c r="C829" s="187">
        <v>25</v>
      </c>
      <c r="D829" s="188">
        <f t="shared" si="24"/>
        <v>34</v>
      </c>
      <c r="E829" s="188">
        <f t="shared" si="25"/>
        <v>31</v>
      </c>
    </row>
    <row r="830" spans="1:5" x14ac:dyDescent="0.25">
      <c r="A830" s="80">
        <v>43557</v>
      </c>
      <c r="B830" s="187">
        <v>55</v>
      </c>
      <c r="C830" s="187">
        <v>32</v>
      </c>
      <c r="D830" s="188">
        <f t="shared" si="24"/>
        <v>43.5</v>
      </c>
      <c r="E830" s="188">
        <f t="shared" si="25"/>
        <v>21.5</v>
      </c>
    </row>
    <row r="831" spans="1:5" x14ac:dyDescent="0.25">
      <c r="A831" s="80">
        <v>43558</v>
      </c>
      <c r="B831" s="187">
        <v>53</v>
      </c>
      <c r="C831" s="187">
        <v>35</v>
      </c>
      <c r="D831" s="188">
        <f t="shared" si="24"/>
        <v>44</v>
      </c>
      <c r="E831" s="188">
        <f t="shared" si="25"/>
        <v>21</v>
      </c>
    </row>
    <row r="832" spans="1:5" x14ac:dyDescent="0.25">
      <c r="A832" s="80">
        <v>43559</v>
      </c>
      <c r="B832" s="187">
        <v>56</v>
      </c>
      <c r="C832" s="187">
        <v>34</v>
      </c>
      <c r="D832" s="188">
        <f t="shared" si="24"/>
        <v>45</v>
      </c>
      <c r="E832" s="188">
        <f t="shared" si="25"/>
        <v>20</v>
      </c>
    </row>
    <row r="833" spans="1:5" x14ac:dyDescent="0.25">
      <c r="A833" s="80">
        <v>43560</v>
      </c>
      <c r="B833" s="187">
        <v>51</v>
      </c>
      <c r="C833" s="187">
        <v>43</v>
      </c>
      <c r="D833" s="188">
        <f t="shared" si="24"/>
        <v>47</v>
      </c>
      <c r="E833" s="188">
        <f t="shared" si="25"/>
        <v>18</v>
      </c>
    </row>
    <row r="834" spans="1:5" x14ac:dyDescent="0.25">
      <c r="A834" s="80">
        <v>43561</v>
      </c>
      <c r="B834" s="187">
        <v>64</v>
      </c>
      <c r="C834" s="187">
        <v>44</v>
      </c>
      <c r="D834" s="188">
        <f t="shared" si="24"/>
        <v>54</v>
      </c>
      <c r="E834" s="188">
        <f t="shared" si="25"/>
        <v>11</v>
      </c>
    </row>
    <row r="835" spans="1:5" x14ac:dyDescent="0.25">
      <c r="A835" s="80">
        <v>43562</v>
      </c>
      <c r="B835" s="187">
        <v>73</v>
      </c>
      <c r="C835" s="187">
        <v>44</v>
      </c>
      <c r="D835" s="188">
        <f t="shared" si="24"/>
        <v>58.5</v>
      </c>
      <c r="E835" s="188">
        <f t="shared" si="25"/>
        <v>6.5</v>
      </c>
    </row>
    <row r="836" spans="1:5" x14ac:dyDescent="0.25">
      <c r="A836" s="80">
        <v>43563</v>
      </c>
      <c r="B836" s="187">
        <v>76</v>
      </c>
      <c r="C836" s="187">
        <v>45</v>
      </c>
      <c r="D836" s="188">
        <f t="shared" si="24"/>
        <v>60.5</v>
      </c>
      <c r="E836" s="188">
        <f t="shared" si="25"/>
        <v>4.5</v>
      </c>
    </row>
    <row r="837" spans="1:5" x14ac:dyDescent="0.25">
      <c r="A837" s="80">
        <v>43564</v>
      </c>
      <c r="B837" s="187">
        <v>76</v>
      </c>
      <c r="C837" s="187">
        <v>45</v>
      </c>
      <c r="D837" s="188">
        <f t="shared" si="24"/>
        <v>60.5</v>
      </c>
      <c r="E837" s="188">
        <f t="shared" si="25"/>
        <v>4.5</v>
      </c>
    </row>
    <row r="838" spans="1:5" x14ac:dyDescent="0.25">
      <c r="A838" s="80">
        <v>43565</v>
      </c>
      <c r="B838" s="187">
        <v>71</v>
      </c>
      <c r="C838" s="187">
        <v>46</v>
      </c>
      <c r="D838" s="188">
        <f t="shared" si="24"/>
        <v>58.5</v>
      </c>
      <c r="E838" s="188">
        <f t="shared" si="25"/>
        <v>6.5</v>
      </c>
    </row>
    <row r="839" spans="1:5" x14ac:dyDescent="0.25">
      <c r="A839" s="80">
        <v>43566</v>
      </c>
      <c r="B839" s="187">
        <v>67</v>
      </c>
      <c r="C839" s="187">
        <v>46</v>
      </c>
      <c r="D839" s="188">
        <f t="shared" si="24"/>
        <v>56.5</v>
      </c>
      <c r="E839" s="188">
        <f t="shared" si="25"/>
        <v>8.5</v>
      </c>
    </row>
    <row r="840" spans="1:5" x14ac:dyDescent="0.25">
      <c r="A840" s="80">
        <v>43567</v>
      </c>
      <c r="B840" s="187">
        <v>64</v>
      </c>
      <c r="C840" s="187">
        <v>32</v>
      </c>
      <c r="D840" s="188">
        <f t="shared" si="24"/>
        <v>48</v>
      </c>
      <c r="E840" s="188">
        <f t="shared" si="25"/>
        <v>17</v>
      </c>
    </row>
    <row r="841" spans="1:5" x14ac:dyDescent="0.25">
      <c r="A841" s="80">
        <v>43568</v>
      </c>
      <c r="B841" s="187">
        <v>51</v>
      </c>
      <c r="C841" s="187">
        <v>31</v>
      </c>
      <c r="D841" s="188">
        <f t="shared" si="24"/>
        <v>41</v>
      </c>
      <c r="E841" s="188">
        <f t="shared" si="25"/>
        <v>24</v>
      </c>
    </row>
    <row r="842" spans="1:5" x14ac:dyDescent="0.25">
      <c r="A842" s="80">
        <v>43569</v>
      </c>
      <c r="B842" s="187">
        <v>57</v>
      </c>
      <c r="C842" s="187">
        <v>30</v>
      </c>
      <c r="D842" s="188">
        <f t="shared" ref="D842:D905" si="26">(B842+C842)/2</f>
        <v>43.5</v>
      </c>
      <c r="E842" s="188">
        <f t="shared" ref="E842:E905" si="27">IF(65-D842&gt;0,65-D842,0)</f>
        <v>21.5</v>
      </c>
    </row>
    <row r="843" spans="1:5" x14ac:dyDescent="0.25">
      <c r="A843" s="80">
        <v>43570</v>
      </c>
      <c r="B843" s="187">
        <v>52</v>
      </c>
      <c r="C843" s="187">
        <v>30</v>
      </c>
      <c r="D843" s="188">
        <f t="shared" si="26"/>
        <v>41</v>
      </c>
      <c r="E843" s="188">
        <f t="shared" si="27"/>
        <v>24</v>
      </c>
    </row>
    <row r="844" spans="1:5" x14ac:dyDescent="0.25">
      <c r="A844" s="80">
        <v>43571</v>
      </c>
      <c r="B844" s="187">
        <v>71</v>
      </c>
      <c r="C844" s="187">
        <v>37</v>
      </c>
      <c r="D844" s="188">
        <f t="shared" si="26"/>
        <v>54</v>
      </c>
      <c r="E844" s="188">
        <f t="shared" si="27"/>
        <v>11</v>
      </c>
    </row>
    <row r="845" spans="1:5" x14ac:dyDescent="0.25">
      <c r="A845" s="80">
        <v>43572</v>
      </c>
      <c r="B845" s="187">
        <v>78</v>
      </c>
      <c r="C845" s="187">
        <v>58</v>
      </c>
      <c r="D845" s="188">
        <f t="shared" si="26"/>
        <v>68</v>
      </c>
      <c r="E845" s="188">
        <f t="shared" si="27"/>
        <v>0</v>
      </c>
    </row>
    <row r="846" spans="1:5" x14ac:dyDescent="0.25">
      <c r="A846" s="80">
        <v>43573</v>
      </c>
      <c r="B846" s="187">
        <v>74</v>
      </c>
      <c r="C846" s="187">
        <v>45</v>
      </c>
      <c r="D846" s="188">
        <f t="shared" si="26"/>
        <v>59.5</v>
      </c>
      <c r="E846" s="188">
        <f t="shared" si="27"/>
        <v>5.5</v>
      </c>
    </row>
    <row r="847" spans="1:5" x14ac:dyDescent="0.25">
      <c r="A847" s="80">
        <v>43574</v>
      </c>
      <c r="B847" s="187">
        <v>57</v>
      </c>
      <c r="C847" s="187">
        <v>41</v>
      </c>
      <c r="D847" s="188">
        <f t="shared" si="26"/>
        <v>49</v>
      </c>
      <c r="E847" s="188">
        <f t="shared" si="27"/>
        <v>16</v>
      </c>
    </row>
    <row r="848" spans="1:5" x14ac:dyDescent="0.25">
      <c r="A848" s="80">
        <v>43575</v>
      </c>
      <c r="B848" s="187">
        <v>61</v>
      </c>
      <c r="C848" s="187">
        <v>38</v>
      </c>
      <c r="D848" s="188">
        <f t="shared" si="26"/>
        <v>49.5</v>
      </c>
      <c r="E848" s="188">
        <f t="shared" si="27"/>
        <v>15.5</v>
      </c>
    </row>
    <row r="849" spans="1:5" x14ac:dyDescent="0.25">
      <c r="A849" s="80">
        <v>43576</v>
      </c>
      <c r="B849" s="187">
        <v>70</v>
      </c>
      <c r="C849" s="187">
        <v>34</v>
      </c>
      <c r="D849" s="188">
        <f t="shared" si="26"/>
        <v>52</v>
      </c>
      <c r="E849" s="188">
        <f t="shared" si="27"/>
        <v>13</v>
      </c>
    </row>
    <row r="850" spans="1:5" x14ac:dyDescent="0.25">
      <c r="A850" s="80">
        <v>43577</v>
      </c>
      <c r="B850" s="187">
        <v>82</v>
      </c>
      <c r="C850" s="187">
        <v>48</v>
      </c>
      <c r="D850" s="188">
        <f t="shared" si="26"/>
        <v>65</v>
      </c>
      <c r="E850" s="188">
        <f t="shared" si="27"/>
        <v>0</v>
      </c>
    </row>
    <row r="851" spans="1:5" x14ac:dyDescent="0.25">
      <c r="A851" s="80">
        <v>43578</v>
      </c>
      <c r="B851" s="187">
        <v>76</v>
      </c>
      <c r="C851" s="187">
        <v>49</v>
      </c>
      <c r="D851" s="188">
        <f t="shared" si="26"/>
        <v>62.5</v>
      </c>
      <c r="E851" s="188">
        <f t="shared" si="27"/>
        <v>2.5</v>
      </c>
    </row>
    <row r="852" spans="1:5" x14ac:dyDescent="0.25">
      <c r="A852" s="80">
        <v>43579</v>
      </c>
      <c r="B852" s="187">
        <v>55</v>
      </c>
      <c r="C852" s="187">
        <v>48</v>
      </c>
      <c r="D852" s="188">
        <f t="shared" si="26"/>
        <v>51.5</v>
      </c>
      <c r="E852" s="188">
        <f t="shared" si="27"/>
        <v>13.5</v>
      </c>
    </row>
    <row r="853" spans="1:5" x14ac:dyDescent="0.25">
      <c r="A853" s="80">
        <v>43580</v>
      </c>
      <c r="B853" s="187">
        <v>60</v>
      </c>
      <c r="C853" s="187">
        <v>50</v>
      </c>
      <c r="D853" s="188">
        <f t="shared" si="26"/>
        <v>55</v>
      </c>
      <c r="E853" s="188">
        <f t="shared" si="27"/>
        <v>10</v>
      </c>
    </row>
    <row r="854" spans="1:5" x14ac:dyDescent="0.25">
      <c r="A854" s="80">
        <v>43581</v>
      </c>
      <c r="B854" s="187">
        <v>73</v>
      </c>
      <c r="C854" s="187">
        <v>47</v>
      </c>
      <c r="D854" s="188">
        <f t="shared" si="26"/>
        <v>60</v>
      </c>
      <c r="E854" s="188">
        <f t="shared" si="27"/>
        <v>5</v>
      </c>
    </row>
    <row r="855" spans="1:5" x14ac:dyDescent="0.25">
      <c r="A855" s="80">
        <v>43582</v>
      </c>
      <c r="B855" s="187">
        <v>65</v>
      </c>
      <c r="C855" s="187">
        <v>46</v>
      </c>
      <c r="D855" s="188">
        <f t="shared" si="26"/>
        <v>55.5</v>
      </c>
      <c r="E855" s="188">
        <f t="shared" si="27"/>
        <v>9.5</v>
      </c>
    </row>
    <row r="856" spans="1:5" x14ac:dyDescent="0.25">
      <c r="A856" s="80">
        <v>43583</v>
      </c>
      <c r="B856" s="187">
        <v>71</v>
      </c>
      <c r="C856" s="187">
        <v>33</v>
      </c>
      <c r="D856" s="188">
        <f t="shared" si="26"/>
        <v>52</v>
      </c>
      <c r="E856" s="188">
        <f t="shared" si="27"/>
        <v>13</v>
      </c>
    </row>
    <row r="857" spans="1:5" x14ac:dyDescent="0.25">
      <c r="A857" s="80">
        <v>43584</v>
      </c>
      <c r="B857" s="187">
        <v>54</v>
      </c>
      <c r="C857" s="187">
        <v>34</v>
      </c>
      <c r="D857" s="188">
        <f t="shared" si="26"/>
        <v>44</v>
      </c>
      <c r="E857" s="188">
        <f t="shared" si="27"/>
        <v>21</v>
      </c>
    </row>
    <row r="858" spans="1:5" x14ac:dyDescent="0.25">
      <c r="A858" s="80">
        <v>43585</v>
      </c>
      <c r="B858" s="187">
        <v>57</v>
      </c>
      <c r="C858" s="187">
        <v>47</v>
      </c>
      <c r="D858" s="188">
        <f t="shared" si="26"/>
        <v>52</v>
      </c>
      <c r="E858" s="188">
        <f t="shared" si="27"/>
        <v>13</v>
      </c>
    </row>
    <row r="859" spans="1:5" x14ac:dyDescent="0.25">
      <c r="A859" s="80">
        <v>43586</v>
      </c>
      <c r="B859" s="187">
        <v>55</v>
      </c>
      <c r="C859" s="187">
        <v>48</v>
      </c>
      <c r="D859" s="188">
        <f t="shared" si="26"/>
        <v>51.5</v>
      </c>
      <c r="E859" s="188">
        <f t="shared" si="27"/>
        <v>13.5</v>
      </c>
    </row>
    <row r="860" spans="1:5" x14ac:dyDescent="0.25">
      <c r="A860" s="80">
        <v>43587</v>
      </c>
      <c r="B860" s="187">
        <v>63</v>
      </c>
      <c r="C860" s="187">
        <v>49</v>
      </c>
      <c r="D860" s="188">
        <f t="shared" si="26"/>
        <v>56</v>
      </c>
      <c r="E860" s="188">
        <f t="shared" si="27"/>
        <v>9</v>
      </c>
    </row>
    <row r="861" spans="1:5" x14ac:dyDescent="0.25">
      <c r="A861" s="80">
        <v>43588</v>
      </c>
      <c r="B861" s="187">
        <v>61</v>
      </c>
      <c r="C861" s="187">
        <v>46</v>
      </c>
      <c r="D861" s="188">
        <f t="shared" si="26"/>
        <v>53.5</v>
      </c>
      <c r="E861" s="188">
        <f t="shared" si="27"/>
        <v>11.5</v>
      </c>
    </row>
    <row r="862" spans="1:5" x14ac:dyDescent="0.25">
      <c r="A862" s="80">
        <v>43589</v>
      </c>
      <c r="B862" s="187">
        <v>56</v>
      </c>
      <c r="C862" s="187">
        <v>39</v>
      </c>
      <c r="D862" s="188">
        <f t="shared" si="26"/>
        <v>47.5</v>
      </c>
      <c r="E862" s="188">
        <f t="shared" si="27"/>
        <v>17.5</v>
      </c>
    </row>
    <row r="863" spans="1:5" x14ac:dyDescent="0.25">
      <c r="A863" s="80">
        <v>43590</v>
      </c>
      <c r="B863" s="187">
        <v>68</v>
      </c>
      <c r="C863" s="187">
        <v>40</v>
      </c>
      <c r="D863" s="188">
        <f t="shared" si="26"/>
        <v>54</v>
      </c>
      <c r="E863" s="188">
        <f t="shared" si="27"/>
        <v>11</v>
      </c>
    </row>
    <row r="864" spans="1:5" x14ac:dyDescent="0.25">
      <c r="A864" s="80">
        <v>43591</v>
      </c>
      <c r="B864" s="187">
        <v>73</v>
      </c>
      <c r="C864" s="187">
        <v>49</v>
      </c>
      <c r="D864" s="188">
        <f t="shared" si="26"/>
        <v>61</v>
      </c>
      <c r="E864" s="188">
        <f t="shared" si="27"/>
        <v>4</v>
      </c>
    </row>
    <row r="865" spans="1:5" x14ac:dyDescent="0.25">
      <c r="A865" s="80">
        <v>43592</v>
      </c>
      <c r="B865" s="187">
        <v>79</v>
      </c>
      <c r="C865" s="187">
        <v>55</v>
      </c>
      <c r="D865" s="188">
        <f t="shared" si="26"/>
        <v>67</v>
      </c>
      <c r="E865" s="188">
        <f t="shared" si="27"/>
        <v>0</v>
      </c>
    </row>
    <row r="866" spans="1:5" x14ac:dyDescent="0.25">
      <c r="A866" s="80">
        <v>43593</v>
      </c>
      <c r="B866" s="187">
        <v>57</v>
      </c>
      <c r="C866" s="187">
        <v>47</v>
      </c>
      <c r="D866" s="188">
        <f t="shared" si="26"/>
        <v>52</v>
      </c>
      <c r="E866" s="188">
        <f t="shared" si="27"/>
        <v>13</v>
      </c>
    </row>
    <row r="867" spans="1:5" x14ac:dyDescent="0.25">
      <c r="A867" s="80">
        <v>43594</v>
      </c>
      <c r="B867" s="187">
        <v>70</v>
      </c>
      <c r="C867" s="187">
        <v>46</v>
      </c>
      <c r="D867" s="188">
        <f t="shared" si="26"/>
        <v>58</v>
      </c>
      <c r="E867" s="188">
        <f t="shared" si="27"/>
        <v>7</v>
      </c>
    </row>
    <row r="868" spans="1:5" x14ac:dyDescent="0.25">
      <c r="A868" s="80">
        <v>43595</v>
      </c>
      <c r="B868" s="187">
        <v>50</v>
      </c>
      <c r="C868" s="187">
        <v>38</v>
      </c>
      <c r="D868" s="188">
        <f t="shared" si="26"/>
        <v>44</v>
      </c>
      <c r="E868" s="188">
        <f t="shared" si="27"/>
        <v>21</v>
      </c>
    </row>
    <row r="869" spans="1:5" x14ac:dyDescent="0.25">
      <c r="A869" s="80">
        <v>43596</v>
      </c>
      <c r="B869" s="187">
        <v>60</v>
      </c>
      <c r="C869" s="187">
        <v>38</v>
      </c>
      <c r="D869" s="188">
        <f t="shared" si="26"/>
        <v>49</v>
      </c>
      <c r="E869" s="188">
        <f t="shared" si="27"/>
        <v>16</v>
      </c>
    </row>
    <row r="870" spans="1:5" x14ac:dyDescent="0.25">
      <c r="A870" s="80">
        <v>43597</v>
      </c>
      <c r="B870" s="187">
        <v>53</v>
      </c>
      <c r="C870" s="187">
        <v>41</v>
      </c>
      <c r="D870" s="188">
        <f t="shared" si="26"/>
        <v>47</v>
      </c>
      <c r="E870" s="188">
        <f t="shared" si="27"/>
        <v>18</v>
      </c>
    </row>
    <row r="871" spans="1:5" x14ac:dyDescent="0.25">
      <c r="A871" s="80">
        <v>43598</v>
      </c>
      <c r="B871" s="187">
        <v>53</v>
      </c>
      <c r="C871" s="187">
        <v>36</v>
      </c>
      <c r="D871" s="188">
        <f t="shared" si="26"/>
        <v>44.5</v>
      </c>
      <c r="E871" s="188">
        <f t="shared" si="27"/>
        <v>20.5</v>
      </c>
    </row>
    <row r="872" spans="1:5" x14ac:dyDescent="0.25">
      <c r="A872" s="80">
        <v>43599</v>
      </c>
      <c r="B872" s="187">
        <v>65</v>
      </c>
      <c r="C872" s="187">
        <v>38</v>
      </c>
      <c r="D872" s="188">
        <f t="shared" si="26"/>
        <v>51.5</v>
      </c>
      <c r="E872" s="188">
        <f t="shared" si="27"/>
        <v>13.5</v>
      </c>
    </row>
    <row r="873" spans="1:5" x14ac:dyDescent="0.25">
      <c r="A873" s="80">
        <v>43600</v>
      </c>
      <c r="B873" s="187">
        <v>72</v>
      </c>
      <c r="C873" s="187">
        <v>49</v>
      </c>
      <c r="D873" s="188">
        <f t="shared" si="26"/>
        <v>60.5</v>
      </c>
      <c r="E873" s="188">
        <f t="shared" si="27"/>
        <v>4.5</v>
      </c>
    </row>
    <row r="874" spans="1:5" x14ac:dyDescent="0.25">
      <c r="A874" s="80">
        <v>43601</v>
      </c>
      <c r="B874" s="187">
        <v>79</v>
      </c>
      <c r="C874" s="187">
        <v>48</v>
      </c>
      <c r="D874" s="188">
        <f t="shared" si="26"/>
        <v>63.5</v>
      </c>
      <c r="E874" s="188">
        <f t="shared" si="27"/>
        <v>1.5</v>
      </c>
    </row>
    <row r="875" spans="1:5" x14ac:dyDescent="0.25">
      <c r="A875" s="80">
        <v>43602</v>
      </c>
      <c r="B875" s="187">
        <v>89</v>
      </c>
      <c r="C875" s="187">
        <v>63</v>
      </c>
      <c r="D875" s="188">
        <f t="shared" si="26"/>
        <v>76</v>
      </c>
      <c r="E875" s="188">
        <f t="shared" si="27"/>
        <v>0</v>
      </c>
    </row>
    <row r="876" spans="1:5" x14ac:dyDescent="0.25">
      <c r="A876" s="80">
        <v>43603</v>
      </c>
      <c r="B876" s="187">
        <v>84</v>
      </c>
      <c r="C876" s="187">
        <v>64</v>
      </c>
      <c r="D876" s="188">
        <f t="shared" si="26"/>
        <v>74</v>
      </c>
      <c r="E876" s="188">
        <f t="shared" si="27"/>
        <v>0</v>
      </c>
    </row>
    <row r="877" spans="1:5" x14ac:dyDescent="0.25">
      <c r="A877" s="80">
        <v>43604</v>
      </c>
      <c r="B877" s="187">
        <v>73</v>
      </c>
      <c r="C877" s="187">
        <v>62</v>
      </c>
      <c r="D877" s="188">
        <f t="shared" si="26"/>
        <v>67.5</v>
      </c>
      <c r="E877" s="188">
        <f t="shared" si="27"/>
        <v>0</v>
      </c>
    </row>
    <row r="878" spans="1:5" x14ac:dyDescent="0.25">
      <c r="A878" s="80">
        <v>43605</v>
      </c>
      <c r="B878" s="187">
        <v>67</v>
      </c>
      <c r="C878" s="187">
        <v>46</v>
      </c>
      <c r="D878" s="188">
        <f t="shared" si="26"/>
        <v>56.5</v>
      </c>
      <c r="E878" s="188">
        <f t="shared" si="27"/>
        <v>8.5</v>
      </c>
    </row>
    <row r="879" spans="1:5" x14ac:dyDescent="0.25">
      <c r="A879" s="80">
        <v>43606</v>
      </c>
      <c r="B879" s="187">
        <v>53</v>
      </c>
      <c r="C879" s="187">
        <v>44</v>
      </c>
      <c r="D879" s="188">
        <f t="shared" si="26"/>
        <v>48.5</v>
      </c>
      <c r="E879" s="188">
        <f t="shared" si="27"/>
        <v>16.5</v>
      </c>
    </row>
    <row r="880" spans="1:5" x14ac:dyDescent="0.25">
      <c r="A880" s="80">
        <v>43607</v>
      </c>
      <c r="B880" s="187">
        <v>57</v>
      </c>
      <c r="C880" s="187">
        <v>45</v>
      </c>
      <c r="D880" s="188">
        <f t="shared" si="26"/>
        <v>51</v>
      </c>
      <c r="E880" s="188">
        <f t="shared" si="27"/>
        <v>14</v>
      </c>
    </row>
    <row r="881" spans="1:5" x14ac:dyDescent="0.25">
      <c r="A881" s="80">
        <v>43608</v>
      </c>
      <c r="B881" s="187">
        <v>77</v>
      </c>
      <c r="C881" s="187">
        <v>50</v>
      </c>
      <c r="D881" s="188">
        <f t="shared" si="26"/>
        <v>63.5</v>
      </c>
      <c r="E881" s="188">
        <f t="shared" si="27"/>
        <v>1.5</v>
      </c>
    </row>
    <row r="882" spans="1:5" x14ac:dyDescent="0.25">
      <c r="A882" s="80">
        <v>43609</v>
      </c>
      <c r="B882" s="187">
        <v>77</v>
      </c>
      <c r="C882" s="187">
        <v>51</v>
      </c>
      <c r="D882" s="188">
        <f t="shared" si="26"/>
        <v>64</v>
      </c>
      <c r="E882" s="188">
        <f t="shared" si="27"/>
        <v>1</v>
      </c>
    </row>
    <row r="883" spans="1:5" x14ac:dyDescent="0.25">
      <c r="A883" s="80">
        <v>43610</v>
      </c>
      <c r="B883" s="187">
        <v>85</v>
      </c>
      <c r="C883" s="187">
        <v>63</v>
      </c>
      <c r="D883" s="188">
        <f t="shared" si="26"/>
        <v>74</v>
      </c>
      <c r="E883" s="188">
        <f t="shared" si="27"/>
        <v>0</v>
      </c>
    </row>
    <row r="884" spans="1:5" x14ac:dyDescent="0.25">
      <c r="A884" s="80">
        <v>43611</v>
      </c>
      <c r="B884" s="187">
        <v>82</v>
      </c>
      <c r="C884" s="187">
        <v>64</v>
      </c>
      <c r="D884" s="188">
        <f t="shared" si="26"/>
        <v>73</v>
      </c>
      <c r="E884" s="188">
        <f t="shared" si="27"/>
        <v>0</v>
      </c>
    </row>
    <row r="885" spans="1:5" x14ac:dyDescent="0.25">
      <c r="A885" s="80">
        <v>43612</v>
      </c>
      <c r="B885" s="187">
        <v>80</v>
      </c>
      <c r="C885" s="187">
        <v>65</v>
      </c>
      <c r="D885" s="188">
        <f t="shared" si="26"/>
        <v>72.5</v>
      </c>
      <c r="E885" s="188">
        <f t="shared" si="27"/>
        <v>0</v>
      </c>
    </row>
    <row r="886" spans="1:5" x14ac:dyDescent="0.25">
      <c r="A886" s="80">
        <v>43613</v>
      </c>
      <c r="B886" s="187">
        <v>78</v>
      </c>
      <c r="C886" s="187">
        <v>62</v>
      </c>
      <c r="D886" s="188">
        <f t="shared" si="26"/>
        <v>70</v>
      </c>
      <c r="E886" s="188">
        <f t="shared" si="27"/>
        <v>0</v>
      </c>
    </row>
    <row r="887" spans="1:5" x14ac:dyDescent="0.25">
      <c r="A887" s="80">
        <v>43614</v>
      </c>
      <c r="B887" s="187">
        <v>79</v>
      </c>
      <c r="C887" s="187">
        <v>60</v>
      </c>
      <c r="D887" s="188">
        <f t="shared" si="26"/>
        <v>69.5</v>
      </c>
      <c r="E887" s="188">
        <f t="shared" si="27"/>
        <v>0</v>
      </c>
    </row>
    <row r="888" spans="1:5" x14ac:dyDescent="0.25">
      <c r="A888" s="80">
        <v>43615</v>
      </c>
      <c r="B888" s="187">
        <v>78</v>
      </c>
      <c r="C888" s="187">
        <v>57</v>
      </c>
      <c r="D888" s="188">
        <f t="shared" si="26"/>
        <v>67.5</v>
      </c>
      <c r="E888" s="188">
        <f t="shared" si="27"/>
        <v>0</v>
      </c>
    </row>
    <row r="889" spans="1:5" x14ac:dyDescent="0.25">
      <c r="A889" s="80">
        <v>43616</v>
      </c>
      <c r="B889" s="187">
        <v>70</v>
      </c>
      <c r="C889" s="187">
        <v>55</v>
      </c>
      <c r="D889" s="188">
        <f t="shared" si="26"/>
        <v>62.5</v>
      </c>
      <c r="E889" s="188">
        <f t="shared" si="27"/>
        <v>2.5</v>
      </c>
    </row>
    <row r="890" spans="1:5" x14ac:dyDescent="0.25">
      <c r="A890" s="80">
        <v>43617</v>
      </c>
      <c r="B890" s="187">
        <v>81</v>
      </c>
      <c r="C890" s="187">
        <v>55</v>
      </c>
      <c r="D890" s="188">
        <f t="shared" si="26"/>
        <v>68</v>
      </c>
      <c r="E890" s="188">
        <f t="shared" si="27"/>
        <v>0</v>
      </c>
    </row>
    <row r="891" spans="1:5" x14ac:dyDescent="0.25">
      <c r="A891" s="80">
        <v>43618</v>
      </c>
      <c r="B891" s="187">
        <v>84</v>
      </c>
      <c r="C891" s="187">
        <v>57</v>
      </c>
      <c r="D891" s="188">
        <f t="shared" si="26"/>
        <v>70.5</v>
      </c>
      <c r="E891" s="188">
        <f t="shared" si="27"/>
        <v>0</v>
      </c>
    </row>
    <row r="892" spans="1:5" x14ac:dyDescent="0.25">
      <c r="A892" s="80">
        <v>43619</v>
      </c>
      <c r="B892" s="187">
        <v>77</v>
      </c>
      <c r="C892" s="187">
        <v>55</v>
      </c>
      <c r="D892" s="188">
        <f t="shared" si="26"/>
        <v>66</v>
      </c>
      <c r="E892" s="188">
        <f t="shared" si="27"/>
        <v>0</v>
      </c>
    </row>
    <row r="893" spans="1:5" x14ac:dyDescent="0.25">
      <c r="A893" s="80">
        <v>43620</v>
      </c>
      <c r="B893" s="187">
        <v>77</v>
      </c>
      <c r="C893" s="187">
        <v>57</v>
      </c>
      <c r="D893" s="188">
        <f t="shared" si="26"/>
        <v>67</v>
      </c>
      <c r="E893" s="188">
        <f t="shared" si="27"/>
        <v>0</v>
      </c>
    </row>
    <row r="894" spans="1:5" x14ac:dyDescent="0.25">
      <c r="A894" s="80">
        <v>43621</v>
      </c>
      <c r="B894" s="187">
        <v>84</v>
      </c>
      <c r="C894" s="187">
        <v>63</v>
      </c>
      <c r="D894" s="188">
        <f t="shared" si="26"/>
        <v>73.5</v>
      </c>
      <c r="E894" s="188">
        <f t="shared" si="27"/>
        <v>0</v>
      </c>
    </row>
    <row r="895" spans="1:5" x14ac:dyDescent="0.25">
      <c r="A895" s="80">
        <v>43622</v>
      </c>
      <c r="B895" s="187">
        <v>87</v>
      </c>
      <c r="C895" s="187">
        <v>63</v>
      </c>
      <c r="D895" s="188">
        <f t="shared" si="26"/>
        <v>75</v>
      </c>
      <c r="E895" s="188">
        <f t="shared" si="27"/>
        <v>0</v>
      </c>
    </row>
    <row r="896" spans="1:5" x14ac:dyDescent="0.25">
      <c r="A896" s="80">
        <v>43623</v>
      </c>
      <c r="B896" s="187">
        <v>85</v>
      </c>
      <c r="C896" s="187">
        <v>64</v>
      </c>
      <c r="D896" s="188">
        <f t="shared" si="26"/>
        <v>74.5</v>
      </c>
      <c r="E896" s="188">
        <f t="shared" si="27"/>
        <v>0</v>
      </c>
    </row>
    <row r="897" spans="1:5" x14ac:dyDescent="0.25">
      <c r="A897" s="80">
        <v>43624</v>
      </c>
      <c r="B897" s="187">
        <v>86</v>
      </c>
      <c r="C897" s="187">
        <v>58</v>
      </c>
      <c r="D897" s="188">
        <f t="shared" si="26"/>
        <v>72</v>
      </c>
      <c r="E897" s="188">
        <f t="shared" si="27"/>
        <v>0</v>
      </c>
    </row>
    <row r="898" spans="1:5" x14ac:dyDescent="0.25">
      <c r="A898" s="80">
        <v>43625</v>
      </c>
      <c r="B898" s="187">
        <v>85</v>
      </c>
      <c r="C898" s="187">
        <v>60</v>
      </c>
      <c r="D898" s="188">
        <f t="shared" si="26"/>
        <v>72.5</v>
      </c>
      <c r="E898" s="188">
        <f t="shared" si="27"/>
        <v>0</v>
      </c>
    </row>
    <row r="899" spans="1:5" x14ac:dyDescent="0.25">
      <c r="A899" s="80">
        <v>43626</v>
      </c>
      <c r="B899" s="187">
        <v>84</v>
      </c>
      <c r="C899" s="187">
        <v>55</v>
      </c>
      <c r="D899" s="188">
        <f t="shared" si="26"/>
        <v>69.5</v>
      </c>
      <c r="E899" s="188">
        <f t="shared" si="27"/>
        <v>0</v>
      </c>
    </row>
    <row r="900" spans="1:5" x14ac:dyDescent="0.25">
      <c r="A900" s="80">
        <v>43627</v>
      </c>
      <c r="B900" s="187">
        <v>77</v>
      </c>
      <c r="C900" s="187">
        <v>55</v>
      </c>
      <c r="D900" s="188">
        <f t="shared" si="26"/>
        <v>66</v>
      </c>
      <c r="E900" s="188">
        <f t="shared" si="27"/>
        <v>0</v>
      </c>
    </row>
    <row r="901" spans="1:5" x14ac:dyDescent="0.25">
      <c r="A901" s="80">
        <v>43628</v>
      </c>
      <c r="B901" s="187">
        <v>78</v>
      </c>
      <c r="C901" s="187">
        <v>55</v>
      </c>
      <c r="D901" s="188">
        <f t="shared" si="26"/>
        <v>66.5</v>
      </c>
      <c r="E901" s="188">
        <f t="shared" si="27"/>
        <v>0</v>
      </c>
    </row>
    <row r="902" spans="1:5" x14ac:dyDescent="0.25">
      <c r="A902" s="80">
        <v>43629</v>
      </c>
      <c r="B902" s="187">
        <v>70</v>
      </c>
      <c r="C902" s="187">
        <v>50</v>
      </c>
      <c r="D902" s="188">
        <f t="shared" si="26"/>
        <v>60</v>
      </c>
      <c r="E902" s="188">
        <f t="shared" si="27"/>
        <v>5</v>
      </c>
    </row>
    <row r="903" spans="1:5" x14ac:dyDescent="0.25">
      <c r="A903" s="80">
        <v>43630</v>
      </c>
      <c r="B903" s="187">
        <v>74</v>
      </c>
      <c r="C903" s="187">
        <v>50</v>
      </c>
      <c r="D903" s="188">
        <f t="shared" si="26"/>
        <v>62</v>
      </c>
      <c r="E903" s="188">
        <f t="shared" si="27"/>
        <v>3</v>
      </c>
    </row>
    <row r="904" spans="1:5" x14ac:dyDescent="0.25">
      <c r="A904" s="80">
        <v>43631</v>
      </c>
      <c r="B904" s="187">
        <v>70</v>
      </c>
      <c r="C904" s="187">
        <v>61</v>
      </c>
      <c r="D904" s="188">
        <f t="shared" si="26"/>
        <v>65.5</v>
      </c>
      <c r="E904" s="188">
        <f t="shared" si="27"/>
        <v>0</v>
      </c>
    </row>
    <row r="905" spans="1:5" x14ac:dyDescent="0.25">
      <c r="A905" s="80">
        <v>43632</v>
      </c>
      <c r="B905" s="187">
        <v>84</v>
      </c>
      <c r="C905" s="187">
        <v>64</v>
      </c>
      <c r="D905" s="188">
        <f t="shared" si="26"/>
        <v>74</v>
      </c>
      <c r="E905" s="188">
        <f t="shared" si="27"/>
        <v>0</v>
      </c>
    </row>
    <row r="906" spans="1:5" x14ac:dyDescent="0.25">
      <c r="A906" s="80">
        <v>43633</v>
      </c>
      <c r="B906" s="187">
        <v>84</v>
      </c>
      <c r="C906" s="187">
        <v>61</v>
      </c>
      <c r="D906" s="188">
        <f t="shared" ref="D906:D920" si="28">(B906+C906)/2</f>
        <v>72.5</v>
      </c>
      <c r="E906" s="188">
        <f t="shared" ref="E906:E920" si="29">IF(65-D906&gt;0,65-D906,0)</f>
        <v>0</v>
      </c>
    </row>
    <row r="907" spans="1:5" x14ac:dyDescent="0.25">
      <c r="A907" s="80">
        <v>43634</v>
      </c>
      <c r="B907" s="187">
        <v>76</v>
      </c>
      <c r="C907" s="187">
        <v>60</v>
      </c>
      <c r="D907" s="188">
        <f t="shared" si="28"/>
        <v>68</v>
      </c>
      <c r="E907" s="188">
        <f t="shared" si="29"/>
        <v>0</v>
      </c>
    </row>
    <row r="908" spans="1:5" x14ac:dyDescent="0.25">
      <c r="A908" s="80">
        <v>43635</v>
      </c>
      <c r="B908" s="187">
        <v>79</v>
      </c>
      <c r="C908" s="187">
        <v>62</v>
      </c>
      <c r="D908" s="188">
        <f t="shared" si="28"/>
        <v>70.5</v>
      </c>
      <c r="E908" s="188">
        <f t="shared" si="29"/>
        <v>0</v>
      </c>
    </row>
    <row r="909" spans="1:5" x14ac:dyDescent="0.25">
      <c r="A909" s="80">
        <v>43636</v>
      </c>
      <c r="B909" s="187">
        <v>70</v>
      </c>
      <c r="C909" s="187">
        <v>58</v>
      </c>
      <c r="D909" s="188">
        <f t="shared" si="28"/>
        <v>64</v>
      </c>
      <c r="E909" s="188">
        <f t="shared" si="29"/>
        <v>1</v>
      </c>
    </row>
    <row r="910" spans="1:5" x14ac:dyDescent="0.25">
      <c r="A910" s="80">
        <v>43637</v>
      </c>
      <c r="B910" s="187">
        <v>78</v>
      </c>
      <c r="C910" s="187">
        <v>61</v>
      </c>
      <c r="D910" s="188">
        <f t="shared" si="28"/>
        <v>69.5</v>
      </c>
      <c r="E910" s="188">
        <f t="shared" si="29"/>
        <v>0</v>
      </c>
    </row>
    <row r="911" spans="1:5" x14ac:dyDescent="0.25">
      <c r="A911" s="80">
        <v>43638</v>
      </c>
      <c r="B911" s="187">
        <v>72</v>
      </c>
      <c r="C911" s="187">
        <v>65</v>
      </c>
      <c r="D911" s="188">
        <f t="shared" si="28"/>
        <v>68.5</v>
      </c>
      <c r="E911" s="188">
        <f t="shared" si="29"/>
        <v>0</v>
      </c>
    </row>
    <row r="912" spans="1:5" x14ac:dyDescent="0.25">
      <c r="A912" s="80">
        <v>43639</v>
      </c>
      <c r="B912" s="187">
        <v>84</v>
      </c>
      <c r="C912" s="187">
        <v>66</v>
      </c>
      <c r="D912" s="188">
        <f t="shared" si="28"/>
        <v>75</v>
      </c>
      <c r="E912" s="188">
        <f t="shared" si="29"/>
        <v>0</v>
      </c>
    </row>
    <row r="913" spans="1:5" x14ac:dyDescent="0.25">
      <c r="A913" s="80">
        <v>43640</v>
      </c>
      <c r="B913" s="187">
        <v>73</v>
      </c>
      <c r="C913" s="187">
        <v>66</v>
      </c>
      <c r="D913" s="188">
        <f t="shared" si="28"/>
        <v>69.5</v>
      </c>
      <c r="E913" s="188">
        <f t="shared" si="29"/>
        <v>0</v>
      </c>
    </row>
    <row r="914" spans="1:5" x14ac:dyDescent="0.25">
      <c r="A914" s="80">
        <v>43641</v>
      </c>
      <c r="B914" s="187">
        <v>76</v>
      </c>
      <c r="C914" s="187">
        <v>62</v>
      </c>
      <c r="D914" s="188">
        <f t="shared" si="28"/>
        <v>69</v>
      </c>
      <c r="E914" s="188">
        <f t="shared" si="29"/>
        <v>0</v>
      </c>
    </row>
    <row r="915" spans="1:5" x14ac:dyDescent="0.25">
      <c r="A915" s="80">
        <v>43642</v>
      </c>
      <c r="B915" s="187">
        <v>87</v>
      </c>
      <c r="C915" s="187">
        <v>64</v>
      </c>
      <c r="D915" s="188">
        <f t="shared" si="28"/>
        <v>75.5</v>
      </c>
      <c r="E915" s="188">
        <f t="shared" si="29"/>
        <v>0</v>
      </c>
    </row>
    <row r="916" spans="1:5" x14ac:dyDescent="0.25">
      <c r="A916" s="80">
        <v>43643</v>
      </c>
      <c r="B916" s="187">
        <v>83</v>
      </c>
      <c r="C916" s="187">
        <v>65</v>
      </c>
      <c r="D916" s="188">
        <f t="shared" si="28"/>
        <v>74</v>
      </c>
      <c r="E916" s="188">
        <f t="shared" si="29"/>
        <v>0</v>
      </c>
    </row>
    <row r="917" spans="1:5" x14ac:dyDescent="0.25">
      <c r="A917" s="80">
        <v>43644</v>
      </c>
      <c r="B917" s="187">
        <v>88</v>
      </c>
      <c r="C917" s="187">
        <v>67</v>
      </c>
      <c r="D917" s="188">
        <f t="shared" si="28"/>
        <v>77.5</v>
      </c>
      <c r="E917" s="188">
        <f t="shared" si="29"/>
        <v>0</v>
      </c>
    </row>
    <row r="918" spans="1:5" x14ac:dyDescent="0.25">
      <c r="A918" s="80">
        <v>43645</v>
      </c>
      <c r="B918" s="187">
        <v>85</v>
      </c>
      <c r="C918" s="187">
        <v>68</v>
      </c>
      <c r="D918" s="188">
        <f t="shared" si="28"/>
        <v>76.5</v>
      </c>
      <c r="E918" s="188">
        <f t="shared" si="29"/>
        <v>0</v>
      </c>
    </row>
    <row r="919" spans="1:5" x14ac:dyDescent="0.25">
      <c r="A919" s="80">
        <v>43646</v>
      </c>
      <c r="B919" s="187">
        <f>(B918+B920)/2</f>
        <v>88</v>
      </c>
      <c r="C919" s="187">
        <f>(C918+C920)/2</f>
        <v>69.5</v>
      </c>
      <c r="D919" s="188">
        <f t="shared" si="28"/>
        <v>78.75</v>
      </c>
      <c r="E919" s="188">
        <f t="shared" si="29"/>
        <v>0</v>
      </c>
    </row>
    <row r="920" spans="1:5" x14ac:dyDescent="0.25">
      <c r="A920" s="80">
        <v>43647</v>
      </c>
      <c r="B920" s="187">
        <v>91</v>
      </c>
      <c r="C920" s="187">
        <v>71</v>
      </c>
      <c r="D920" s="188">
        <f t="shared" si="28"/>
        <v>81</v>
      </c>
      <c r="E920" s="188">
        <f t="shared" si="29"/>
        <v>0</v>
      </c>
    </row>
  </sheetData>
  <hyperlinks>
    <hyperlink ref="A1" r:id="rId1"/>
  </hyperlinks>
  <pageMargins left="0.45" right="0.45" top="0.75" bottom="0.5" header="0.3" footer="0.3"/>
  <pageSetup scale="75" orientation="portrait" horizontalDpi="72" verticalDpi="72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19"/>
  <sheetViews>
    <sheetView zoomScale="85" zoomScaleNormal="85" workbookViewId="0">
      <selection activeCell="M16" sqref="M16"/>
    </sheetView>
  </sheetViews>
  <sheetFormatPr defaultColWidth="12.7109375" defaultRowHeight="15" x14ac:dyDescent="0.25"/>
  <cols>
    <col min="1" max="1" width="14.140625" style="1" customWidth="1"/>
    <col min="2" max="2" width="6.140625" style="192" bestFit="1" customWidth="1"/>
    <col min="3" max="3" width="5.7109375" style="192" bestFit="1" customWidth="1"/>
    <col min="4" max="4" width="7.28515625" style="193" bestFit="1" customWidth="1"/>
    <col min="5" max="5" width="7.5703125" style="193" bestFit="1" customWidth="1"/>
  </cols>
  <sheetData>
    <row r="1" spans="1:5" x14ac:dyDescent="0.25">
      <c r="A1" s="1" t="s">
        <v>51</v>
      </c>
      <c r="B1" s="4"/>
      <c r="C1" s="4"/>
      <c r="D1" s="81"/>
      <c r="E1" s="81"/>
    </row>
    <row r="2" spans="1:5" x14ac:dyDescent="0.25">
      <c r="B2" s="4"/>
      <c r="C2" s="4"/>
      <c r="D2" s="81"/>
      <c r="E2" s="81"/>
    </row>
    <row r="3" spans="1:5" x14ac:dyDescent="0.25">
      <c r="B3" s="4"/>
      <c r="C3" s="4"/>
      <c r="D3" s="81"/>
      <c r="E3" s="81"/>
    </row>
    <row r="4" spans="1:5" x14ac:dyDescent="0.25">
      <c r="A4" s="1" t="s">
        <v>440</v>
      </c>
      <c r="B4" s="4"/>
      <c r="C4" s="4"/>
      <c r="D4" s="81"/>
      <c r="E4" s="81"/>
    </row>
    <row r="5" spans="1:5" x14ac:dyDescent="0.25">
      <c r="A5" s="1" t="s">
        <v>441</v>
      </c>
      <c r="B5" s="4"/>
      <c r="C5" s="4"/>
      <c r="D5" s="81"/>
      <c r="E5" s="81"/>
    </row>
    <row r="6" spans="1:5" x14ac:dyDescent="0.25">
      <c r="A6" s="1" t="s">
        <v>442</v>
      </c>
      <c r="B6" s="4"/>
      <c r="C6" s="4"/>
      <c r="D6" s="81"/>
      <c r="E6" s="81"/>
    </row>
    <row r="7" spans="1:5" x14ac:dyDescent="0.25">
      <c r="A7" s="181" t="s">
        <v>515</v>
      </c>
      <c r="B7" s="4"/>
      <c r="C7" s="4"/>
      <c r="D7" s="81"/>
      <c r="E7" s="81"/>
    </row>
    <row r="8" spans="1:5" x14ac:dyDescent="0.25">
      <c r="A8" s="1" t="s">
        <v>443</v>
      </c>
      <c r="B8" s="4" t="s">
        <v>444</v>
      </c>
      <c r="C8" s="4" t="s">
        <v>445</v>
      </c>
      <c r="D8" s="81" t="s">
        <v>446</v>
      </c>
      <c r="E8" s="81" t="s">
        <v>447</v>
      </c>
    </row>
    <row r="9" spans="1:5" x14ac:dyDescent="0.25">
      <c r="A9" s="80">
        <v>42736</v>
      </c>
      <c r="B9" s="4">
        <v>46</v>
      </c>
      <c r="C9" s="4">
        <v>40</v>
      </c>
      <c r="D9" s="81">
        <f>(B9+C9)/2</f>
        <v>43</v>
      </c>
      <c r="E9" s="81">
        <f>IF(65-D9&gt;0,65-D9,0)</f>
        <v>22</v>
      </c>
    </row>
    <row r="10" spans="1:5" x14ac:dyDescent="0.25">
      <c r="A10" s="80">
        <v>42737</v>
      </c>
      <c r="B10" s="4">
        <v>55</v>
      </c>
      <c r="C10" s="4">
        <v>44</v>
      </c>
      <c r="D10" s="81">
        <f t="shared" ref="D10:D73" si="0">(B10+C10)/2</f>
        <v>49.5</v>
      </c>
      <c r="E10" s="81">
        <f t="shared" ref="E10:E73" si="1">IF(65-D10&gt;0,65-D10,0)</f>
        <v>15.5</v>
      </c>
    </row>
    <row r="11" spans="1:5" x14ac:dyDescent="0.25">
      <c r="A11" s="80">
        <v>42738</v>
      </c>
      <c r="B11" s="4">
        <v>54</v>
      </c>
      <c r="C11" s="4">
        <v>32</v>
      </c>
      <c r="D11" s="81">
        <f t="shared" si="0"/>
        <v>43</v>
      </c>
      <c r="E11" s="81">
        <f t="shared" si="1"/>
        <v>22</v>
      </c>
    </row>
    <row r="12" spans="1:5" x14ac:dyDescent="0.25">
      <c r="A12" s="80">
        <v>42739</v>
      </c>
      <c r="B12" s="4">
        <v>32</v>
      </c>
      <c r="C12" s="4">
        <v>21</v>
      </c>
      <c r="D12" s="81">
        <f t="shared" si="0"/>
        <v>26.5</v>
      </c>
      <c r="E12" s="81">
        <f t="shared" si="1"/>
        <v>38.5</v>
      </c>
    </row>
    <row r="13" spans="1:5" x14ac:dyDescent="0.25">
      <c r="A13" s="80">
        <v>42740</v>
      </c>
      <c r="B13" s="4">
        <v>26</v>
      </c>
      <c r="C13" s="4">
        <v>18</v>
      </c>
      <c r="D13" s="81">
        <f t="shared" si="0"/>
        <v>22</v>
      </c>
      <c r="E13" s="81">
        <f t="shared" si="1"/>
        <v>43</v>
      </c>
    </row>
    <row r="14" spans="1:5" x14ac:dyDescent="0.25">
      <c r="A14" s="80">
        <v>42741</v>
      </c>
      <c r="B14" s="4">
        <v>20</v>
      </c>
      <c r="C14" s="4">
        <v>12</v>
      </c>
      <c r="D14" s="81">
        <f t="shared" si="0"/>
        <v>16</v>
      </c>
      <c r="E14" s="81">
        <f t="shared" si="1"/>
        <v>49</v>
      </c>
    </row>
    <row r="15" spans="1:5" x14ac:dyDescent="0.25">
      <c r="A15" s="80">
        <v>42742</v>
      </c>
      <c r="B15" s="4">
        <v>24</v>
      </c>
      <c r="C15" s="4">
        <v>6</v>
      </c>
      <c r="D15" s="81">
        <f t="shared" si="0"/>
        <v>15</v>
      </c>
      <c r="E15" s="81">
        <f t="shared" si="1"/>
        <v>50</v>
      </c>
    </row>
    <row r="16" spans="1:5" x14ac:dyDescent="0.25">
      <c r="A16" s="80">
        <v>42743</v>
      </c>
      <c r="B16" s="4">
        <v>27</v>
      </c>
      <c r="C16" s="4">
        <v>9</v>
      </c>
      <c r="D16" s="81">
        <f t="shared" si="0"/>
        <v>18</v>
      </c>
      <c r="E16" s="81">
        <f t="shared" si="1"/>
        <v>47</v>
      </c>
    </row>
    <row r="17" spans="1:5" x14ac:dyDescent="0.25">
      <c r="A17" s="80">
        <v>42744</v>
      </c>
      <c r="B17" s="4">
        <v>43</v>
      </c>
      <c r="C17" s="4">
        <v>19</v>
      </c>
      <c r="D17" s="81">
        <f t="shared" si="0"/>
        <v>31</v>
      </c>
      <c r="E17" s="81">
        <f t="shared" si="1"/>
        <v>34</v>
      </c>
    </row>
    <row r="18" spans="1:5" x14ac:dyDescent="0.25">
      <c r="A18" s="80">
        <v>42745</v>
      </c>
      <c r="B18" s="4">
        <v>60</v>
      </c>
      <c r="C18" s="4">
        <v>37</v>
      </c>
      <c r="D18" s="81">
        <f t="shared" si="0"/>
        <v>48.5</v>
      </c>
      <c r="E18" s="81">
        <f t="shared" si="1"/>
        <v>16.5</v>
      </c>
    </row>
    <row r="19" spans="1:5" x14ac:dyDescent="0.25">
      <c r="A19" s="80">
        <v>42746</v>
      </c>
      <c r="B19" s="4">
        <v>65</v>
      </c>
      <c r="C19" s="4">
        <v>34</v>
      </c>
      <c r="D19" s="81">
        <f t="shared" si="0"/>
        <v>49.5</v>
      </c>
      <c r="E19" s="81">
        <f t="shared" si="1"/>
        <v>15.5</v>
      </c>
    </row>
    <row r="20" spans="1:5" x14ac:dyDescent="0.25">
      <c r="A20" s="80">
        <v>42747</v>
      </c>
      <c r="B20" s="4">
        <v>69</v>
      </c>
      <c r="C20" s="4">
        <v>32</v>
      </c>
      <c r="D20" s="81">
        <f t="shared" si="0"/>
        <v>50.5</v>
      </c>
      <c r="E20" s="81">
        <f t="shared" si="1"/>
        <v>14.5</v>
      </c>
    </row>
    <row r="21" spans="1:5" x14ac:dyDescent="0.25">
      <c r="A21" s="80">
        <v>42748</v>
      </c>
      <c r="B21" s="4">
        <v>34</v>
      </c>
      <c r="C21" s="4">
        <v>32</v>
      </c>
      <c r="D21" s="81">
        <f t="shared" si="0"/>
        <v>33</v>
      </c>
      <c r="E21" s="81">
        <f t="shared" si="1"/>
        <v>32</v>
      </c>
    </row>
    <row r="22" spans="1:5" x14ac:dyDescent="0.25">
      <c r="A22" s="80">
        <v>42749</v>
      </c>
      <c r="B22" s="4">
        <v>37</v>
      </c>
      <c r="C22" s="4">
        <v>34</v>
      </c>
      <c r="D22" s="81">
        <f t="shared" si="0"/>
        <v>35.5</v>
      </c>
      <c r="E22" s="81">
        <f t="shared" si="1"/>
        <v>29.5</v>
      </c>
    </row>
    <row r="23" spans="1:5" x14ac:dyDescent="0.25">
      <c r="A23" s="80">
        <v>42750</v>
      </c>
      <c r="B23" s="4">
        <v>40</v>
      </c>
      <c r="C23" s="4">
        <v>35</v>
      </c>
      <c r="D23" s="81">
        <f t="shared" si="0"/>
        <v>37.5</v>
      </c>
      <c r="E23" s="81">
        <f t="shared" si="1"/>
        <v>27.5</v>
      </c>
    </row>
    <row r="24" spans="1:5" x14ac:dyDescent="0.25">
      <c r="A24" s="80">
        <v>42751</v>
      </c>
      <c r="B24" s="4">
        <v>62</v>
      </c>
      <c r="C24" s="4">
        <v>40</v>
      </c>
      <c r="D24" s="81">
        <f t="shared" si="0"/>
        <v>51</v>
      </c>
      <c r="E24" s="81">
        <f t="shared" si="1"/>
        <v>14</v>
      </c>
    </row>
    <row r="25" spans="1:5" x14ac:dyDescent="0.25">
      <c r="A25" s="80">
        <v>42752</v>
      </c>
      <c r="B25" s="4">
        <v>61</v>
      </c>
      <c r="C25" s="4">
        <v>43</v>
      </c>
      <c r="D25" s="81">
        <f t="shared" si="0"/>
        <v>52</v>
      </c>
      <c r="E25" s="81">
        <f t="shared" si="1"/>
        <v>13</v>
      </c>
    </row>
    <row r="26" spans="1:5" x14ac:dyDescent="0.25">
      <c r="A26" s="80">
        <v>42753</v>
      </c>
      <c r="B26" s="4">
        <v>44</v>
      </c>
      <c r="C26" s="4">
        <v>40</v>
      </c>
      <c r="D26" s="81">
        <f t="shared" si="0"/>
        <v>42</v>
      </c>
      <c r="E26" s="81">
        <f t="shared" si="1"/>
        <v>23</v>
      </c>
    </row>
    <row r="27" spans="1:5" x14ac:dyDescent="0.25">
      <c r="A27" s="80">
        <v>42754</v>
      </c>
      <c r="B27" s="4">
        <v>56</v>
      </c>
      <c r="C27" s="4">
        <v>43</v>
      </c>
      <c r="D27" s="81">
        <f t="shared" si="0"/>
        <v>49.5</v>
      </c>
      <c r="E27" s="81">
        <f t="shared" si="1"/>
        <v>15.5</v>
      </c>
    </row>
    <row r="28" spans="1:5" x14ac:dyDescent="0.25">
      <c r="A28" s="80">
        <v>42755</v>
      </c>
      <c r="B28" s="4">
        <v>60</v>
      </c>
      <c r="C28" s="4">
        <v>50</v>
      </c>
      <c r="D28" s="81">
        <f t="shared" si="0"/>
        <v>55</v>
      </c>
      <c r="E28" s="81">
        <f t="shared" si="1"/>
        <v>10</v>
      </c>
    </row>
    <row r="29" spans="1:5" x14ac:dyDescent="0.25">
      <c r="A29" s="80">
        <v>42756</v>
      </c>
      <c r="B29" s="4">
        <v>67</v>
      </c>
      <c r="C29" s="4">
        <v>46</v>
      </c>
      <c r="D29" s="81">
        <f t="shared" si="0"/>
        <v>56.5</v>
      </c>
      <c r="E29" s="81">
        <f t="shared" si="1"/>
        <v>8.5</v>
      </c>
    </row>
    <row r="30" spans="1:5" x14ac:dyDescent="0.25">
      <c r="A30" s="80">
        <v>42757</v>
      </c>
      <c r="B30" s="4">
        <v>64</v>
      </c>
      <c r="C30" s="4">
        <v>45</v>
      </c>
      <c r="D30" s="81">
        <f t="shared" si="0"/>
        <v>54.5</v>
      </c>
      <c r="E30" s="81">
        <f t="shared" si="1"/>
        <v>10.5</v>
      </c>
    </row>
    <row r="31" spans="1:5" x14ac:dyDescent="0.25">
      <c r="A31" s="80">
        <v>42758</v>
      </c>
      <c r="B31" s="4">
        <v>45</v>
      </c>
      <c r="C31" s="4">
        <v>31</v>
      </c>
      <c r="D31" s="81">
        <f t="shared" si="0"/>
        <v>38</v>
      </c>
      <c r="E31" s="81">
        <f t="shared" si="1"/>
        <v>27</v>
      </c>
    </row>
    <row r="32" spans="1:5" x14ac:dyDescent="0.25">
      <c r="A32" s="80">
        <v>42759</v>
      </c>
      <c r="B32" s="4">
        <v>52</v>
      </c>
      <c r="C32" s="4">
        <v>28</v>
      </c>
      <c r="D32" s="81">
        <f t="shared" si="0"/>
        <v>40</v>
      </c>
      <c r="E32" s="81">
        <f t="shared" si="1"/>
        <v>25</v>
      </c>
    </row>
    <row r="33" spans="1:5" x14ac:dyDescent="0.25">
      <c r="A33" s="80">
        <v>42760</v>
      </c>
      <c r="B33" s="4">
        <v>59</v>
      </c>
      <c r="C33" s="4">
        <v>30</v>
      </c>
      <c r="D33" s="81">
        <f t="shared" si="0"/>
        <v>44.5</v>
      </c>
      <c r="E33" s="81">
        <f t="shared" si="1"/>
        <v>20.5</v>
      </c>
    </row>
    <row r="34" spans="1:5" x14ac:dyDescent="0.25">
      <c r="A34" s="80">
        <v>42761</v>
      </c>
      <c r="B34" s="4">
        <v>39</v>
      </c>
      <c r="C34" s="4">
        <v>32</v>
      </c>
      <c r="D34" s="81">
        <f t="shared" si="0"/>
        <v>35.5</v>
      </c>
      <c r="E34" s="81">
        <f t="shared" si="1"/>
        <v>29.5</v>
      </c>
    </row>
    <row r="35" spans="1:5" x14ac:dyDescent="0.25">
      <c r="A35" s="80">
        <v>42762</v>
      </c>
      <c r="B35" s="4">
        <v>44</v>
      </c>
      <c r="C35" s="4">
        <v>27</v>
      </c>
      <c r="D35" s="81">
        <f t="shared" si="0"/>
        <v>35.5</v>
      </c>
      <c r="E35" s="81">
        <f t="shared" si="1"/>
        <v>29.5</v>
      </c>
    </row>
    <row r="36" spans="1:5" x14ac:dyDescent="0.25">
      <c r="A36" s="80">
        <v>42763</v>
      </c>
      <c r="B36" s="4">
        <v>50</v>
      </c>
      <c r="C36" s="4">
        <v>29</v>
      </c>
      <c r="D36" s="81">
        <f t="shared" si="0"/>
        <v>39.5</v>
      </c>
      <c r="E36" s="81">
        <f t="shared" si="1"/>
        <v>25.5</v>
      </c>
    </row>
    <row r="37" spans="1:5" x14ac:dyDescent="0.25">
      <c r="A37" s="80">
        <v>42764</v>
      </c>
      <c r="B37" s="4">
        <v>42</v>
      </c>
      <c r="C37" s="4">
        <v>28</v>
      </c>
      <c r="D37" s="81">
        <f t="shared" si="0"/>
        <v>35</v>
      </c>
      <c r="E37" s="81">
        <f t="shared" si="1"/>
        <v>30</v>
      </c>
    </row>
    <row r="38" spans="1:5" x14ac:dyDescent="0.25">
      <c r="A38" s="80">
        <v>42765</v>
      </c>
      <c r="B38" s="4">
        <v>48</v>
      </c>
      <c r="C38" s="4">
        <v>22</v>
      </c>
      <c r="D38" s="81">
        <f t="shared" si="0"/>
        <v>35</v>
      </c>
      <c r="E38" s="81">
        <f t="shared" si="1"/>
        <v>30</v>
      </c>
    </row>
    <row r="39" spans="1:5" x14ac:dyDescent="0.25">
      <c r="A39" s="80">
        <v>42766</v>
      </c>
      <c r="B39" s="4">
        <v>61</v>
      </c>
      <c r="C39" s="4">
        <v>30</v>
      </c>
      <c r="D39" s="81">
        <f t="shared" si="0"/>
        <v>45.5</v>
      </c>
      <c r="E39" s="81">
        <f t="shared" si="1"/>
        <v>19.5</v>
      </c>
    </row>
    <row r="40" spans="1:5" x14ac:dyDescent="0.25">
      <c r="A40" s="80">
        <v>42767</v>
      </c>
      <c r="B40" s="4">
        <v>54</v>
      </c>
      <c r="C40" s="4">
        <v>38</v>
      </c>
      <c r="D40" s="81">
        <f t="shared" si="0"/>
        <v>46</v>
      </c>
      <c r="E40" s="81">
        <f t="shared" si="1"/>
        <v>19</v>
      </c>
    </row>
    <row r="41" spans="1:5" x14ac:dyDescent="0.25">
      <c r="A41" s="80">
        <v>42768</v>
      </c>
      <c r="B41" s="4">
        <v>38</v>
      </c>
      <c r="C41" s="4">
        <v>30</v>
      </c>
      <c r="D41" s="81">
        <f t="shared" si="0"/>
        <v>34</v>
      </c>
      <c r="E41" s="81">
        <f t="shared" si="1"/>
        <v>31</v>
      </c>
    </row>
    <row r="42" spans="1:5" x14ac:dyDescent="0.25">
      <c r="A42" s="80">
        <v>42769</v>
      </c>
      <c r="B42" s="4">
        <v>37</v>
      </c>
      <c r="C42" s="4">
        <v>17</v>
      </c>
      <c r="D42" s="81">
        <f t="shared" si="0"/>
        <v>27</v>
      </c>
      <c r="E42" s="81">
        <f t="shared" si="1"/>
        <v>38</v>
      </c>
    </row>
    <row r="43" spans="1:5" x14ac:dyDescent="0.25">
      <c r="A43" s="80">
        <v>42770</v>
      </c>
      <c r="B43" s="4">
        <v>41</v>
      </c>
      <c r="C43" s="4">
        <v>16</v>
      </c>
      <c r="D43" s="81">
        <f t="shared" si="0"/>
        <v>28.5</v>
      </c>
      <c r="E43" s="81">
        <f t="shared" si="1"/>
        <v>36.5</v>
      </c>
    </row>
    <row r="44" spans="1:5" x14ac:dyDescent="0.25">
      <c r="A44" s="80">
        <v>42771</v>
      </c>
      <c r="B44" s="4">
        <v>55</v>
      </c>
      <c r="C44" s="4">
        <v>29</v>
      </c>
      <c r="D44" s="81">
        <f t="shared" si="0"/>
        <v>42</v>
      </c>
      <c r="E44" s="81">
        <f t="shared" si="1"/>
        <v>23</v>
      </c>
    </row>
    <row r="45" spans="1:5" x14ac:dyDescent="0.25">
      <c r="A45" s="80">
        <v>42772</v>
      </c>
      <c r="B45" s="4">
        <v>65</v>
      </c>
      <c r="C45" s="4">
        <v>33</v>
      </c>
      <c r="D45" s="81">
        <f t="shared" si="0"/>
        <v>49</v>
      </c>
      <c r="E45" s="81">
        <f t="shared" si="1"/>
        <v>16</v>
      </c>
    </row>
    <row r="46" spans="1:5" x14ac:dyDescent="0.25">
      <c r="A46" s="80">
        <v>42773</v>
      </c>
      <c r="B46" s="4">
        <v>73</v>
      </c>
      <c r="C46" s="4">
        <v>49</v>
      </c>
      <c r="D46" s="81">
        <f t="shared" si="0"/>
        <v>61</v>
      </c>
      <c r="E46" s="81">
        <f t="shared" si="1"/>
        <v>4</v>
      </c>
    </row>
    <row r="47" spans="1:5" x14ac:dyDescent="0.25">
      <c r="A47" s="80">
        <v>42774</v>
      </c>
      <c r="B47" s="4">
        <v>49</v>
      </c>
      <c r="C47" s="4">
        <v>29</v>
      </c>
      <c r="D47" s="81">
        <f t="shared" si="0"/>
        <v>39</v>
      </c>
      <c r="E47" s="81">
        <f t="shared" si="1"/>
        <v>26</v>
      </c>
    </row>
    <row r="48" spans="1:5" x14ac:dyDescent="0.25">
      <c r="A48" s="80">
        <v>42775</v>
      </c>
      <c r="B48" s="4">
        <v>34</v>
      </c>
      <c r="C48" s="4">
        <v>21</v>
      </c>
      <c r="D48" s="81">
        <f t="shared" si="0"/>
        <v>27.5</v>
      </c>
      <c r="E48" s="81">
        <f t="shared" si="1"/>
        <v>37.5</v>
      </c>
    </row>
    <row r="49" spans="1:5" x14ac:dyDescent="0.25">
      <c r="A49" s="80">
        <v>42776</v>
      </c>
      <c r="B49" s="4">
        <v>59</v>
      </c>
      <c r="C49" s="4">
        <v>26</v>
      </c>
      <c r="D49" s="81">
        <f t="shared" si="0"/>
        <v>42.5</v>
      </c>
      <c r="E49" s="81">
        <f t="shared" si="1"/>
        <v>22.5</v>
      </c>
    </row>
    <row r="50" spans="1:5" x14ac:dyDescent="0.25">
      <c r="A50" s="80">
        <v>42777</v>
      </c>
      <c r="B50" s="4">
        <v>71</v>
      </c>
      <c r="C50" s="4">
        <v>51</v>
      </c>
      <c r="D50" s="81">
        <f t="shared" si="0"/>
        <v>61</v>
      </c>
      <c r="E50" s="81">
        <f t="shared" si="1"/>
        <v>4</v>
      </c>
    </row>
    <row r="51" spans="1:5" x14ac:dyDescent="0.25">
      <c r="A51" s="80">
        <v>42778</v>
      </c>
      <c r="B51" s="4">
        <v>63</v>
      </c>
      <c r="C51" s="4">
        <v>37</v>
      </c>
      <c r="D51" s="81">
        <f t="shared" si="0"/>
        <v>50</v>
      </c>
      <c r="E51" s="81">
        <f t="shared" si="1"/>
        <v>15</v>
      </c>
    </row>
    <row r="52" spans="1:5" x14ac:dyDescent="0.25">
      <c r="A52" s="80">
        <v>42779</v>
      </c>
      <c r="B52" s="4">
        <v>49</v>
      </c>
      <c r="C52" s="4">
        <v>25</v>
      </c>
      <c r="D52" s="81">
        <f t="shared" si="0"/>
        <v>37</v>
      </c>
      <c r="E52" s="81">
        <f t="shared" si="1"/>
        <v>28</v>
      </c>
    </row>
    <row r="53" spans="1:5" x14ac:dyDescent="0.25">
      <c r="A53" s="80">
        <v>42780</v>
      </c>
      <c r="B53" s="4">
        <v>50</v>
      </c>
      <c r="C53" s="4">
        <v>37</v>
      </c>
      <c r="D53" s="81">
        <f t="shared" si="0"/>
        <v>43.5</v>
      </c>
      <c r="E53" s="81">
        <f t="shared" si="1"/>
        <v>21.5</v>
      </c>
    </row>
    <row r="54" spans="1:5" x14ac:dyDescent="0.25">
      <c r="A54" s="80">
        <v>42781</v>
      </c>
      <c r="B54" s="4">
        <v>49</v>
      </c>
      <c r="C54" s="4">
        <v>27</v>
      </c>
      <c r="D54" s="81">
        <f t="shared" si="0"/>
        <v>38</v>
      </c>
      <c r="E54" s="81">
        <f t="shared" si="1"/>
        <v>27</v>
      </c>
    </row>
    <row r="55" spans="1:5" x14ac:dyDescent="0.25">
      <c r="A55" s="80">
        <v>42782</v>
      </c>
      <c r="B55" s="4">
        <v>60</v>
      </c>
      <c r="C55" s="4">
        <v>23</v>
      </c>
      <c r="D55" s="81">
        <f t="shared" si="0"/>
        <v>41.5</v>
      </c>
      <c r="E55" s="81">
        <f t="shared" si="1"/>
        <v>23.5</v>
      </c>
    </row>
    <row r="56" spans="1:5" x14ac:dyDescent="0.25">
      <c r="A56" s="80">
        <v>42783</v>
      </c>
      <c r="B56" s="4">
        <v>67</v>
      </c>
      <c r="C56" s="4">
        <v>35</v>
      </c>
      <c r="D56" s="81">
        <f t="shared" si="0"/>
        <v>51</v>
      </c>
      <c r="E56" s="81">
        <f t="shared" si="1"/>
        <v>14</v>
      </c>
    </row>
    <row r="57" spans="1:5" x14ac:dyDescent="0.25">
      <c r="A57" s="80">
        <v>42784</v>
      </c>
      <c r="B57" s="4">
        <v>56</v>
      </c>
      <c r="C57" s="4">
        <v>49</v>
      </c>
      <c r="D57" s="81">
        <f t="shared" si="0"/>
        <v>52.5</v>
      </c>
      <c r="E57" s="81">
        <f t="shared" si="1"/>
        <v>12.5</v>
      </c>
    </row>
    <row r="58" spans="1:5" x14ac:dyDescent="0.25">
      <c r="A58" s="80">
        <v>42785</v>
      </c>
      <c r="B58" s="4">
        <v>61</v>
      </c>
      <c r="C58" s="4">
        <v>46</v>
      </c>
      <c r="D58" s="81">
        <f t="shared" si="0"/>
        <v>53.5</v>
      </c>
      <c r="E58" s="81">
        <f t="shared" si="1"/>
        <v>11.5</v>
      </c>
    </row>
    <row r="59" spans="1:5" x14ac:dyDescent="0.25">
      <c r="A59" s="80">
        <v>42786</v>
      </c>
      <c r="B59" s="4">
        <v>73</v>
      </c>
      <c r="C59" s="4">
        <v>44</v>
      </c>
      <c r="D59" s="81">
        <f t="shared" si="0"/>
        <v>58.5</v>
      </c>
      <c r="E59" s="81">
        <f t="shared" si="1"/>
        <v>6.5</v>
      </c>
    </row>
    <row r="60" spans="1:5" x14ac:dyDescent="0.25">
      <c r="A60" s="80">
        <v>42787</v>
      </c>
      <c r="B60" s="4">
        <v>64</v>
      </c>
      <c r="C60" s="4">
        <v>55</v>
      </c>
      <c r="D60" s="81">
        <f t="shared" si="0"/>
        <v>59.5</v>
      </c>
      <c r="E60" s="81">
        <f t="shared" si="1"/>
        <v>5.5</v>
      </c>
    </row>
    <row r="61" spans="1:5" x14ac:dyDescent="0.25">
      <c r="A61" s="80">
        <v>42788</v>
      </c>
      <c r="B61" s="4">
        <v>71</v>
      </c>
      <c r="C61" s="4">
        <v>53</v>
      </c>
      <c r="D61" s="81">
        <f t="shared" si="0"/>
        <v>62</v>
      </c>
      <c r="E61" s="81">
        <f t="shared" si="1"/>
        <v>3</v>
      </c>
    </row>
    <row r="62" spans="1:5" x14ac:dyDescent="0.25">
      <c r="A62" s="80">
        <v>42789</v>
      </c>
      <c r="B62" s="4">
        <v>72</v>
      </c>
      <c r="C62" s="4">
        <v>50</v>
      </c>
      <c r="D62" s="81">
        <f t="shared" si="0"/>
        <v>61</v>
      </c>
      <c r="E62" s="81">
        <f t="shared" si="1"/>
        <v>4</v>
      </c>
    </row>
    <row r="63" spans="1:5" x14ac:dyDescent="0.25">
      <c r="A63" s="80">
        <v>42790</v>
      </c>
      <c r="B63" s="4">
        <v>69</v>
      </c>
      <c r="C63" s="4">
        <v>41</v>
      </c>
      <c r="D63" s="81">
        <f t="shared" si="0"/>
        <v>55</v>
      </c>
      <c r="E63" s="81">
        <f t="shared" si="1"/>
        <v>10</v>
      </c>
    </row>
    <row r="64" spans="1:5" x14ac:dyDescent="0.25">
      <c r="A64" s="80">
        <v>42791</v>
      </c>
      <c r="B64" s="4">
        <v>45</v>
      </c>
      <c r="C64" s="4">
        <v>26</v>
      </c>
      <c r="D64" s="81">
        <f t="shared" si="0"/>
        <v>35.5</v>
      </c>
      <c r="E64" s="81">
        <f t="shared" si="1"/>
        <v>29.5</v>
      </c>
    </row>
    <row r="65" spans="1:5" x14ac:dyDescent="0.25">
      <c r="A65" s="80">
        <v>42792</v>
      </c>
      <c r="B65" s="4">
        <v>51</v>
      </c>
      <c r="C65" s="4">
        <v>22</v>
      </c>
      <c r="D65" s="81">
        <f t="shared" si="0"/>
        <v>36.5</v>
      </c>
      <c r="E65" s="81">
        <f t="shared" si="1"/>
        <v>28.5</v>
      </c>
    </row>
    <row r="66" spans="1:5" x14ac:dyDescent="0.25">
      <c r="A66" s="80">
        <v>42793</v>
      </c>
      <c r="B66" s="4">
        <v>63</v>
      </c>
      <c r="C66" s="4">
        <v>42</v>
      </c>
      <c r="D66" s="81">
        <f t="shared" si="0"/>
        <v>52.5</v>
      </c>
      <c r="E66" s="81">
        <f t="shared" si="1"/>
        <v>12.5</v>
      </c>
    </row>
    <row r="67" spans="1:5" x14ac:dyDescent="0.25">
      <c r="A67" s="80">
        <v>42794</v>
      </c>
      <c r="B67" s="4">
        <v>70</v>
      </c>
      <c r="C67" s="4">
        <v>54</v>
      </c>
      <c r="D67" s="81">
        <f t="shared" si="0"/>
        <v>62</v>
      </c>
      <c r="E67" s="81">
        <f t="shared" si="1"/>
        <v>3</v>
      </c>
    </row>
    <row r="68" spans="1:5" x14ac:dyDescent="0.25">
      <c r="A68" s="80">
        <v>42795</v>
      </c>
      <c r="B68" s="4">
        <v>70</v>
      </c>
      <c r="C68" s="4">
        <v>38</v>
      </c>
      <c r="D68" s="81">
        <f t="shared" si="0"/>
        <v>54</v>
      </c>
      <c r="E68" s="81">
        <f t="shared" si="1"/>
        <v>11</v>
      </c>
    </row>
    <row r="69" spans="1:5" x14ac:dyDescent="0.25">
      <c r="A69" s="80">
        <v>42796</v>
      </c>
      <c r="B69" s="4">
        <v>56</v>
      </c>
      <c r="C69" s="4">
        <v>27</v>
      </c>
      <c r="D69" s="81">
        <f t="shared" si="0"/>
        <v>41.5</v>
      </c>
      <c r="E69" s="81">
        <f t="shared" si="1"/>
        <v>23.5</v>
      </c>
    </row>
    <row r="70" spans="1:5" x14ac:dyDescent="0.25">
      <c r="A70" s="80">
        <v>42797</v>
      </c>
      <c r="B70" s="4">
        <v>48</v>
      </c>
      <c r="C70" s="4">
        <v>29</v>
      </c>
      <c r="D70" s="81">
        <f t="shared" si="0"/>
        <v>38.5</v>
      </c>
      <c r="E70" s="81">
        <f t="shared" si="1"/>
        <v>26.5</v>
      </c>
    </row>
    <row r="71" spans="1:5" x14ac:dyDescent="0.25">
      <c r="A71" s="80">
        <v>42798</v>
      </c>
      <c r="B71" s="4">
        <v>66</v>
      </c>
      <c r="C71" s="4">
        <v>31</v>
      </c>
      <c r="D71" s="81">
        <f t="shared" si="0"/>
        <v>48.5</v>
      </c>
      <c r="E71" s="81">
        <f t="shared" si="1"/>
        <v>16.5</v>
      </c>
    </row>
    <row r="72" spans="1:5" x14ac:dyDescent="0.25">
      <c r="A72" s="80">
        <v>42799</v>
      </c>
      <c r="B72" s="4">
        <v>56</v>
      </c>
      <c r="C72" s="4">
        <v>42</v>
      </c>
      <c r="D72" s="81">
        <f t="shared" si="0"/>
        <v>49</v>
      </c>
      <c r="E72" s="81">
        <f t="shared" si="1"/>
        <v>16</v>
      </c>
    </row>
    <row r="73" spans="1:5" x14ac:dyDescent="0.25">
      <c r="A73" s="80">
        <v>42800</v>
      </c>
      <c r="B73" s="4">
        <v>66</v>
      </c>
      <c r="C73" s="4">
        <v>52</v>
      </c>
      <c r="D73" s="81">
        <f t="shared" si="0"/>
        <v>59</v>
      </c>
      <c r="E73" s="81">
        <f t="shared" si="1"/>
        <v>6</v>
      </c>
    </row>
    <row r="74" spans="1:5" x14ac:dyDescent="0.25">
      <c r="A74" s="80">
        <v>42801</v>
      </c>
      <c r="B74" s="4">
        <v>63</v>
      </c>
      <c r="C74" s="4">
        <v>40</v>
      </c>
      <c r="D74" s="81">
        <f t="shared" ref="D74:D137" si="2">(B74+C74)/2</f>
        <v>51.5</v>
      </c>
      <c r="E74" s="81">
        <f t="shared" ref="E74:E137" si="3">IF(65-D74&gt;0,65-D74,0)</f>
        <v>13.5</v>
      </c>
    </row>
    <row r="75" spans="1:5" x14ac:dyDescent="0.25">
      <c r="A75" s="80">
        <v>42802</v>
      </c>
      <c r="B75" s="4">
        <v>65</v>
      </c>
      <c r="C75" s="4">
        <v>34</v>
      </c>
      <c r="D75" s="81">
        <f t="shared" si="2"/>
        <v>49.5</v>
      </c>
      <c r="E75" s="81">
        <f t="shared" si="3"/>
        <v>15.5</v>
      </c>
    </row>
    <row r="76" spans="1:5" x14ac:dyDescent="0.25">
      <c r="A76" s="80">
        <v>42803</v>
      </c>
      <c r="B76" s="4">
        <v>71</v>
      </c>
      <c r="C76" s="4">
        <v>37</v>
      </c>
      <c r="D76" s="81">
        <f t="shared" si="2"/>
        <v>54</v>
      </c>
      <c r="E76" s="81">
        <f t="shared" si="3"/>
        <v>11</v>
      </c>
    </row>
    <row r="77" spans="1:5" x14ac:dyDescent="0.25">
      <c r="A77" s="80">
        <v>42804</v>
      </c>
      <c r="B77" s="4">
        <v>55</v>
      </c>
      <c r="C77" s="4">
        <v>37</v>
      </c>
      <c r="D77" s="81">
        <f t="shared" si="2"/>
        <v>46</v>
      </c>
      <c r="E77" s="81">
        <f t="shared" si="3"/>
        <v>19</v>
      </c>
    </row>
    <row r="78" spans="1:5" x14ac:dyDescent="0.25">
      <c r="A78" s="80">
        <v>42805</v>
      </c>
      <c r="B78" s="4">
        <v>39</v>
      </c>
      <c r="C78" s="4">
        <v>30</v>
      </c>
      <c r="D78" s="81">
        <f t="shared" si="2"/>
        <v>34.5</v>
      </c>
      <c r="E78" s="81">
        <f t="shared" si="3"/>
        <v>30.5</v>
      </c>
    </row>
    <row r="79" spans="1:5" x14ac:dyDescent="0.25">
      <c r="A79" s="80">
        <v>42806</v>
      </c>
      <c r="B79" s="4">
        <v>47</v>
      </c>
      <c r="C79" s="4">
        <v>26</v>
      </c>
      <c r="D79" s="81">
        <f t="shared" si="2"/>
        <v>36.5</v>
      </c>
      <c r="E79" s="81">
        <f t="shared" si="3"/>
        <v>28.5</v>
      </c>
    </row>
    <row r="80" spans="1:5" x14ac:dyDescent="0.25">
      <c r="A80" s="80">
        <v>42807</v>
      </c>
      <c r="B80" s="4">
        <v>40</v>
      </c>
      <c r="C80" s="4">
        <v>32</v>
      </c>
      <c r="D80" s="81">
        <f t="shared" si="2"/>
        <v>36</v>
      </c>
      <c r="E80" s="81">
        <f t="shared" si="3"/>
        <v>29</v>
      </c>
    </row>
    <row r="81" spans="1:5" x14ac:dyDescent="0.25">
      <c r="A81" s="80">
        <v>42808</v>
      </c>
      <c r="B81" s="4">
        <v>37</v>
      </c>
      <c r="C81" s="4">
        <v>24</v>
      </c>
      <c r="D81" s="81">
        <f t="shared" si="2"/>
        <v>30.5</v>
      </c>
      <c r="E81" s="81">
        <f t="shared" si="3"/>
        <v>34.5</v>
      </c>
    </row>
    <row r="82" spans="1:5" x14ac:dyDescent="0.25">
      <c r="A82" s="80">
        <v>42809</v>
      </c>
      <c r="B82" s="4">
        <v>39</v>
      </c>
      <c r="C82" s="4">
        <v>17</v>
      </c>
      <c r="D82" s="81">
        <f t="shared" si="2"/>
        <v>28</v>
      </c>
      <c r="E82" s="81">
        <f t="shared" si="3"/>
        <v>37</v>
      </c>
    </row>
    <row r="83" spans="1:5" x14ac:dyDescent="0.25">
      <c r="A83" s="80">
        <v>42810</v>
      </c>
      <c r="B83" s="4">
        <v>47</v>
      </c>
      <c r="C83" s="4">
        <v>21</v>
      </c>
      <c r="D83" s="81">
        <f t="shared" si="2"/>
        <v>34</v>
      </c>
      <c r="E83" s="81">
        <f t="shared" si="3"/>
        <v>31</v>
      </c>
    </row>
    <row r="84" spans="1:5" x14ac:dyDescent="0.25">
      <c r="A84" s="80">
        <v>42811</v>
      </c>
      <c r="B84" s="4">
        <v>60</v>
      </c>
      <c r="C84" s="4">
        <v>43</v>
      </c>
      <c r="D84" s="81">
        <f t="shared" si="2"/>
        <v>51.5</v>
      </c>
      <c r="E84" s="81">
        <f t="shared" si="3"/>
        <v>13.5</v>
      </c>
    </row>
    <row r="85" spans="1:5" x14ac:dyDescent="0.25">
      <c r="A85" s="80">
        <v>42812</v>
      </c>
      <c r="B85" s="4">
        <v>65</v>
      </c>
      <c r="C85" s="4">
        <v>40</v>
      </c>
      <c r="D85" s="81">
        <f t="shared" si="2"/>
        <v>52.5</v>
      </c>
      <c r="E85" s="81">
        <f t="shared" si="3"/>
        <v>12.5</v>
      </c>
    </row>
    <row r="86" spans="1:5" x14ac:dyDescent="0.25">
      <c r="A86" s="80">
        <v>42813</v>
      </c>
      <c r="B86" s="4">
        <v>55</v>
      </c>
      <c r="C86" s="4">
        <v>30</v>
      </c>
      <c r="D86" s="81">
        <f t="shared" si="2"/>
        <v>42.5</v>
      </c>
      <c r="E86" s="81">
        <f t="shared" si="3"/>
        <v>22.5</v>
      </c>
    </row>
    <row r="87" spans="1:5" x14ac:dyDescent="0.25">
      <c r="A87" s="80">
        <v>42814</v>
      </c>
      <c r="B87" s="4">
        <v>80</v>
      </c>
      <c r="C87" s="4">
        <v>41</v>
      </c>
      <c r="D87" s="81">
        <f t="shared" si="2"/>
        <v>60.5</v>
      </c>
      <c r="E87" s="81">
        <f t="shared" si="3"/>
        <v>4.5</v>
      </c>
    </row>
    <row r="88" spans="1:5" x14ac:dyDescent="0.25">
      <c r="A88" s="80">
        <v>42815</v>
      </c>
      <c r="B88" s="4">
        <v>63</v>
      </c>
      <c r="C88" s="4">
        <v>50</v>
      </c>
      <c r="D88" s="81">
        <f t="shared" si="2"/>
        <v>56.5</v>
      </c>
      <c r="E88" s="81">
        <f t="shared" si="3"/>
        <v>8.5</v>
      </c>
    </row>
    <row r="89" spans="1:5" x14ac:dyDescent="0.25">
      <c r="A89" s="80">
        <v>42816</v>
      </c>
      <c r="B89" s="4">
        <v>56</v>
      </c>
      <c r="C89" s="4">
        <v>42</v>
      </c>
      <c r="D89" s="81">
        <f t="shared" si="2"/>
        <v>49</v>
      </c>
      <c r="E89" s="81">
        <f t="shared" si="3"/>
        <v>16</v>
      </c>
    </row>
    <row r="90" spans="1:5" x14ac:dyDescent="0.25">
      <c r="A90" s="80">
        <v>42817</v>
      </c>
      <c r="B90" s="4">
        <v>65</v>
      </c>
      <c r="C90" s="4">
        <v>42</v>
      </c>
      <c r="D90" s="81">
        <f t="shared" si="2"/>
        <v>53.5</v>
      </c>
      <c r="E90" s="81">
        <f t="shared" si="3"/>
        <v>11.5</v>
      </c>
    </row>
    <row r="91" spans="1:5" x14ac:dyDescent="0.25">
      <c r="A91" s="80">
        <v>42818</v>
      </c>
      <c r="B91" s="4">
        <v>74</v>
      </c>
      <c r="C91" s="4">
        <v>61</v>
      </c>
      <c r="D91" s="81">
        <f t="shared" si="2"/>
        <v>67.5</v>
      </c>
      <c r="E91" s="81">
        <f t="shared" si="3"/>
        <v>0</v>
      </c>
    </row>
    <row r="92" spans="1:5" x14ac:dyDescent="0.25">
      <c r="A92" s="80">
        <v>42819</v>
      </c>
      <c r="B92" s="4">
        <v>66</v>
      </c>
      <c r="C92" s="4">
        <v>54</v>
      </c>
      <c r="D92" s="81">
        <f t="shared" si="2"/>
        <v>60</v>
      </c>
      <c r="E92" s="81">
        <f t="shared" si="3"/>
        <v>5</v>
      </c>
    </row>
    <row r="93" spans="1:5" x14ac:dyDescent="0.25">
      <c r="A93" s="80">
        <v>42820</v>
      </c>
      <c r="B93" s="4">
        <v>64</v>
      </c>
      <c r="C93" s="4">
        <v>50</v>
      </c>
      <c r="D93" s="81">
        <f t="shared" si="2"/>
        <v>57</v>
      </c>
      <c r="E93" s="81">
        <f t="shared" si="3"/>
        <v>8</v>
      </c>
    </row>
    <row r="94" spans="1:5" x14ac:dyDescent="0.25">
      <c r="A94" s="80">
        <v>42821</v>
      </c>
      <c r="B94" s="4">
        <v>65</v>
      </c>
      <c r="C94" s="4">
        <v>48</v>
      </c>
      <c r="D94" s="81">
        <f t="shared" si="2"/>
        <v>56.5</v>
      </c>
      <c r="E94" s="81">
        <f t="shared" si="3"/>
        <v>8.5</v>
      </c>
    </row>
    <row r="95" spans="1:5" x14ac:dyDescent="0.25">
      <c r="A95" s="80">
        <v>42822</v>
      </c>
      <c r="B95" s="4">
        <v>60</v>
      </c>
      <c r="C95" s="4">
        <v>51</v>
      </c>
      <c r="D95" s="81">
        <f t="shared" si="2"/>
        <v>55.5</v>
      </c>
      <c r="E95" s="81">
        <f t="shared" si="3"/>
        <v>9.5</v>
      </c>
    </row>
    <row r="96" spans="1:5" x14ac:dyDescent="0.25">
      <c r="A96" s="80">
        <v>42823</v>
      </c>
      <c r="B96" s="4">
        <v>74</v>
      </c>
      <c r="C96" s="4">
        <v>46</v>
      </c>
      <c r="D96" s="81">
        <f t="shared" si="2"/>
        <v>60</v>
      </c>
      <c r="E96" s="81">
        <f t="shared" si="3"/>
        <v>5</v>
      </c>
    </row>
    <row r="97" spans="1:5" x14ac:dyDescent="0.25">
      <c r="A97" s="80">
        <v>42824</v>
      </c>
      <c r="B97" s="4">
        <v>72</v>
      </c>
      <c r="C97" s="4">
        <v>51</v>
      </c>
      <c r="D97" s="81">
        <f t="shared" si="2"/>
        <v>61.5</v>
      </c>
      <c r="E97" s="81">
        <f t="shared" si="3"/>
        <v>3.5</v>
      </c>
    </row>
    <row r="98" spans="1:5" x14ac:dyDescent="0.25">
      <c r="A98" s="80">
        <v>42825</v>
      </c>
      <c r="B98" s="4">
        <v>56</v>
      </c>
      <c r="C98" s="4">
        <v>48</v>
      </c>
      <c r="D98" s="81">
        <f t="shared" si="2"/>
        <v>52</v>
      </c>
      <c r="E98" s="81">
        <f t="shared" si="3"/>
        <v>13</v>
      </c>
    </row>
    <row r="99" spans="1:5" x14ac:dyDescent="0.25">
      <c r="A99" s="80">
        <v>42826</v>
      </c>
      <c r="B99" s="4">
        <v>63</v>
      </c>
      <c r="C99" s="4">
        <v>44</v>
      </c>
      <c r="D99" s="81">
        <f t="shared" si="2"/>
        <v>53.5</v>
      </c>
      <c r="E99" s="81">
        <f t="shared" si="3"/>
        <v>11.5</v>
      </c>
    </row>
    <row r="100" spans="1:5" x14ac:dyDescent="0.25">
      <c r="A100" s="80">
        <v>42827</v>
      </c>
      <c r="B100" s="4">
        <v>70</v>
      </c>
      <c r="C100" s="4">
        <v>44</v>
      </c>
      <c r="D100" s="81">
        <f t="shared" si="2"/>
        <v>57</v>
      </c>
      <c r="E100" s="81">
        <f t="shared" si="3"/>
        <v>8</v>
      </c>
    </row>
    <row r="101" spans="1:5" x14ac:dyDescent="0.25">
      <c r="A101" s="80">
        <v>42828</v>
      </c>
      <c r="B101" s="4">
        <v>70</v>
      </c>
      <c r="C101" s="4">
        <v>54</v>
      </c>
      <c r="D101" s="81">
        <f t="shared" si="2"/>
        <v>62</v>
      </c>
      <c r="E101" s="81">
        <f t="shared" si="3"/>
        <v>3</v>
      </c>
    </row>
    <row r="102" spans="1:5" x14ac:dyDescent="0.25">
      <c r="A102" s="80">
        <v>42829</v>
      </c>
      <c r="B102" s="4">
        <v>74</v>
      </c>
      <c r="C102" s="4">
        <v>46</v>
      </c>
      <c r="D102" s="81">
        <f t="shared" si="2"/>
        <v>60</v>
      </c>
      <c r="E102" s="81">
        <f t="shared" si="3"/>
        <v>5</v>
      </c>
    </row>
    <row r="103" spans="1:5" x14ac:dyDescent="0.25">
      <c r="A103" s="80">
        <v>42830</v>
      </c>
      <c r="B103" s="4">
        <v>69</v>
      </c>
      <c r="C103" s="4">
        <v>42</v>
      </c>
      <c r="D103" s="81">
        <f t="shared" si="2"/>
        <v>55.5</v>
      </c>
      <c r="E103" s="81">
        <f t="shared" si="3"/>
        <v>9.5</v>
      </c>
    </row>
    <row r="104" spans="1:5" x14ac:dyDescent="0.25">
      <c r="A104" s="80">
        <v>42831</v>
      </c>
      <c r="B104" s="4">
        <v>62</v>
      </c>
      <c r="C104" s="4">
        <v>40</v>
      </c>
      <c r="D104" s="81">
        <f t="shared" si="2"/>
        <v>51</v>
      </c>
      <c r="E104" s="81">
        <f t="shared" si="3"/>
        <v>14</v>
      </c>
    </row>
    <row r="105" spans="1:5" x14ac:dyDescent="0.25">
      <c r="A105" s="80">
        <v>42832</v>
      </c>
      <c r="B105" s="4">
        <v>64</v>
      </c>
      <c r="C105" s="4">
        <v>36</v>
      </c>
      <c r="D105" s="81">
        <f t="shared" si="2"/>
        <v>50</v>
      </c>
      <c r="E105" s="81">
        <f t="shared" si="3"/>
        <v>15</v>
      </c>
    </row>
    <row r="106" spans="1:5" x14ac:dyDescent="0.25">
      <c r="A106" s="80">
        <v>42833</v>
      </c>
      <c r="B106" s="4">
        <v>73</v>
      </c>
      <c r="C106" s="4">
        <v>38</v>
      </c>
      <c r="D106" s="81">
        <f t="shared" si="2"/>
        <v>55.5</v>
      </c>
      <c r="E106" s="81">
        <f t="shared" si="3"/>
        <v>9.5</v>
      </c>
    </row>
    <row r="107" spans="1:5" x14ac:dyDescent="0.25">
      <c r="A107" s="80">
        <v>42834</v>
      </c>
      <c r="B107" s="4">
        <v>79</v>
      </c>
      <c r="C107" s="4">
        <v>57</v>
      </c>
      <c r="D107" s="81">
        <f t="shared" si="2"/>
        <v>68</v>
      </c>
      <c r="E107" s="81">
        <f t="shared" si="3"/>
        <v>0</v>
      </c>
    </row>
    <row r="108" spans="1:5" x14ac:dyDescent="0.25">
      <c r="A108" s="80">
        <v>42835</v>
      </c>
      <c r="B108" s="4">
        <v>74</v>
      </c>
      <c r="C108" s="4">
        <v>62</v>
      </c>
      <c r="D108" s="81">
        <f t="shared" si="2"/>
        <v>68</v>
      </c>
      <c r="E108" s="81">
        <f t="shared" si="3"/>
        <v>0</v>
      </c>
    </row>
    <row r="109" spans="1:5" x14ac:dyDescent="0.25">
      <c r="A109" s="80">
        <v>42836</v>
      </c>
      <c r="B109" s="4">
        <v>68</v>
      </c>
      <c r="C109" s="4">
        <v>44</v>
      </c>
      <c r="D109" s="81">
        <f t="shared" si="2"/>
        <v>56</v>
      </c>
      <c r="E109" s="81">
        <f t="shared" si="3"/>
        <v>9</v>
      </c>
    </row>
    <row r="110" spans="1:5" x14ac:dyDescent="0.25">
      <c r="A110" s="80">
        <v>42837</v>
      </c>
      <c r="B110" s="4">
        <v>74</v>
      </c>
      <c r="C110" s="4">
        <v>38</v>
      </c>
      <c r="D110" s="81">
        <f t="shared" si="2"/>
        <v>56</v>
      </c>
      <c r="E110" s="81">
        <f t="shared" si="3"/>
        <v>9</v>
      </c>
    </row>
    <row r="111" spans="1:5" x14ac:dyDescent="0.25">
      <c r="A111" s="80">
        <v>42838</v>
      </c>
      <c r="B111" s="4">
        <v>81</v>
      </c>
      <c r="C111" s="4">
        <v>47</v>
      </c>
      <c r="D111" s="81">
        <f t="shared" si="2"/>
        <v>64</v>
      </c>
      <c r="E111" s="81">
        <f t="shared" si="3"/>
        <v>1</v>
      </c>
    </row>
    <row r="112" spans="1:5" x14ac:dyDescent="0.25">
      <c r="A112" s="80">
        <v>42839</v>
      </c>
      <c r="B112" s="4">
        <v>83</v>
      </c>
      <c r="C112" s="4">
        <v>53</v>
      </c>
      <c r="D112" s="81">
        <f t="shared" si="2"/>
        <v>68</v>
      </c>
      <c r="E112" s="81">
        <f t="shared" si="3"/>
        <v>0</v>
      </c>
    </row>
    <row r="113" spans="1:5" x14ac:dyDescent="0.25">
      <c r="A113" s="80">
        <v>42840</v>
      </c>
      <c r="B113" s="4">
        <v>83</v>
      </c>
      <c r="C113" s="4">
        <v>58</v>
      </c>
      <c r="D113" s="81">
        <f t="shared" si="2"/>
        <v>70.5</v>
      </c>
      <c r="E113" s="81">
        <f t="shared" si="3"/>
        <v>0</v>
      </c>
    </row>
    <row r="114" spans="1:5" x14ac:dyDescent="0.25">
      <c r="A114" s="80">
        <v>42841</v>
      </c>
      <c r="B114" s="4">
        <v>78</v>
      </c>
      <c r="C114" s="4">
        <v>60</v>
      </c>
      <c r="D114" s="81">
        <f t="shared" si="2"/>
        <v>69</v>
      </c>
      <c r="E114" s="81">
        <f t="shared" si="3"/>
        <v>0</v>
      </c>
    </row>
    <row r="115" spans="1:5" x14ac:dyDescent="0.25">
      <c r="A115" s="80">
        <v>42842</v>
      </c>
      <c r="B115" s="4">
        <v>65</v>
      </c>
      <c r="C115" s="4">
        <v>57</v>
      </c>
      <c r="D115" s="81">
        <f t="shared" si="2"/>
        <v>61</v>
      </c>
      <c r="E115" s="81">
        <f t="shared" si="3"/>
        <v>4</v>
      </c>
    </row>
    <row r="116" spans="1:5" x14ac:dyDescent="0.25">
      <c r="A116" s="80">
        <v>42843</v>
      </c>
      <c r="B116" s="4">
        <v>76</v>
      </c>
      <c r="C116" s="4">
        <v>55</v>
      </c>
      <c r="D116" s="81">
        <f t="shared" si="2"/>
        <v>65.5</v>
      </c>
      <c r="E116" s="81">
        <f t="shared" si="3"/>
        <v>0</v>
      </c>
    </row>
    <row r="117" spans="1:5" x14ac:dyDescent="0.25">
      <c r="A117" s="80">
        <v>42844</v>
      </c>
      <c r="B117" s="4">
        <v>82</v>
      </c>
      <c r="C117" s="4">
        <v>56</v>
      </c>
      <c r="D117" s="81">
        <f t="shared" si="2"/>
        <v>69</v>
      </c>
      <c r="E117" s="81">
        <f t="shared" si="3"/>
        <v>0</v>
      </c>
    </row>
    <row r="118" spans="1:5" x14ac:dyDescent="0.25">
      <c r="A118" s="80">
        <v>42845</v>
      </c>
      <c r="B118" s="4">
        <v>77</v>
      </c>
      <c r="C118" s="4">
        <v>63</v>
      </c>
      <c r="D118" s="81">
        <f t="shared" si="2"/>
        <v>70</v>
      </c>
      <c r="E118" s="81">
        <f t="shared" si="3"/>
        <v>0</v>
      </c>
    </row>
    <row r="119" spans="1:5" x14ac:dyDescent="0.25">
      <c r="A119" s="80">
        <v>42846</v>
      </c>
      <c r="B119" s="4">
        <v>65</v>
      </c>
      <c r="C119" s="4">
        <v>50</v>
      </c>
      <c r="D119" s="81">
        <f t="shared" si="2"/>
        <v>57.5</v>
      </c>
      <c r="E119" s="81">
        <f t="shared" si="3"/>
        <v>7.5</v>
      </c>
    </row>
    <row r="120" spans="1:5" x14ac:dyDescent="0.25">
      <c r="A120" s="80">
        <v>42847</v>
      </c>
      <c r="B120" s="4">
        <v>53</v>
      </c>
      <c r="C120" s="4">
        <v>47</v>
      </c>
      <c r="D120" s="81">
        <f t="shared" si="2"/>
        <v>50</v>
      </c>
      <c r="E120" s="81">
        <f t="shared" si="3"/>
        <v>15</v>
      </c>
    </row>
    <row r="121" spans="1:5" x14ac:dyDescent="0.25">
      <c r="A121" s="80">
        <v>42848</v>
      </c>
      <c r="B121" s="4">
        <v>69</v>
      </c>
      <c r="C121" s="4">
        <v>46</v>
      </c>
      <c r="D121" s="81">
        <f t="shared" si="2"/>
        <v>57.5</v>
      </c>
      <c r="E121" s="81">
        <f t="shared" si="3"/>
        <v>7.5</v>
      </c>
    </row>
    <row r="122" spans="1:5" x14ac:dyDescent="0.25">
      <c r="A122" s="80">
        <v>42849</v>
      </c>
      <c r="B122" s="4">
        <v>76</v>
      </c>
      <c r="C122" s="4">
        <v>39</v>
      </c>
      <c r="D122" s="81">
        <f t="shared" si="2"/>
        <v>57.5</v>
      </c>
      <c r="E122" s="81">
        <f t="shared" si="3"/>
        <v>7.5</v>
      </c>
    </row>
    <row r="123" spans="1:5" x14ac:dyDescent="0.25">
      <c r="A123" s="80">
        <v>42850</v>
      </c>
      <c r="B123" s="4">
        <v>78</v>
      </c>
      <c r="C123" s="4">
        <v>52</v>
      </c>
      <c r="D123" s="81">
        <f t="shared" si="2"/>
        <v>65</v>
      </c>
      <c r="E123" s="81">
        <f t="shared" si="3"/>
        <v>0</v>
      </c>
    </row>
    <row r="124" spans="1:5" x14ac:dyDescent="0.25">
      <c r="A124" s="80">
        <v>42851</v>
      </c>
      <c r="B124" s="4">
        <v>76</v>
      </c>
      <c r="C124" s="4">
        <v>58</v>
      </c>
      <c r="D124" s="81">
        <f t="shared" si="2"/>
        <v>67</v>
      </c>
      <c r="E124" s="81">
        <f t="shared" si="3"/>
        <v>0</v>
      </c>
    </row>
    <row r="125" spans="1:5" x14ac:dyDescent="0.25">
      <c r="A125" s="80">
        <v>42852</v>
      </c>
      <c r="B125" s="4">
        <v>61</v>
      </c>
      <c r="C125" s="4">
        <v>49</v>
      </c>
      <c r="D125" s="81">
        <f t="shared" si="2"/>
        <v>55</v>
      </c>
      <c r="E125" s="81">
        <f t="shared" si="3"/>
        <v>10</v>
      </c>
    </row>
    <row r="126" spans="1:5" x14ac:dyDescent="0.25">
      <c r="A126" s="80">
        <v>42853</v>
      </c>
      <c r="B126" s="4">
        <v>74</v>
      </c>
      <c r="C126" s="4">
        <v>53</v>
      </c>
      <c r="D126" s="81">
        <f t="shared" si="2"/>
        <v>63.5</v>
      </c>
      <c r="E126" s="81">
        <f t="shared" si="3"/>
        <v>1.5</v>
      </c>
    </row>
    <row r="127" spans="1:5" x14ac:dyDescent="0.25">
      <c r="A127" s="80">
        <v>42854</v>
      </c>
      <c r="B127" s="4">
        <v>83</v>
      </c>
      <c r="C127" s="4">
        <v>63</v>
      </c>
      <c r="D127" s="81">
        <f t="shared" si="2"/>
        <v>73</v>
      </c>
      <c r="E127" s="81">
        <f t="shared" si="3"/>
        <v>0</v>
      </c>
    </row>
    <row r="128" spans="1:5" x14ac:dyDescent="0.25">
      <c r="A128" s="80">
        <v>42855</v>
      </c>
      <c r="B128" s="4">
        <v>71</v>
      </c>
      <c r="C128" s="4">
        <v>56</v>
      </c>
      <c r="D128" s="81">
        <f t="shared" si="2"/>
        <v>63.5</v>
      </c>
      <c r="E128" s="81">
        <f t="shared" si="3"/>
        <v>1.5</v>
      </c>
    </row>
    <row r="129" spans="1:5" x14ac:dyDescent="0.25">
      <c r="A129" s="80">
        <v>42856</v>
      </c>
      <c r="B129" s="4">
        <v>56</v>
      </c>
      <c r="C129" s="4">
        <v>50</v>
      </c>
      <c r="D129" s="81">
        <f t="shared" si="2"/>
        <v>53</v>
      </c>
      <c r="E129" s="81">
        <f t="shared" si="3"/>
        <v>12</v>
      </c>
    </row>
    <row r="130" spans="1:5" x14ac:dyDescent="0.25">
      <c r="A130" s="80">
        <v>42857</v>
      </c>
      <c r="B130" s="4">
        <v>76</v>
      </c>
      <c r="C130" s="4">
        <v>43</v>
      </c>
      <c r="D130" s="81">
        <f t="shared" si="2"/>
        <v>59.5</v>
      </c>
      <c r="E130" s="81">
        <f t="shared" si="3"/>
        <v>5.5</v>
      </c>
    </row>
    <row r="131" spans="1:5" x14ac:dyDescent="0.25">
      <c r="A131" s="80">
        <v>42858</v>
      </c>
      <c r="B131" s="4">
        <v>62</v>
      </c>
      <c r="C131" s="4">
        <v>51</v>
      </c>
      <c r="D131" s="81">
        <f t="shared" si="2"/>
        <v>56.5</v>
      </c>
      <c r="E131" s="81">
        <f t="shared" si="3"/>
        <v>8.5</v>
      </c>
    </row>
    <row r="132" spans="1:5" x14ac:dyDescent="0.25">
      <c r="A132" s="80">
        <v>42859</v>
      </c>
      <c r="B132" s="4">
        <v>53</v>
      </c>
      <c r="C132" s="4">
        <v>47</v>
      </c>
      <c r="D132" s="81">
        <f t="shared" si="2"/>
        <v>50</v>
      </c>
      <c r="E132" s="81">
        <f t="shared" si="3"/>
        <v>15</v>
      </c>
    </row>
    <row r="133" spans="1:5" x14ac:dyDescent="0.25">
      <c r="A133" s="80">
        <v>42860</v>
      </c>
      <c r="B133" s="4">
        <v>66</v>
      </c>
      <c r="C133" s="4">
        <v>46</v>
      </c>
      <c r="D133" s="81">
        <f t="shared" si="2"/>
        <v>56</v>
      </c>
      <c r="E133" s="81">
        <f t="shared" si="3"/>
        <v>9</v>
      </c>
    </row>
    <row r="134" spans="1:5" x14ac:dyDescent="0.25">
      <c r="A134" s="80">
        <v>42861</v>
      </c>
      <c r="B134" s="4">
        <v>77</v>
      </c>
      <c r="C134" s="4">
        <v>42</v>
      </c>
      <c r="D134" s="81">
        <f t="shared" si="2"/>
        <v>59.5</v>
      </c>
      <c r="E134" s="81">
        <f t="shared" si="3"/>
        <v>5.5</v>
      </c>
    </row>
    <row r="135" spans="1:5" x14ac:dyDescent="0.25">
      <c r="A135" s="80">
        <v>42862</v>
      </c>
      <c r="B135" s="4">
        <v>74</v>
      </c>
      <c r="C135" s="4">
        <v>43</v>
      </c>
      <c r="D135" s="81">
        <f t="shared" si="2"/>
        <v>58.5</v>
      </c>
      <c r="E135" s="81">
        <f t="shared" si="3"/>
        <v>6.5</v>
      </c>
    </row>
    <row r="136" spans="1:5" x14ac:dyDescent="0.25">
      <c r="A136" s="80">
        <v>42863</v>
      </c>
      <c r="B136" s="4">
        <v>82</v>
      </c>
      <c r="C136" s="4">
        <v>51</v>
      </c>
      <c r="D136" s="81">
        <f t="shared" si="2"/>
        <v>66.5</v>
      </c>
      <c r="E136" s="81">
        <f t="shared" si="3"/>
        <v>0</v>
      </c>
    </row>
    <row r="137" spans="1:5" x14ac:dyDescent="0.25">
      <c r="A137" s="80">
        <v>42864</v>
      </c>
      <c r="B137" s="4">
        <v>84</v>
      </c>
      <c r="C137" s="4">
        <v>58</v>
      </c>
      <c r="D137" s="81">
        <f t="shared" si="2"/>
        <v>71</v>
      </c>
      <c r="E137" s="81">
        <f t="shared" si="3"/>
        <v>0</v>
      </c>
    </row>
    <row r="138" spans="1:5" x14ac:dyDescent="0.25">
      <c r="A138" s="80">
        <v>42865</v>
      </c>
      <c r="B138" s="4">
        <v>84</v>
      </c>
      <c r="C138" s="4">
        <v>61</v>
      </c>
      <c r="D138" s="81">
        <f t="shared" ref="D138:D201" si="4">(B138+C138)/2</f>
        <v>72.5</v>
      </c>
      <c r="E138" s="81">
        <f t="shared" ref="E138:E201" si="5">IF(65-D138&gt;0,65-D138,0)</f>
        <v>0</v>
      </c>
    </row>
    <row r="139" spans="1:5" x14ac:dyDescent="0.25">
      <c r="A139" s="80">
        <v>42866</v>
      </c>
      <c r="B139" s="4">
        <v>86</v>
      </c>
      <c r="C139" s="4">
        <v>64</v>
      </c>
      <c r="D139" s="81">
        <f t="shared" si="4"/>
        <v>75</v>
      </c>
      <c r="E139" s="81">
        <f t="shared" si="5"/>
        <v>0</v>
      </c>
    </row>
    <row r="140" spans="1:5" x14ac:dyDescent="0.25">
      <c r="A140" s="80">
        <v>42867</v>
      </c>
      <c r="B140" s="4">
        <v>71</v>
      </c>
      <c r="C140" s="4">
        <v>57</v>
      </c>
      <c r="D140" s="81">
        <f t="shared" si="4"/>
        <v>64</v>
      </c>
      <c r="E140" s="81">
        <f t="shared" si="5"/>
        <v>1</v>
      </c>
    </row>
    <row r="141" spans="1:5" x14ac:dyDescent="0.25">
      <c r="A141" s="80">
        <v>42868</v>
      </c>
      <c r="B141" s="4">
        <v>78</v>
      </c>
      <c r="C141" s="4">
        <v>50</v>
      </c>
      <c r="D141" s="81">
        <f t="shared" si="4"/>
        <v>64</v>
      </c>
      <c r="E141" s="81">
        <f t="shared" si="5"/>
        <v>1</v>
      </c>
    </row>
    <row r="142" spans="1:5" x14ac:dyDescent="0.25">
      <c r="A142" s="80">
        <v>42869</v>
      </c>
      <c r="B142" s="4">
        <v>81</v>
      </c>
      <c r="C142" s="4">
        <v>53</v>
      </c>
      <c r="D142" s="81">
        <f t="shared" si="4"/>
        <v>67</v>
      </c>
      <c r="E142" s="81">
        <f t="shared" si="5"/>
        <v>0</v>
      </c>
    </row>
    <row r="143" spans="1:5" x14ac:dyDescent="0.25">
      <c r="A143" s="80">
        <v>42870</v>
      </c>
      <c r="B143" s="4">
        <v>84</v>
      </c>
      <c r="C143" s="4">
        <v>54</v>
      </c>
      <c r="D143" s="81">
        <f t="shared" si="4"/>
        <v>69</v>
      </c>
      <c r="E143" s="81">
        <f t="shared" si="5"/>
        <v>0</v>
      </c>
    </row>
    <row r="144" spans="1:5" x14ac:dyDescent="0.25">
      <c r="A144" s="80">
        <v>42871</v>
      </c>
      <c r="B144" s="4">
        <v>86</v>
      </c>
      <c r="C144" s="4">
        <v>64</v>
      </c>
      <c r="D144" s="81">
        <f t="shared" si="4"/>
        <v>75</v>
      </c>
      <c r="E144" s="81">
        <f t="shared" si="5"/>
        <v>0</v>
      </c>
    </row>
    <row r="145" spans="1:5" x14ac:dyDescent="0.25">
      <c r="A145" s="80">
        <v>42872</v>
      </c>
      <c r="B145" s="4">
        <v>83</v>
      </c>
      <c r="C145" s="4">
        <v>70</v>
      </c>
      <c r="D145" s="81">
        <f t="shared" si="4"/>
        <v>76.5</v>
      </c>
      <c r="E145" s="81">
        <f t="shared" si="5"/>
        <v>0</v>
      </c>
    </row>
    <row r="146" spans="1:5" x14ac:dyDescent="0.25">
      <c r="A146" s="80">
        <v>42873</v>
      </c>
      <c r="B146" s="4">
        <v>85</v>
      </c>
      <c r="C146" s="4">
        <v>68</v>
      </c>
      <c r="D146" s="81">
        <f t="shared" si="4"/>
        <v>76.5</v>
      </c>
      <c r="E146" s="81">
        <f t="shared" si="5"/>
        <v>0</v>
      </c>
    </row>
    <row r="147" spans="1:5" x14ac:dyDescent="0.25">
      <c r="A147" s="80">
        <v>42874</v>
      </c>
      <c r="B147" s="4">
        <v>85</v>
      </c>
      <c r="C147" s="4">
        <v>68</v>
      </c>
      <c r="D147" s="81">
        <f t="shared" si="4"/>
        <v>76.5</v>
      </c>
      <c r="E147" s="81">
        <f t="shared" si="5"/>
        <v>0</v>
      </c>
    </row>
    <row r="148" spans="1:5" x14ac:dyDescent="0.25">
      <c r="A148" s="80">
        <v>42875</v>
      </c>
      <c r="B148" s="4">
        <v>80</v>
      </c>
      <c r="C148" s="4">
        <v>68</v>
      </c>
      <c r="D148" s="81">
        <f t="shared" si="4"/>
        <v>74</v>
      </c>
      <c r="E148" s="81">
        <f t="shared" si="5"/>
        <v>0</v>
      </c>
    </row>
    <row r="149" spans="1:5" x14ac:dyDescent="0.25">
      <c r="A149" s="80">
        <v>42876</v>
      </c>
      <c r="B149" s="4">
        <v>76</v>
      </c>
      <c r="C149" s="4">
        <v>58</v>
      </c>
      <c r="D149" s="81">
        <f t="shared" si="4"/>
        <v>67</v>
      </c>
      <c r="E149" s="81">
        <f t="shared" si="5"/>
        <v>0</v>
      </c>
    </row>
    <row r="150" spans="1:5" x14ac:dyDescent="0.25">
      <c r="A150" s="80">
        <v>42877</v>
      </c>
      <c r="B150" s="4">
        <v>75</v>
      </c>
      <c r="C150" s="4">
        <v>53</v>
      </c>
      <c r="D150" s="81">
        <f t="shared" si="4"/>
        <v>64</v>
      </c>
      <c r="E150" s="81">
        <f t="shared" si="5"/>
        <v>1</v>
      </c>
    </row>
    <row r="151" spans="1:5" x14ac:dyDescent="0.25">
      <c r="A151" s="80">
        <v>42878</v>
      </c>
      <c r="B151" s="4">
        <v>73</v>
      </c>
      <c r="C151" s="4">
        <v>56</v>
      </c>
      <c r="D151" s="81">
        <f t="shared" si="4"/>
        <v>64.5</v>
      </c>
      <c r="E151" s="81">
        <f t="shared" si="5"/>
        <v>0.5</v>
      </c>
    </row>
    <row r="152" spans="1:5" x14ac:dyDescent="0.25">
      <c r="A152" s="80">
        <v>42879</v>
      </c>
      <c r="B152" s="4">
        <v>69</v>
      </c>
      <c r="C152" s="4">
        <v>53</v>
      </c>
      <c r="D152" s="81">
        <f t="shared" si="4"/>
        <v>61</v>
      </c>
      <c r="E152" s="81">
        <f t="shared" si="5"/>
        <v>4</v>
      </c>
    </row>
    <row r="153" spans="1:5" x14ac:dyDescent="0.25">
      <c r="A153" s="80">
        <v>42880</v>
      </c>
      <c r="B153" s="4">
        <v>76</v>
      </c>
      <c r="C153" s="4">
        <v>51</v>
      </c>
      <c r="D153" s="81">
        <f t="shared" si="4"/>
        <v>63.5</v>
      </c>
      <c r="E153" s="81">
        <f t="shared" si="5"/>
        <v>1.5</v>
      </c>
    </row>
    <row r="154" spans="1:5" x14ac:dyDescent="0.25">
      <c r="A154" s="80">
        <v>42881</v>
      </c>
      <c r="B154" s="4">
        <v>85</v>
      </c>
      <c r="C154" s="4">
        <v>57</v>
      </c>
      <c r="D154" s="81">
        <f t="shared" si="4"/>
        <v>71</v>
      </c>
      <c r="E154" s="81">
        <f t="shared" si="5"/>
        <v>0</v>
      </c>
    </row>
    <row r="155" spans="1:5" x14ac:dyDescent="0.25">
      <c r="A155" s="80">
        <v>42882</v>
      </c>
      <c r="B155" s="4">
        <v>87</v>
      </c>
      <c r="C155" s="4">
        <v>64</v>
      </c>
      <c r="D155" s="81">
        <f t="shared" si="4"/>
        <v>75.5</v>
      </c>
      <c r="E155" s="81">
        <f t="shared" si="5"/>
        <v>0</v>
      </c>
    </row>
    <row r="156" spans="1:5" x14ac:dyDescent="0.25">
      <c r="A156" s="80">
        <v>42883</v>
      </c>
      <c r="B156" s="4">
        <v>79</v>
      </c>
      <c r="C156" s="4">
        <v>61</v>
      </c>
      <c r="D156" s="81">
        <f t="shared" si="4"/>
        <v>70</v>
      </c>
      <c r="E156" s="81">
        <f t="shared" si="5"/>
        <v>0</v>
      </c>
    </row>
    <row r="157" spans="1:5" x14ac:dyDescent="0.25">
      <c r="A157" s="80">
        <v>42884</v>
      </c>
      <c r="B157" s="4">
        <v>86</v>
      </c>
      <c r="C157" s="4">
        <v>58</v>
      </c>
      <c r="D157" s="81">
        <f t="shared" si="4"/>
        <v>72</v>
      </c>
      <c r="E157" s="81">
        <f t="shared" si="5"/>
        <v>0</v>
      </c>
    </row>
    <row r="158" spans="1:5" x14ac:dyDescent="0.25">
      <c r="A158" s="80">
        <v>42885</v>
      </c>
      <c r="B158" s="4">
        <v>86</v>
      </c>
      <c r="C158" s="4">
        <v>58</v>
      </c>
      <c r="D158" s="81">
        <f t="shared" si="4"/>
        <v>72</v>
      </c>
      <c r="E158" s="81">
        <f t="shared" si="5"/>
        <v>0</v>
      </c>
    </row>
    <row r="159" spans="1:5" x14ac:dyDescent="0.25">
      <c r="A159" s="80">
        <v>42886</v>
      </c>
      <c r="B159" s="4">
        <v>87</v>
      </c>
      <c r="C159" s="4">
        <v>59</v>
      </c>
      <c r="D159" s="81">
        <f t="shared" si="4"/>
        <v>73</v>
      </c>
      <c r="E159" s="81">
        <f t="shared" si="5"/>
        <v>0</v>
      </c>
    </row>
    <row r="160" spans="1:5" x14ac:dyDescent="0.25">
      <c r="A160" s="80">
        <v>42887</v>
      </c>
      <c r="B160" s="4">
        <v>85</v>
      </c>
      <c r="C160" s="4">
        <v>62</v>
      </c>
      <c r="D160" s="81">
        <f t="shared" si="4"/>
        <v>73.5</v>
      </c>
      <c r="E160" s="81">
        <f t="shared" si="5"/>
        <v>0</v>
      </c>
    </row>
    <row r="161" spans="1:5" x14ac:dyDescent="0.25">
      <c r="A161" s="80">
        <v>42888</v>
      </c>
      <c r="B161" s="4">
        <v>88</v>
      </c>
      <c r="C161" s="4">
        <v>64</v>
      </c>
      <c r="D161" s="81">
        <f t="shared" si="4"/>
        <v>76</v>
      </c>
      <c r="E161" s="81">
        <f t="shared" si="5"/>
        <v>0</v>
      </c>
    </row>
    <row r="162" spans="1:5" x14ac:dyDescent="0.25">
      <c r="A162" s="80">
        <v>42889</v>
      </c>
      <c r="B162" s="4">
        <v>88</v>
      </c>
      <c r="C162" s="4">
        <v>65</v>
      </c>
      <c r="D162" s="81">
        <f t="shared" si="4"/>
        <v>76.5</v>
      </c>
      <c r="E162" s="81">
        <f t="shared" si="5"/>
        <v>0</v>
      </c>
    </row>
    <row r="163" spans="1:5" x14ac:dyDescent="0.25">
      <c r="A163" s="80">
        <v>42890</v>
      </c>
      <c r="B163" s="4">
        <v>86</v>
      </c>
      <c r="C163" s="4">
        <v>69</v>
      </c>
      <c r="D163" s="81">
        <f t="shared" si="4"/>
        <v>77.5</v>
      </c>
      <c r="E163" s="81">
        <f t="shared" si="5"/>
        <v>0</v>
      </c>
    </row>
    <row r="164" spans="1:5" x14ac:dyDescent="0.25">
      <c r="A164" s="80">
        <v>42891</v>
      </c>
      <c r="B164" s="4">
        <v>85</v>
      </c>
      <c r="C164" s="4">
        <v>70</v>
      </c>
      <c r="D164" s="81">
        <f t="shared" si="4"/>
        <v>77.5</v>
      </c>
      <c r="E164" s="81">
        <f t="shared" si="5"/>
        <v>0</v>
      </c>
    </row>
    <row r="165" spans="1:5" x14ac:dyDescent="0.25">
      <c r="A165" s="80">
        <v>42892</v>
      </c>
      <c r="B165" s="4">
        <v>83</v>
      </c>
      <c r="C165" s="4">
        <v>64</v>
      </c>
      <c r="D165" s="81">
        <f t="shared" si="4"/>
        <v>73.5</v>
      </c>
      <c r="E165" s="81">
        <f t="shared" si="5"/>
        <v>0</v>
      </c>
    </row>
    <row r="166" spans="1:5" x14ac:dyDescent="0.25">
      <c r="A166" s="80">
        <v>42893</v>
      </c>
      <c r="B166" s="4">
        <v>81</v>
      </c>
      <c r="C166" s="4">
        <v>57</v>
      </c>
      <c r="D166" s="81">
        <f t="shared" si="4"/>
        <v>69</v>
      </c>
      <c r="E166" s="81">
        <f t="shared" si="5"/>
        <v>0</v>
      </c>
    </row>
    <row r="167" spans="1:5" x14ac:dyDescent="0.25">
      <c r="A167" s="80">
        <v>42894</v>
      </c>
      <c r="B167" s="4">
        <v>80</v>
      </c>
      <c r="C167" s="4">
        <v>55</v>
      </c>
      <c r="D167" s="81">
        <f t="shared" si="4"/>
        <v>67.5</v>
      </c>
      <c r="E167" s="81">
        <f t="shared" si="5"/>
        <v>0</v>
      </c>
    </row>
    <row r="168" spans="1:5" x14ac:dyDescent="0.25">
      <c r="A168" s="80">
        <v>42895</v>
      </c>
      <c r="B168" s="4">
        <v>83</v>
      </c>
      <c r="C168" s="4">
        <v>53</v>
      </c>
      <c r="D168" s="81">
        <f t="shared" si="4"/>
        <v>68</v>
      </c>
      <c r="E168" s="81">
        <f t="shared" si="5"/>
        <v>0</v>
      </c>
    </row>
    <row r="169" spans="1:5" x14ac:dyDescent="0.25">
      <c r="A169" s="80">
        <v>42896</v>
      </c>
      <c r="B169" s="4">
        <v>87</v>
      </c>
      <c r="C169" s="4">
        <v>57</v>
      </c>
      <c r="D169" s="81">
        <f t="shared" si="4"/>
        <v>72</v>
      </c>
      <c r="E169" s="81">
        <f t="shared" si="5"/>
        <v>0</v>
      </c>
    </row>
    <row r="170" spans="1:5" x14ac:dyDescent="0.25">
      <c r="A170" s="80">
        <v>42897</v>
      </c>
      <c r="B170" s="4">
        <v>91</v>
      </c>
      <c r="C170" s="4">
        <v>65</v>
      </c>
      <c r="D170" s="81">
        <f t="shared" si="4"/>
        <v>78</v>
      </c>
      <c r="E170" s="81">
        <f t="shared" si="5"/>
        <v>0</v>
      </c>
    </row>
    <row r="171" spans="1:5" x14ac:dyDescent="0.25">
      <c r="A171" s="80">
        <v>42898</v>
      </c>
      <c r="B171" s="4">
        <v>91</v>
      </c>
      <c r="C171" s="4">
        <v>71</v>
      </c>
      <c r="D171" s="81">
        <f t="shared" si="4"/>
        <v>81</v>
      </c>
      <c r="E171" s="81">
        <f t="shared" si="5"/>
        <v>0</v>
      </c>
    </row>
    <row r="172" spans="1:5" x14ac:dyDescent="0.25">
      <c r="A172" s="80">
        <v>42899</v>
      </c>
      <c r="B172" s="4">
        <v>93</v>
      </c>
      <c r="C172" s="4">
        <v>72</v>
      </c>
      <c r="D172" s="81">
        <f t="shared" si="4"/>
        <v>82.5</v>
      </c>
      <c r="E172" s="81">
        <f t="shared" si="5"/>
        <v>0</v>
      </c>
    </row>
    <row r="173" spans="1:5" x14ac:dyDescent="0.25">
      <c r="A173" s="80">
        <v>42900</v>
      </c>
      <c r="B173" s="4">
        <v>94</v>
      </c>
      <c r="C173" s="4">
        <v>73</v>
      </c>
      <c r="D173" s="81">
        <f t="shared" si="4"/>
        <v>83.5</v>
      </c>
      <c r="E173" s="81">
        <f t="shared" si="5"/>
        <v>0</v>
      </c>
    </row>
    <row r="174" spans="1:5" x14ac:dyDescent="0.25">
      <c r="A174" s="80">
        <v>42901</v>
      </c>
      <c r="B174" s="4">
        <v>87</v>
      </c>
      <c r="C174" s="4">
        <v>68</v>
      </c>
      <c r="D174" s="81">
        <f t="shared" si="4"/>
        <v>77.5</v>
      </c>
      <c r="E174" s="81">
        <f t="shared" si="5"/>
        <v>0</v>
      </c>
    </row>
    <row r="175" spans="1:5" x14ac:dyDescent="0.25">
      <c r="A175" s="80">
        <v>42902</v>
      </c>
      <c r="B175" s="4">
        <v>90</v>
      </c>
      <c r="C175" s="4">
        <v>67</v>
      </c>
      <c r="D175" s="81">
        <f t="shared" si="4"/>
        <v>78.5</v>
      </c>
      <c r="E175" s="81">
        <f t="shared" si="5"/>
        <v>0</v>
      </c>
    </row>
    <row r="176" spans="1:5" x14ac:dyDescent="0.25">
      <c r="A176" s="80">
        <v>42903</v>
      </c>
      <c r="B176" s="4">
        <v>87</v>
      </c>
      <c r="C176" s="4">
        <v>65</v>
      </c>
      <c r="D176" s="81">
        <f t="shared" si="4"/>
        <v>76</v>
      </c>
      <c r="E176" s="81">
        <f t="shared" si="5"/>
        <v>0</v>
      </c>
    </row>
    <row r="177" spans="1:5" x14ac:dyDescent="0.25">
      <c r="A177" s="80">
        <v>42904</v>
      </c>
      <c r="B177" s="4">
        <v>82</v>
      </c>
      <c r="C177" s="4">
        <v>65</v>
      </c>
      <c r="D177" s="81">
        <f t="shared" si="4"/>
        <v>73.5</v>
      </c>
      <c r="E177" s="81">
        <f t="shared" si="5"/>
        <v>0</v>
      </c>
    </row>
    <row r="178" spans="1:5" x14ac:dyDescent="0.25">
      <c r="A178" s="80">
        <v>42905</v>
      </c>
      <c r="B178" s="4">
        <v>86</v>
      </c>
      <c r="C178" s="4">
        <v>62</v>
      </c>
      <c r="D178" s="81">
        <f t="shared" si="4"/>
        <v>74</v>
      </c>
      <c r="E178" s="81">
        <f t="shared" si="5"/>
        <v>0</v>
      </c>
    </row>
    <row r="179" spans="1:5" x14ac:dyDescent="0.25">
      <c r="A179" s="80">
        <v>42906</v>
      </c>
      <c r="B179" s="4">
        <v>89</v>
      </c>
      <c r="C179" s="4">
        <v>63</v>
      </c>
      <c r="D179" s="81">
        <f t="shared" si="4"/>
        <v>76</v>
      </c>
      <c r="E179" s="81">
        <f t="shared" si="5"/>
        <v>0</v>
      </c>
    </row>
    <row r="180" spans="1:5" x14ac:dyDescent="0.25">
      <c r="A180" s="80">
        <v>42907</v>
      </c>
      <c r="B180" s="4">
        <v>89</v>
      </c>
      <c r="C180" s="4">
        <v>65</v>
      </c>
      <c r="D180" s="81">
        <f t="shared" si="4"/>
        <v>77</v>
      </c>
      <c r="E180" s="81">
        <f t="shared" si="5"/>
        <v>0</v>
      </c>
    </row>
    <row r="181" spans="1:5" x14ac:dyDescent="0.25">
      <c r="A181" s="80">
        <v>42908</v>
      </c>
      <c r="B181" s="4">
        <v>83</v>
      </c>
      <c r="C181" s="4">
        <v>73</v>
      </c>
      <c r="D181" s="81">
        <f t="shared" si="4"/>
        <v>78</v>
      </c>
      <c r="E181" s="81">
        <f t="shared" si="5"/>
        <v>0</v>
      </c>
    </row>
    <row r="182" spans="1:5" x14ac:dyDescent="0.25">
      <c r="A182" s="80">
        <v>42909</v>
      </c>
      <c r="B182" s="4">
        <v>89</v>
      </c>
      <c r="C182" s="4">
        <v>69</v>
      </c>
      <c r="D182" s="81">
        <f t="shared" si="4"/>
        <v>79</v>
      </c>
      <c r="E182" s="81">
        <f t="shared" si="5"/>
        <v>0</v>
      </c>
    </row>
    <row r="183" spans="1:5" x14ac:dyDescent="0.25">
      <c r="A183" s="80">
        <v>42910</v>
      </c>
      <c r="B183" s="4">
        <v>80</v>
      </c>
      <c r="C183" s="4">
        <v>60</v>
      </c>
      <c r="D183" s="81">
        <f t="shared" si="4"/>
        <v>70</v>
      </c>
      <c r="E183" s="81">
        <f t="shared" si="5"/>
        <v>0</v>
      </c>
    </row>
    <row r="184" spans="1:5" x14ac:dyDescent="0.25">
      <c r="A184" s="80">
        <v>42911</v>
      </c>
      <c r="B184" s="4">
        <v>85</v>
      </c>
      <c r="C184" s="4">
        <v>55</v>
      </c>
      <c r="D184" s="81">
        <f t="shared" si="4"/>
        <v>70</v>
      </c>
      <c r="E184" s="81">
        <f t="shared" si="5"/>
        <v>0</v>
      </c>
    </row>
    <row r="185" spans="1:5" x14ac:dyDescent="0.25">
      <c r="A185" s="80">
        <v>42912</v>
      </c>
      <c r="B185" s="4">
        <v>79</v>
      </c>
      <c r="C185" s="4">
        <v>61</v>
      </c>
      <c r="D185" s="81">
        <f t="shared" si="4"/>
        <v>70</v>
      </c>
      <c r="E185" s="81">
        <f t="shared" si="5"/>
        <v>0</v>
      </c>
    </row>
    <row r="186" spans="1:5" x14ac:dyDescent="0.25">
      <c r="A186" s="80">
        <v>42913</v>
      </c>
      <c r="B186" s="4">
        <v>81</v>
      </c>
      <c r="C186" s="4">
        <v>57</v>
      </c>
      <c r="D186" s="81">
        <f t="shared" si="4"/>
        <v>69</v>
      </c>
      <c r="E186" s="81">
        <f t="shared" si="5"/>
        <v>0</v>
      </c>
    </row>
    <row r="187" spans="1:5" x14ac:dyDescent="0.25">
      <c r="A187" s="80">
        <v>42914</v>
      </c>
      <c r="B187" s="4">
        <v>86</v>
      </c>
      <c r="C187" s="4">
        <v>60</v>
      </c>
      <c r="D187" s="81">
        <f t="shared" si="4"/>
        <v>73</v>
      </c>
      <c r="E187" s="81">
        <f t="shared" si="5"/>
        <v>0</v>
      </c>
    </row>
    <row r="188" spans="1:5" x14ac:dyDescent="0.25">
      <c r="A188" s="80">
        <v>42915</v>
      </c>
      <c r="B188" s="4">
        <v>88</v>
      </c>
      <c r="C188" s="4">
        <v>66</v>
      </c>
      <c r="D188" s="81">
        <f t="shared" si="4"/>
        <v>77</v>
      </c>
      <c r="E188" s="81">
        <f t="shared" si="5"/>
        <v>0</v>
      </c>
    </row>
    <row r="189" spans="1:5" x14ac:dyDescent="0.25">
      <c r="A189" s="80">
        <v>42916</v>
      </c>
      <c r="B189" s="4">
        <v>88</v>
      </c>
      <c r="C189" s="4">
        <v>67</v>
      </c>
      <c r="D189" s="81">
        <f t="shared" si="4"/>
        <v>77.5</v>
      </c>
      <c r="E189" s="81">
        <f t="shared" si="5"/>
        <v>0</v>
      </c>
    </row>
    <row r="190" spans="1:5" x14ac:dyDescent="0.25">
      <c r="A190" s="80">
        <v>42917</v>
      </c>
      <c r="B190" s="4">
        <v>89</v>
      </c>
      <c r="C190" s="4">
        <v>67</v>
      </c>
      <c r="D190" s="81">
        <f t="shared" si="4"/>
        <v>78</v>
      </c>
      <c r="E190" s="81">
        <f t="shared" si="5"/>
        <v>0</v>
      </c>
    </row>
    <row r="191" spans="1:5" x14ac:dyDescent="0.25">
      <c r="A191" s="80">
        <v>42918</v>
      </c>
      <c r="B191" s="4">
        <v>90</v>
      </c>
      <c r="C191" s="4">
        <v>64</v>
      </c>
      <c r="D191" s="81">
        <f t="shared" si="4"/>
        <v>77</v>
      </c>
      <c r="E191" s="81">
        <f t="shared" si="5"/>
        <v>0</v>
      </c>
    </row>
    <row r="192" spans="1:5" x14ac:dyDescent="0.25">
      <c r="A192" s="80">
        <v>42919</v>
      </c>
      <c r="B192" s="4">
        <v>79</v>
      </c>
      <c r="C192" s="4">
        <v>67</v>
      </c>
      <c r="D192" s="81">
        <f t="shared" si="4"/>
        <v>73</v>
      </c>
      <c r="E192" s="81">
        <f t="shared" si="5"/>
        <v>0</v>
      </c>
    </row>
    <row r="193" spans="1:5" x14ac:dyDescent="0.25">
      <c r="A193" s="80">
        <v>42920</v>
      </c>
      <c r="B193" s="4">
        <v>88</v>
      </c>
      <c r="C193" s="4">
        <v>65</v>
      </c>
      <c r="D193" s="81">
        <f t="shared" si="4"/>
        <v>76.5</v>
      </c>
      <c r="E193" s="81">
        <f t="shared" si="5"/>
        <v>0</v>
      </c>
    </row>
    <row r="194" spans="1:5" x14ac:dyDescent="0.25">
      <c r="A194" s="80">
        <v>42921</v>
      </c>
      <c r="B194" s="4">
        <v>80</v>
      </c>
      <c r="C194" s="4">
        <v>71</v>
      </c>
      <c r="D194" s="81">
        <f t="shared" si="4"/>
        <v>75.5</v>
      </c>
      <c r="E194" s="81">
        <f t="shared" si="5"/>
        <v>0</v>
      </c>
    </row>
    <row r="195" spans="1:5" x14ac:dyDescent="0.25">
      <c r="A195" s="80">
        <v>42922</v>
      </c>
      <c r="B195" s="4">
        <v>86</v>
      </c>
      <c r="C195" s="4">
        <v>69</v>
      </c>
      <c r="D195" s="81">
        <f t="shared" si="4"/>
        <v>77.5</v>
      </c>
      <c r="E195" s="81">
        <f t="shared" si="5"/>
        <v>0</v>
      </c>
    </row>
    <row r="196" spans="1:5" x14ac:dyDescent="0.25">
      <c r="A196" s="80">
        <v>42923</v>
      </c>
      <c r="B196" s="4">
        <v>89</v>
      </c>
      <c r="C196" s="4">
        <v>67</v>
      </c>
      <c r="D196" s="81">
        <f t="shared" si="4"/>
        <v>78</v>
      </c>
      <c r="E196" s="81">
        <f t="shared" si="5"/>
        <v>0</v>
      </c>
    </row>
    <row r="197" spans="1:5" x14ac:dyDescent="0.25">
      <c r="A197" s="80">
        <v>42924</v>
      </c>
      <c r="B197" s="4">
        <v>90</v>
      </c>
      <c r="C197" s="4">
        <v>68</v>
      </c>
      <c r="D197" s="81">
        <f t="shared" si="4"/>
        <v>79</v>
      </c>
      <c r="E197" s="81">
        <f t="shared" si="5"/>
        <v>0</v>
      </c>
    </row>
    <row r="198" spans="1:5" x14ac:dyDescent="0.25">
      <c r="A198" s="80">
        <v>42925</v>
      </c>
      <c r="B198" s="4">
        <v>89</v>
      </c>
      <c r="C198" s="4">
        <v>67</v>
      </c>
      <c r="D198" s="81">
        <f t="shared" si="4"/>
        <v>78</v>
      </c>
      <c r="E198" s="81">
        <f t="shared" si="5"/>
        <v>0</v>
      </c>
    </row>
    <row r="199" spans="1:5" x14ac:dyDescent="0.25">
      <c r="A199" s="80">
        <v>42926</v>
      </c>
      <c r="B199" s="4">
        <v>88</v>
      </c>
      <c r="C199" s="4">
        <v>68</v>
      </c>
      <c r="D199" s="81">
        <f t="shared" si="4"/>
        <v>78</v>
      </c>
      <c r="E199" s="81">
        <f t="shared" si="5"/>
        <v>0</v>
      </c>
    </row>
    <row r="200" spans="1:5" x14ac:dyDescent="0.25">
      <c r="A200" s="80">
        <v>42927</v>
      </c>
      <c r="B200" s="4">
        <v>90</v>
      </c>
      <c r="C200" s="4">
        <v>71</v>
      </c>
      <c r="D200" s="81">
        <f t="shared" si="4"/>
        <v>80.5</v>
      </c>
      <c r="E200" s="81">
        <f t="shared" si="5"/>
        <v>0</v>
      </c>
    </row>
    <row r="201" spans="1:5" x14ac:dyDescent="0.25">
      <c r="A201" s="80">
        <v>42928</v>
      </c>
      <c r="B201" s="4">
        <v>91</v>
      </c>
      <c r="C201" s="4">
        <v>69</v>
      </c>
      <c r="D201" s="81">
        <f t="shared" si="4"/>
        <v>80</v>
      </c>
      <c r="E201" s="81">
        <f t="shared" si="5"/>
        <v>0</v>
      </c>
    </row>
    <row r="202" spans="1:5" x14ac:dyDescent="0.25">
      <c r="A202" s="80">
        <v>42929</v>
      </c>
      <c r="B202" s="4">
        <v>93</v>
      </c>
      <c r="C202" s="4">
        <v>71</v>
      </c>
      <c r="D202" s="81">
        <f t="shared" ref="D202:D265" si="6">(B202+C202)/2</f>
        <v>82</v>
      </c>
      <c r="E202" s="81">
        <f t="shared" ref="E202:E265" si="7">IF(65-D202&gt;0,65-D202,0)</f>
        <v>0</v>
      </c>
    </row>
    <row r="203" spans="1:5" x14ac:dyDescent="0.25">
      <c r="A203" s="80">
        <v>42930</v>
      </c>
      <c r="B203" s="4">
        <v>91</v>
      </c>
      <c r="C203" s="4">
        <v>71</v>
      </c>
      <c r="D203" s="81">
        <f t="shared" si="6"/>
        <v>81</v>
      </c>
      <c r="E203" s="81">
        <f t="shared" si="7"/>
        <v>0</v>
      </c>
    </row>
    <row r="204" spans="1:5" x14ac:dyDescent="0.25">
      <c r="A204" s="80">
        <v>42931</v>
      </c>
      <c r="B204" s="4">
        <v>89</v>
      </c>
      <c r="C204" s="4">
        <v>64</v>
      </c>
      <c r="D204" s="81">
        <f t="shared" si="6"/>
        <v>76.5</v>
      </c>
      <c r="E204" s="81">
        <f t="shared" si="7"/>
        <v>0</v>
      </c>
    </row>
    <row r="205" spans="1:5" x14ac:dyDescent="0.25">
      <c r="A205" s="80">
        <v>42932</v>
      </c>
      <c r="B205" s="4">
        <v>90</v>
      </c>
      <c r="C205" s="4">
        <v>61</v>
      </c>
      <c r="D205" s="81">
        <f t="shared" si="6"/>
        <v>75.5</v>
      </c>
      <c r="E205" s="81">
        <f t="shared" si="7"/>
        <v>0</v>
      </c>
    </row>
    <row r="206" spans="1:5" x14ac:dyDescent="0.25">
      <c r="A206" s="80">
        <v>42933</v>
      </c>
      <c r="B206" s="4">
        <v>90</v>
      </c>
      <c r="C206" s="4">
        <v>67</v>
      </c>
      <c r="D206" s="81">
        <f t="shared" si="6"/>
        <v>78.5</v>
      </c>
      <c r="E206" s="81">
        <f t="shared" si="7"/>
        <v>0</v>
      </c>
    </row>
    <row r="207" spans="1:5" x14ac:dyDescent="0.25">
      <c r="A207" s="80">
        <v>42934</v>
      </c>
      <c r="B207" s="4">
        <v>92</v>
      </c>
      <c r="C207" s="4">
        <v>69</v>
      </c>
      <c r="D207" s="81">
        <f t="shared" si="6"/>
        <v>80.5</v>
      </c>
      <c r="E207" s="81">
        <f t="shared" si="7"/>
        <v>0</v>
      </c>
    </row>
    <row r="208" spans="1:5" x14ac:dyDescent="0.25">
      <c r="A208" s="80">
        <v>42935</v>
      </c>
      <c r="B208" s="4">
        <v>94</v>
      </c>
      <c r="C208" s="4">
        <v>74</v>
      </c>
      <c r="D208" s="81">
        <f t="shared" si="6"/>
        <v>84</v>
      </c>
      <c r="E208" s="81">
        <f t="shared" si="7"/>
        <v>0</v>
      </c>
    </row>
    <row r="209" spans="1:5" x14ac:dyDescent="0.25">
      <c r="A209" s="80">
        <v>42936</v>
      </c>
      <c r="B209" s="4">
        <v>94</v>
      </c>
      <c r="C209" s="4">
        <v>71</v>
      </c>
      <c r="D209" s="81">
        <f t="shared" si="6"/>
        <v>82.5</v>
      </c>
      <c r="E209" s="81">
        <f t="shared" si="7"/>
        <v>0</v>
      </c>
    </row>
    <row r="210" spans="1:5" x14ac:dyDescent="0.25">
      <c r="A210" s="80">
        <v>42937</v>
      </c>
      <c r="B210" s="4">
        <v>96</v>
      </c>
      <c r="C210" s="4">
        <v>74</v>
      </c>
      <c r="D210" s="81">
        <f t="shared" si="6"/>
        <v>85</v>
      </c>
      <c r="E210" s="81">
        <f t="shared" si="7"/>
        <v>0</v>
      </c>
    </row>
    <row r="211" spans="1:5" x14ac:dyDescent="0.25">
      <c r="A211" s="80">
        <v>42938</v>
      </c>
      <c r="B211" s="4">
        <v>94</v>
      </c>
      <c r="C211" s="4">
        <v>76</v>
      </c>
      <c r="D211" s="81">
        <f t="shared" si="6"/>
        <v>85</v>
      </c>
      <c r="E211" s="81">
        <f t="shared" si="7"/>
        <v>0</v>
      </c>
    </row>
    <row r="212" spans="1:5" x14ac:dyDescent="0.25">
      <c r="A212" s="80">
        <v>42939</v>
      </c>
      <c r="B212" s="4">
        <v>94</v>
      </c>
      <c r="C212" s="4">
        <v>74</v>
      </c>
      <c r="D212" s="81">
        <f t="shared" si="6"/>
        <v>84</v>
      </c>
      <c r="E212" s="81">
        <f t="shared" si="7"/>
        <v>0</v>
      </c>
    </row>
    <row r="213" spans="1:5" x14ac:dyDescent="0.25">
      <c r="A213" s="80">
        <v>42940</v>
      </c>
      <c r="B213" s="4">
        <v>94</v>
      </c>
      <c r="C213" s="4">
        <v>70</v>
      </c>
      <c r="D213" s="81">
        <f t="shared" si="6"/>
        <v>82</v>
      </c>
      <c r="E213" s="81">
        <f t="shared" si="7"/>
        <v>0</v>
      </c>
    </row>
    <row r="214" spans="1:5" x14ac:dyDescent="0.25">
      <c r="A214" s="80">
        <v>42941</v>
      </c>
      <c r="B214" s="4">
        <v>89</v>
      </c>
      <c r="C214" s="4">
        <v>73</v>
      </c>
      <c r="D214" s="81">
        <f t="shared" si="6"/>
        <v>81</v>
      </c>
      <c r="E214" s="81">
        <f t="shared" si="7"/>
        <v>0</v>
      </c>
    </row>
    <row r="215" spans="1:5" x14ac:dyDescent="0.25">
      <c r="A215" s="80">
        <v>42942</v>
      </c>
      <c r="B215" s="4">
        <v>93</v>
      </c>
      <c r="C215" s="4">
        <v>74</v>
      </c>
      <c r="D215" s="81">
        <f t="shared" si="6"/>
        <v>83.5</v>
      </c>
      <c r="E215" s="81">
        <f t="shared" si="7"/>
        <v>0</v>
      </c>
    </row>
    <row r="216" spans="1:5" x14ac:dyDescent="0.25">
      <c r="A216" s="80">
        <v>42943</v>
      </c>
      <c r="B216" s="4">
        <v>86</v>
      </c>
      <c r="C216" s="4">
        <v>76</v>
      </c>
      <c r="D216" s="81">
        <f t="shared" si="6"/>
        <v>81</v>
      </c>
      <c r="E216" s="81">
        <f t="shared" si="7"/>
        <v>0</v>
      </c>
    </row>
    <row r="217" spans="1:5" x14ac:dyDescent="0.25">
      <c r="A217" s="80">
        <v>42944</v>
      </c>
      <c r="B217" s="4">
        <v>90</v>
      </c>
      <c r="C217" s="4">
        <v>73</v>
      </c>
      <c r="D217" s="81">
        <f t="shared" si="6"/>
        <v>81.5</v>
      </c>
      <c r="E217" s="81">
        <f t="shared" si="7"/>
        <v>0</v>
      </c>
    </row>
    <row r="218" spans="1:5" x14ac:dyDescent="0.25">
      <c r="A218" s="80">
        <v>42945</v>
      </c>
      <c r="B218" s="4">
        <v>84</v>
      </c>
      <c r="C218" s="4">
        <v>59</v>
      </c>
      <c r="D218" s="81">
        <f t="shared" si="6"/>
        <v>71.5</v>
      </c>
      <c r="E218" s="81">
        <f t="shared" si="7"/>
        <v>0</v>
      </c>
    </row>
    <row r="219" spans="1:5" x14ac:dyDescent="0.25">
      <c r="A219" s="80">
        <v>42946</v>
      </c>
      <c r="B219" s="4">
        <v>86</v>
      </c>
      <c r="C219" s="4">
        <v>56</v>
      </c>
      <c r="D219" s="81">
        <f t="shared" si="6"/>
        <v>71</v>
      </c>
      <c r="E219" s="81">
        <f t="shared" si="7"/>
        <v>0</v>
      </c>
    </row>
    <row r="220" spans="1:5" x14ac:dyDescent="0.25">
      <c r="A220" s="80">
        <v>42947</v>
      </c>
      <c r="B220" s="4">
        <v>88</v>
      </c>
      <c r="C220" s="4">
        <v>57</v>
      </c>
      <c r="D220" s="81">
        <f t="shared" si="6"/>
        <v>72.5</v>
      </c>
      <c r="E220" s="81">
        <f t="shared" si="7"/>
        <v>0</v>
      </c>
    </row>
    <row r="221" spans="1:5" x14ac:dyDescent="0.25">
      <c r="A221" s="80">
        <v>42948</v>
      </c>
      <c r="B221" s="4">
        <v>86</v>
      </c>
      <c r="C221" s="4">
        <v>66</v>
      </c>
      <c r="D221" s="81">
        <f t="shared" si="6"/>
        <v>76</v>
      </c>
      <c r="E221" s="81">
        <f t="shared" si="7"/>
        <v>0</v>
      </c>
    </row>
    <row r="222" spans="1:5" x14ac:dyDescent="0.25">
      <c r="A222" s="80">
        <v>42949</v>
      </c>
      <c r="B222" s="4">
        <v>88</v>
      </c>
      <c r="C222" s="4">
        <v>69</v>
      </c>
      <c r="D222" s="81">
        <f t="shared" si="6"/>
        <v>78.5</v>
      </c>
      <c r="E222" s="81">
        <f t="shared" si="7"/>
        <v>0</v>
      </c>
    </row>
    <row r="223" spans="1:5" x14ac:dyDescent="0.25">
      <c r="A223" s="80">
        <v>42950</v>
      </c>
      <c r="B223" s="4">
        <v>88</v>
      </c>
      <c r="C223" s="4">
        <v>66</v>
      </c>
      <c r="D223" s="81">
        <f t="shared" si="6"/>
        <v>77</v>
      </c>
      <c r="E223" s="81">
        <f t="shared" si="7"/>
        <v>0</v>
      </c>
    </row>
    <row r="224" spans="1:5" x14ac:dyDescent="0.25">
      <c r="A224" s="80">
        <v>42951</v>
      </c>
      <c r="B224" s="4">
        <v>81</v>
      </c>
      <c r="C224" s="4">
        <v>57</v>
      </c>
      <c r="D224" s="81">
        <f t="shared" si="6"/>
        <v>69</v>
      </c>
      <c r="E224" s="81">
        <f t="shared" si="7"/>
        <v>0</v>
      </c>
    </row>
    <row r="225" spans="1:5" x14ac:dyDescent="0.25">
      <c r="A225" s="80">
        <v>42952</v>
      </c>
      <c r="B225" s="4">
        <v>80</v>
      </c>
      <c r="C225" s="4">
        <v>51</v>
      </c>
      <c r="D225" s="81">
        <f t="shared" si="6"/>
        <v>65.5</v>
      </c>
      <c r="E225" s="81">
        <f t="shared" si="7"/>
        <v>0</v>
      </c>
    </row>
    <row r="226" spans="1:5" x14ac:dyDescent="0.25">
      <c r="A226" s="80">
        <v>42953</v>
      </c>
      <c r="B226" s="4">
        <v>73</v>
      </c>
      <c r="C226" s="4">
        <v>63</v>
      </c>
      <c r="D226" s="81">
        <f t="shared" si="6"/>
        <v>68</v>
      </c>
      <c r="E226" s="81">
        <f t="shared" si="7"/>
        <v>0</v>
      </c>
    </row>
    <row r="227" spans="1:5" x14ac:dyDescent="0.25">
      <c r="A227" s="80">
        <v>42954</v>
      </c>
      <c r="B227" s="4">
        <v>80</v>
      </c>
      <c r="C227" s="4">
        <v>68</v>
      </c>
      <c r="D227" s="81">
        <f t="shared" si="6"/>
        <v>74</v>
      </c>
      <c r="E227" s="81">
        <f t="shared" si="7"/>
        <v>0</v>
      </c>
    </row>
    <row r="228" spans="1:5" x14ac:dyDescent="0.25">
      <c r="A228" s="80">
        <v>42955</v>
      </c>
      <c r="B228" s="4">
        <v>84</v>
      </c>
      <c r="C228" s="4">
        <v>63</v>
      </c>
      <c r="D228" s="81">
        <f t="shared" si="6"/>
        <v>73.5</v>
      </c>
      <c r="E228" s="81">
        <f t="shared" si="7"/>
        <v>0</v>
      </c>
    </row>
    <row r="229" spans="1:5" x14ac:dyDescent="0.25">
      <c r="A229" s="80">
        <v>42956</v>
      </c>
      <c r="B229" s="4">
        <v>85</v>
      </c>
      <c r="C229" s="4">
        <v>58</v>
      </c>
      <c r="D229" s="81">
        <f t="shared" si="6"/>
        <v>71.5</v>
      </c>
      <c r="E229" s="81">
        <f t="shared" si="7"/>
        <v>0</v>
      </c>
    </row>
    <row r="230" spans="1:5" x14ac:dyDescent="0.25">
      <c r="A230" s="80">
        <v>42957</v>
      </c>
      <c r="B230" s="4">
        <v>88</v>
      </c>
      <c r="C230" s="4">
        <v>60</v>
      </c>
      <c r="D230" s="81">
        <f t="shared" si="6"/>
        <v>74</v>
      </c>
      <c r="E230" s="81">
        <f t="shared" si="7"/>
        <v>0</v>
      </c>
    </row>
    <row r="231" spans="1:5" x14ac:dyDescent="0.25">
      <c r="A231" s="80">
        <v>42958</v>
      </c>
      <c r="B231" s="4">
        <v>80</v>
      </c>
      <c r="C231" s="4">
        <v>65</v>
      </c>
      <c r="D231" s="81">
        <f t="shared" si="6"/>
        <v>72.5</v>
      </c>
      <c r="E231" s="81">
        <f t="shared" si="7"/>
        <v>0</v>
      </c>
    </row>
    <row r="232" spans="1:5" x14ac:dyDescent="0.25">
      <c r="A232" s="80">
        <v>42959</v>
      </c>
      <c r="B232" s="4">
        <v>81</v>
      </c>
      <c r="C232" s="4">
        <v>62</v>
      </c>
      <c r="D232" s="81">
        <f t="shared" si="6"/>
        <v>71.5</v>
      </c>
      <c r="E232" s="81">
        <f t="shared" si="7"/>
        <v>0</v>
      </c>
    </row>
    <row r="233" spans="1:5" x14ac:dyDescent="0.25">
      <c r="A233" s="80">
        <v>42960</v>
      </c>
      <c r="B233" s="4">
        <v>84</v>
      </c>
      <c r="C233" s="4">
        <v>58</v>
      </c>
      <c r="D233" s="81">
        <f t="shared" si="6"/>
        <v>71</v>
      </c>
      <c r="E233" s="81">
        <f t="shared" si="7"/>
        <v>0</v>
      </c>
    </row>
    <row r="234" spans="1:5" x14ac:dyDescent="0.25">
      <c r="A234" s="80">
        <v>42961</v>
      </c>
      <c r="B234" s="4">
        <v>79</v>
      </c>
      <c r="C234" s="4">
        <v>70</v>
      </c>
      <c r="D234" s="81">
        <f t="shared" si="6"/>
        <v>74.5</v>
      </c>
      <c r="E234" s="81">
        <f t="shared" si="7"/>
        <v>0</v>
      </c>
    </row>
    <row r="235" spans="1:5" x14ac:dyDescent="0.25">
      <c r="A235" s="80">
        <v>42962</v>
      </c>
      <c r="B235" s="4">
        <v>85</v>
      </c>
      <c r="C235" s="4">
        <v>70</v>
      </c>
      <c r="D235" s="81">
        <f t="shared" si="6"/>
        <v>77.5</v>
      </c>
      <c r="E235" s="81">
        <f t="shared" si="7"/>
        <v>0</v>
      </c>
    </row>
    <row r="236" spans="1:5" x14ac:dyDescent="0.25">
      <c r="A236" s="80">
        <v>42963</v>
      </c>
      <c r="B236" s="4">
        <v>89</v>
      </c>
      <c r="C236" s="4">
        <v>70</v>
      </c>
      <c r="D236" s="81">
        <f t="shared" si="6"/>
        <v>79.5</v>
      </c>
      <c r="E236" s="81">
        <f t="shared" si="7"/>
        <v>0</v>
      </c>
    </row>
    <row r="237" spans="1:5" x14ac:dyDescent="0.25">
      <c r="A237" s="80">
        <v>42964</v>
      </c>
      <c r="B237" s="4">
        <v>84</v>
      </c>
      <c r="C237" s="4">
        <v>68</v>
      </c>
      <c r="D237" s="81">
        <f t="shared" si="6"/>
        <v>76</v>
      </c>
      <c r="E237" s="81">
        <f t="shared" si="7"/>
        <v>0</v>
      </c>
    </row>
    <row r="238" spans="1:5" x14ac:dyDescent="0.25">
      <c r="A238" s="80">
        <v>42965</v>
      </c>
      <c r="B238" s="4">
        <v>88</v>
      </c>
      <c r="C238" s="4">
        <v>61</v>
      </c>
      <c r="D238" s="81">
        <f t="shared" si="6"/>
        <v>74.5</v>
      </c>
      <c r="E238" s="81">
        <f t="shared" si="7"/>
        <v>0</v>
      </c>
    </row>
    <row r="239" spans="1:5" x14ac:dyDescent="0.25">
      <c r="A239" s="80">
        <v>42966</v>
      </c>
      <c r="B239" s="4">
        <v>92</v>
      </c>
      <c r="C239" s="4">
        <v>66</v>
      </c>
      <c r="D239" s="81">
        <f t="shared" si="6"/>
        <v>79</v>
      </c>
      <c r="E239" s="81">
        <f t="shared" si="7"/>
        <v>0</v>
      </c>
    </row>
    <row r="240" spans="1:5" x14ac:dyDescent="0.25">
      <c r="A240" s="80">
        <v>42967</v>
      </c>
      <c r="B240" s="4">
        <v>91</v>
      </c>
      <c r="C240" s="4">
        <v>67</v>
      </c>
      <c r="D240" s="81">
        <f t="shared" si="6"/>
        <v>79</v>
      </c>
      <c r="E240" s="81">
        <f t="shared" si="7"/>
        <v>0</v>
      </c>
    </row>
    <row r="241" spans="1:5" x14ac:dyDescent="0.25">
      <c r="A241" s="80">
        <v>42968</v>
      </c>
      <c r="B241" s="4">
        <v>92</v>
      </c>
      <c r="C241" s="4">
        <v>68</v>
      </c>
      <c r="D241" s="81">
        <f t="shared" si="6"/>
        <v>80</v>
      </c>
      <c r="E241" s="81">
        <f t="shared" si="7"/>
        <v>0</v>
      </c>
    </row>
    <row r="242" spans="1:5" x14ac:dyDescent="0.25">
      <c r="A242" s="80">
        <v>42969</v>
      </c>
      <c r="B242" s="4">
        <v>85</v>
      </c>
      <c r="C242" s="4">
        <v>67</v>
      </c>
      <c r="D242" s="81">
        <f t="shared" si="6"/>
        <v>76</v>
      </c>
      <c r="E242" s="81">
        <f t="shared" si="7"/>
        <v>0</v>
      </c>
    </row>
    <row r="243" spans="1:5" x14ac:dyDescent="0.25">
      <c r="A243" s="80">
        <v>42970</v>
      </c>
      <c r="B243" s="4">
        <v>82</v>
      </c>
      <c r="C243" s="4">
        <v>57</v>
      </c>
      <c r="D243" s="81">
        <f t="shared" si="6"/>
        <v>69.5</v>
      </c>
      <c r="E243" s="81">
        <f t="shared" si="7"/>
        <v>0</v>
      </c>
    </row>
    <row r="244" spans="1:5" x14ac:dyDescent="0.25">
      <c r="A244" s="80">
        <v>42971</v>
      </c>
      <c r="B244" s="4">
        <v>82</v>
      </c>
      <c r="C244" s="4">
        <v>52</v>
      </c>
      <c r="D244" s="81">
        <f t="shared" si="6"/>
        <v>67</v>
      </c>
      <c r="E244" s="81">
        <f t="shared" si="7"/>
        <v>0</v>
      </c>
    </row>
    <row r="245" spans="1:5" x14ac:dyDescent="0.25">
      <c r="A245" s="80">
        <v>42972</v>
      </c>
      <c r="B245" s="4">
        <v>84</v>
      </c>
      <c r="C245" s="4">
        <v>56</v>
      </c>
      <c r="D245" s="81">
        <f t="shared" si="6"/>
        <v>70</v>
      </c>
      <c r="E245" s="81">
        <f t="shared" si="7"/>
        <v>0</v>
      </c>
    </row>
    <row r="246" spans="1:5" x14ac:dyDescent="0.25">
      <c r="A246" s="80">
        <v>42973</v>
      </c>
      <c r="B246" s="4">
        <v>87</v>
      </c>
      <c r="C246" s="4">
        <v>59</v>
      </c>
      <c r="D246" s="81">
        <f t="shared" si="6"/>
        <v>73</v>
      </c>
      <c r="E246" s="81">
        <f t="shared" si="7"/>
        <v>0</v>
      </c>
    </row>
    <row r="247" spans="1:5" x14ac:dyDescent="0.25">
      <c r="A247" s="80">
        <v>42974</v>
      </c>
      <c r="B247" s="4">
        <v>88</v>
      </c>
      <c r="C247" s="4">
        <v>59</v>
      </c>
      <c r="D247" s="81">
        <f t="shared" si="6"/>
        <v>73.5</v>
      </c>
      <c r="E247" s="81">
        <f t="shared" si="7"/>
        <v>0</v>
      </c>
    </row>
    <row r="248" spans="1:5" x14ac:dyDescent="0.25">
      <c r="A248" s="80">
        <v>42975</v>
      </c>
      <c r="B248" s="4">
        <v>84</v>
      </c>
      <c r="C248" s="4">
        <v>63</v>
      </c>
      <c r="D248" s="81">
        <f t="shared" si="6"/>
        <v>73.5</v>
      </c>
      <c r="E248" s="81">
        <f t="shared" si="7"/>
        <v>0</v>
      </c>
    </row>
    <row r="249" spans="1:5" x14ac:dyDescent="0.25">
      <c r="A249" s="80">
        <v>42976</v>
      </c>
      <c r="B249" s="4">
        <v>86</v>
      </c>
      <c r="C249" s="4">
        <v>61</v>
      </c>
      <c r="D249" s="81">
        <f t="shared" si="6"/>
        <v>73.5</v>
      </c>
      <c r="E249" s="81">
        <f t="shared" si="7"/>
        <v>0</v>
      </c>
    </row>
    <row r="250" spans="1:5" x14ac:dyDescent="0.25">
      <c r="A250" s="80">
        <v>42977</v>
      </c>
      <c r="B250" s="4">
        <v>87</v>
      </c>
      <c r="C250" s="4">
        <v>60</v>
      </c>
      <c r="D250" s="81">
        <f t="shared" si="6"/>
        <v>73.5</v>
      </c>
      <c r="E250" s="81">
        <f t="shared" si="7"/>
        <v>0</v>
      </c>
    </row>
    <row r="251" spans="1:5" x14ac:dyDescent="0.25">
      <c r="A251" s="80">
        <v>42978</v>
      </c>
      <c r="B251" s="4">
        <v>81</v>
      </c>
      <c r="C251" s="4">
        <v>66</v>
      </c>
      <c r="D251" s="81">
        <f t="shared" si="6"/>
        <v>73.5</v>
      </c>
      <c r="E251" s="81">
        <f t="shared" si="7"/>
        <v>0</v>
      </c>
    </row>
    <row r="252" spans="1:5" x14ac:dyDescent="0.25">
      <c r="A252" s="80">
        <v>42979</v>
      </c>
      <c r="B252" s="4">
        <v>77</v>
      </c>
      <c r="C252" s="4">
        <v>55</v>
      </c>
      <c r="D252" s="81">
        <f t="shared" si="6"/>
        <v>66</v>
      </c>
      <c r="E252" s="81">
        <f t="shared" si="7"/>
        <v>0</v>
      </c>
    </row>
    <row r="253" spans="1:5" x14ac:dyDescent="0.25">
      <c r="A253" s="80">
        <v>42980</v>
      </c>
      <c r="B253" s="4">
        <v>82</v>
      </c>
      <c r="C253" s="4">
        <v>49</v>
      </c>
      <c r="D253" s="81">
        <f t="shared" si="6"/>
        <v>65.5</v>
      </c>
      <c r="E253" s="81">
        <f t="shared" si="7"/>
        <v>0</v>
      </c>
    </row>
    <row r="254" spans="1:5" x14ac:dyDescent="0.25">
      <c r="A254" s="80">
        <v>42981</v>
      </c>
      <c r="B254" s="4">
        <v>89</v>
      </c>
      <c r="C254" s="4">
        <v>57</v>
      </c>
      <c r="D254" s="81">
        <f t="shared" si="6"/>
        <v>73</v>
      </c>
      <c r="E254" s="81">
        <f t="shared" si="7"/>
        <v>0</v>
      </c>
    </row>
    <row r="255" spans="1:5" x14ac:dyDescent="0.25">
      <c r="A255" s="80">
        <v>42982</v>
      </c>
      <c r="B255" s="4">
        <v>91</v>
      </c>
      <c r="C255" s="4">
        <v>66</v>
      </c>
      <c r="D255" s="81">
        <f t="shared" si="6"/>
        <v>78.5</v>
      </c>
      <c r="E255" s="81">
        <f t="shared" si="7"/>
        <v>0</v>
      </c>
    </row>
    <row r="256" spans="1:5" x14ac:dyDescent="0.25">
      <c r="A256" s="80">
        <v>42983</v>
      </c>
      <c r="B256" s="4">
        <v>77</v>
      </c>
      <c r="C256" s="4">
        <v>52</v>
      </c>
      <c r="D256" s="81">
        <f t="shared" si="6"/>
        <v>64.5</v>
      </c>
      <c r="E256" s="81">
        <f t="shared" si="7"/>
        <v>0.5</v>
      </c>
    </row>
    <row r="257" spans="1:5" x14ac:dyDescent="0.25">
      <c r="A257" s="80">
        <v>42984</v>
      </c>
      <c r="B257" s="4">
        <v>75</v>
      </c>
      <c r="C257" s="4">
        <v>45</v>
      </c>
      <c r="D257" s="81">
        <f t="shared" si="6"/>
        <v>60</v>
      </c>
      <c r="E257" s="81">
        <f t="shared" si="7"/>
        <v>5</v>
      </c>
    </row>
    <row r="258" spans="1:5" x14ac:dyDescent="0.25">
      <c r="A258" s="80">
        <v>42985</v>
      </c>
      <c r="B258" s="4">
        <v>76</v>
      </c>
      <c r="C258" s="4">
        <v>42</v>
      </c>
      <c r="D258" s="81">
        <f t="shared" si="6"/>
        <v>59</v>
      </c>
      <c r="E258" s="81">
        <f t="shared" si="7"/>
        <v>6</v>
      </c>
    </row>
    <row r="259" spans="1:5" x14ac:dyDescent="0.25">
      <c r="A259" s="80">
        <v>42986</v>
      </c>
      <c r="B259" s="4">
        <v>81</v>
      </c>
      <c r="C259" s="4">
        <v>48</v>
      </c>
      <c r="D259" s="81">
        <f t="shared" si="6"/>
        <v>64.5</v>
      </c>
      <c r="E259" s="81">
        <f t="shared" si="7"/>
        <v>0.5</v>
      </c>
    </row>
    <row r="260" spans="1:5" x14ac:dyDescent="0.25">
      <c r="A260" s="80">
        <v>42987</v>
      </c>
      <c r="B260" s="4">
        <v>84</v>
      </c>
      <c r="C260" s="4">
        <v>49</v>
      </c>
      <c r="D260" s="81">
        <f t="shared" si="6"/>
        <v>66.5</v>
      </c>
      <c r="E260" s="81">
        <f t="shared" si="7"/>
        <v>0</v>
      </c>
    </row>
    <row r="261" spans="1:5" x14ac:dyDescent="0.25">
      <c r="A261" s="80">
        <v>42988</v>
      </c>
      <c r="B261" s="4">
        <v>79</v>
      </c>
      <c r="C261" s="4">
        <v>51</v>
      </c>
      <c r="D261" s="81">
        <f t="shared" si="6"/>
        <v>65</v>
      </c>
      <c r="E261" s="81">
        <f t="shared" si="7"/>
        <v>0</v>
      </c>
    </row>
    <row r="262" spans="1:5" x14ac:dyDescent="0.25">
      <c r="A262" s="80">
        <v>42989</v>
      </c>
      <c r="B262" s="4">
        <v>80</v>
      </c>
      <c r="C262" s="4">
        <v>46</v>
      </c>
      <c r="D262" s="81">
        <f t="shared" si="6"/>
        <v>63</v>
      </c>
      <c r="E262" s="81">
        <f t="shared" si="7"/>
        <v>2</v>
      </c>
    </row>
    <row r="263" spans="1:5" x14ac:dyDescent="0.25">
      <c r="A263" s="80">
        <v>42990</v>
      </c>
      <c r="B263" s="4">
        <v>67</v>
      </c>
      <c r="C263" s="4">
        <v>61</v>
      </c>
      <c r="D263" s="81">
        <f t="shared" si="6"/>
        <v>64</v>
      </c>
      <c r="E263" s="81">
        <f t="shared" si="7"/>
        <v>1</v>
      </c>
    </row>
    <row r="264" spans="1:5" x14ac:dyDescent="0.25">
      <c r="A264" s="80">
        <v>42991</v>
      </c>
      <c r="B264" s="4">
        <v>71</v>
      </c>
      <c r="C264" s="4">
        <v>62</v>
      </c>
      <c r="D264" s="81">
        <f t="shared" si="6"/>
        <v>66.5</v>
      </c>
      <c r="E264" s="81">
        <f t="shared" si="7"/>
        <v>0</v>
      </c>
    </row>
    <row r="265" spans="1:5" x14ac:dyDescent="0.25">
      <c r="A265" s="80">
        <v>42992</v>
      </c>
      <c r="B265" s="4">
        <v>86</v>
      </c>
      <c r="C265" s="4">
        <v>57</v>
      </c>
      <c r="D265" s="81">
        <f t="shared" si="6"/>
        <v>71.5</v>
      </c>
      <c r="E265" s="81">
        <f t="shared" si="7"/>
        <v>0</v>
      </c>
    </row>
    <row r="266" spans="1:5" x14ac:dyDescent="0.25">
      <c r="A266" s="80">
        <v>42993</v>
      </c>
      <c r="B266" s="4">
        <v>87</v>
      </c>
      <c r="C266" s="4">
        <v>58</v>
      </c>
      <c r="D266" s="81">
        <f t="shared" ref="D266:D329" si="8">(B266+C266)/2</f>
        <v>72.5</v>
      </c>
      <c r="E266" s="81">
        <f t="shared" ref="E266:E329" si="9">IF(65-D266&gt;0,65-D266,0)</f>
        <v>0</v>
      </c>
    </row>
    <row r="267" spans="1:5" x14ac:dyDescent="0.25">
      <c r="A267" s="80">
        <v>42994</v>
      </c>
      <c r="B267" s="4">
        <v>90</v>
      </c>
      <c r="C267" s="4">
        <v>63</v>
      </c>
      <c r="D267" s="81">
        <f t="shared" si="8"/>
        <v>76.5</v>
      </c>
      <c r="E267" s="81">
        <f t="shared" si="9"/>
        <v>0</v>
      </c>
    </row>
    <row r="268" spans="1:5" x14ac:dyDescent="0.25">
      <c r="A268" s="80">
        <v>42995</v>
      </c>
      <c r="B268" s="4">
        <v>87</v>
      </c>
      <c r="C268" s="4">
        <v>63</v>
      </c>
      <c r="D268" s="81">
        <f t="shared" si="8"/>
        <v>75</v>
      </c>
      <c r="E268" s="81">
        <f t="shared" si="9"/>
        <v>0</v>
      </c>
    </row>
    <row r="269" spans="1:5" x14ac:dyDescent="0.25">
      <c r="A269" s="80">
        <v>42996</v>
      </c>
      <c r="B269" s="4">
        <v>88</v>
      </c>
      <c r="C269" s="4">
        <v>63</v>
      </c>
      <c r="D269" s="81">
        <f t="shared" si="8"/>
        <v>75.5</v>
      </c>
      <c r="E269" s="81">
        <f t="shared" si="9"/>
        <v>0</v>
      </c>
    </row>
    <row r="270" spans="1:5" x14ac:dyDescent="0.25">
      <c r="A270" s="80">
        <v>42997</v>
      </c>
      <c r="B270" s="4">
        <v>90</v>
      </c>
      <c r="C270" s="4">
        <v>64</v>
      </c>
      <c r="D270" s="81">
        <f t="shared" si="8"/>
        <v>77</v>
      </c>
      <c r="E270" s="81">
        <f t="shared" si="9"/>
        <v>0</v>
      </c>
    </row>
    <row r="271" spans="1:5" x14ac:dyDescent="0.25">
      <c r="A271" s="80">
        <v>42998</v>
      </c>
      <c r="B271" s="4">
        <v>93</v>
      </c>
      <c r="C271" s="4">
        <v>70</v>
      </c>
      <c r="D271" s="81">
        <f t="shared" si="8"/>
        <v>81.5</v>
      </c>
      <c r="E271" s="81">
        <f t="shared" si="9"/>
        <v>0</v>
      </c>
    </row>
    <row r="272" spans="1:5" x14ac:dyDescent="0.25">
      <c r="A272" s="80">
        <v>42999</v>
      </c>
      <c r="B272" s="4">
        <v>93</v>
      </c>
      <c r="C272" s="4">
        <v>68</v>
      </c>
      <c r="D272" s="81">
        <f t="shared" si="8"/>
        <v>80.5</v>
      </c>
      <c r="E272" s="81">
        <f t="shared" si="9"/>
        <v>0</v>
      </c>
    </row>
    <row r="273" spans="1:5" x14ac:dyDescent="0.25">
      <c r="A273" s="80">
        <v>43000</v>
      </c>
      <c r="B273" s="4">
        <v>95</v>
      </c>
      <c r="C273" s="4">
        <v>64</v>
      </c>
      <c r="D273" s="81">
        <f t="shared" si="8"/>
        <v>79.5</v>
      </c>
      <c r="E273" s="81">
        <f t="shared" si="9"/>
        <v>0</v>
      </c>
    </row>
    <row r="274" spans="1:5" x14ac:dyDescent="0.25">
      <c r="A274" s="80">
        <v>43001</v>
      </c>
      <c r="B274" s="4">
        <v>92</v>
      </c>
      <c r="C274" s="4">
        <v>62</v>
      </c>
      <c r="D274" s="81">
        <f t="shared" si="8"/>
        <v>77</v>
      </c>
      <c r="E274" s="81">
        <f t="shared" si="9"/>
        <v>0</v>
      </c>
    </row>
    <row r="275" spans="1:5" x14ac:dyDescent="0.25">
      <c r="A275" s="80">
        <v>43002</v>
      </c>
      <c r="B275" s="4">
        <v>92</v>
      </c>
      <c r="C275" s="4">
        <v>63</v>
      </c>
      <c r="D275" s="81">
        <f t="shared" si="8"/>
        <v>77.5</v>
      </c>
      <c r="E275" s="81">
        <f t="shared" si="9"/>
        <v>0</v>
      </c>
    </row>
    <row r="276" spans="1:5" x14ac:dyDescent="0.25">
      <c r="A276" s="80">
        <v>43003</v>
      </c>
      <c r="B276" s="4">
        <v>90</v>
      </c>
      <c r="C276" s="4">
        <v>60</v>
      </c>
      <c r="D276" s="81">
        <f t="shared" si="8"/>
        <v>75</v>
      </c>
      <c r="E276" s="81">
        <f t="shared" si="9"/>
        <v>0</v>
      </c>
    </row>
    <row r="277" spans="1:5" x14ac:dyDescent="0.25">
      <c r="A277" s="80">
        <v>43004</v>
      </c>
      <c r="B277" s="4">
        <v>91</v>
      </c>
      <c r="C277" s="4">
        <v>60</v>
      </c>
      <c r="D277" s="81">
        <f t="shared" si="8"/>
        <v>75.5</v>
      </c>
      <c r="E277" s="81">
        <f t="shared" si="9"/>
        <v>0</v>
      </c>
    </row>
    <row r="278" spans="1:5" x14ac:dyDescent="0.25">
      <c r="A278" s="80">
        <v>43005</v>
      </c>
      <c r="B278" s="4">
        <v>85</v>
      </c>
      <c r="C278" s="4">
        <v>63</v>
      </c>
      <c r="D278" s="81">
        <f t="shared" si="8"/>
        <v>74</v>
      </c>
      <c r="E278" s="81">
        <f t="shared" si="9"/>
        <v>0</v>
      </c>
    </row>
    <row r="279" spans="1:5" x14ac:dyDescent="0.25">
      <c r="A279" s="80">
        <v>43006</v>
      </c>
      <c r="B279" s="4">
        <v>79</v>
      </c>
      <c r="C279" s="4">
        <v>51</v>
      </c>
      <c r="D279" s="81">
        <f t="shared" si="8"/>
        <v>65</v>
      </c>
      <c r="E279" s="81">
        <f t="shared" si="9"/>
        <v>0</v>
      </c>
    </row>
    <row r="280" spans="1:5" x14ac:dyDescent="0.25">
      <c r="A280" s="80">
        <v>43007</v>
      </c>
      <c r="B280" s="4">
        <v>82</v>
      </c>
      <c r="C280" s="4">
        <v>47</v>
      </c>
      <c r="D280" s="81">
        <f t="shared" si="8"/>
        <v>64.5</v>
      </c>
      <c r="E280" s="81">
        <f t="shared" si="9"/>
        <v>0.5</v>
      </c>
    </row>
    <row r="281" spans="1:5" x14ac:dyDescent="0.25">
      <c r="A281" s="80">
        <v>43008</v>
      </c>
      <c r="B281" s="4">
        <v>78</v>
      </c>
      <c r="C281" s="4">
        <v>48</v>
      </c>
      <c r="D281" s="81">
        <f t="shared" si="8"/>
        <v>63</v>
      </c>
      <c r="E281" s="81">
        <f t="shared" si="9"/>
        <v>2</v>
      </c>
    </row>
    <row r="282" spans="1:5" x14ac:dyDescent="0.25">
      <c r="A282" s="80">
        <v>43009</v>
      </c>
      <c r="B282" s="4">
        <v>82</v>
      </c>
      <c r="C282" s="4">
        <v>43</v>
      </c>
      <c r="D282" s="81">
        <f t="shared" si="8"/>
        <v>62.5</v>
      </c>
      <c r="E282" s="81">
        <f t="shared" si="9"/>
        <v>2.5</v>
      </c>
    </row>
    <row r="283" spans="1:5" x14ac:dyDescent="0.25">
      <c r="A283" s="80">
        <v>43010</v>
      </c>
      <c r="B283" s="4">
        <v>83</v>
      </c>
      <c r="C283" s="4">
        <v>60</v>
      </c>
      <c r="D283" s="81">
        <f t="shared" si="8"/>
        <v>71.5</v>
      </c>
      <c r="E283" s="81">
        <f t="shared" si="9"/>
        <v>0</v>
      </c>
    </row>
    <row r="284" spans="1:5" x14ac:dyDescent="0.25">
      <c r="A284" s="80">
        <v>43011</v>
      </c>
      <c r="B284" s="4">
        <v>84</v>
      </c>
      <c r="C284" s="4">
        <v>68</v>
      </c>
      <c r="D284" s="81">
        <f t="shared" si="8"/>
        <v>76</v>
      </c>
      <c r="E284" s="81">
        <f t="shared" si="9"/>
        <v>0</v>
      </c>
    </row>
    <row r="285" spans="1:5" x14ac:dyDescent="0.25">
      <c r="A285" s="80">
        <v>43012</v>
      </c>
      <c r="B285" s="4">
        <v>83</v>
      </c>
      <c r="C285" s="4">
        <v>64</v>
      </c>
      <c r="D285" s="81">
        <f t="shared" si="8"/>
        <v>73.5</v>
      </c>
      <c r="E285" s="81">
        <f t="shared" si="9"/>
        <v>0</v>
      </c>
    </row>
    <row r="286" spans="1:5" x14ac:dyDescent="0.25">
      <c r="A286" s="80">
        <v>43013</v>
      </c>
      <c r="B286" s="4">
        <v>86</v>
      </c>
      <c r="C286" s="4">
        <v>65</v>
      </c>
      <c r="D286" s="81">
        <f t="shared" si="8"/>
        <v>75.5</v>
      </c>
      <c r="E286" s="81">
        <f t="shared" si="9"/>
        <v>0</v>
      </c>
    </row>
    <row r="287" spans="1:5" x14ac:dyDescent="0.25">
      <c r="A287" s="80">
        <v>43014</v>
      </c>
      <c r="B287" s="4">
        <v>86</v>
      </c>
      <c r="C287" s="4">
        <v>61</v>
      </c>
      <c r="D287" s="81">
        <f t="shared" si="8"/>
        <v>73.5</v>
      </c>
      <c r="E287" s="81">
        <f t="shared" si="9"/>
        <v>0</v>
      </c>
    </row>
    <row r="288" spans="1:5" x14ac:dyDescent="0.25">
      <c r="A288" s="80">
        <v>43015</v>
      </c>
      <c r="B288" s="4">
        <v>88</v>
      </c>
      <c r="C288" s="4">
        <v>64</v>
      </c>
      <c r="D288" s="81">
        <f t="shared" si="8"/>
        <v>76</v>
      </c>
      <c r="E288" s="81">
        <f t="shared" si="9"/>
        <v>0</v>
      </c>
    </row>
    <row r="289" spans="1:5" x14ac:dyDescent="0.25">
      <c r="A289" s="80">
        <v>43016</v>
      </c>
      <c r="B289" s="4">
        <v>81</v>
      </c>
      <c r="C289" s="4">
        <v>62</v>
      </c>
      <c r="D289" s="81">
        <f t="shared" si="8"/>
        <v>71.5</v>
      </c>
      <c r="E289" s="81">
        <f t="shared" si="9"/>
        <v>0</v>
      </c>
    </row>
    <row r="290" spans="1:5" x14ac:dyDescent="0.25">
      <c r="A290" s="80">
        <v>43017</v>
      </c>
      <c r="B290" s="4">
        <v>86</v>
      </c>
      <c r="C290" s="4">
        <v>68</v>
      </c>
      <c r="D290" s="81">
        <f t="shared" si="8"/>
        <v>77</v>
      </c>
      <c r="E290" s="81">
        <f t="shared" si="9"/>
        <v>0</v>
      </c>
    </row>
    <row r="291" spans="1:5" x14ac:dyDescent="0.25">
      <c r="A291" s="80">
        <v>43018</v>
      </c>
      <c r="B291" s="4">
        <v>86</v>
      </c>
      <c r="C291" s="4">
        <v>54</v>
      </c>
      <c r="D291" s="81">
        <f t="shared" si="8"/>
        <v>70</v>
      </c>
      <c r="E291" s="81">
        <f t="shared" si="9"/>
        <v>0</v>
      </c>
    </row>
    <row r="292" spans="1:5" x14ac:dyDescent="0.25">
      <c r="A292" s="80">
        <v>43019</v>
      </c>
      <c r="B292" s="4">
        <v>63</v>
      </c>
      <c r="C292" s="4">
        <v>53</v>
      </c>
      <c r="D292" s="81">
        <f t="shared" si="8"/>
        <v>58</v>
      </c>
      <c r="E292" s="81">
        <f t="shared" si="9"/>
        <v>7</v>
      </c>
    </row>
    <row r="293" spans="1:5" x14ac:dyDescent="0.25">
      <c r="A293" s="80">
        <v>43020</v>
      </c>
      <c r="B293" s="4">
        <v>66</v>
      </c>
      <c r="C293" s="4">
        <v>49</v>
      </c>
      <c r="D293" s="81">
        <f t="shared" si="8"/>
        <v>57.5</v>
      </c>
      <c r="E293" s="81">
        <f t="shared" si="9"/>
        <v>7.5</v>
      </c>
    </row>
    <row r="294" spans="1:5" x14ac:dyDescent="0.25">
      <c r="A294" s="80">
        <v>43021</v>
      </c>
      <c r="B294" s="4">
        <v>79</v>
      </c>
      <c r="C294" s="4">
        <v>46</v>
      </c>
      <c r="D294" s="81">
        <f t="shared" si="8"/>
        <v>62.5</v>
      </c>
      <c r="E294" s="81">
        <f t="shared" si="9"/>
        <v>2.5</v>
      </c>
    </row>
    <row r="295" spans="1:5" x14ac:dyDescent="0.25">
      <c r="A295" s="80">
        <v>43022</v>
      </c>
      <c r="B295" s="4">
        <v>90</v>
      </c>
      <c r="C295" s="4">
        <v>54</v>
      </c>
      <c r="D295" s="81">
        <f t="shared" si="8"/>
        <v>72</v>
      </c>
      <c r="E295" s="81">
        <f t="shared" si="9"/>
        <v>0</v>
      </c>
    </row>
    <row r="296" spans="1:5" x14ac:dyDescent="0.25">
      <c r="A296" s="80">
        <v>43023</v>
      </c>
      <c r="B296" s="4">
        <v>76</v>
      </c>
      <c r="C296" s="4">
        <v>48</v>
      </c>
      <c r="D296" s="81">
        <f t="shared" si="8"/>
        <v>62</v>
      </c>
      <c r="E296" s="81">
        <f t="shared" si="9"/>
        <v>3</v>
      </c>
    </row>
    <row r="297" spans="1:5" x14ac:dyDescent="0.25">
      <c r="A297" s="80">
        <v>43024</v>
      </c>
      <c r="B297" s="4">
        <v>66</v>
      </c>
      <c r="C297" s="4">
        <v>37</v>
      </c>
      <c r="D297" s="81">
        <f t="shared" si="8"/>
        <v>51.5</v>
      </c>
      <c r="E297" s="81">
        <f t="shared" si="9"/>
        <v>13.5</v>
      </c>
    </row>
    <row r="298" spans="1:5" x14ac:dyDescent="0.25">
      <c r="A298" s="80">
        <v>43025</v>
      </c>
      <c r="B298" s="4">
        <v>69</v>
      </c>
      <c r="C298" s="4">
        <v>33</v>
      </c>
      <c r="D298" s="81">
        <f t="shared" si="8"/>
        <v>51</v>
      </c>
      <c r="E298" s="81">
        <f t="shared" si="9"/>
        <v>14</v>
      </c>
    </row>
    <row r="299" spans="1:5" x14ac:dyDescent="0.25">
      <c r="A299" s="80">
        <v>43026</v>
      </c>
      <c r="B299" s="4">
        <v>74</v>
      </c>
      <c r="C299" s="4">
        <v>35</v>
      </c>
      <c r="D299" s="81">
        <f t="shared" si="8"/>
        <v>54.5</v>
      </c>
      <c r="E299" s="81">
        <f t="shared" si="9"/>
        <v>10.5</v>
      </c>
    </row>
    <row r="300" spans="1:5" x14ac:dyDescent="0.25">
      <c r="A300" s="80">
        <v>43027</v>
      </c>
      <c r="B300" s="4">
        <v>78</v>
      </c>
      <c r="C300" s="4">
        <v>45</v>
      </c>
      <c r="D300" s="81">
        <f t="shared" si="8"/>
        <v>61.5</v>
      </c>
      <c r="E300" s="81">
        <f t="shared" si="9"/>
        <v>3.5</v>
      </c>
    </row>
    <row r="301" spans="1:5" x14ac:dyDescent="0.25">
      <c r="A301" s="80">
        <v>43028</v>
      </c>
      <c r="B301" s="4">
        <v>78</v>
      </c>
      <c r="C301" s="4">
        <v>42</v>
      </c>
      <c r="D301" s="81">
        <f t="shared" si="8"/>
        <v>60</v>
      </c>
      <c r="E301" s="81">
        <f t="shared" si="9"/>
        <v>5</v>
      </c>
    </row>
    <row r="302" spans="1:5" x14ac:dyDescent="0.25">
      <c r="A302" s="80">
        <v>43029</v>
      </c>
      <c r="B302" s="4">
        <v>83</v>
      </c>
      <c r="C302" s="4">
        <v>55</v>
      </c>
      <c r="D302" s="81">
        <f t="shared" si="8"/>
        <v>69</v>
      </c>
      <c r="E302" s="81">
        <f t="shared" si="9"/>
        <v>0</v>
      </c>
    </row>
    <row r="303" spans="1:5" x14ac:dyDescent="0.25">
      <c r="A303" s="80">
        <v>43030</v>
      </c>
      <c r="B303" s="4">
        <v>74</v>
      </c>
      <c r="C303" s="4">
        <v>54</v>
      </c>
      <c r="D303" s="81">
        <f t="shared" si="8"/>
        <v>64</v>
      </c>
      <c r="E303" s="81">
        <f t="shared" si="9"/>
        <v>1</v>
      </c>
    </row>
    <row r="304" spans="1:5" x14ac:dyDescent="0.25">
      <c r="A304" s="80">
        <v>43031</v>
      </c>
      <c r="B304" s="4">
        <v>68</v>
      </c>
      <c r="C304" s="4">
        <v>50</v>
      </c>
      <c r="D304" s="81">
        <f t="shared" si="8"/>
        <v>59</v>
      </c>
      <c r="E304" s="81">
        <f t="shared" si="9"/>
        <v>6</v>
      </c>
    </row>
    <row r="305" spans="1:5" x14ac:dyDescent="0.25">
      <c r="A305" s="80">
        <v>43032</v>
      </c>
      <c r="B305" s="4">
        <v>59</v>
      </c>
      <c r="C305" s="4">
        <v>40</v>
      </c>
      <c r="D305" s="81">
        <f t="shared" si="8"/>
        <v>49.5</v>
      </c>
      <c r="E305" s="81">
        <f t="shared" si="9"/>
        <v>15.5</v>
      </c>
    </row>
    <row r="306" spans="1:5" x14ac:dyDescent="0.25">
      <c r="A306" s="80">
        <v>43033</v>
      </c>
      <c r="B306" s="4">
        <v>65</v>
      </c>
      <c r="C306" s="4">
        <v>32</v>
      </c>
      <c r="D306" s="81">
        <f t="shared" si="8"/>
        <v>48.5</v>
      </c>
      <c r="E306" s="81">
        <f t="shared" si="9"/>
        <v>16.5</v>
      </c>
    </row>
    <row r="307" spans="1:5" x14ac:dyDescent="0.25">
      <c r="A307" s="80">
        <v>43034</v>
      </c>
      <c r="B307" s="4">
        <v>76</v>
      </c>
      <c r="C307" s="4">
        <v>36</v>
      </c>
      <c r="D307" s="81">
        <f t="shared" si="8"/>
        <v>56</v>
      </c>
      <c r="E307" s="81">
        <f t="shared" si="9"/>
        <v>9</v>
      </c>
    </row>
    <row r="308" spans="1:5" x14ac:dyDescent="0.25">
      <c r="A308" s="80">
        <v>43035</v>
      </c>
      <c r="B308" s="4">
        <v>60</v>
      </c>
      <c r="C308" s="4">
        <v>33</v>
      </c>
      <c r="D308" s="81">
        <f t="shared" si="8"/>
        <v>46.5</v>
      </c>
      <c r="E308" s="81">
        <f t="shared" si="9"/>
        <v>18.5</v>
      </c>
    </row>
    <row r="309" spans="1:5" x14ac:dyDescent="0.25">
      <c r="A309" s="80">
        <v>43036</v>
      </c>
      <c r="B309" s="4">
        <v>43</v>
      </c>
      <c r="C309" s="4">
        <v>32</v>
      </c>
      <c r="D309" s="81">
        <f t="shared" si="8"/>
        <v>37.5</v>
      </c>
      <c r="E309" s="81">
        <f t="shared" si="9"/>
        <v>27.5</v>
      </c>
    </row>
    <row r="310" spans="1:5" x14ac:dyDescent="0.25">
      <c r="A310" s="80">
        <v>43037</v>
      </c>
      <c r="B310" s="4">
        <v>52</v>
      </c>
      <c r="C310" s="4">
        <v>29</v>
      </c>
      <c r="D310" s="81">
        <f t="shared" si="8"/>
        <v>40.5</v>
      </c>
      <c r="E310" s="81">
        <f t="shared" si="9"/>
        <v>24.5</v>
      </c>
    </row>
    <row r="311" spans="1:5" x14ac:dyDescent="0.25">
      <c r="A311" s="80">
        <v>43038</v>
      </c>
      <c r="B311" s="4">
        <v>58</v>
      </c>
      <c r="C311" s="4">
        <v>35</v>
      </c>
      <c r="D311" s="81">
        <f t="shared" si="8"/>
        <v>46.5</v>
      </c>
      <c r="E311" s="81">
        <f t="shared" si="9"/>
        <v>18.5</v>
      </c>
    </row>
    <row r="312" spans="1:5" x14ac:dyDescent="0.25">
      <c r="A312" s="80">
        <v>43039</v>
      </c>
      <c r="B312" s="4">
        <v>49</v>
      </c>
      <c r="C312" s="4">
        <v>28</v>
      </c>
      <c r="D312" s="81">
        <f t="shared" si="8"/>
        <v>38.5</v>
      </c>
      <c r="E312" s="81">
        <f t="shared" si="9"/>
        <v>26.5</v>
      </c>
    </row>
    <row r="313" spans="1:5" x14ac:dyDescent="0.25">
      <c r="A313" s="80">
        <v>43040</v>
      </c>
      <c r="B313" s="4">
        <v>64</v>
      </c>
      <c r="C313" s="4">
        <v>40</v>
      </c>
      <c r="D313" s="81">
        <f t="shared" si="8"/>
        <v>52</v>
      </c>
      <c r="E313" s="189">
        <f t="shared" si="9"/>
        <v>13</v>
      </c>
    </row>
    <row r="314" spans="1:5" x14ac:dyDescent="0.25">
      <c r="A314" s="80">
        <v>43041</v>
      </c>
      <c r="B314" s="4">
        <v>78</v>
      </c>
      <c r="C314" s="4">
        <v>63</v>
      </c>
      <c r="D314" s="81">
        <f t="shared" si="8"/>
        <v>70.5</v>
      </c>
      <c r="E314" s="189">
        <f t="shared" si="9"/>
        <v>0</v>
      </c>
    </row>
    <row r="315" spans="1:5" x14ac:dyDescent="0.25">
      <c r="A315" s="80">
        <v>43042</v>
      </c>
      <c r="B315" s="4">
        <v>70</v>
      </c>
      <c r="C315" s="4">
        <v>52</v>
      </c>
      <c r="D315" s="81">
        <f t="shared" si="8"/>
        <v>61</v>
      </c>
      <c r="E315" s="189">
        <f t="shared" si="9"/>
        <v>4</v>
      </c>
    </row>
    <row r="316" spans="1:5" x14ac:dyDescent="0.25">
      <c r="A316" s="80">
        <v>43043</v>
      </c>
      <c r="B316" s="4">
        <v>70</v>
      </c>
      <c r="C316" s="4">
        <v>57</v>
      </c>
      <c r="D316" s="81">
        <f t="shared" si="8"/>
        <v>63.5</v>
      </c>
      <c r="E316" s="189">
        <f t="shared" si="9"/>
        <v>1.5</v>
      </c>
    </row>
    <row r="317" spans="1:5" x14ac:dyDescent="0.25">
      <c r="A317" s="80">
        <v>43044</v>
      </c>
      <c r="B317" s="4">
        <v>72</v>
      </c>
      <c r="C317" s="4">
        <v>54</v>
      </c>
      <c r="D317" s="81">
        <f t="shared" si="8"/>
        <v>63</v>
      </c>
      <c r="E317" s="189">
        <f t="shared" si="9"/>
        <v>2</v>
      </c>
    </row>
    <row r="318" spans="1:5" x14ac:dyDescent="0.25">
      <c r="A318" s="80">
        <v>43045</v>
      </c>
      <c r="B318" s="4">
        <v>54</v>
      </c>
      <c r="C318" s="4">
        <v>50</v>
      </c>
      <c r="D318" s="81">
        <f t="shared" si="8"/>
        <v>52</v>
      </c>
      <c r="E318" s="189">
        <f t="shared" si="9"/>
        <v>13</v>
      </c>
    </row>
    <row r="319" spans="1:5" x14ac:dyDescent="0.25">
      <c r="A319" s="80">
        <v>43046</v>
      </c>
      <c r="B319" s="4">
        <v>50</v>
      </c>
      <c r="C319" s="4">
        <v>47</v>
      </c>
      <c r="D319" s="81">
        <f t="shared" si="8"/>
        <v>48.5</v>
      </c>
      <c r="E319" s="189">
        <f t="shared" si="9"/>
        <v>16.5</v>
      </c>
    </row>
    <row r="320" spans="1:5" x14ac:dyDescent="0.25">
      <c r="A320" s="80">
        <v>43047</v>
      </c>
      <c r="B320" s="4">
        <v>55</v>
      </c>
      <c r="C320" s="4">
        <v>34</v>
      </c>
      <c r="D320" s="81">
        <f t="shared" si="8"/>
        <v>44.5</v>
      </c>
      <c r="E320" s="189">
        <f t="shared" si="9"/>
        <v>20.5</v>
      </c>
    </row>
    <row r="321" spans="1:5" x14ac:dyDescent="0.25">
      <c r="A321" s="80">
        <v>43048</v>
      </c>
      <c r="B321" s="4">
        <v>61</v>
      </c>
      <c r="C321" s="4">
        <v>30</v>
      </c>
      <c r="D321" s="81">
        <f t="shared" si="8"/>
        <v>45.5</v>
      </c>
      <c r="E321" s="189">
        <f t="shared" si="9"/>
        <v>19.5</v>
      </c>
    </row>
    <row r="322" spans="1:5" x14ac:dyDescent="0.25">
      <c r="A322" s="80">
        <v>43049</v>
      </c>
      <c r="B322" s="4">
        <v>46</v>
      </c>
      <c r="C322" s="4">
        <v>30</v>
      </c>
      <c r="D322" s="81">
        <f t="shared" si="8"/>
        <v>38</v>
      </c>
      <c r="E322" s="189">
        <f t="shared" si="9"/>
        <v>27</v>
      </c>
    </row>
    <row r="323" spans="1:5" x14ac:dyDescent="0.25">
      <c r="A323" s="80">
        <v>43050</v>
      </c>
      <c r="B323" s="4">
        <v>51</v>
      </c>
      <c r="C323" s="4">
        <v>29</v>
      </c>
      <c r="D323" s="81">
        <f t="shared" si="8"/>
        <v>40</v>
      </c>
      <c r="E323" s="189">
        <f t="shared" si="9"/>
        <v>25</v>
      </c>
    </row>
    <row r="324" spans="1:5" x14ac:dyDescent="0.25">
      <c r="A324" s="80">
        <v>43051</v>
      </c>
      <c r="B324" s="4">
        <v>56</v>
      </c>
      <c r="C324" s="4">
        <v>45</v>
      </c>
      <c r="D324" s="81">
        <f t="shared" si="8"/>
        <v>50.5</v>
      </c>
      <c r="E324" s="189">
        <f t="shared" si="9"/>
        <v>14.5</v>
      </c>
    </row>
    <row r="325" spans="1:5" x14ac:dyDescent="0.25">
      <c r="A325" s="80">
        <v>43052</v>
      </c>
      <c r="B325" s="4">
        <v>51</v>
      </c>
      <c r="C325" s="4">
        <v>36</v>
      </c>
      <c r="D325" s="81">
        <f t="shared" si="8"/>
        <v>43.5</v>
      </c>
      <c r="E325" s="189">
        <f t="shared" si="9"/>
        <v>21.5</v>
      </c>
    </row>
    <row r="326" spans="1:5" x14ac:dyDescent="0.25">
      <c r="A326" s="80">
        <v>43053</v>
      </c>
      <c r="B326" s="4">
        <v>53</v>
      </c>
      <c r="C326" s="4">
        <v>29</v>
      </c>
      <c r="D326" s="81">
        <f t="shared" si="8"/>
        <v>41</v>
      </c>
      <c r="E326" s="189">
        <f t="shared" si="9"/>
        <v>24</v>
      </c>
    </row>
    <row r="327" spans="1:5" x14ac:dyDescent="0.25">
      <c r="A327" s="80">
        <v>43054</v>
      </c>
      <c r="B327" s="4">
        <v>54</v>
      </c>
      <c r="C327" s="4">
        <v>39</v>
      </c>
      <c r="D327" s="81">
        <f t="shared" si="8"/>
        <v>46.5</v>
      </c>
      <c r="E327" s="189">
        <f t="shared" si="9"/>
        <v>18.5</v>
      </c>
    </row>
    <row r="328" spans="1:5" x14ac:dyDescent="0.25">
      <c r="A328" s="80">
        <v>43055</v>
      </c>
      <c r="B328" s="4">
        <v>50</v>
      </c>
      <c r="C328" s="4">
        <v>32</v>
      </c>
      <c r="D328" s="81">
        <f t="shared" si="8"/>
        <v>41</v>
      </c>
      <c r="E328" s="189">
        <f t="shared" si="9"/>
        <v>24</v>
      </c>
    </row>
    <row r="329" spans="1:5" x14ac:dyDescent="0.25">
      <c r="A329" s="80">
        <v>43056</v>
      </c>
      <c r="B329" s="4">
        <v>64</v>
      </c>
      <c r="C329" s="4">
        <v>30</v>
      </c>
      <c r="D329" s="81">
        <f t="shared" si="8"/>
        <v>47</v>
      </c>
      <c r="E329" s="189">
        <f t="shared" si="9"/>
        <v>18</v>
      </c>
    </row>
    <row r="330" spans="1:5" x14ac:dyDescent="0.25">
      <c r="A330" s="80">
        <v>43057</v>
      </c>
      <c r="B330" s="4">
        <v>71</v>
      </c>
      <c r="C330" s="4">
        <v>42</v>
      </c>
      <c r="D330" s="81">
        <f t="shared" ref="D330:D393" si="10">(B330+C330)/2</f>
        <v>56.5</v>
      </c>
      <c r="E330" s="189">
        <f t="shared" ref="E330:E393" si="11">IF(65-D330&gt;0,65-D330,0)</f>
        <v>8.5</v>
      </c>
    </row>
    <row r="331" spans="1:5" x14ac:dyDescent="0.25">
      <c r="A331" s="80">
        <v>43058</v>
      </c>
      <c r="B331" s="4">
        <v>46</v>
      </c>
      <c r="C331" s="4">
        <v>26</v>
      </c>
      <c r="D331" s="81">
        <f t="shared" si="10"/>
        <v>36</v>
      </c>
      <c r="E331" s="189">
        <f t="shared" si="11"/>
        <v>29</v>
      </c>
    </row>
    <row r="332" spans="1:5" x14ac:dyDescent="0.25">
      <c r="A332" s="80">
        <v>43059</v>
      </c>
      <c r="B332" s="4">
        <v>52</v>
      </c>
      <c r="C332" s="4">
        <v>25</v>
      </c>
      <c r="D332" s="81">
        <f t="shared" si="10"/>
        <v>38.5</v>
      </c>
      <c r="E332" s="189">
        <f t="shared" si="11"/>
        <v>26.5</v>
      </c>
    </row>
    <row r="333" spans="1:5" x14ac:dyDescent="0.25">
      <c r="A333" s="80">
        <v>43060</v>
      </c>
      <c r="B333" s="4">
        <v>55</v>
      </c>
      <c r="C333" s="4">
        <v>35</v>
      </c>
      <c r="D333" s="81">
        <f t="shared" si="10"/>
        <v>45</v>
      </c>
      <c r="E333" s="189">
        <f t="shared" si="11"/>
        <v>20</v>
      </c>
    </row>
    <row r="334" spans="1:5" x14ac:dyDescent="0.25">
      <c r="A334" s="80">
        <v>43061</v>
      </c>
      <c r="B334" s="4">
        <v>43</v>
      </c>
      <c r="C334" s="4">
        <v>24</v>
      </c>
      <c r="D334" s="81">
        <f t="shared" si="10"/>
        <v>33.5</v>
      </c>
      <c r="E334" s="189">
        <f t="shared" si="11"/>
        <v>31.5</v>
      </c>
    </row>
    <row r="335" spans="1:5" x14ac:dyDescent="0.25">
      <c r="A335" s="80">
        <v>43062</v>
      </c>
      <c r="B335" s="4">
        <v>51</v>
      </c>
      <c r="C335" s="4">
        <v>22</v>
      </c>
      <c r="D335" s="81">
        <f t="shared" si="10"/>
        <v>36.5</v>
      </c>
      <c r="E335" s="189">
        <f t="shared" si="11"/>
        <v>28.5</v>
      </c>
    </row>
    <row r="336" spans="1:5" x14ac:dyDescent="0.25">
      <c r="A336" s="80">
        <v>43063</v>
      </c>
      <c r="B336" s="4">
        <v>61</v>
      </c>
      <c r="C336" s="4">
        <v>30</v>
      </c>
      <c r="D336" s="81">
        <f t="shared" si="10"/>
        <v>45.5</v>
      </c>
      <c r="E336" s="189">
        <f t="shared" si="11"/>
        <v>19.5</v>
      </c>
    </row>
    <row r="337" spans="1:5" x14ac:dyDescent="0.25">
      <c r="A337" s="80">
        <v>43064</v>
      </c>
      <c r="B337" s="4">
        <v>61</v>
      </c>
      <c r="C337" s="4">
        <v>32</v>
      </c>
      <c r="D337" s="81">
        <f t="shared" si="10"/>
        <v>46.5</v>
      </c>
      <c r="E337" s="189">
        <f t="shared" si="11"/>
        <v>18.5</v>
      </c>
    </row>
    <row r="338" spans="1:5" x14ac:dyDescent="0.25">
      <c r="A338" s="80">
        <v>43065</v>
      </c>
      <c r="B338" s="4">
        <v>61</v>
      </c>
      <c r="C338" s="4">
        <v>28</v>
      </c>
      <c r="D338" s="81">
        <f t="shared" si="10"/>
        <v>44.5</v>
      </c>
      <c r="E338" s="189">
        <f t="shared" si="11"/>
        <v>20.5</v>
      </c>
    </row>
    <row r="339" spans="1:5" x14ac:dyDescent="0.25">
      <c r="A339" s="80">
        <v>43066</v>
      </c>
      <c r="B339" s="4">
        <v>65</v>
      </c>
      <c r="C339" s="4">
        <v>29</v>
      </c>
      <c r="D339" s="81">
        <f t="shared" si="10"/>
        <v>47</v>
      </c>
      <c r="E339" s="189">
        <f t="shared" si="11"/>
        <v>18</v>
      </c>
    </row>
    <row r="340" spans="1:5" x14ac:dyDescent="0.25">
      <c r="A340" s="80">
        <v>43067</v>
      </c>
      <c r="B340" s="4">
        <v>65</v>
      </c>
      <c r="C340" s="4">
        <v>37</v>
      </c>
      <c r="D340" s="81">
        <f t="shared" si="10"/>
        <v>51</v>
      </c>
      <c r="E340" s="189">
        <f t="shared" si="11"/>
        <v>14</v>
      </c>
    </row>
    <row r="341" spans="1:5" x14ac:dyDescent="0.25">
      <c r="A341" s="80">
        <v>43068</v>
      </c>
      <c r="B341" s="4">
        <v>65</v>
      </c>
      <c r="C341" s="4">
        <v>33</v>
      </c>
      <c r="D341" s="81">
        <f t="shared" si="10"/>
        <v>49</v>
      </c>
      <c r="E341" s="189">
        <f t="shared" si="11"/>
        <v>16</v>
      </c>
    </row>
    <row r="342" spans="1:5" x14ac:dyDescent="0.25">
      <c r="A342" s="80">
        <v>43069</v>
      </c>
      <c r="B342" s="4">
        <v>59</v>
      </c>
      <c r="C342" s="4">
        <v>30</v>
      </c>
      <c r="D342" s="81">
        <f t="shared" si="10"/>
        <v>44.5</v>
      </c>
      <c r="E342" s="189">
        <f t="shared" si="11"/>
        <v>20.5</v>
      </c>
    </row>
    <row r="343" spans="1:5" x14ac:dyDescent="0.25">
      <c r="A343" s="80">
        <v>43070</v>
      </c>
      <c r="B343" s="4">
        <v>56</v>
      </c>
      <c r="C343" s="4">
        <v>25</v>
      </c>
      <c r="D343" s="81">
        <f t="shared" si="10"/>
        <v>40.5</v>
      </c>
      <c r="E343" s="189">
        <f t="shared" si="11"/>
        <v>24.5</v>
      </c>
    </row>
    <row r="344" spans="1:5" x14ac:dyDescent="0.25">
      <c r="A344" s="80">
        <v>43071</v>
      </c>
      <c r="B344" s="4">
        <v>61</v>
      </c>
      <c r="C344" s="4">
        <v>34</v>
      </c>
      <c r="D344" s="81">
        <f t="shared" si="10"/>
        <v>47.5</v>
      </c>
      <c r="E344" s="189">
        <f t="shared" si="11"/>
        <v>17.5</v>
      </c>
    </row>
    <row r="345" spans="1:5" x14ac:dyDescent="0.25">
      <c r="A345" s="80">
        <v>43072</v>
      </c>
      <c r="B345" s="4">
        <v>64</v>
      </c>
      <c r="C345" s="4">
        <v>34</v>
      </c>
      <c r="D345" s="81">
        <f t="shared" si="10"/>
        <v>49</v>
      </c>
      <c r="E345" s="189">
        <f t="shared" si="11"/>
        <v>16</v>
      </c>
    </row>
    <row r="346" spans="1:5" x14ac:dyDescent="0.25">
      <c r="A346" s="80">
        <v>43073</v>
      </c>
      <c r="B346" s="4">
        <v>67</v>
      </c>
      <c r="C346" s="4">
        <v>51</v>
      </c>
      <c r="D346" s="81">
        <f t="shared" si="10"/>
        <v>59</v>
      </c>
      <c r="E346" s="189">
        <f t="shared" si="11"/>
        <v>6</v>
      </c>
    </row>
    <row r="347" spans="1:5" x14ac:dyDescent="0.25">
      <c r="A347" s="80">
        <v>43074</v>
      </c>
      <c r="B347" s="4">
        <v>57</v>
      </c>
      <c r="C347" s="4">
        <v>30</v>
      </c>
      <c r="D347" s="81">
        <f t="shared" si="10"/>
        <v>43.5</v>
      </c>
      <c r="E347" s="189">
        <f t="shared" si="11"/>
        <v>21.5</v>
      </c>
    </row>
    <row r="348" spans="1:5" x14ac:dyDescent="0.25">
      <c r="A348" s="80">
        <v>43075</v>
      </c>
      <c r="B348" s="4">
        <v>52</v>
      </c>
      <c r="C348" s="4">
        <v>28</v>
      </c>
      <c r="D348" s="81">
        <f t="shared" si="10"/>
        <v>40</v>
      </c>
      <c r="E348" s="189">
        <f t="shared" si="11"/>
        <v>25</v>
      </c>
    </row>
    <row r="349" spans="1:5" x14ac:dyDescent="0.25">
      <c r="A349" s="80">
        <v>43076</v>
      </c>
      <c r="B349" s="4">
        <v>35</v>
      </c>
      <c r="C349" s="4">
        <v>22</v>
      </c>
      <c r="D349" s="81">
        <f t="shared" si="10"/>
        <v>28.5</v>
      </c>
      <c r="E349" s="189">
        <f t="shared" si="11"/>
        <v>36.5</v>
      </c>
    </row>
    <row r="350" spans="1:5" x14ac:dyDescent="0.25">
      <c r="A350" s="80">
        <v>43077</v>
      </c>
      <c r="B350" s="4">
        <v>34</v>
      </c>
      <c r="C350" s="4">
        <v>15</v>
      </c>
      <c r="D350" s="81">
        <f t="shared" si="10"/>
        <v>24.5</v>
      </c>
      <c r="E350" s="189">
        <f t="shared" si="11"/>
        <v>40.5</v>
      </c>
    </row>
    <row r="351" spans="1:5" x14ac:dyDescent="0.25">
      <c r="A351" s="80">
        <v>43078</v>
      </c>
      <c r="B351" s="4">
        <v>41</v>
      </c>
      <c r="C351" s="4">
        <v>18</v>
      </c>
      <c r="D351" s="81">
        <f t="shared" si="10"/>
        <v>29.5</v>
      </c>
      <c r="E351" s="189">
        <f t="shared" si="11"/>
        <v>35.5</v>
      </c>
    </row>
    <row r="352" spans="1:5" x14ac:dyDescent="0.25">
      <c r="A352" s="80">
        <v>43079</v>
      </c>
      <c r="B352" s="4">
        <v>49</v>
      </c>
      <c r="C352" s="4">
        <v>18</v>
      </c>
      <c r="D352" s="81">
        <f t="shared" si="10"/>
        <v>33.5</v>
      </c>
      <c r="E352" s="189">
        <f t="shared" si="11"/>
        <v>31.5</v>
      </c>
    </row>
    <row r="353" spans="1:5" x14ac:dyDescent="0.25">
      <c r="A353" s="80">
        <v>43080</v>
      </c>
      <c r="B353" s="4">
        <v>60</v>
      </c>
      <c r="C353" s="4">
        <v>23</v>
      </c>
      <c r="D353" s="81">
        <f t="shared" si="10"/>
        <v>41.5</v>
      </c>
      <c r="E353" s="189">
        <f t="shared" si="11"/>
        <v>23.5</v>
      </c>
    </row>
    <row r="354" spans="1:5" x14ac:dyDescent="0.25">
      <c r="A354" s="80">
        <v>43081</v>
      </c>
      <c r="B354" s="4">
        <v>48</v>
      </c>
      <c r="C354" s="4">
        <v>20</v>
      </c>
      <c r="D354" s="81">
        <f t="shared" si="10"/>
        <v>34</v>
      </c>
      <c r="E354" s="189">
        <f t="shared" si="11"/>
        <v>31</v>
      </c>
    </row>
    <row r="355" spans="1:5" x14ac:dyDescent="0.25">
      <c r="A355" s="80">
        <v>43082</v>
      </c>
      <c r="B355" s="4">
        <v>52</v>
      </c>
      <c r="C355" s="4">
        <v>19</v>
      </c>
      <c r="D355" s="81">
        <f t="shared" si="10"/>
        <v>35.5</v>
      </c>
      <c r="E355" s="189">
        <f t="shared" si="11"/>
        <v>29.5</v>
      </c>
    </row>
    <row r="356" spans="1:5" x14ac:dyDescent="0.25">
      <c r="A356" s="80">
        <v>43083</v>
      </c>
      <c r="B356" s="4">
        <v>42</v>
      </c>
      <c r="C356" s="4">
        <v>31</v>
      </c>
      <c r="D356" s="81">
        <f t="shared" si="10"/>
        <v>36.5</v>
      </c>
      <c r="E356" s="189">
        <f t="shared" si="11"/>
        <v>28.5</v>
      </c>
    </row>
    <row r="357" spans="1:5" x14ac:dyDescent="0.25">
      <c r="A357" s="80">
        <v>43084</v>
      </c>
      <c r="B357" s="4">
        <v>46</v>
      </c>
      <c r="C357" s="4">
        <v>28</v>
      </c>
      <c r="D357" s="81">
        <f t="shared" si="10"/>
        <v>37</v>
      </c>
      <c r="E357" s="189">
        <f t="shared" si="11"/>
        <v>28</v>
      </c>
    </row>
    <row r="358" spans="1:5" x14ac:dyDescent="0.25">
      <c r="A358" s="80">
        <v>43085</v>
      </c>
      <c r="B358" s="4">
        <v>53</v>
      </c>
      <c r="C358" s="4">
        <v>27</v>
      </c>
      <c r="D358" s="81">
        <f t="shared" si="10"/>
        <v>40</v>
      </c>
      <c r="E358" s="189">
        <f t="shared" si="11"/>
        <v>25</v>
      </c>
    </row>
    <row r="359" spans="1:5" x14ac:dyDescent="0.25">
      <c r="A359" s="80">
        <v>43086</v>
      </c>
      <c r="B359" s="4">
        <v>46</v>
      </c>
      <c r="C359" s="4">
        <v>40</v>
      </c>
      <c r="D359" s="81">
        <f t="shared" si="10"/>
        <v>43</v>
      </c>
      <c r="E359" s="189">
        <f t="shared" si="11"/>
        <v>22</v>
      </c>
    </row>
    <row r="360" spans="1:5" x14ac:dyDescent="0.25">
      <c r="A360" s="80">
        <v>43087</v>
      </c>
      <c r="B360" s="4">
        <v>51</v>
      </c>
      <c r="C360" s="4">
        <v>44</v>
      </c>
      <c r="D360" s="81">
        <f t="shared" si="10"/>
        <v>47.5</v>
      </c>
      <c r="E360" s="189">
        <f t="shared" si="11"/>
        <v>17.5</v>
      </c>
    </row>
    <row r="361" spans="1:5" x14ac:dyDescent="0.25">
      <c r="A361" s="80">
        <v>43088</v>
      </c>
      <c r="B361" s="4">
        <v>51</v>
      </c>
      <c r="C361" s="4">
        <v>44</v>
      </c>
      <c r="D361" s="81">
        <f t="shared" si="10"/>
        <v>47.5</v>
      </c>
      <c r="E361" s="189">
        <f t="shared" si="11"/>
        <v>17.5</v>
      </c>
    </row>
    <row r="362" spans="1:5" x14ac:dyDescent="0.25">
      <c r="A362" s="80">
        <v>43089</v>
      </c>
      <c r="B362" s="4">
        <v>56</v>
      </c>
      <c r="C362" s="4">
        <v>34</v>
      </c>
      <c r="D362" s="81">
        <f t="shared" si="10"/>
        <v>45</v>
      </c>
      <c r="E362" s="189">
        <f t="shared" si="11"/>
        <v>20</v>
      </c>
    </row>
    <row r="363" spans="1:5" x14ac:dyDescent="0.25">
      <c r="A363" s="80">
        <v>43090</v>
      </c>
      <c r="B363" s="4">
        <v>54</v>
      </c>
      <c r="C363" s="4">
        <v>28</v>
      </c>
      <c r="D363" s="81">
        <f t="shared" si="10"/>
        <v>41</v>
      </c>
      <c r="E363" s="189">
        <f t="shared" si="11"/>
        <v>24</v>
      </c>
    </row>
    <row r="364" spans="1:5" x14ac:dyDescent="0.25">
      <c r="A364" s="80">
        <v>43091</v>
      </c>
      <c r="B364" s="4">
        <v>56</v>
      </c>
      <c r="C364" s="4">
        <v>39</v>
      </c>
      <c r="D364" s="81">
        <f t="shared" si="10"/>
        <v>47.5</v>
      </c>
      <c r="E364" s="189">
        <f t="shared" si="11"/>
        <v>17.5</v>
      </c>
    </row>
    <row r="365" spans="1:5" x14ac:dyDescent="0.25">
      <c r="A365" s="80">
        <v>43092</v>
      </c>
      <c r="B365" s="4">
        <v>39</v>
      </c>
      <c r="C365" s="4">
        <v>28</v>
      </c>
      <c r="D365" s="81">
        <f t="shared" si="10"/>
        <v>33.5</v>
      </c>
      <c r="E365" s="189">
        <f t="shared" si="11"/>
        <v>31.5</v>
      </c>
    </row>
    <row r="366" spans="1:5" x14ac:dyDescent="0.25">
      <c r="A366" s="80">
        <v>43093</v>
      </c>
      <c r="B366" s="4">
        <v>34</v>
      </c>
      <c r="C366" s="4">
        <v>21</v>
      </c>
      <c r="D366" s="81">
        <f t="shared" si="10"/>
        <v>27.5</v>
      </c>
      <c r="E366" s="189">
        <f t="shared" si="11"/>
        <v>37.5</v>
      </c>
    </row>
    <row r="367" spans="1:5" x14ac:dyDescent="0.25">
      <c r="A367" s="80">
        <v>43094</v>
      </c>
      <c r="B367" s="4">
        <v>32</v>
      </c>
      <c r="C367" s="4">
        <v>20</v>
      </c>
      <c r="D367" s="81">
        <f t="shared" si="10"/>
        <v>26</v>
      </c>
      <c r="E367" s="189">
        <f t="shared" si="11"/>
        <v>39</v>
      </c>
    </row>
    <row r="368" spans="1:5" x14ac:dyDescent="0.25">
      <c r="A368" s="80">
        <v>43095</v>
      </c>
      <c r="B368" s="4">
        <v>34</v>
      </c>
      <c r="C368" s="4">
        <v>16</v>
      </c>
      <c r="D368" s="81">
        <f t="shared" si="10"/>
        <v>25</v>
      </c>
      <c r="E368" s="189">
        <f t="shared" si="11"/>
        <v>40</v>
      </c>
    </row>
    <row r="369" spans="1:5" x14ac:dyDescent="0.25">
      <c r="A369" s="80">
        <v>43096</v>
      </c>
      <c r="B369" s="4">
        <v>21</v>
      </c>
      <c r="C369" s="4">
        <v>9</v>
      </c>
      <c r="D369" s="81">
        <f t="shared" si="10"/>
        <v>15</v>
      </c>
      <c r="E369" s="189">
        <f t="shared" si="11"/>
        <v>50</v>
      </c>
    </row>
    <row r="370" spans="1:5" x14ac:dyDescent="0.25">
      <c r="A370" s="80">
        <v>43097</v>
      </c>
      <c r="B370" s="4">
        <v>28</v>
      </c>
      <c r="C370" s="4">
        <v>10</v>
      </c>
      <c r="D370" s="81">
        <f t="shared" si="10"/>
        <v>19</v>
      </c>
      <c r="E370" s="189">
        <f t="shared" si="11"/>
        <v>46</v>
      </c>
    </row>
    <row r="371" spans="1:5" x14ac:dyDescent="0.25">
      <c r="A371" s="80">
        <v>43098</v>
      </c>
      <c r="B371" s="4">
        <v>37</v>
      </c>
      <c r="C371" s="4">
        <v>25</v>
      </c>
      <c r="D371" s="81">
        <f t="shared" si="10"/>
        <v>31</v>
      </c>
      <c r="E371" s="189">
        <f t="shared" si="11"/>
        <v>34</v>
      </c>
    </row>
    <row r="372" spans="1:5" x14ac:dyDescent="0.25">
      <c r="A372" s="80">
        <v>43099</v>
      </c>
      <c r="B372" s="4">
        <v>33</v>
      </c>
      <c r="C372" s="4">
        <v>12</v>
      </c>
      <c r="D372" s="81">
        <f t="shared" si="10"/>
        <v>22.5</v>
      </c>
      <c r="E372" s="189">
        <f t="shared" si="11"/>
        <v>42.5</v>
      </c>
    </row>
    <row r="373" spans="1:5" x14ac:dyDescent="0.25">
      <c r="A373" s="80">
        <v>43100</v>
      </c>
      <c r="B373" s="4">
        <v>18</v>
      </c>
      <c r="C373" s="4">
        <v>8</v>
      </c>
      <c r="D373" s="81">
        <f t="shared" si="10"/>
        <v>13</v>
      </c>
      <c r="E373" s="189">
        <f t="shared" si="11"/>
        <v>52</v>
      </c>
    </row>
    <row r="374" spans="1:5" x14ac:dyDescent="0.25">
      <c r="A374" s="80">
        <v>43101</v>
      </c>
      <c r="B374" s="4">
        <v>15</v>
      </c>
      <c r="C374" s="4">
        <v>2</v>
      </c>
      <c r="D374" s="81">
        <f t="shared" si="10"/>
        <v>8.5</v>
      </c>
      <c r="E374" s="189">
        <f t="shared" si="11"/>
        <v>56.5</v>
      </c>
    </row>
    <row r="375" spans="1:5" x14ac:dyDescent="0.25">
      <c r="A375" s="80">
        <v>43102</v>
      </c>
      <c r="B375" s="4">
        <v>20</v>
      </c>
      <c r="C375" s="4">
        <v>-3</v>
      </c>
      <c r="D375" s="81">
        <f t="shared" si="10"/>
        <v>8.5</v>
      </c>
      <c r="E375" s="189">
        <f t="shared" si="11"/>
        <v>56.5</v>
      </c>
    </row>
    <row r="376" spans="1:5" x14ac:dyDescent="0.25">
      <c r="A376" s="80">
        <v>43103</v>
      </c>
      <c r="B376" s="4">
        <v>32</v>
      </c>
      <c r="C376" s="4">
        <v>8</v>
      </c>
      <c r="D376" s="81">
        <f t="shared" si="10"/>
        <v>20</v>
      </c>
      <c r="E376" s="189">
        <f t="shared" si="11"/>
        <v>45</v>
      </c>
    </row>
    <row r="377" spans="1:5" x14ac:dyDescent="0.25">
      <c r="A377" s="80">
        <v>43104</v>
      </c>
      <c r="B377" s="4">
        <v>23</v>
      </c>
      <c r="C377" s="4">
        <v>6</v>
      </c>
      <c r="D377" s="81">
        <f t="shared" si="10"/>
        <v>14.5</v>
      </c>
      <c r="E377" s="189">
        <f t="shared" si="11"/>
        <v>50.5</v>
      </c>
    </row>
    <row r="378" spans="1:5" x14ac:dyDescent="0.25">
      <c r="A378" s="80">
        <v>43105</v>
      </c>
      <c r="B378" s="4">
        <v>30</v>
      </c>
      <c r="C378" s="4">
        <v>15</v>
      </c>
      <c r="D378" s="81">
        <f t="shared" si="10"/>
        <v>22.5</v>
      </c>
      <c r="E378" s="189">
        <f t="shared" si="11"/>
        <v>42.5</v>
      </c>
    </row>
    <row r="379" spans="1:5" x14ac:dyDescent="0.25">
      <c r="A379" s="80">
        <v>43106</v>
      </c>
      <c r="B379" s="4">
        <v>27</v>
      </c>
      <c r="C379" s="4">
        <v>9</v>
      </c>
      <c r="D379" s="81">
        <f t="shared" si="10"/>
        <v>18</v>
      </c>
      <c r="E379" s="189">
        <f t="shared" si="11"/>
        <v>47</v>
      </c>
    </row>
    <row r="380" spans="1:5" x14ac:dyDescent="0.25">
      <c r="A380" s="80">
        <v>43107</v>
      </c>
      <c r="B380" s="4">
        <v>41</v>
      </c>
      <c r="C380" s="4">
        <v>21</v>
      </c>
      <c r="D380" s="81">
        <f t="shared" si="10"/>
        <v>31</v>
      </c>
      <c r="E380" s="189">
        <f t="shared" si="11"/>
        <v>34</v>
      </c>
    </row>
    <row r="381" spans="1:5" x14ac:dyDescent="0.25">
      <c r="A381" s="80">
        <v>43108</v>
      </c>
      <c r="B381" s="4">
        <v>41</v>
      </c>
      <c r="C381" s="4">
        <v>35</v>
      </c>
      <c r="D381" s="81">
        <f t="shared" si="10"/>
        <v>38</v>
      </c>
      <c r="E381" s="189">
        <f t="shared" si="11"/>
        <v>27</v>
      </c>
    </row>
    <row r="382" spans="1:5" x14ac:dyDescent="0.25">
      <c r="A382" s="80">
        <v>43109</v>
      </c>
      <c r="B382" s="4">
        <v>44</v>
      </c>
      <c r="C382" s="4">
        <v>34</v>
      </c>
      <c r="D382" s="81">
        <f t="shared" si="10"/>
        <v>39</v>
      </c>
      <c r="E382" s="189">
        <f t="shared" si="11"/>
        <v>26</v>
      </c>
    </row>
    <row r="383" spans="1:5" x14ac:dyDescent="0.25">
      <c r="A383" s="80">
        <v>43110</v>
      </c>
      <c r="B383" s="4">
        <v>57</v>
      </c>
      <c r="C383" s="4">
        <v>42</v>
      </c>
      <c r="D383" s="81">
        <f t="shared" si="10"/>
        <v>49.5</v>
      </c>
      <c r="E383" s="189">
        <f t="shared" si="11"/>
        <v>15.5</v>
      </c>
    </row>
    <row r="384" spans="1:5" x14ac:dyDescent="0.25">
      <c r="A384" s="80">
        <v>43111</v>
      </c>
      <c r="B384" s="4">
        <v>63</v>
      </c>
      <c r="C384" s="4">
        <v>28</v>
      </c>
      <c r="D384" s="81">
        <f t="shared" si="10"/>
        <v>45.5</v>
      </c>
      <c r="E384" s="189">
        <f t="shared" si="11"/>
        <v>19.5</v>
      </c>
    </row>
    <row r="385" spans="1:5" x14ac:dyDescent="0.25">
      <c r="A385" s="80">
        <v>43112</v>
      </c>
      <c r="B385" s="4">
        <v>28</v>
      </c>
      <c r="C385" s="4">
        <v>17</v>
      </c>
      <c r="D385" s="81">
        <f t="shared" si="10"/>
        <v>22.5</v>
      </c>
      <c r="E385" s="189">
        <f t="shared" si="11"/>
        <v>42.5</v>
      </c>
    </row>
    <row r="386" spans="1:5" x14ac:dyDescent="0.25">
      <c r="A386" s="80">
        <v>43113</v>
      </c>
      <c r="B386" s="4">
        <v>26</v>
      </c>
      <c r="C386" s="4">
        <v>16</v>
      </c>
      <c r="D386" s="81">
        <f t="shared" si="10"/>
        <v>21</v>
      </c>
      <c r="E386" s="189">
        <f t="shared" si="11"/>
        <v>44</v>
      </c>
    </row>
    <row r="387" spans="1:5" x14ac:dyDescent="0.25">
      <c r="A387" s="80">
        <v>43114</v>
      </c>
      <c r="B387" s="4">
        <v>25</v>
      </c>
      <c r="C387" s="4">
        <v>15</v>
      </c>
      <c r="D387" s="81">
        <f t="shared" si="10"/>
        <v>20</v>
      </c>
      <c r="E387" s="189">
        <f t="shared" si="11"/>
        <v>45</v>
      </c>
    </row>
    <row r="388" spans="1:5" x14ac:dyDescent="0.25">
      <c r="A388" s="80">
        <v>43115</v>
      </c>
      <c r="B388" s="4">
        <v>30</v>
      </c>
      <c r="C388" s="4">
        <v>14</v>
      </c>
      <c r="D388" s="81">
        <f t="shared" si="10"/>
        <v>22</v>
      </c>
      <c r="E388" s="189">
        <f t="shared" si="11"/>
        <v>43</v>
      </c>
    </row>
    <row r="389" spans="1:5" x14ac:dyDescent="0.25">
      <c r="A389" s="80">
        <v>43116</v>
      </c>
      <c r="B389" s="4">
        <v>15</v>
      </c>
      <c r="C389" s="4">
        <v>2</v>
      </c>
      <c r="D389" s="81">
        <f t="shared" si="10"/>
        <v>8.5</v>
      </c>
      <c r="E389" s="189">
        <f t="shared" si="11"/>
        <v>56.5</v>
      </c>
    </row>
    <row r="390" spans="1:5" x14ac:dyDescent="0.25">
      <c r="A390" s="80">
        <v>43117</v>
      </c>
      <c r="B390" s="4">
        <v>22</v>
      </c>
      <c r="C390" s="4">
        <v>7</v>
      </c>
      <c r="D390" s="81">
        <f t="shared" si="10"/>
        <v>14.5</v>
      </c>
      <c r="E390" s="189">
        <f t="shared" si="11"/>
        <v>50.5</v>
      </c>
    </row>
    <row r="391" spans="1:5" x14ac:dyDescent="0.25">
      <c r="A391" s="80">
        <v>43118</v>
      </c>
      <c r="B391" s="4">
        <v>29</v>
      </c>
      <c r="C391" s="4">
        <v>7</v>
      </c>
      <c r="D391" s="81">
        <f t="shared" si="10"/>
        <v>18</v>
      </c>
      <c r="E391" s="189">
        <f t="shared" si="11"/>
        <v>47</v>
      </c>
    </row>
    <row r="392" spans="1:5" x14ac:dyDescent="0.25">
      <c r="A392" s="80">
        <v>43119</v>
      </c>
      <c r="B392" s="4">
        <v>38</v>
      </c>
      <c r="C392" s="4">
        <v>17</v>
      </c>
      <c r="D392" s="81">
        <f t="shared" si="10"/>
        <v>27.5</v>
      </c>
      <c r="E392" s="189">
        <f t="shared" si="11"/>
        <v>37.5</v>
      </c>
    </row>
    <row r="393" spans="1:5" x14ac:dyDescent="0.25">
      <c r="A393" s="80">
        <v>43120</v>
      </c>
      <c r="B393" s="4">
        <v>47</v>
      </c>
      <c r="C393" s="4">
        <v>28</v>
      </c>
      <c r="D393" s="81">
        <f t="shared" si="10"/>
        <v>37.5</v>
      </c>
      <c r="E393" s="189">
        <f t="shared" si="11"/>
        <v>27.5</v>
      </c>
    </row>
    <row r="394" spans="1:5" x14ac:dyDescent="0.25">
      <c r="A394" s="80">
        <v>43121</v>
      </c>
      <c r="B394" s="4">
        <v>58</v>
      </c>
      <c r="C394" s="4">
        <v>47</v>
      </c>
      <c r="D394" s="81">
        <f t="shared" ref="D394:D457" si="12">(B394+C394)/2</f>
        <v>52.5</v>
      </c>
      <c r="E394" s="189">
        <f t="shared" ref="E394:E457" si="13">IF(65-D394&gt;0,65-D394,0)</f>
        <v>12.5</v>
      </c>
    </row>
    <row r="395" spans="1:5" x14ac:dyDescent="0.25">
      <c r="A395" s="80">
        <v>43122</v>
      </c>
      <c r="B395" s="4">
        <v>59</v>
      </c>
      <c r="C395" s="4">
        <v>41</v>
      </c>
      <c r="D395" s="81">
        <f t="shared" si="12"/>
        <v>50</v>
      </c>
      <c r="E395" s="189">
        <f t="shared" si="13"/>
        <v>15</v>
      </c>
    </row>
    <row r="396" spans="1:5" x14ac:dyDescent="0.25">
      <c r="A396" s="80">
        <v>43123</v>
      </c>
      <c r="B396" s="4">
        <v>42</v>
      </c>
      <c r="C396" s="4">
        <v>29</v>
      </c>
      <c r="D396" s="81">
        <f t="shared" si="12"/>
        <v>35.5</v>
      </c>
      <c r="E396" s="189">
        <f t="shared" si="13"/>
        <v>29.5</v>
      </c>
    </row>
    <row r="397" spans="1:5" x14ac:dyDescent="0.25">
      <c r="A397" s="80">
        <v>43124</v>
      </c>
      <c r="B397" s="4">
        <v>47</v>
      </c>
      <c r="C397" s="4">
        <v>23</v>
      </c>
      <c r="D397" s="81">
        <f t="shared" si="12"/>
        <v>35</v>
      </c>
      <c r="E397" s="189">
        <f t="shared" si="13"/>
        <v>30</v>
      </c>
    </row>
    <row r="398" spans="1:5" x14ac:dyDescent="0.25">
      <c r="A398" s="80">
        <v>43125</v>
      </c>
      <c r="B398" s="4">
        <v>57</v>
      </c>
      <c r="C398" s="4">
        <v>24</v>
      </c>
      <c r="D398" s="81">
        <f t="shared" si="12"/>
        <v>40.5</v>
      </c>
      <c r="E398" s="189">
        <f t="shared" si="13"/>
        <v>24.5</v>
      </c>
    </row>
    <row r="399" spans="1:5" x14ac:dyDescent="0.25">
      <c r="A399" s="80">
        <v>43126</v>
      </c>
      <c r="B399" s="4">
        <v>58</v>
      </c>
      <c r="C399" s="4">
        <v>34</v>
      </c>
      <c r="D399" s="81">
        <f t="shared" si="12"/>
        <v>46</v>
      </c>
      <c r="E399" s="189">
        <f t="shared" si="13"/>
        <v>19</v>
      </c>
    </row>
    <row r="400" spans="1:5" x14ac:dyDescent="0.25">
      <c r="A400" s="80">
        <v>43127</v>
      </c>
      <c r="B400" s="4">
        <v>55</v>
      </c>
      <c r="C400" s="4">
        <v>32</v>
      </c>
      <c r="D400" s="81">
        <f t="shared" si="12"/>
        <v>43.5</v>
      </c>
      <c r="E400" s="189">
        <f t="shared" si="13"/>
        <v>21.5</v>
      </c>
    </row>
    <row r="401" spans="1:5" x14ac:dyDescent="0.25">
      <c r="A401" s="80">
        <v>43128</v>
      </c>
      <c r="B401" s="4">
        <v>57</v>
      </c>
      <c r="C401" s="4">
        <v>25</v>
      </c>
      <c r="D401" s="81">
        <f t="shared" si="12"/>
        <v>41</v>
      </c>
      <c r="E401" s="189">
        <f t="shared" si="13"/>
        <v>24</v>
      </c>
    </row>
    <row r="402" spans="1:5" x14ac:dyDescent="0.25">
      <c r="A402" s="80">
        <v>43129</v>
      </c>
      <c r="B402" s="4">
        <v>39</v>
      </c>
      <c r="C402" s="4">
        <v>24</v>
      </c>
      <c r="D402" s="81">
        <f t="shared" si="12"/>
        <v>31.5</v>
      </c>
      <c r="E402" s="189">
        <f t="shared" si="13"/>
        <v>33.5</v>
      </c>
    </row>
    <row r="403" spans="1:5" x14ac:dyDescent="0.25">
      <c r="A403" s="80">
        <v>43130</v>
      </c>
      <c r="B403" s="4">
        <v>35</v>
      </c>
      <c r="C403" s="4">
        <v>17</v>
      </c>
      <c r="D403" s="81">
        <f t="shared" si="12"/>
        <v>26</v>
      </c>
      <c r="E403" s="189">
        <f t="shared" si="13"/>
        <v>39</v>
      </c>
    </row>
    <row r="404" spans="1:5" x14ac:dyDescent="0.25">
      <c r="A404" s="80">
        <v>43131</v>
      </c>
      <c r="B404" s="4">
        <v>54</v>
      </c>
      <c r="C404" s="4">
        <v>30</v>
      </c>
      <c r="D404" s="81">
        <f t="shared" si="12"/>
        <v>42</v>
      </c>
      <c r="E404" s="189">
        <f t="shared" si="13"/>
        <v>23</v>
      </c>
    </row>
    <row r="405" spans="1:5" x14ac:dyDescent="0.25">
      <c r="A405" s="80">
        <v>43132</v>
      </c>
      <c r="B405" s="4">
        <v>43</v>
      </c>
      <c r="C405" s="4">
        <v>20</v>
      </c>
      <c r="D405" s="81">
        <f t="shared" si="12"/>
        <v>31.5</v>
      </c>
      <c r="E405" s="189">
        <f t="shared" si="13"/>
        <v>33.5</v>
      </c>
    </row>
    <row r="406" spans="1:5" x14ac:dyDescent="0.25">
      <c r="A406" s="80">
        <v>43133</v>
      </c>
      <c r="B406" s="4">
        <v>29</v>
      </c>
      <c r="C406" s="4">
        <v>14</v>
      </c>
      <c r="D406" s="81">
        <f t="shared" si="12"/>
        <v>21.5</v>
      </c>
      <c r="E406" s="189">
        <f t="shared" si="13"/>
        <v>43.5</v>
      </c>
    </row>
    <row r="407" spans="1:5" x14ac:dyDescent="0.25">
      <c r="A407" s="80">
        <v>43134</v>
      </c>
      <c r="B407" s="4">
        <v>40</v>
      </c>
      <c r="C407" s="4">
        <v>23</v>
      </c>
      <c r="D407" s="81">
        <f t="shared" si="12"/>
        <v>31.5</v>
      </c>
      <c r="E407" s="189">
        <f t="shared" si="13"/>
        <v>33.5</v>
      </c>
    </row>
    <row r="408" spans="1:5" x14ac:dyDescent="0.25">
      <c r="A408" s="80">
        <v>43135</v>
      </c>
      <c r="B408" s="4">
        <v>46</v>
      </c>
      <c r="C408" s="4">
        <v>20</v>
      </c>
      <c r="D408" s="81">
        <f t="shared" si="12"/>
        <v>33</v>
      </c>
      <c r="E408" s="189">
        <f t="shared" si="13"/>
        <v>32</v>
      </c>
    </row>
    <row r="409" spans="1:5" x14ac:dyDescent="0.25">
      <c r="A409" s="80">
        <v>43136</v>
      </c>
      <c r="B409" s="4">
        <v>32</v>
      </c>
      <c r="C409" s="4">
        <v>11</v>
      </c>
      <c r="D409" s="81">
        <f t="shared" si="12"/>
        <v>21.5</v>
      </c>
      <c r="E409" s="189">
        <f t="shared" si="13"/>
        <v>43.5</v>
      </c>
    </row>
    <row r="410" spans="1:5" x14ac:dyDescent="0.25">
      <c r="A410" s="80">
        <v>43137</v>
      </c>
      <c r="B410" s="4">
        <v>33</v>
      </c>
      <c r="C410" s="4">
        <v>28</v>
      </c>
      <c r="D410" s="81">
        <f t="shared" si="12"/>
        <v>30.5</v>
      </c>
      <c r="E410" s="189">
        <f t="shared" si="13"/>
        <v>34.5</v>
      </c>
    </row>
    <row r="411" spans="1:5" x14ac:dyDescent="0.25">
      <c r="A411" s="80">
        <v>43138</v>
      </c>
      <c r="B411" s="4">
        <v>35</v>
      </c>
      <c r="C411" s="4">
        <v>21</v>
      </c>
      <c r="D411" s="81">
        <f t="shared" si="12"/>
        <v>28</v>
      </c>
      <c r="E411" s="189">
        <f t="shared" si="13"/>
        <v>37</v>
      </c>
    </row>
    <row r="412" spans="1:5" x14ac:dyDescent="0.25">
      <c r="A412" s="80">
        <v>43139</v>
      </c>
      <c r="B412" s="4">
        <v>42</v>
      </c>
      <c r="C412" s="4">
        <v>18</v>
      </c>
      <c r="D412" s="81">
        <f t="shared" si="12"/>
        <v>30</v>
      </c>
      <c r="E412" s="189">
        <f t="shared" si="13"/>
        <v>35</v>
      </c>
    </row>
    <row r="413" spans="1:5" x14ac:dyDescent="0.25">
      <c r="A413" s="80">
        <v>43140</v>
      </c>
      <c r="B413" s="4">
        <v>56</v>
      </c>
      <c r="C413" s="4">
        <v>28</v>
      </c>
      <c r="D413" s="81">
        <f t="shared" si="12"/>
        <v>42</v>
      </c>
      <c r="E413" s="189">
        <f t="shared" si="13"/>
        <v>23</v>
      </c>
    </row>
    <row r="414" spans="1:5" x14ac:dyDescent="0.25">
      <c r="A414" s="80">
        <v>43141</v>
      </c>
      <c r="B414" s="4">
        <v>48</v>
      </c>
      <c r="C414" s="4">
        <v>30</v>
      </c>
      <c r="D414" s="81">
        <f t="shared" si="12"/>
        <v>39</v>
      </c>
      <c r="E414" s="189">
        <f t="shared" si="13"/>
        <v>26</v>
      </c>
    </row>
    <row r="415" spans="1:5" x14ac:dyDescent="0.25">
      <c r="A415" s="80">
        <v>43142</v>
      </c>
      <c r="B415" s="4">
        <v>30</v>
      </c>
      <c r="C415" s="4">
        <v>23</v>
      </c>
      <c r="D415" s="81">
        <f t="shared" si="12"/>
        <v>26.5</v>
      </c>
      <c r="E415" s="189">
        <f t="shared" si="13"/>
        <v>38.5</v>
      </c>
    </row>
    <row r="416" spans="1:5" x14ac:dyDescent="0.25">
      <c r="A416" s="80">
        <v>43143</v>
      </c>
      <c r="B416" s="4">
        <v>39</v>
      </c>
      <c r="C416" s="4">
        <v>19</v>
      </c>
      <c r="D416" s="81">
        <f t="shared" si="12"/>
        <v>29</v>
      </c>
      <c r="E416" s="189">
        <f t="shared" si="13"/>
        <v>36</v>
      </c>
    </row>
    <row r="417" spans="1:5" x14ac:dyDescent="0.25">
      <c r="A417" s="80">
        <v>43144</v>
      </c>
      <c r="B417" s="4">
        <v>46</v>
      </c>
      <c r="C417" s="4">
        <v>24</v>
      </c>
      <c r="D417" s="81">
        <f t="shared" si="12"/>
        <v>35</v>
      </c>
      <c r="E417" s="189">
        <f t="shared" si="13"/>
        <v>30</v>
      </c>
    </row>
    <row r="418" spans="1:5" x14ac:dyDescent="0.25">
      <c r="A418" s="80">
        <v>43145</v>
      </c>
      <c r="B418" s="4">
        <v>57</v>
      </c>
      <c r="C418" s="4">
        <v>44</v>
      </c>
      <c r="D418" s="81">
        <f t="shared" si="12"/>
        <v>50.5</v>
      </c>
      <c r="E418" s="189">
        <f t="shared" si="13"/>
        <v>14.5</v>
      </c>
    </row>
    <row r="419" spans="1:5" x14ac:dyDescent="0.25">
      <c r="A419" s="80">
        <v>43146</v>
      </c>
      <c r="B419" s="4">
        <v>73</v>
      </c>
      <c r="C419" s="4">
        <v>57</v>
      </c>
      <c r="D419" s="81">
        <f t="shared" si="12"/>
        <v>65</v>
      </c>
      <c r="E419" s="189">
        <f t="shared" si="13"/>
        <v>0</v>
      </c>
    </row>
    <row r="420" spans="1:5" x14ac:dyDescent="0.25">
      <c r="A420" s="80">
        <v>43147</v>
      </c>
      <c r="B420" s="4">
        <v>66</v>
      </c>
      <c r="C420" s="4">
        <v>33</v>
      </c>
      <c r="D420" s="81">
        <f t="shared" si="12"/>
        <v>49.5</v>
      </c>
      <c r="E420" s="189">
        <f t="shared" si="13"/>
        <v>15.5</v>
      </c>
    </row>
    <row r="421" spans="1:5" x14ac:dyDescent="0.25">
      <c r="A421" s="80">
        <v>43148</v>
      </c>
      <c r="B421" s="4">
        <v>43</v>
      </c>
      <c r="C421" s="4">
        <v>29</v>
      </c>
      <c r="D421" s="81">
        <f t="shared" si="12"/>
        <v>36</v>
      </c>
      <c r="E421" s="189">
        <f t="shared" si="13"/>
        <v>29</v>
      </c>
    </row>
    <row r="422" spans="1:5" x14ac:dyDescent="0.25">
      <c r="A422" s="80">
        <v>43149</v>
      </c>
      <c r="B422" s="4">
        <v>53</v>
      </c>
      <c r="C422" s="4">
        <v>28</v>
      </c>
      <c r="D422" s="81">
        <f t="shared" si="12"/>
        <v>40.5</v>
      </c>
      <c r="E422" s="189">
        <f t="shared" si="13"/>
        <v>24.5</v>
      </c>
    </row>
    <row r="423" spans="1:5" x14ac:dyDescent="0.25">
      <c r="A423" s="80">
        <v>43150</v>
      </c>
      <c r="B423" s="4">
        <v>70</v>
      </c>
      <c r="C423" s="4">
        <v>51</v>
      </c>
      <c r="D423" s="81">
        <f t="shared" si="12"/>
        <v>60.5</v>
      </c>
      <c r="E423" s="189">
        <f t="shared" si="13"/>
        <v>4.5</v>
      </c>
    </row>
    <row r="424" spans="1:5" x14ac:dyDescent="0.25">
      <c r="A424" s="80">
        <v>43151</v>
      </c>
      <c r="B424" s="4">
        <v>74</v>
      </c>
      <c r="C424" s="4">
        <v>44</v>
      </c>
      <c r="D424" s="81">
        <f t="shared" si="12"/>
        <v>59</v>
      </c>
      <c r="E424" s="189">
        <f t="shared" si="13"/>
        <v>6</v>
      </c>
    </row>
    <row r="425" spans="1:5" x14ac:dyDescent="0.25">
      <c r="A425" s="80">
        <v>43152</v>
      </c>
      <c r="B425" s="4">
        <v>44</v>
      </c>
      <c r="C425" s="4">
        <v>34</v>
      </c>
      <c r="D425" s="81">
        <f t="shared" si="12"/>
        <v>39</v>
      </c>
      <c r="E425" s="189">
        <f t="shared" si="13"/>
        <v>26</v>
      </c>
    </row>
    <row r="426" spans="1:5" x14ac:dyDescent="0.25">
      <c r="A426" s="80">
        <v>43153</v>
      </c>
      <c r="B426" s="4">
        <v>50</v>
      </c>
      <c r="C426" s="4">
        <v>37</v>
      </c>
      <c r="D426" s="81">
        <f t="shared" si="12"/>
        <v>43.5</v>
      </c>
      <c r="E426" s="189">
        <f t="shared" si="13"/>
        <v>21.5</v>
      </c>
    </row>
    <row r="427" spans="1:5" x14ac:dyDescent="0.25">
      <c r="A427" s="80">
        <v>43154</v>
      </c>
      <c r="B427" s="4">
        <v>59</v>
      </c>
      <c r="C427" s="4">
        <v>49</v>
      </c>
      <c r="D427" s="81">
        <f t="shared" si="12"/>
        <v>54</v>
      </c>
      <c r="E427" s="189">
        <f t="shared" si="13"/>
        <v>11</v>
      </c>
    </row>
    <row r="428" spans="1:5" x14ac:dyDescent="0.25">
      <c r="A428" s="80">
        <v>43155</v>
      </c>
      <c r="B428" s="4">
        <v>64</v>
      </c>
      <c r="C428" s="4">
        <v>49</v>
      </c>
      <c r="D428" s="81">
        <f t="shared" si="12"/>
        <v>56.5</v>
      </c>
      <c r="E428" s="189">
        <f t="shared" si="13"/>
        <v>8.5</v>
      </c>
    </row>
    <row r="429" spans="1:5" x14ac:dyDescent="0.25">
      <c r="A429" s="80">
        <v>43156</v>
      </c>
      <c r="B429" s="4">
        <v>56</v>
      </c>
      <c r="C429" s="4">
        <v>37</v>
      </c>
      <c r="D429" s="81">
        <f t="shared" si="12"/>
        <v>46.5</v>
      </c>
      <c r="E429" s="189">
        <f t="shared" si="13"/>
        <v>18.5</v>
      </c>
    </row>
    <row r="430" spans="1:5" x14ac:dyDescent="0.25">
      <c r="A430" s="80">
        <v>43157</v>
      </c>
      <c r="B430" s="4">
        <v>59</v>
      </c>
      <c r="C430" s="4">
        <v>32</v>
      </c>
      <c r="D430" s="81">
        <f t="shared" si="12"/>
        <v>45.5</v>
      </c>
      <c r="E430" s="189">
        <f t="shared" si="13"/>
        <v>19.5</v>
      </c>
    </row>
    <row r="431" spans="1:5" x14ac:dyDescent="0.25">
      <c r="A431" s="80">
        <v>43158</v>
      </c>
      <c r="B431" s="4">
        <v>66</v>
      </c>
      <c r="C431" s="4">
        <v>32</v>
      </c>
      <c r="D431" s="81">
        <f t="shared" si="12"/>
        <v>49</v>
      </c>
      <c r="E431" s="189">
        <f t="shared" si="13"/>
        <v>16</v>
      </c>
    </row>
    <row r="432" spans="1:5" x14ac:dyDescent="0.25">
      <c r="A432" s="80">
        <v>43159</v>
      </c>
      <c r="B432" s="4">
        <v>61</v>
      </c>
      <c r="C432" s="4">
        <v>52</v>
      </c>
      <c r="D432" s="81">
        <f t="shared" si="12"/>
        <v>56.5</v>
      </c>
      <c r="E432" s="189">
        <f t="shared" si="13"/>
        <v>8.5</v>
      </c>
    </row>
    <row r="433" spans="1:5" x14ac:dyDescent="0.25">
      <c r="A433" s="80">
        <v>43160</v>
      </c>
      <c r="B433" s="4">
        <v>60</v>
      </c>
      <c r="C433" s="4">
        <v>40</v>
      </c>
      <c r="D433" s="81">
        <f t="shared" si="12"/>
        <v>50</v>
      </c>
      <c r="E433" s="189">
        <f t="shared" si="13"/>
        <v>15</v>
      </c>
    </row>
    <row r="434" spans="1:5" x14ac:dyDescent="0.25">
      <c r="A434" s="80">
        <v>43161</v>
      </c>
      <c r="B434" s="4">
        <v>56</v>
      </c>
      <c r="C434" s="4">
        <v>31</v>
      </c>
      <c r="D434" s="81">
        <f t="shared" si="12"/>
        <v>43.5</v>
      </c>
      <c r="E434" s="189">
        <f t="shared" si="13"/>
        <v>21.5</v>
      </c>
    </row>
    <row r="435" spans="1:5" x14ac:dyDescent="0.25">
      <c r="A435" s="80">
        <v>43162</v>
      </c>
      <c r="B435" s="4">
        <v>58</v>
      </c>
      <c r="C435" s="4">
        <v>30</v>
      </c>
      <c r="D435" s="81">
        <f t="shared" si="12"/>
        <v>44</v>
      </c>
      <c r="E435" s="189">
        <f t="shared" si="13"/>
        <v>21</v>
      </c>
    </row>
    <row r="436" spans="1:5" x14ac:dyDescent="0.25">
      <c r="A436" s="80">
        <v>43163</v>
      </c>
      <c r="B436" s="4">
        <v>62</v>
      </c>
      <c r="C436" s="4">
        <v>31</v>
      </c>
      <c r="D436" s="81">
        <f t="shared" si="12"/>
        <v>46.5</v>
      </c>
      <c r="E436" s="189">
        <f t="shared" si="13"/>
        <v>18.5</v>
      </c>
    </row>
    <row r="437" spans="1:5" x14ac:dyDescent="0.25">
      <c r="A437" s="80">
        <v>43164</v>
      </c>
      <c r="B437" s="4">
        <v>54</v>
      </c>
      <c r="C437" s="4">
        <v>42</v>
      </c>
      <c r="D437" s="81">
        <f t="shared" si="12"/>
        <v>48</v>
      </c>
      <c r="E437" s="189">
        <f t="shared" si="13"/>
        <v>17</v>
      </c>
    </row>
    <row r="438" spans="1:5" x14ac:dyDescent="0.25">
      <c r="A438" s="80">
        <v>43165</v>
      </c>
      <c r="B438" s="4">
        <v>58</v>
      </c>
      <c r="C438" s="4">
        <v>31</v>
      </c>
      <c r="D438" s="81">
        <f t="shared" si="12"/>
        <v>44.5</v>
      </c>
      <c r="E438" s="189">
        <f t="shared" si="13"/>
        <v>20.5</v>
      </c>
    </row>
    <row r="439" spans="1:5" x14ac:dyDescent="0.25">
      <c r="A439" s="80">
        <v>43166</v>
      </c>
      <c r="B439" s="4">
        <v>44</v>
      </c>
      <c r="C439" s="4">
        <v>34</v>
      </c>
      <c r="D439" s="81">
        <f t="shared" si="12"/>
        <v>39</v>
      </c>
      <c r="E439" s="189">
        <f t="shared" si="13"/>
        <v>26</v>
      </c>
    </row>
    <row r="440" spans="1:5" x14ac:dyDescent="0.25">
      <c r="A440" s="80">
        <v>43167</v>
      </c>
      <c r="B440" s="4">
        <v>46</v>
      </c>
      <c r="C440" s="4">
        <v>27</v>
      </c>
      <c r="D440" s="81">
        <f t="shared" si="12"/>
        <v>36.5</v>
      </c>
      <c r="E440" s="189">
        <f t="shared" si="13"/>
        <v>28.5</v>
      </c>
    </row>
    <row r="441" spans="1:5" x14ac:dyDescent="0.25">
      <c r="A441" s="80">
        <v>43168</v>
      </c>
      <c r="B441" s="4">
        <v>53</v>
      </c>
      <c r="C441" s="4">
        <v>26</v>
      </c>
      <c r="D441" s="81">
        <f t="shared" si="12"/>
        <v>39.5</v>
      </c>
      <c r="E441" s="189">
        <f t="shared" si="13"/>
        <v>25.5</v>
      </c>
    </row>
    <row r="442" spans="1:5" x14ac:dyDescent="0.25">
      <c r="A442" s="80">
        <v>43169</v>
      </c>
      <c r="B442" s="4">
        <v>56</v>
      </c>
      <c r="C442" s="4">
        <v>41</v>
      </c>
      <c r="D442" s="81">
        <f t="shared" si="12"/>
        <v>48.5</v>
      </c>
      <c r="E442" s="189">
        <f t="shared" si="13"/>
        <v>16.5</v>
      </c>
    </row>
    <row r="443" spans="1:5" x14ac:dyDescent="0.25">
      <c r="A443" s="80">
        <v>43170</v>
      </c>
      <c r="B443" s="4">
        <v>49</v>
      </c>
      <c r="C443" s="4">
        <v>36</v>
      </c>
      <c r="D443" s="81">
        <f t="shared" si="12"/>
        <v>42.5</v>
      </c>
      <c r="E443" s="189">
        <f t="shared" si="13"/>
        <v>22.5</v>
      </c>
    </row>
    <row r="444" spans="1:5" x14ac:dyDescent="0.25">
      <c r="A444" s="80">
        <v>43171</v>
      </c>
      <c r="B444" s="4">
        <v>44</v>
      </c>
      <c r="C444" s="4">
        <v>29</v>
      </c>
      <c r="D444" s="81">
        <f t="shared" si="12"/>
        <v>36.5</v>
      </c>
      <c r="E444" s="189">
        <f t="shared" si="13"/>
        <v>28.5</v>
      </c>
    </row>
    <row r="445" spans="1:5" x14ac:dyDescent="0.25">
      <c r="A445" s="80">
        <v>43172</v>
      </c>
      <c r="B445" s="4">
        <v>52</v>
      </c>
      <c r="C445" s="4">
        <v>27</v>
      </c>
      <c r="D445" s="81">
        <f t="shared" si="12"/>
        <v>39.5</v>
      </c>
      <c r="E445" s="189">
        <f t="shared" si="13"/>
        <v>25.5</v>
      </c>
    </row>
    <row r="446" spans="1:5" x14ac:dyDescent="0.25">
      <c r="A446" s="80">
        <v>43173</v>
      </c>
      <c r="B446" s="4">
        <v>52</v>
      </c>
      <c r="C446" s="4">
        <v>25</v>
      </c>
      <c r="D446" s="81">
        <f t="shared" si="12"/>
        <v>38.5</v>
      </c>
      <c r="E446" s="189">
        <f t="shared" si="13"/>
        <v>26.5</v>
      </c>
    </row>
    <row r="447" spans="1:5" x14ac:dyDescent="0.25">
      <c r="A447" s="80">
        <v>43174</v>
      </c>
      <c r="B447" s="4">
        <v>69</v>
      </c>
      <c r="C447" s="4">
        <v>34</v>
      </c>
      <c r="D447" s="81">
        <f t="shared" si="12"/>
        <v>51.5</v>
      </c>
      <c r="E447" s="189">
        <f t="shared" si="13"/>
        <v>13.5</v>
      </c>
    </row>
    <row r="448" spans="1:5" x14ac:dyDescent="0.25">
      <c r="A448" s="80">
        <v>43175</v>
      </c>
      <c r="B448" s="4">
        <v>60</v>
      </c>
      <c r="C448" s="4">
        <v>43</v>
      </c>
      <c r="D448" s="81">
        <f t="shared" si="12"/>
        <v>51.5</v>
      </c>
      <c r="E448" s="189">
        <f t="shared" si="13"/>
        <v>13.5</v>
      </c>
    </row>
    <row r="449" spans="1:5" x14ac:dyDescent="0.25">
      <c r="A449" s="80">
        <v>43176</v>
      </c>
      <c r="B449" s="4">
        <v>69</v>
      </c>
      <c r="C449" s="4">
        <v>45</v>
      </c>
      <c r="D449" s="81">
        <f t="shared" si="12"/>
        <v>57</v>
      </c>
      <c r="E449" s="189">
        <f t="shared" si="13"/>
        <v>8</v>
      </c>
    </row>
    <row r="450" spans="1:5" x14ac:dyDescent="0.25">
      <c r="A450" s="80">
        <v>43177</v>
      </c>
      <c r="B450" s="4">
        <v>47</v>
      </c>
      <c r="C450" s="4">
        <v>41</v>
      </c>
      <c r="D450" s="81">
        <f t="shared" si="12"/>
        <v>44</v>
      </c>
      <c r="E450" s="189">
        <f t="shared" si="13"/>
        <v>21</v>
      </c>
    </row>
    <row r="451" spans="1:5" x14ac:dyDescent="0.25">
      <c r="A451" s="80">
        <v>43178</v>
      </c>
      <c r="B451" s="4">
        <v>56</v>
      </c>
      <c r="C451" s="4">
        <v>44</v>
      </c>
      <c r="D451" s="81">
        <f t="shared" si="12"/>
        <v>50</v>
      </c>
      <c r="E451" s="189">
        <f t="shared" si="13"/>
        <v>15</v>
      </c>
    </row>
    <row r="452" spans="1:5" x14ac:dyDescent="0.25">
      <c r="A452" s="80">
        <v>43179</v>
      </c>
      <c r="B452" s="4">
        <v>48</v>
      </c>
      <c r="C452" s="4">
        <v>34</v>
      </c>
      <c r="D452" s="81">
        <f t="shared" si="12"/>
        <v>41</v>
      </c>
      <c r="E452" s="189">
        <f t="shared" si="13"/>
        <v>24</v>
      </c>
    </row>
    <row r="453" spans="1:5" x14ac:dyDescent="0.25">
      <c r="A453" s="80">
        <v>43180</v>
      </c>
      <c r="B453" s="4">
        <v>54</v>
      </c>
      <c r="C453" s="4">
        <v>32</v>
      </c>
      <c r="D453" s="81">
        <f t="shared" si="12"/>
        <v>43</v>
      </c>
      <c r="E453" s="189">
        <f t="shared" si="13"/>
        <v>22</v>
      </c>
    </row>
    <row r="454" spans="1:5" x14ac:dyDescent="0.25">
      <c r="A454" s="80">
        <v>43181</v>
      </c>
      <c r="B454" s="4">
        <v>58</v>
      </c>
      <c r="C454" s="4">
        <v>29</v>
      </c>
      <c r="D454" s="81">
        <f t="shared" si="12"/>
        <v>43.5</v>
      </c>
      <c r="E454" s="189">
        <f t="shared" si="13"/>
        <v>21.5</v>
      </c>
    </row>
    <row r="455" spans="1:5" x14ac:dyDescent="0.25">
      <c r="A455" s="80">
        <v>43182</v>
      </c>
      <c r="B455" s="4">
        <v>58</v>
      </c>
      <c r="C455" s="4">
        <v>44</v>
      </c>
      <c r="D455" s="81">
        <f t="shared" si="12"/>
        <v>51</v>
      </c>
      <c r="E455" s="189">
        <f t="shared" si="13"/>
        <v>14</v>
      </c>
    </row>
    <row r="456" spans="1:5" x14ac:dyDescent="0.25">
      <c r="A456" s="80">
        <v>43183</v>
      </c>
      <c r="B456" s="4">
        <v>73</v>
      </c>
      <c r="C456" s="4">
        <v>42</v>
      </c>
      <c r="D456" s="81">
        <f t="shared" si="12"/>
        <v>57.5</v>
      </c>
      <c r="E456" s="189">
        <f t="shared" si="13"/>
        <v>7.5</v>
      </c>
    </row>
    <row r="457" spans="1:5" x14ac:dyDescent="0.25">
      <c r="A457" s="80">
        <v>43184</v>
      </c>
      <c r="B457" s="4">
        <v>48</v>
      </c>
      <c r="C457" s="4">
        <v>39</v>
      </c>
      <c r="D457" s="81">
        <f t="shared" si="12"/>
        <v>43.5</v>
      </c>
      <c r="E457" s="189">
        <f t="shared" si="13"/>
        <v>21.5</v>
      </c>
    </row>
    <row r="458" spans="1:5" x14ac:dyDescent="0.25">
      <c r="A458" s="80">
        <v>43185</v>
      </c>
      <c r="B458" s="4">
        <v>60</v>
      </c>
      <c r="C458" s="4">
        <v>36</v>
      </c>
      <c r="D458" s="81">
        <f t="shared" ref="D458:D521" si="14">(B458+C458)/2</f>
        <v>48</v>
      </c>
      <c r="E458" s="189">
        <f t="shared" ref="E458:E521" si="15">IF(65-D458&gt;0,65-D458,0)</f>
        <v>17</v>
      </c>
    </row>
    <row r="459" spans="1:5" x14ac:dyDescent="0.25">
      <c r="A459" s="80">
        <v>43186</v>
      </c>
      <c r="B459" s="4">
        <v>62</v>
      </c>
      <c r="C459" s="4">
        <v>50</v>
      </c>
      <c r="D459" s="81">
        <f t="shared" si="14"/>
        <v>56</v>
      </c>
      <c r="E459" s="189">
        <f t="shared" si="15"/>
        <v>9</v>
      </c>
    </row>
    <row r="460" spans="1:5" x14ac:dyDescent="0.25">
      <c r="A460" s="80">
        <v>43187</v>
      </c>
      <c r="B460" s="4">
        <v>57</v>
      </c>
      <c r="C460" s="4">
        <v>47</v>
      </c>
      <c r="D460" s="81">
        <f t="shared" si="14"/>
        <v>52</v>
      </c>
      <c r="E460" s="189">
        <f t="shared" si="15"/>
        <v>13</v>
      </c>
    </row>
    <row r="461" spans="1:5" x14ac:dyDescent="0.25">
      <c r="A461" s="80">
        <v>43188</v>
      </c>
      <c r="B461" s="4">
        <v>56</v>
      </c>
      <c r="C461" s="4">
        <v>48</v>
      </c>
      <c r="D461" s="81">
        <f t="shared" si="14"/>
        <v>52</v>
      </c>
      <c r="E461" s="189">
        <f t="shared" si="15"/>
        <v>13</v>
      </c>
    </row>
    <row r="462" spans="1:5" x14ac:dyDescent="0.25">
      <c r="A462" s="80">
        <v>43189</v>
      </c>
      <c r="B462" s="4">
        <v>61</v>
      </c>
      <c r="C462" s="4">
        <v>43</v>
      </c>
      <c r="D462" s="81">
        <f t="shared" si="14"/>
        <v>52</v>
      </c>
      <c r="E462" s="189">
        <f t="shared" si="15"/>
        <v>13</v>
      </c>
    </row>
    <row r="463" spans="1:5" x14ac:dyDescent="0.25">
      <c r="A463" s="80">
        <v>43190</v>
      </c>
      <c r="B463" s="4">
        <v>62</v>
      </c>
      <c r="C463" s="4">
        <v>40</v>
      </c>
      <c r="D463" s="81">
        <f t="shared" si="14"/>
        <v>51</v>
      </c>
      <c r="E463" s="189">
        <f t="shared" si="15"/>
        <v>14</v>
      </c>
    </row>
    <row r="464" spans="1:5" x14ac:dyDescent="0.25">
      <c r="A464" s="80">
        <v>43191</v>
      </c>
      <c r="B464" s="4">
        <v>53</v>
      </c>
      <c r="C464" s="4">
        <v>36</v>
      </c>
      <c r="D464" s="81">
        <f t="shared" si="14"/>
        <v>44.5</v>
      </c>
      <c r="E464" s="189">
        <f t="shared" si="15"/>
        <v>20.5</v>
      </c>
    </row>
    <row r="465" spans="1:5" x14ac:dyDescent="0.25">
      <c r="A465" s="80">
        <v>43192</v>
      </c>
      <c r="B465" s="4">
        <v>49</v>
      </c>
      <c r="C465" s="4">
        <v>35</v>
      </c>
      <c r="D465" s="81">
        <f t="shared" si="14"/>
        <v>42</v>
      </c>
      <c r="E465" s="189">
        <f t="shared" si="15"/>
        <v>23</v>
      </c>
    </row>
    <row r="466" spans="1:5" x14ac:dyDescent="0.25">
      <c r="A466" s="80">
        <v>43193</v>
      </c>
      <c r="B466" s="4">
        <v>74</v>
      </c>
      <c r="C466" s="4">
        <v>40</v>
      </c>
      <c r="D466" s="81">
        <f t="shared" si="14"/>
        <v>57</v>
      </c>
      <c r="E466" s="189">
        <f t="shared" si="15"/>
        <v>8</v>
      </c>
    </row>
    <row r="467" spans="1:5" x14ac:dyDescent="0.25">
      <c r="A467" s="80">
        <v>43194</v>
      </c>
      <c r="B467" s="4">
        <v>49</v>
      </c>
      <c r="C467" s="4">
        <v>32</v>
      </c>
      <c r="D467" s="81">
        <f t="shared" si="14"/>
        <v>40.5</v>
      </c>
      <c r="E467" s="189">
        <f t="shared" si="15"/>
        <v>24.5</v>
      </c>
    </row>
    <row r="468" spans="1:5" x14ac:dyDescent="0.25">
      <c r="A468" s="80">
        <v>43195</v>
      </c>
      <c r="B468" s="4">
        <v>56</v>
      </c>
      <c r="C468" s="4">
        <v>31</v>
      </c>
      <c r="D468" s="81">
        <f t="shared" si="14"/>
        <v>43.5</v>
      </c>
      <c r="E468" s="189">
        <f t="shared" si="15"/>
        <v>21.5</v>
      </c>
    </row>
    <row r="469" spans="1:5" x14ac:dyDescent="0.25">
      <c r="A469" s="80">
        <v>43196</v>
      </c>
      <c r="B469" s="4">
        <v>62</v>
      </c>
      <c r="C469" s="4">
        <v>33</v>
      </c>
      <c r="D469" s="81">
        <f t="shared" si="14"/>
        <v>47.5</v>
      </c>
      <c r="E469" s="189">
        <f t="shared" si="15"/>
        <v>17.5</v>
      </c>
    </row>
    <row r="470" spans="1:5" x14ac:dyDescent="0.25">
      <c r="A470" s="80">
        <v>43197</v>
      </c>
      <c r="B470" s="4">
        <v>45</v>
      </c>
      <c r="C470" s="4">
        <v>27</v>
      </c>
      <c r="D470" s="81">
        <f t="shared" si="14"/>
        <v>36</v>
      </c>
      <c r="E470" s="189">
        <f t="shared" si="15"/>
        <v>29</v>
      </c>
    </row>
    <row r="471" spans="1:5" x14ac:dyDescent="0.25">
      <c r="A471" s="80">
        <v>43198</v>
      </c>
      <c r="B471" s="4">
        <v>43</v>
      </c>
      <c r="C471" s="4">
        <v>27</v>
      </c>
      <c r="D471" s="81">
        <f t="shared" si="14"/>
        <v>35</v>
      </c>
      <c r="E471" s="189">
        <f t="shared" si="15"/>
        <v>30</v>
      </c>
    </row>
    <row r="472" spans="1:5" x14ac:dyDescent="0.25">
      <c r="A472" s="80">
        <v>43199</v>
      </c>
      <c r="B472" s="4">
        <v>59</v>
      </c>
      <c r="C472" s="4">
        <v>30</v>
      </c>
      <c r="D472" s="81">
        <f t="shared" si="14"/>
        <v>44.5</v>
      </c>
      <c r="E472" s="189">
        <f t="shared" si="15"/>
        <v>20.5</v>
      </c>
    </row>
    <row r="473" spans="1:5" x14ac:dyDescent="0.25">
      <c r="A473" s="80">
        <v>43200</v>
      </c>
      <c r="B473" s="4">
        <v>52</v>
      </c>
      <c r="C473" s="4">
        <v>37</v>
      </c>
      <c r="D473" s="81">
        <f t="shared" si="14"/>
        <v>44.5</v>
      </c>
      <c r="E473" s="189">
        <f t="shared" si="15"/>
        <v>20.5</v>
      </c>
    </row>
    <row r="474" spans="1:5" x14ac:dyDescent="0.25">
      <c r="A474" s="80">
        <v>43201</v>
      </c>
      <c r="B474" s="4">
        <v>67</v>
      </c>
      <c r="C474" s="4">
        <v>37</v>
      </c>
      <c r="D474" s="81">
        <f t="shared" si="14"/>
        <v>52</v>
      </c>
      <c r="E474" s="189">
        <f t="shared" si="15"/>
        <v>13</v>
      </c>
    </row>
    <row r="475" spans="1:5" x14ac:dyDescent="0.25">
      <c r="A475" s="80">
        <v>43202</v>
      </c>
      <c r="B475" s="4">
        <v>79</v>
      </c>
      <c r="C475" s="4">
        <v>54</v>
      </c>
      <c r="D475" s="81">
        <f t="shared" si="14"/>
        <v>66.5</v>
      </c>
      <c r="E475" s="189">
        <f t="shared" si="15"/>
        <v>0</v>
      </c>
    </row>
    <row r="476" spans="1:5" x14ac:dyDescent="0.25">
      <c r="A476" s="80">
        <v>43203</v>
      </c>
      <c r="B476" s="4">
        <v>75</v>
      </c>
      <c r="C476" s="4">
        <v>62</v>
      </c>
      <c r="D476" s="81">
        <f t="shared" si="14"/>
        <v>68.5</v>
      </c>
      <c r="E476" s="189">
        <f t="shared" si="15"/>
        <v>0</v>
      </c>
    </row>
    <row r="477" spans="1:5" x14ac:dyDescent="0.25">
      <c r="A477" s="80">
        <v>43204</v>
      </c>
      <c r="B477" s="4">
        <v>68</v>
      </c>
      <c r="C477" s="4">
        <v>45</v>
      </c>
      <c r="D477" s="81">
        <f t="shared" si="14"/>
        <v>56.5</v>
      </c>
      <c r="E477" s="189">
        <f t="shared" si="15"/>
        <v>8.5</v>
      </c>
    </row>
    <row r="478" spans="1:5" x14ac:dyDescent="0.25">
      <c r="A478" s="80">
        <v>43205</v>
      </c>
      <c r="B478" s="4">
        <v>47</v>
      </c>
      <c r="C478" s="4">
        <v>36</v>
      </c>
      <c r="D478" s="81">
        <f t="shared" si="14"/>
        <v>41.5</v>
      </c>
      <c r="E478" s="189">
        <f t="shared" si="15"/>
        <v>23.5</v>
      </c>
    </row>
    <row r="479" spans="1:5" x14ac:dyDescent="0.25">
      <c r="A479" s="80">
        <v>43206</v>
      </c>
      <c r="B479" s="4">
        <v>53</v>
      </c>
      <c r="C479" s="4">
        <v>33</v>
      </c>
      <c r="D479" s="81">
        <f t="shared" si="14"/>
        <v>43</v>
      </c>
      <c r="E479" s="189">
        <f t="shared" si="15"/>
        <v>22</v>
      </c>
    </row>
    <row r="480" spans="1:5" x14ac:dyDescent="0.25">
      <c r="A480" s="80">
        <v>43207</v>
      </c>
      <c r="B480" s="4">
        <v>68</v>
      </c>
      <c r="C480" s="4">
        <v>30</v>
      </c>
      <c r="D480" s="81">
        <f t="shared" si="14"/>
        <v>49</v>
      </c>
      <c r="E480" s="189">
        <f t="shared" si="15"/>
        <v>16</v>
      </c>
    </row>
    <row r="481" spans="1:5" x14ac:dyDescent="0.25">
      <c r="A481" s="80">
        <v>43208</v>
      </c>
      <c r="B481" s="4">
        <v>81</v>
      </c>
      <c r="C481" s="4">
        <v>46</v>
      </c>
      <c r="D481" s="81">
        <f t="shared" si="14"/>
        <v>63.5</v>
      </c>
      <c r="E481" s="189">
        <f t="shared" si="15"/>
        <v>1.5</v>
      </c>
    </row>
    <row r="482" spans="1:5" x14ac:dyDescent="0.25">
      <c r="A482" s="80">
        <v>43209</v>
      </c>
      <c r="B482" s="4">
        <v>54</v>
      </c>
      <c r="C482" s="4">
        <v>37</v>
      </c>
      <c r="D482" s="81">
        <f t="shared" si="14"/>
        <v>45.5</v>
      </c>
      <c r="E482" s="189">
        <f t="shared" si="15"/>
        <v>19.5</v>
      </c>
    </row>
    <row r="483" spans="1:5" x14ac:dyDescent="0.25">
      <c r="A483" s="80">
        <v>43210</v>
      </c>
      <c r="B483" s="4">
        <v>67</v>
      </c>
      <c r="C483" s="4">
        <v>32</v>
      </c>
      <c r="D483" s="81">
        <f t="shared" si="14"/>
        <v>49.5</v>
      </c>
      <c r="E483" s="189">
        <f t="shared" si="15"/>
        <v>15.5</v>
      </c>
    </row>
    <row r="484" spans="1:5" x14ac:dyDescent="0.25">
      <c r="A484" s="80">
        <v>43211</v>
      </c>
      <c r="B484" s="4">
        <v>72</v>
      </c>
      <c r="C484" s="4">
        <v>42</v>
      </c>
      <c r="D484" s="81">
        <f t="shared" si="14"/>
        <v>57</v>
      </c>
      <c r="E484" s="189">
        <f t="shared" si="15"/>
        <v>8</v>
      </c>
    </row>
    <row r="485" spans="1:5" x14ac:dyDescent="0.25">
      <c r="A485" s="80">
        <v>43212</v>
      </c>
      <c r="B485" s="4">
        <v>64</v>
      </c>
      <c r="C485" s="4">
        <v>52</v>
      </c>
      <c r="D485" s="81">
        <f t="shared" si="14"/>
        <v>58</v>
      </c>
      <c r="E485" s="189">
        <f t="shared" si="15"/>
        <v>7</v>
      </c>
    </row>
    <row r="486" spans="1:5" x14ac:dyDescent="0.25">
      <c r="A486" s="80">
        <v>43213</v>
      </c>
      <c r="B486" s="4">
        <v>67</v>
      </c>
      <c r="C486" s="4">
        <v>53</v>
      </c>
      <c r="D486" s="81">
        <f t="shared" si="14"/>
        <v>60</v>
      </c>
      <c r="E486" s="189">
        <f t="shared" si="15"/>
        <v>5</v>
      </c>
    </row>
    <row r="487" spans="1:5" x14ac:dyDescent="0.25">
      <c r="A487" s="80">
        <v>43214</v>
      </c>
      <c r="B487" s="4">
        <v>64</v>
      </c>
      <c r="C487" s="4">
        <v>49</v>
      </c>
      <c r="D487" s="81">
        <f t="shared" si="14"/>
        <v>56.5</v>
      </c>
      <c r="E487" s="189">
        <f t="shared" si="15"/>
        <v>8.5</v>
      </c>
    </row>
    <row r="488" spans="1:5" x14ac:dyDescent="0.25">
      <c r="A488" s="80">
        <v>43215</v>
      </c>
      <c r="B488" s="4">
        <v>71</v>
      </c>
      <c r="C488" s="4">
        <v>43</v>
      </c>
      <c r="D488" s="81">
        <f t="shared" si="14"/>
        <v>57</v>
      </c>
      <c r="E488" s="189">
        <f t="shared" si="15"/>
        <v>8</v>
      </c>
    </row>
    <row r="489" spans="1:5" x14ac:dyDescent="0.25">
      <c r="A489" s="80">
        <v>43216</v>
      </c>
      <c r="B489" s="4">
        <v>66</v>
      </c>
      <c r="C489" s="4">
        <v>49</v>
      </c>
      <c r="D489" s="81">
        <f t="shared" si="14"/>
        <v>57.5</v>
      </c>
      <c r="E489" s="189">
        <f t="shared" si="15"/>
        <v>7.5</v>
      </c>
    </row>
    <row r="490" spans="1:5" x14ac:dyDescent="0.25">
      <c r="A490" s="80">
        <v>43217</v>
      </c>
      <c r="B490" s="4">
        <v>73</v>
      </c>
      <c r="C490" s="4">
        <v>42</v>
      </c>
      <c r="D490" s="81">
        <f t="shared" si="14"/>
        <v>57.5</v>
      </c>
      <c r="E490" s="189">
        <f t="shared" si="15"/>
        <v>7.5</v>
      </c>
    </row>
    <row r="491" spans="1:5" x14ac:dyDescent="0.25">
      <c r="A491" s="80">
        <v>43218</v>
      </c>
      <c r="B491" s="4">
        <v>66</v>
      </c>
      <c r="C491" s="4">
        <v>44</v>
      </c>
      <c r="D491" s="81">
        <f t="shared" si="14"/>
        <v>55</v>
      </c>
      <c r="E491" s="189">
        <f t="shared" si="15"/>
        <v>10</v>
      </c>
    </row>
    <row r="492" spans="1:5" x14ac:dyDescent="0.25">
      <c r="A492" s="80">
        <v>43219</v>
      </c>
      <c r="B492" s="4">
        <v>67</v>
      </c>
      <c r="C492" s="4">
        <v>39</v>
      </c>
      <c r="D492" s="81">
        <f t="shared" si="14"/>
        <v>53</v>
      </c>
      <c r="E492" s="189">
        <f t="shared" si="15"/>
        <v>12</v>
      </c>
    </row>
    <row r="493" spans="1:5" x14ac:dyDescent="0.25">
      <c r="A493" s="80">
        <v>43220</v>
      </c>
      <c r="B493" s="4">
        <v>74</v>
      </c>
      <c r="C493" s="4">
        <v>35</v>
      </c>
      <c r="D493" s="81">
        <f t="shared" si="14"/>
        <v>54.5</v>
      </c>
      <c r="E493" s="189">
        <f t="shared" si="15"/>
        <v>10.5</v>
      </c>
    </row>
    <row r="494" spans="1:5" x14ac:dyDescent="0.25">
      <c r="A494" s="80">
        <v>43221</v>
      </c>
      <c r="B494" s="4">
        <v>81</v>
      </c>
      <c r="C494" s="4">
        <v>47</v>
      </c>
      <c r="D494" s="81">
        <f t="shared" si="14"/>
        <v>64</v>
      </c>
      <c r="E494" s="189">
        <f t="shared" si="15"/>
        <v>1</v>
      </c>
    </row>
    <row r="495" spans="1:5" x14ac:dyDescent="0.25">
      <c r="A495" s="80">
        <v>43222</v>
      </c>
      <c r="B495" s="4">
        <v>82</v>
      </c>
      <c r="C495" s="4">
        <v>64</v>
      </c>
      <c r="D495" s="81">
        <f t="shared" si="14"/>
        <v>73</v>
      </c>
      <c r="E495" s="189">
        <f t="shared" si="15"/>
        <v>0</v>
      </c>
    </row>
    <row r="496" spans="1:5" x14ac:dyDescent="0.25">
      <c r="A496" s="80">
        <v>43223</v>
      </c>
      <c r="B496" s="4">
        <v>76</v>
      </c>
      <c r="C496" s="4">
        <v>63</v>
      </c>
      <c r="D496" s="81">
        <f t="shared" si="14"/>
        <v>69.5</v>
      </c>
      <c r="E496" s="189">
        <f t="shared" si="15"/>
        <v>0</v>
      </c>
    </row>
    <row r="497" spans="1:5" x14ac:dyDescent="0.25">
      <c r="A497" s="80">
        <v>43224</v>
      </c>
      <c r="B497" s="4">
        <v>78</v>
      </c>
      <c r="C497" s="4">
        <v>62</v>
      </c>
      <c r="D497" s="81">
        <f t="shared" si="14"/>
        <v>70</v>
      </c>
      <c r="E497" s="189">
        <f t="shared" si="15"/>
        <v>0</v>
      </c>
    </row>
    <row r="498" spans="1:5" x14ac:dyDescent="0.25">
      <c r="A498" s="80">
        <v>43225</v>
      </c>
      <c r="B498" s="4">
        <v>81</v>
      </c>
      <c r="C498" s="4">
        <v>61</v>
      </c>
      <c r="D498" s="81">
        <f t="shared" si="14"/>
        <v>71</v>
      </c>
      <c r="E498" s="189">
        <f t="shared" si="15"/>
        <v>0</v>
      </c>
    </row>
    <row r="499" spans="1:5" x14ac:dyDescent="0.25">
      <c r="A499" s="80">
        <v>43226</v>
      </c>
      <c r="B499" s="4">
        <v>84</v>
      </c>
      <c r="C499" s="4">
        <v>53</v>
      </c>
      <c r="D499" s="81">
        <f t="shared" si="14"/>
        <v>68.5</v>
      </c>
      <c r="E499" s="189">
        <f t="shared" si="15"/>
        <v>0</v>
      </c>
    </row>
    <row r="500" spans="1:5" x14ac:dyDescent="0.25">
      <c r="A500" s="80">
        <v>43227</v>
      </c>
      <c r="B500" s="4">
        <v>81</v>
      </c>
      <c r="C500" s="4">
        <v>53</v>
      </c>
      <c r="D500" s="81">
        <f t="shared" si="14"/>
        <v>67</v>
      </c>
      <c r="E500" s="189">
        <f t="shared" si="15"/>
        <v>0</v>
      </c>
    </row>
    <row r="501" spans="1:5" x14ac:dyDescent="0.25">
      <c r="A501" s="80">
        <v>43228</v>
      </c>
      <c r="B501" s="4">
        <v>81</v>
      </c>
      <c r="C501" s="4">
        <v>50</v>
      </c>
      <c r="D501" s="81">
        <f t="shared" si="14"/>
        <v>65.5</v>
      </c>
      <c r="E501" s="189">
        <f t="shared" si="15"/>
        <v>0</v>
      </c>
    </row>
    <row r="502" spans="1:5" x14ac:dyDescent="0.25">
      <c r="A502" s="80">
        <v>43229</v>
      </c>
      <c r="B502" s="4">
        <v>85</v>
      </c>
      <c r="C502" s="4">
        <v>66</v>
      </c>
      <c r="D502" s="81">
        <f t="shared" si="14"/>
        <v>75.5</v>
      </c>
      <c r="E502" s="189">
        <f t="shared" si="15"/>
        <v>0</v>
      </c>
    </row>
    <row r="503" spans="1:5" x14ac:dyDescent="0.25">
      <c r="A503" s="80">
        <v>43230</v>
      </c>
      <c r="B503" s="4">
        <v>85</v>
      </c>
      <c r="C503" s="4">
        <v>60</v>
      </c>
      <c r="D503" s="81">
        <f t="shared" si="14"/>
        <v>72.5</v>
      </c>
      <c r="E503" s="189">
        <f t="shared" si="15"/>
        <v>0</v>
      </c>
    </row>
    <row r="504" spans="1:5" x14ac:dyDescent="0.25">
      <c r="A504" s="80">
        <v>43231</v>
      </c>
      <c r="B504" s="4">
        <v>86</v>
      </c>
      <c r="C504" s="4">
        <v>62</v>
      </c>
      <c r="D504" s="81">
        <f t="shared" si="14"/>
        <v>74</v>
      </c>
      <c r="E504" s="189">
        <f t="shared" si="15"/>
        <v>0</v>
      </c>
    </row>
    <row r="505" spans="1:5" x14ac:dyDescent="0.25">
      <c r="A505" s="80">
        <v>43232</v>
      </c>
      <c r="B505" s="4">
        <v>86</v>
      </c>
      <c r="C505" s="4">
        <v>66</v>
      </c>
      <c r="D505" s="81">
        <f t="shared" si="14"/>
        <v>76</v>
      </c>
      <c r="E505" s="189">
        <f t="shared" si="15"/>
        <v>0</v>
      </c>
    </row>
    <row r="506" spans="1:5" x14ac:dyDescent="0.25">
      <c r="A506" s="80">
        <v>43233</v>
      </c>
      <c r="B506" s="4">
        <v>88</v>
      </c>
      <c r="C506" s="4">
        <v>61</v>
      </c>
      <c r="D506" s="81">
        <f t="shared" si="14"/>
        <v>74.5</v>
      </c>
      <c r="E506" s="189">
        <f t="shared" si="15"/>
        <v>0</v>
      </c>
    </row>
    <row r="507" spans="1:5" x14ac:dyDescent="0.25">
      <c r="A507" s="80">
        <v>43234</v>
      </c>
      <c r="B507" s="4">
        <v>90</v>
      </c>
      <c r="C507" s="4">
        <v>64</v>
      </c>
      <c r="D507" s="81">
        <f t="shared" si="14"/>
        <v>77</v>
      </c>
      <c r="E507" s="189">
        <f t="shared" si="15"/>
        <v>0</v>
      </c>
    </row>
    <row r="508" spans="1:5" x14ac:dyDescent="0.25">
      <c r="A508" s="80">
        <v>43235</v>
      </c>
      <c r="B508" s="4">
        <v>89</v>
      </c>
      <c r="C508" s="4">
        <v>66</v>
      </c>
      <c r="D508" s="81">
        <f t="shared" si="14"/>
        <v>77.5</v>
      </c>
      <c r="E508" s="189">
        <f t="shared" si="15"/>
        <v>0</v>
      </c>
    </row>
    <row r="509" spans="1:5" x14ac:dyDescent="0.25">
      <c r="A509" s="80">
        <v>43236</v>
      </c>
      <c r="B509" s="4">
        <v>89</v>
      </c>
      <c r="C509" s="4">
        <v>66</v>
      </c>
      <c r="D509" s="81">
        <f t="shared" si="14"/>
        <v>77.5</v>
      </c>
      <c r="E509" s="189">
        <f t="shared" si="15"/>
        <v>0</v>
      </c>
    </row>
    <row r="510" spans="1:5" x14ac:dyDescent="0.25">
      <c r="A510" s="80">
        <v>43237</v>
      </c>
      <c r="B510" s="4">
        <v>83</v>
      </c>
      <c r="C510" s="4">
        <v>66</v>
      </c>
      <c r="D510" s="81">
        <f t="shared" si="14"/>
        <v>74.5</v>
      </c>
      <c r="E510" s="189">
        <f t="shared" si="15"/>
        <v>0</v>
      </c>
    </row>
    <row r="511" spans="1:5" x14ac:dyDescent="0.25">
      <c r="A511" s="80">
        <v>43238</v>
      </c>
      <c r="B511" s="4">
        <v>80</v>
      </c>
      <c r="C511" s="4">
        <v>65</v>
      </c>
      <c r="D511" s="81">
        <f t="shared" si="14"/>
        <v>72.5</v>
      </c>
      <c r="E511" s="189">
        <f t="shared" si="15"/>
        <v>0</v>
      </c>
    </row>
    <row r="512" spans="1:5" x14ac:dyDescent="0.25">
      <c r="A512" s="80">
        <v>43239</v>
      </c>
      <c r="B512" s="4">
        <v>85</v>
      </c>
      <c r="C512" s="4">
        <v>66</v>
      </c>
      <c r="D512" s="81">
        <f t="shared" si="14"/>
        <v>75.5</v>
      </c>
      <c r="E512" s="189">
        <f t="shared" si="15"/>
        <v>0</v>
      </c>
    </row>
    <row r="513" spans="1:5" x14ac:dyDescent="0.25">
      <c r="A513" s="80">
        <v>43240</v>
      </c>
      <c r="B513" s="4">
        <v>83</v>
      </c>
      <c r="C513" s="4">
        <v>63</v>
      </c>
      <c r="D513" s="81">
        <f t="shared" si="14"/>
        <v>73</v>
      </c>
      <c r="E513" s="189">
        <f t="shared" si="15"/>
        <v>0</v>
      </c>
    </row>
    <row r="514" spans="1:5" x14ac:dyDescent="0.25">
      <c r="A514" s="80">
        <v>43241</v>
      </c>
      <c r="B514" s="4">
        <v>80</v>
      </c>
      <c r="C514" s="4">
        <v>67</v>
      </c>
      <c r="D514" s="81">
        <f t="shared" si="14"/>
        <v>73.5</v>
      </c>
      <c r="E514" s="189">
        <f t="shared" si="15"/>
        <v>0</v>
      </c>
    </row>
    <row r="515" spans="1:5" x14ac:dyDescent="0.25">
      <c r="A515" s="80">
        <v>43242</v>
      </c>
      <c r="B515" s="4">
        <v>88</v>
      </c>
      <c r="C515" s="4">
        <v>64</v>
      </c>
      <c r="D515" s="81">
        <f t="shared" si="14"/>
        <v>76</v>
      </c>
      <c r="E515" s="189">
        <f t="shared" si="15"/>
        <v>0</v>
      </c>
    </row>
    <row r="516" spans="1:5" x14ac:dyDescent="0.25">
      <c r="A516" s="80">
        <v>43243</v>
      </c>
      <c r="B516" s="4">
        <v>88</v>
      </c>
      <c r="C516" s="4">
        <v>66</v>
      </c>
      <c r="D516" s="81">
        <f t="shared" si="14"/>
        <v>77</v>
      </c>
      <c r="E516" s="189">
        <f t="shared" si="15"/>
        <v>0</v>
      </c>
    </row>
    <row r="517" spans="1:5" x14ac:dyDescent="0.25">
      <c r="A517" s="80">
        <v>43244</v>
      </c>
      <c r="B517" s="4">
        <v>88</v>
      </c>
      <c r="C517" s="4">
        <v>63</v>
      </c>
      <c r="D517" s="81">
        <f t="shared" si="14"/>
        <v>75.5</v>
      </c>
      <c r="E517" s="189">
        <f t="shared" si="15"/>
        <v>0</v>
      </c>
    </row>
    <row r="518" spans="1:5" x14ac:dyDescent="0.25">
      <c r="A518" s="80">
        <v>43245</v>
      </c>
      <c r="B518" s="4">
        <v>87</v>
      </c>
      <c r="C518" s="4">
        <v>68</v>
      </c>
      <c r="D518" s="81">
        <f t="shared" si="14"/>
        <v>77.5</v>
      </c>
      <c r="E518" s="189">
        <f t="shared" si="15"/>
        <v>0</v>
      </c>
    </row>
    <row r="519" spans="1:5" x14ac:dyDescent="0.25">
      <c r="A519" s="80">
        <v>43246</v>
      </c>
      <c r="B519" s="4">
        <v>87</v>
      </c>
      <c r="C519" s="4">
        <v>69</v>
      </c>
      <c r="D519" s="81">
        <f t="shared" si="14"/>
        <v>78</v>
      </c>
      <c r="E519" s="189">
        <f t="shared" si="15"/>
        <v>0</v>
      </c>
    </row>
    <row r="520" spans="1:5" x14ac:dyDescent="0.25">
      <c r="A520" s="80">
        <v>43247</v>
      </c>
      <c r="B520" s="4">
        <v>92</v>
      </c>
      <c r="C520" s="4">
        <v>67</v>
      </c>
      <c r="D520" s="81">
        <f t="shared" si="14"/>
        <v>79.5</v>
      </c>
      <c r="E520" s="189">
        <f t="shared" si="15"/>
        <v>0</v>
      </c>
    </row>
    <row r="521" spans="1:5" x14ac:dyDescent="0.25">
      <c r="A521" s="80">
        <v>43248</v>
      </c>
      <c r="B521" s="4">
        <v>91</v>
      </c>
      <c r="C521" s="4">
        <v>68</v>
      </c>
      <c r="D521" s="81">
        <f t="shared" si="14"/>
        <v>79.5</v>
      </c>
      <c r="E521" s="189">
        <f t="shared" si="15"/>
        <v>0</v>
      </c>
    </row>
    <row r="522" spans="1:5" x14ac:dyDescent="0.25">
      <c r="A522" s="80">
        <v>43249</v>
      </c>
      <c r="B522" s="4">
        <v>85</v>
      </c>
      <c r="C522" s="4">
        <v>70</v>
      </c>
      <c r="D522" s="81">
        <f t="shared" ref="D522:D554" si="16">(B522+C522)/2</f>
        <v>77.5</v>
      </c>
      <c r="E522" s="189">
        <f t="shared" ref="E522:E554" si="17">IF(65-D522&gt;0,65-D522,0)</f>
        <v>0</v>
      </c>
    </row>
    <row r="523" spans="1:5" x14ac:dyDescent="0.25">
      <c r="A523" s="80">
        <v>43250</v>
      </c>
      <c r="B523" s="4">
        <v>89</v>
      </c>
      <c r="C523" s="4">
        <v>71</v>
      </c>
      <c r="D523" s="81">
        <f t="shared" si="16"/>
        <v>80</v>
      </c>
      <c r="E523" s="189">
        <f t="shared" si="17"/>
        <v>0</v>
      </c>
    </row>
    <row r="524" spans="1:5" x14ac:dyDescent="0.25">
      <c r="A524" s="80">
        <v>43251</v>
      </c>
      <c r="B524" s="4">
        <v>89</v>
      </c>
      <c r="C524" s="4">
        <v>68</v>
      </c>
      <c r="D524" s="81">
        <f t="shared" si="16"/>
        <v>78.5</v>
      </c>
      <c r="E524" s="189">
        <f t="shared" si="17"/>
        <v>0</v>
      </c>
    </row>
    <row r="525" spans="1:5" x14ac:dyDescent="0.25">
      <c r="A525" s="80">
        <v>43252</v>
      </c>
      <c r="B525" s="4">
        <v>88</v>
      </c>
      <c r="C525" s="4">
        <v>67</v>
      </c>
      <c r="D525" s="81">
        <f t="shared" si="16"/>
        <v>77.5</v>
      </c>
      <c r="E525" s="189">
        <f t="shared" si="17"/>
        <v>0</v>
      </c>
    </row>
    <row r="526" spans="1:5" x14ac:dyDescent="0.25">
      <c r="A526" s="80">
        <v>43253</v>
      </c>
      <c r="B526" s="4">
        <v>89</v>
      </c>
      <c r="C526" s="4">
        <v>69</v>
      </c>
      <c r="D526" s="81">
        <f t="shared" si="16"/>
        <v>79</v>
      </c>
      <c r="E526" s="189">
        <f t="shared" si="17"/>
        <v>0</v>
      </c>
    </row>
    <row r="527" spans="1:5" x14ac:dyDescent="0.25">
      <c r="A527" s="80">
        <v>43254</v>
      </c>
      <c r="B527" s="4">
        <v>85</v>
      </c>
      <c r="C527" s="4">
        <v>61</v>
      </c>
      <c r="D527" s="81">
        <f t="shared" si="16"/>
        <v>73</v>
      </c>
      <c r="E527" s="189">
        <f t="shared" si="17"/>
        <v>0</v>
      </c>
    </row>
    <row r="528" spans="1:5" x14ac:dyDescent="0.25">
      <c r="A528" s="80">
        <v>43255</v>
      </c>
      <c r="B528" s="4">
        <v>83</v>
      </c>
      <c r="C528" s="4">
        <v>56</v>
      </c>
      <c r="D528" s="81">
        <f t="shared" si="16"/>
        <v>69.5</v>
      </c>
      <c r="E528" s="189">
        <f t="shared" si="17"/>
        <v>0</v>
      </c>
    </row>
    <row r="529" spans="1:5" x14ac:dyDescent="0.25">
      <c r="A529" s="80">
        <v>43256</v>
      </c>
      <c r="B529" s="4">
        <v>87</v>
      </c>
      <c r="C529" s="4">
        <v>59</v>
      </c>
      <c r="D529" s="81">
        <f t="shared" si="16"/>
        <v>73</v>
      </c>
      <c r="E529" s="189">
        <f t="shared" si="17"/>
        <v>0</v>
      </c>
    </row>
    <row r="530" spans="1:5" x14ac:dyDescent="0.25">
      <c r="A530" s="80">
        <v>43257</v>
      </c>
      <c r="B530" s="4">
        <v>90</v>
      </c>
      <c r="C530" s="4">
        <v>60</v>
      </c>
      <c r="D530" s="81">
        <f t="shared" si="16"/>
        <v>75</v>
      </c>
      <c r="E530" s="189">
        <f t="shared" si="17"/>
        <v>0</v>
      </c>
    </row>
    <row r="531" spans="1:5" x14ac:dyDescent="0.25">
      <c r="A531" s="80">
        <v>43258</v>
      </c>
      <c r="B531" s="4">
        <v>94</v>
      </c>
      <c r="C531" s="4">
        <v>64</v>
      </c>
      <c r="D531" s="81">
        <f t="shared" si="16"/>
        <v>79</v>
      </c>
      <c r="E531" s="189">
        <f t="shared" si="17"/>
        <v>0</v>
      </c>
    </row>
    <row r="532" spans="1:5" x14ac:dyDescent="0.25">
      <c r="A532" s="80">
        <v>43259</v>
      </c>
      <c r="B532" s="4">
        <v>94</v>
      </c>
      <c r="C532" s="4">
        <v>65</v>
      </c>
      <c r="D532" s="81">
        <f t="shared" si="16"/>
        <v>79.5</v>
      </c>
      <c r="E532" s="189">
        <f t="shared" si="17"/>
        <v>0</v>
      </c>
    </row>
    <row r="533" spans="1:5" x14ac:dyDescent="0.25">
      <c r="A533" s="80">
        <v>43260</v>
      </c>
      <c r="B533" s="4">
        <v>90</v>
      </c>
      <c r="C533" s="4">
        <v>68</v>
      </c>
      <c r="D533" s="81">
        <f t="shared" si="16"/>
        <v>79</v>
      </c>
      <c r="E533" s="189">
        <f t="shared" si="17"/>
        <v>0</v>
      </c>
    </row>
    <row r="534" spans="1:5" x14ac:dyDescent="0.25">
      <c r="A534" s="80">
        <v>43261</v>
      </c>
      <c r="B534" s="4">
        <v>95</v>
      </c>
      <c r="C534" s="4">
        <v>67</v>
      </c>
      <c r="D534" s="81">
        <f t="shared" si="16"/>
        <v>81</v>
      </c>
      <c r="E534" s="189">
        <f t="shared" si="17"/>
        <v>0</v>
      </c>
    </row>
    <row r="535" spans="1:5" x14ac:dyDescent="0.25">
      <c r="A535" s="80">
        <v>43262</v>
      </c>
      <c r="B535" s="4">
        <v>95</v>
      </c>
      <c r="C535" s="4">
        <v>71</v>
      </c>
      <c r="D535" s="81">
        <f t="shared" si="16"/>
        <v>83</v>
      </c>
      <c r="E535" s="189">
        <f t="shared" si="17"/>
        <v>0</v>
      </c>
    </row>
    <row r="536" spans="1:5" x14ac:dyDescent="0.25">
      <c r="A536" s="80">
        <v>43263</v>
      </c>
      <c r="B536" s="4">
        <v>93</v>
      </c>
      <c r="C536" s="4">
        <v>71</v>
      </c>
      <c r="D536" s="81">
        <f t="shared" si="16"/>
        <v>82</v>
      </c>
      <c r="E536" s="189">
        <f t="shared" si="17"/>
        <v>0</v>
      </c>
    </row>
    <row r="537" spans="1:5" x14ac:dyDescent="0.25">
      <c r="A537" s="80">
        <v>43264</v>
      </c>
      <c r="B537" s="4">
        <v>91</v>
      </c>
      <c r="C537" s="4">
        <v>69</v>
      </c>
      <c r="D537" s="81">
        <f t="shared" si="16"/>
        <v>80</v>
      </c>
      <c r="E537" s="189">
        <f t="shared" si="17"/>
        <v>0</v>
      </c>
    </row>
    <row r="538" spans="1:5" x14ac:dyDescent="0.25">
      <c r="A538" s="80">
        <v>43265</v>
      </c>
      <c r="B538" s="4">
        <v>94</v>
      </c>
      <c r="C538" s="4">
        <v>71</v>
      </c>
      <c r="D538" s="81">
        <f t="shared" si="16"/>
        <v>82.5</v>
      </c>
      <c r="E538" s="189">
        <f t="shared" si="17"/>
        <v>0</v>
      </c>
    </row>
    <row r="539" spans="1:5" x14ac:dyDescent="0.25">
      <c r="A539" s="80">
        <v>43266</v>
      </c>
      <c r="B539" s="4">
        <v>94</v>
      </c>
      <c r="C539" s="4">
        <v>70</v>
      </c>
      <c r="D539" s="81">
        <f t="shared" si="16"/>
        <v>82</v>
      </c>
      <c r="E539" s="189">
        <f t="shared" si="17"/>
        <v>0</v>
      </c>
    </row>
    <row r="540" spans="1:5" x14ac:dyDescent="0.25">
      <c r="A540" s="80">
        <v>43267</v>
      </c>
      <c r="B540" s="4">
        <v>95</v>
      </c>
      <c r="C540" s="4">
        <v>71</v>
      </c>
      <c r="D540" s="81">
        <f t="shared" si="16"/>
        <v>83</v>
      </c>
      <c r="E540" s="189">
        <f t="shared" si="17"/>
        <v>0</v>
      </c>
    </row>
    <row r="541" spans="1:5" x14ac:dyDescent="0.25">
      <c r="A541" s="80">
        <v>43268</v>
      </c>
      <c r="B541" s="4">
        <v>96</v>
      </c>
      <c r="C541" s="4">
        <v>74</v>
      </c>
      <c r="D541" s="81">
        <f t="shared" si="16"/>
        <v>85</v>
      </c>
      <c r="E541" s="189">
        <f t="shared" si="17"/>
        <v>0</v>
      </c>
    </row>
    <row r="542" spans="1:5" x14ac:dyDescent="0.25">
      <c r="A542" s="80">
        <v>43269</v>
      </c>
      <c r="B542" s="4">
        <v>93</v>
      </c>
      <c r="C542" s="4">
        <v>75</v>
      </c>
      <c r="D542" s="81">
        <f t="shared" si="16"/>
        <v>84</v>
      </c>
      <c r="E542" s="189">
        <f t="shared" si="17"/>
        <v>0</v>
      </c>
    </row>
    <row r="543" spans="1:5" x14ac:dyDescent="0.25">
      <c r="A543" s="80">
        <v>43270</v>
      </c>
      <c r="B543" s="4">
        <v>93</v>
      </c>
      <c r="C543" s="4">
        <v>72</v>
      </c>
      <c r="D543" s="81">
        <f t="shared" si="16"/>
        <v>82.5</v>
      </c>
      <c r="E543" s="189">
        <f t="shared" si="17"/>
        <v>0</v>
      </c>
    </row>
    <row r="544" spans="1:5" x14ac:dyDescent="0.25">
      <c r="A544" s="80">
        <v>43271</v>
      </c>
      <c r="B544" s="4">
        <v>90</v>
      </c>
      <c r="C544" s="4">
        <v>72</v>
      </c>
      <c r="D544" s="81">
        <f t="shared" si="16"/>
        <v>81</v>
      </c>
      <c r="E544" s="189">
        <f t="shared" si="17"/>
        <v>0</v>
      </c>
    </row>
    <row r="545" spans="1:5" x14ac:dyDescent="0.25">
      <c r="A545" s="80">
        <v>43272</v>
      </c>
      <c r="B545" s="4">
        <v>85</v>
      </c>
      <c r="C545" s="4">
        <v>67</v>
      </c>
      <c r="D545" s="81">
        <f t="shared" si="16"/>
        <v>76</v>
      </c>
      <c r="E545" s="189">
        <f t="shared" si="17"/>
        <v>0</v>
      </c>
    </row>
    <row r="546" spans="1:5" x14ac:dyDescent="0.25">
      <c r="A546" s="80">
        <v>43273</v>
      </c>
      <c r="B546" s="4">
        <v>85</v>
      </c>
      <c r="C546" s="4">
        <v>67</v>
      </c>
      <c r="D546" s="81">
        <f t="shared" si="16"/>
        <v>76</v>
      </c>
      <c r="E546" s="189">
        <f t="shared" si="17"/>
        <v>0</v>
      </c>
    </row>
    <row r="547" spans="1:5" x14ac:dyDescent="0.25">
      <c r="A547" s="80">
        <v>43274</v>
      </c>
      <c r="B547" s="4">
        <v>87</v>
      </c>
      <c r="C547" s="4">
        <v>65</v>
      </c>
      <c r="D547" s="81">
        <f t="shared" si="16"/>
        <v>76</v>
      </c>
      <c r="E547" s="189">
        <f t="shared" si="17"/>
        <v>0</v>
      </c>
    </row>
    <row r="548" spans="1:5" x14ac:dyDescent="0.25">
      <c r="A548" s="80">
        <v>43275</v>
      </c>
      <c r="B548" s="4">
        <v>84</v>
      </c>
      <c r="C548" s="4">
        <v>68</v>
      </c>
      <c r="D548" s="81">
        <f t="shared" si="16"/>
        <v>76</v>
      </c>
      <c r="E548" s="189">
        <f t="shared" si="17"/>
        <v>0</v>
      </c>
    </row>
    <row r="549" spans="1:5" x14ac:dyDescent="0.25">
      <c r="A549" s="80">
        <v>43276</v>
      </c>
      <c r="B549" s="4">
        <v>90</v>
      </c>
      <c r="C549" s="4">
        <v>71</v>
      </c>
      <c r="D549" s="81">
        <f t="shared" si="16"/>
        <v>80.5</v>
      </c>
      <c r="E549" s="189">
        <f t="shared" si="17"/>
        <v>0</v>
      </c>
    </row>
    <row r="550" spans="1:5" x14ac:dyDescent="0.25">
      <c r="A550" s="80">
        <v>43277</v>
      </c>
      <c r="B550" s="4">
        <v>90</v>
      </c>
      <c r="C550" s="4">
        <v>69</v>
      </c>
      <c r="D550" s="81">
        <f t="shared" si="16"/>
        <v>79.5</v>
      </c>
      <c r="E550" s="189">
        <f t="shared" si="17"/>
        <v>0</v>
      </c>
    </row>
    <row r="551" spans="1:5" x14ac:dyDescent="0.25">
      <c r="A551" s="80">
        <v>43278</v>
      </c>
      <c r="B551" s="4">
        <v>90</v>
      </c>
      <c r="C551" s="4">
        <v>69</v>
      </c>
      <c r="D551" s="81">
        <f t="shared" si="16"/>
        <v>79.5</v>
      </c>
      <c r="E551" s="189">
        <f t="shared" si="17"/>
        <v>0</v>
      </c>
    </row>
    <row r="552" spans="1:5" x14ac:dyDescent="0.25">
      <c r="A552" s="80">
        <v>43279</v>
      </c>
      <c r="B552" s="4">
        <v>89</v>
      </c>
      <c r="C552" s="4">
        <v>70</v>
      </c>
      <c r="D552" s="81">
        <f t="shared" si="16"/>
        <v>79.5</v>
      </c>
      <c r="E552" s="189">
        <f t="shared" si="17"/>
        <v>0</v>
      </c>
    </row>
    <row r="553" spans="1:5" x14ac:dyDescent="0.25">
      <c r="A553" s="80">
        <v>43280</v>
      </c>
      <c r="B553" s="4">
        <v>90</v>
      </c>
      <c r="C553" s="4">
        <v>68</v>
      </c>
      <c r="D553" s="81">
        <f t="shared" si="16"/>
        <v>79</v>
      </c>
      <c r="E553" s="189">
        <f t="shared" si="17"/>
        <v>0</v>
      </c>
    </row>
    <row r="554" spans="1:5" x14ac:dyDescent="0.25">
      <c r="A554" s="80">
        <v>43281</v>
      </c>
      <c r="B554" s="4">
        <v>93</v>
      </c>
      <c r="C554" s="4">
        <v>75</v>
      </c>
      <c r="D554" s="81">
        <f t="shared" si="16"/>
        <v>84</v>
      </c>
      <c r="E554" s="189">
        <f t="shared" si="17"/>
        <v>0</v>
      </c>
    </row>
    <row r="555" spans="1:5" x14ac:dyDescent="0.25">
      <c r="A555" s="184">
        <v>43282</v>
      </c>
      <c r="B555" s="190">
        <v>94</v>
      </c>
      <c r="C555" s="190">
        <v>75</v>
      </c>
      <c r="D555" s="191">
        <v>84.5</v>
      </c>
      <c r="E555" s="82">
        <v>0</v>
      </c>
    </row>
    <row r="556" spans="1:5" x14ac:dyDescent="0.25">
      <c r="A556" s="184">
        <v>43283</v>
      </c>
      <c r="B556" s="190">
        <v>93</v>
      </c>
      <c r="C556" s="190">
        <v>75</v>
      </c>
      <c r="D556" s="191">
        <v>84</v>
      </c>
      <c r="E556" s="82">
        <v>0</v>
      </c>
    </row>
    <row r="557" spans="1:5" x14ac:dyDescent="0.25">
      <c r="A557" s="184">
        <v>43284</v>
      </c>
      <c r="B557" s="190">
        <v>92</v>
      </c>
      <c r="C557" s="190">
        <v>75</v>
      </c>
      <c r="D557" s="191">
        <v>83.5</v>
      </c>
      <c r="E557" s="82">
        <v>0</v>
      </c>
    </row>
    <row r="558" spans="1:5" x14ac:dyDescent="0.25">
      <c r="A558" s="184">
        <v>43285</v>
      </c>
      <c r="B558" s="190">
        <v>95</v>
      </c>
      <c r="C558" s="190">
        <v>75</v>
      </c>
      <c r="D558" s="191">
        <v>85</v>
      </c>
      <c r="E558" s="82">
        <v>0</v>
      </c>
    </row>
    <row r="559" spans="1:5" x14ac:dyDescent="0.25">
      <c r="A559" s="184">
        <v>43286</v>
      </c>
      <c r="B559" s="190">
        <v>98</v>
      </c>
      <c r="C559" s="190">
        <v>75</v>
      </c>
      <c r="D559" s="191">
        <v>86.5</v>
      </c>
      <c r="E559" s="82">
        <v>0</v>
      </c>
    </row>
    <row r="560" spans="1:5" x14ac:dyDescent="0.25">
      <c r="A560" s="184">
        <v>43287</v>
      </c>
      <c r="B560" s="190">
        <v>91</v>
      </c>
      <c r="C560" s="190">
        <v>73</v>
      </c>
      <c r="D560" s="191">
        <v>82</v>
      </c>
      <c r="E560" s="82">
        <v>0</v>
      </c>
    </row>
    <row r="561" spans="1:5" x14ac:dyDescent="0.25">
      <c r="A561" s="184">
        <v>43288</v>
      </c>
      <c r="B561" s="190">
        <v>85</v>
      </c>
      <c r="C561" s="190">
        <v>69</v>
      </c>
      <c r="D561" s="191">
        <v>77</v>
      </c>
      <c r="E561" s="82">
        <v>0</v>
      </c>
    </row>
    <row r="562" spans="1:5" x14ac:dyDescent="0.25">
      <c r="A562" s="184">
        <v>43289</v>
      </c>
      <c r="B562" s="190">
        <v>90</v>
      </c>
      <c r="C562" s="190">
        <v>68</v>
      </c>
      <c r="D562" s="191">
        <v>79</v>
      </c>
      <c r="E562" s="82">
        <v>0</v>
      </c>
    </row>
    <row r="563" spans="1:5" x14ac:dyDescent="0.25">
      <c r="A563" s="184">
        <v>43290</v>
      </c>
      <c r="B563" s="190">
        <v>92</v>
      </c>
      <c r="C563" s="190">
        <v>72</v>
      </c>
      <c r="D563" s="191">
        <v>82</v>
      </c>
      <c r="E563" s="82">
        <v>0</v>
      </c>
    </row>
    <row r="564" spans="1:5" x14ac:dyDescent="0.25">
      <c r="A564" s="184">
        <v>43291</v>
      </c>
      <c r="B564" s="190">
        <v>94</v>
      </c>
      <c r="C564" s="190">
        <v>73</v>
      </c>
      <c r="D564" s="191">
        <v>83.5</v>
      </c>
      <c r="E564" s="82">
        <v>0</v>
      </c>
    </row>
    <row r="565" spans="1:5" x14ac:dyDescent="0.25">
      <c r="A565" s="184">
        <v>43292</v>
      </c>
      <c r="B565" s="190">
        <v>96</v>
      </c>
      <c r="C565" s="190">
        <v>73</v>
      </c>
      <c r="D565" s="191">
        <v>84.5</v>
      </c>
      <c r="E565" s="82">
        <v>0</v>
      </c>
    </row>
    <row r="566" spans="1:5" x14ac:dyDescent="0.25">
      <c r="A566" s="184">
        <v>43293</v>
      </c>
      <c r="B566" s="190">
        <v>93</v>
      </c>
      <c r="C566" s="190">
        <v>71</v>
      </c>
      <c r="D566" s="191">
        <v>82</v>
      </c>
      <c r="E566" s="82">
        <v>0</v>
      </c>
    </row>
    <row r="567" spans="1:5" x14ac:dyDescent="0.25">
      <c r="A567" s="184">
        <v>43294</v>
      </c>
      <c r="B567" s="190">
        <v>94</v>
      </c>
      <c r="C567" s="190">
        <v>72</v>
      </c>
      <c r="D567" s="191">
        <v>83</v>
      </c>
      <c r="E567" s="82">
        <v>0</v>
      </c>
    </row>
    <row r="568" spans="1:5" x14ac:dyDescent="0.25">
      <c r="A568" s="184">
        <v>43295</v>
      </c>
      <c r="B568" s="190">
        <v>97</v>
      </c>
      <c r="C568" s="190">
        <v>73</v>
      </c>
      <c r="D568" s="191">
        <v>85</v>
      </c>
      <c r="E568" s="82">
        <v>0</v>
      </c>
    </row>
    <row r="569" spans="1:5" x14ac:dyDescent="0.25">
      <c r="A569" s="184">
        <v>43296</v>
      </c>
      <c r="B569" s="190">
        <v>88</v>
      </c>
      <c r="C569" s="190">
        <v>73</v>
      </c>
      <c r="D569" s="191">
        <v>80.5</v>
      </c>
      <c r="E569" s="82">
        <v>0</v>
      </c>
    </row>
    <row r="570" spans="1:5" x14ac:dyDescent="0.25">
      <c r="A570" s="184">
        <v>43297</v>
      </c>
      <c r="B570" s="190">
        <v>94</v>
      </c>
      <c r="C570" s="190">
        <v>72</v>
      </c>
      <c r="D570" s="191">
        <v>83</v>
      </c>
      <c r="E570" s="82">
        <v>0</v>
      </c>
    </row>
    <row r="571" spans="1:5" x14ac:dyDescent="0.25">
      <c r="A571" s="184">
        <v>43298</v>
      </c>
      <c r="B571" s="190">
        <v>93</v>
      </c>
      <c r="C571" s="190">
        <v>73</v>
      </c>
      <c r="D571" s="191">
        <v>83</v>
      </c>
      <c r="E571" s="82">
        <v>0</v>
      </c>
    </row>
    <row r="572" spans="1:5" x14ac:dyDescent="0.25">
      <c r="A572" s="184">
        <v>43299</v>
      </c>
      <c r="B572" s="190">
        <v>88</v>
      </c>
      <c r="C572" s="190">
        <v>73</v>
      </c>
      <c r="D572" s="191">
        <v>80.5</v>
      </c>
      <c r="E572" s="82">
        <v>0</v>
      </c>
    </row>
    <row r="573" spans="1:5" x14ac:dyDescent="0.25">
      <c r="A573" s="184">
        <v>43300</v>
      </c>
      <c r="B573" s="190">
        <v>90</v>
      </c>
      <c r="C573" s="190">
        <v>70</v>
      </c>
      <c r="D573" s="191">
        <v>80</v>
      </c>
      <c r="E573" s="82">
        <v>0</v>
      </c>
    </row>
    <row r="574" spans="1:5" x14ac:dyDescent="0.25">
      <c r="A574" s="184">
        <v>43301</v>
      </c>
      <c r="B574" s="190">
        <v>93</v>
      </c>
      <c r="C574" s="190">
        <v>73</v>
      </c>
      <c r="D574" s="191">
        <v>83</v>
      </c>
      <c r="E574" s="82">
        <v>0</v>
      </c>
    </row>
    <row r="575" spans="1:5" x14ac:dyDescent="0.25">
      <c r="A575" s="184">
        <v>43302</v>
      </c>
      <c r="B575" s="190">
        <v>89</v>
      </c>
      <c r="C575" s="190">
        <v>69</v>
      </c>
      <c r="D575" s="191">
        <v>79</v>
      </c>
      <c r="E575" s="82">
        <v>0</v>
      </c>
    </row>
    <row r="576" spans="1:5" x14ac:dyDescent="0.25">
      <c r="A576" s="184">
        <v>43303</v>
      </c>
      <c r="B576" s="190">
        <v>84</v>
      </c>
      <c r="C576" s="190">
        <v>67</v>
      </c>
      <c r="D576" s="191">
        <v>75.5</v>
      </c>
      <c r="E576" s="82">
        <v>0</v>
      </c>
    </row>
    <row r="577" spans="1:5" x14ac:dyDescent="0.25">
      <c r="A577" s="184">
        <v>43304</v>
      </c>
      <c r="B577" s="190">
        <v>85</v>
      </c>
      <c r="C577" s="190">
        <v>65</v>
      </c>
      <c r="D577" s="191">
        <v>75</v>
      </c>
      <c r="E577" s="82">
        <v>0</v>
      </c>
    </row>
    <row r="578" spans="1:5" x14ac:dyDescent="0.25">
      <c r="A578" s="184">
        <v>43305</v>
      </c>
      <c r="B578" s="190">
        <v>91</v>
      </c>
      <c r="C578" s="190">
        <v>66</v>
      </c>
      <c r="D578" s="191">
        <v>78.5</v>
      </c>
      <c r="E578" s="82">
        <v>0</v>
      </c>
    </row>
    <row r="579" spans="1:5" x14ac:dyDescent="0.25">
      <c r="A579" s="184">
        <v>43306</v>
      </c>
      <c r="B579" s="190">
        <v>90</v>
      </c>
      <c r="C579" s="190">
        <v>64</v>
      </c>
      <c r="D579" s="191">
        <v>77</v>
      </c>
      <c r="E579" s="82">
        <v>0</v>
      </c>
    </row>
    <row r="580" spans="1:5" x14ac:dyDescent="0.25">
      <c r="A580" s="184">
        <v>43307</v>
      </c>
      <c r="B580" s="190">
        <v>90</v>
      </c>
      <c r="C580" s="190">
        <v>63</v>
      </c>
      <c r="D580" s="191">
        <v>76.5</v>
      </c>
      <c r="E580" s="82">
        <v>0</v>
      </c>
    </row>
    <row r="581" spans="1:5" x14ac:dyDescent="0.25">
      <c r="A581" s="184">
        <v>43308</v>
      </c>
      <c r="B581" s="190">
        <v>89</v>
      </c>
      <c r="C581" s="190">
        <v>63</v>
      </c>
      <c r="D581" s="191">
        <v>76</v>
      </c>
      <c r="E581" s="82">
        <v>0</v>
      </c>
    </row>
    <row r="582" spans="1:5" x14ac:dyDescent="0.25">
      <c r="A582" s="184">
        <v>43309</v>
      </c>
      <c r="B582" s="190">
        <v>86</v>
      </c>
      <c r="C582" s="190">
        <v>66</v>
      </c>
      <c r="D582" s="191">
        <v>76</v>
      </c>
      <c r="E582" s="82">
        <v>0</v>
      </c>
    </row>
    <row r="583" spans="1:5" x14ac:dyDescent="0.25">
      <c r="A583" s="184">
        <v>43310</v>
      </c>
      <c r="B583" s="190">
        <v>83</v>
      </c>
      <c r="C583" s="190">
        <v>66</v>
      </c>
      <c r="D583" s="191">
        <v>74.5</v>
      </c>
      <c r="E583" s="82">
        <v>0</v>
      </c>
    </row>
    <row r="584" spans="1:5" x14ac:dyDescent="0.25">
      <c r="A584" s="184">
        <v>43311</v>
      </c>
      <c r="B584" s="190">
        <v>76</v>
      </c>
      <c r="C584" s="190">
        <v>70</v>
      </c>
      <c r="D584" s="191">
        <v>73</v>
      </c>
      <c r="E584" s="82">
        <v>0</v>
      </c>
    </row>
    <row r="585" spans="1:5" x14ac:dyDescent="0.25">
      <c r="A585" s="184">
        <v>43312</v>
      </c>
      <c r="B585" s="190">
        <v>84</v>
      </c>
      <c r="C585" s="190">
        <v>63</v>
      </c>
      <c r="D585" s="191">
        <v>73.5</v>
      </c>
      <c r="E585" s="82">
        <v>0</v>
      </c>
    </row>
    <row r="586" spans="1:5" x14ac:dyDescent="0.25">
      <c r="A586" s="80">
        <v>43313</v>
      </c>
      <c r="B586" s="4">
        <v>85</v>
      </c>
      <c r="C586" s="4">
        <v>62</v>
      </c>
      <c r="D586" s="81">
        <f>(B586+C586)/2</f>
        <v>73.5</v>
      </c>
      <c r="E586" s="189">
        <f>IF(65-D586&gt;0,65-D586,0)</f>
        <v>0</v>
      </c>
    </row>
    <row r="587" spans="1:5" x14ac:dyDescent="0.25">
      <c r="A587" s="80">
        <v>43314</v>
      </c>
      <c r="B587" s="4">
        <v>91</v>
      </c>
      <c r="C587" s="4">
        <v>60</v>
      </c>
      <c r="D587" s="81">
        <f t="shared" ref="D587:D650" si="18">(B587+C587)/2</f>
        <v>75.5</v>
      </c>
      <c r="E587" s="189">
        <f t="shared" ref="E587:E650" si="19">IF(65-D587&gt;0,65-D587,0)</f>
        <v>0</v>
      </c>
    </row>
    <row r="588" spans="1:5" x14ac:dyDescent="0.25">
      <c r="A588" s="80">
        <v>43315</v>
      </c>
      <c r="B588" s="4">
        <v>92</v>
      </c>
      <c r="C588" s="4">
        <v>63</v>
      </c>
      <c r="D588" s="81">
        <f t="shared" si="18"/>
        <v>77.5</v>
      </c>
      <c r="E588" s="189">
        <f t="shared" si="19"/>
        <v>0</v>
      </c>
    </row>
    <row r="589" spans="1:5" x14ac:dyDescent="0.25">
      <c r="A589" s="80">
        <v>43316</v>
      </c>
      <c r="B589" s="4">
        <v>92</v>
      </c>
      <c r="C589" s="4">
        <v>65</v>
      </c>
      <c r="D589" s="81">
        <f t="shared" si="18"/>
        <v>78.5</v>
      </c>
      <c r="E589" s="189">
        <f t="shared" si="19"/>
        <v>0</v>
      </c>
    </row>
    <row r="590" spans="1:5" x14ac:dyDescent="0.25">
      <c r="A590" s="80">
        <v>43317</v>
      </c>
      <c r="B590" s="4">
        <v>91</v>
      </c>
      <c r="C590" s="4">
        <v>71</v>
      </c>
      <c r="D590" s="81">
        <f t="shared" si="18"/>
        <v>81</v>
      </c>
      <c r="E590" s="189">
        <f t="shared" si="19"/>
        <v>0</v>
      </c>
    </row>
    <row r="591" spans="1:5" x14ac:dyDescent="0.25">
      <c r="A591" s="80">
        <v>43318</v>
      </c>
      <c r="B591" s="4">
        <v>93</v>
      </c>
      <c r="C591" s="4">
        <v>72</v>
      </c>
      <c r="D591" s="81">
        <f t="shared" si="18"/>
        <v>82.5</v>
      </c>
      <c r="E591" s="189">
        <f t="shared" si="19"/>
        <v>0</v>
      </c>
    </row>
    <row r="592" spans="1:5" x14ac:dyDescent="0.25">
      <c r="A592" s="80">
        <v>43319</v>
      </c>
      <c r="B592" s="4">
        <v>91</v>
      </c>
      <c r="C592" s="4">
        <v>73</v>
      </c>
      <c r="D592" s="81">
        <f t="shared" si="18"/>
        <v>82</v>
      </c>
      <c r="E592" s="189">
        <f t="shared" si="19"/>
        <v>0</v>
      </c>
    </row>
    <row r="593" spans="1:5" x14ac:dyDescent="0.25">
      <c r="A593" s="80">
        <v>43320</v>
      </c>
      <c r="B593" s="4">
        <v>87</v>
      </c>
      <c r="C593" s="4">
        <v>71</v>
      </c>
      <c r="D593" s="81">
        <f t="shared" si="18"/>
        <v>79</v>
      </c>
      <c r="E593" s="189">
        <f t="shared" si="19"/>
        <v>0</v>
      </c>
    </row>
    <row r="594" spans="1:5" x14ac:dyDescent="0.25">
      <c r="A594" s="80">
        <v>43321</v>
      </c>
      <c r="B594" s="4">
        <v>80</v>
      </c>
      <c r="C594" s="4">
        <v>71</v>
      </c>
      <c r="D594" s="81">
        <f t="shared" si="18"/>
        <v>75.5</v>
      </c>
      <c r="E594" s="189">
        <f t="shared" si="19"/>
        <v>0</v>
      </c>
    </row>
    <row r="595" spans="1:5" x14ac:dyDescent="0.25">
      <c r="A595" s="80">
        <v>43322</v>
      </c>
      <c r="B595" s="4">
        <v>90</v>
      </c>
      <c r="C595" s="4">
        <v>71</v>
      </c>
      <c r="D595" s="81">
        <f t="shared" si="18"/>
        <v>80.5</v>
      </c>
      <c r="E595" s="189">
        <f t="shared" si="19"/>
        <v>0</v>
      </c>
    </row>
    <row r="596" spans="1:5" x14ac:dyDescent="0.25">
      <c r="A596" s="80">
        <v>43323</v>
      </c>
      <c r="B596" s="4">
        <v>91</v>
      </c>
      <c r="C596" s="4">
        <v>68</v>
      </c>
      <c r="D596" s="81">
        <f t="shared" si="18"/>
        <v>79.5</v>
      </c>
      <c r="E596" s="189">
        <f t="shared" si="19"/>
        <v>0</v>
      </c>
    </row>
    <row r="597" spans="1:5" x14ac:dyDescent="0.25">
      <c r="A597" s="80">
        <v>43324</v>
      </c>
      <c r="B597" s="4">
        <v>88</v>
      </c>
      <c r="C597" s="4">
        <v>65</v>
      </c>
      <c r="D597" s="81">
        <f t="shared" si="18"/>
        <v>76.5</v>
      </c>
      <c r="E597" s="189">
        <f t="shared" si="19"/>
        <v>0</v>
      </c>
    </row>
    <row r="598" spans="1:5" x14ac:dyDescent="0.25">
      <c r="A598" s="80">
        <v>43325</v>
      </c>
      <c r="B598" s="4">
        <v>90</v>
      </c>
      <c r="C598" s="4">
        <v>64</v>
      </c>
      <c r="D598" s="81">
        <f t="shared" si="18"/>
        <v>77</v>
      </c>
      <c r="E598" s="189">
        <f t="shared" si="19"/>
        <v>0</v>
      </c>
    </row>
    <row r="599" spans="1:5" x14ac:dyDescent="0.25">
      <c r="A599" s="80">
        <v>43326</v>
      </c>
      <c r="B599" s="4">
        <v>82</v>
      </c>
      <c r="C599" s="4">
        <v>65</v>
      </c>
      <c r="D599" s="81">
        <f t="shared" si="18"/>
        <v>73.5</v>
      </c>
      <c r="E599" s="189">
        <f t="shared" si="19"/>
        <v>0</v>
      </c>
    </row>
    <row r="600" spans="1:5" x14ac:dyDescent="0.25">
      <c r="A600" s="80">
        <v>43327</v>
      </c>
      <c r="B600" s="4">
        <v>84</v>
      </c>
      <c r="C600" s="4">
        <v>70</v>
      </c>
      <c r="D600" s="81">
        <f t="shared" si="18"/>
        <v>77</v>
      </c>
      <c r="E600" s="189">
        <f t="shared" si="19"/>
        <v>0</v>
      </c>
    </row>
    <row r="601" spans="1:5" x14ac:dyDescent="0.25">
      <c r="A601" s="80">
        <v>43328</v>
      </c>
      <c r="B601" s="4">
        <v>88</v>
      </c>
      <c r="C601" s="4">
        <v>73</v>
      </c>
      <c r="D601" s="81">
        <f t="shared" si="18"/>
        <v>80.5</v>
      </c>
      <c r="E601" s="189">
        <f t="shared" si="19"/>
        <v>0</v>
      </c>
    </row>
    <row r="602" spans="1:5" x14ac:dyDescent="0.25">
      <c r="A602" s="80">
        <v>43329</v>
      </c>
      <c r="B602" s="4">
        <v>84</v>
      </c>
      <c r="C602" s="4">
        <v>70</v>
      </c>
      <c r="D602" s="81">
        <f t="shared" si="18"/>
        <v>77</v>
      </c>
      <c r="E602" s="189">
        <f t="shared" si="19"/>
        <v>0</v>
      </c>
    </row>
    <row r="603" spans="1:5" x14ac:dyDescent="0.25">
      <c r="A603" s="80">
        <v>43330</v>
      </c>
      <c r="B603" s="4">
        <v>87</v>
      </c>
      <c r="C603" s="4">
        <v>70</v>
      </c>
      <c r="D603" s="81">
        <f t="shared" si="18"/>
        <v>78.5</v>
      </c>
      <c r="E603" s="189">
        <f t="shared" si="19"/>
        <v>0</v>
      </c>
    </row>
    <row r="604" spans="1:5" x14ac:dyDescent="0.25">
      <c r="A604" s="80">
        <v>43331</v>
      </c>
      <c r="B604" s="4">
        <v>86</v>
      </c>
      <c r="C604" s="4">
        <v>69</v>
      </c>
      <c r="D604" s="81">
        <f t="shared" si="18"/>
        <v>77.5</v>
      </c>
      <c r="E604" s="189">
        <f t="shared" si="19"/>
        <v>0</v>
      </c>
    </row>
    <row r="605" spans="1:5" x14ac:dyDescent="0.25">
      <c r="A605" s="80">
        <v>43332</v>
      </c>
      <c r="B605" s="4">
        <v>84</v>
      </c>
      <c r="C605" s="4">
        <v>67</v>
      </c>
      <c r="D605" s="81">
        <f t="shared" si="18"/>
        <v>75.5</v>
      </c>
      <c r="E605" s="189">
        <f t="shared" si="19"/>
        <v>0</v>
      </c>
    </row>
    <row r="606" spans="1:5" x14ac:dyDescent="0.25">
      <c r="A606" s="80">
        <v>43333</v>
      </c>
      <c r="B606" s="4">
        <v>81</v>
      </c>
      <c r="C606" s="4">
        <v>65</v>
      </c>
      <c r="D606" s="81">
        <f t="shared" si="18"/>
        <v>73</v>
      </c>
      <c r="E606" s="189">
        <f t="shared" si="19"/>
        <v>0</v>
      </c>
    </row>
    <row r="607" spans="1:5" x14ac:dyDescent="0.25">
      <c r="A607" s="80">
        <v>43334</v>
      </c>
      <c r="B607" s="4">
        <v>79</v>
      </c>
      <c r="C607" s="4">
        <v>56</v>
      </c>
      <c r="D607" s="81">
        <f t="shared" si="18"/>
        <v>67.5</v>
      </c>
      <c r="E607" s="189">
        <f t="shared" si="19"/>
        <v>0</v>
      </c>
    </row>
    <row r="608" spans="1:5" x14ac:dyDescent="0.25">
      <c r="A608" s="80">
        <v>43335</v>
      </c>
      <c r="B608" s="4">
        <v>79</v>
      </c>
      <c r="C608" s="4">
        <v>53</v>
      </c>
      <c r="D608" s="81">
        <f t="shared" si="18"/>
        <v>66</v>
      </c>
      <c r="E608" s="189">
        <f t="shared" si="19"/>
        <v>0</v>
      </c>
    </row>
    <row r="609" spans="1:5" x14ac:dyDescent="0.25">
      <c r="A609" s="80">
        <v>43336</v>
      </c>
      <c r="B609" s="4">
        <v>74</v>
      </c>
      <c r="C609" s="4">
        <v>63</v>
      </c>
      <c r="D609" s="81">
        <f t="shared" si="18"/>
        <v>68.5</v>
      </c>
      <c r="E609" s="189">
        <f t="shared" si="19"/>
        <v>0</v>
      </c>
    </row>
    <row r="610" spans="1:5" x14ac:dyDescent="0.25">
      <c r="A610" s="80">
        <v>43337</v>
      </c>
      <c r="B610" s="4">
        <v>89</v>
      </c>
      <c r="C610" s="4">
        <v>68</v>
      </c>
      <c r="D610" s="81">
        <f t="shared" si="18"/>
        <v>78.5</v>
      </c>
      <c r="E610" s="189">
        <f t="shared" si="19"/>
        <v>0</v>
      </c>
    </row>
    <row r="611" spans="1:5" x14ac:dyDescent="0.25">
      <c r="A611" s="80">
        <v>43338</v>
      </c>
      <c r="B611" s="4">
        <v>90</v>
      </c>
      <c r="C611" s="4">
        <v>74</v>
      </c>
      <c r="D611" s="81">
        <f t="shared" si="18"/>
        <v>82</v>
      </c>
      <c r="E611" s="189">
        <f t="shared" si="19"/>
        <v>0</v>
      </c>
    </row>
    <row r="612" spans="1:5" x14ac:dyDescent="0.25">
      <c r="A612" s="80">
        <v>43339</v>
      </c>
      <c r="B612" s="4">
        <v>90</v>
      </c>
      <c r="C612" s="4">
        <v>75</v>
      </c>
      <c r="D612" s="81">
        <f t="shared" si="18"/>
        <v>82.5</v>
      </c>
      <c r="E612" s="189">
        <f t="shared" si="19"/>
        <v>0</v>
      </c>
    </row>
    <row r="613" spans="1:5" x14ac:dyDescent="0.25">
      <c r="A613" s="80">
        <v>43340</v>
      </c>
      <c r="B613" s="4">
        <v>91</v>
      </c>
      <c r="C613" s="4">
        <v>75</v>
      </c>
      <c r="D613" s="81">
        <f t="shared" si="18"/>
        <v>83</v>
      </c>
      <c r="E613" s="189">
        <f t="shared" si="19"/>
        <v>0</v>
      </c>
    </row>
    <row r="614" spans="1:5" x14ac:dyDescent="0.25">
      <c r="A614" s="80">
        <v>43341</v>
      </c>
      <c r="B614" s="4">
        <v>83</v>
      </c>
      <c r="C614" s="4">
        <v>68</v>
      </c>
      <c r="D614" s="81">
        <f t="shared" si="18"/>
        <v>75.5</v>
      </c>
      <c r="E614" s="189">
        <f t="shared" si="19"/>
        <v>0</v>
      </c>
    </row>
    <row r="615" spans="1:5" x14ac:dyDescent="0.25">
      <c r="A615" s="80">
        <v>43342</v>
      </c>
      <c r="B615" s="4">
        <v>89</v>
      </c>
      <c r="C615" s="4">
        <v>64</v>
      </c>
      <c r="D615" s="81">
        <f t="shared" si="18"/>
        <v>76.5</v>
      </c>
      <c r="E615" s="189">
        <f t="shared" si="19"/>
        <v>0</v>
      </c>
    </row>
    <row r="616" spans="1:5" x14ac:dyDescent="0.25">
      <c r="A616" s="80">
        <v>43343</v>
      </c>
      <c r="B616" s="4">
        <v>87</v>
      </c>
      <c r="C616" s="4">
        <v>69</v>
      </c>
      <c r="D616" s="81">
        <f t="shared" si="18"/>
        <v>78</v>
      </c>
      <c r="E616" s="189">
        <f t="shared" si="19"/>
        <v>0</v>
      </c>
    </row>
    <row r="617" spans="1:5" x14ac:dyDescent="0.25">
      <c r="A617" s="80">
        <v>43344</v>
      </c>
      <c r="B617" s="4">
        <v>88</v>
      </c>
      <c r="C617" s="4">
        <v>71</v>
      </c>
      <c r="D617" s="81">
        <f t="shared" si="18"/>
        <v>79.5</v>
      </c>
      <c r="E617" s="189">
        <f t="shared" si="19"/>
        <v>0</v>
      </c>
    </row>
    <row r="618" spans="1:5" x14ac:dyDescent="0.25">
      <c r="A618" s="80">
        <v>43345</v>
      </c>
      <c r="B618" s="4">
        <v>91</v>
      </c>
      <c r="C618" s="4">
        <v>71</v>
      </c>
      <c r="D618" s="81">
        <f t="shared" si="18"/>
        <v>81</v>
      </c>
      <c r="E618" s="189">
        <f t="shared" si="19"/>
        <v>0</v>
      </c>
    </row>
    <row r="619" spans="1:5" x14ac:dyDescent="0.25">
      <c r="A619" s="80">
        <v>43346</v>
      </c>
      <c r="B619" s="4">
        <v>91</v>
      </c>
      <c r="C619" s="4">
        <v>72</v>
      </c>
      <c r="D619" s="81">
        <f t="shared" si="18"/>
        <v>81.5</v>
      </c>
      <c r="E619" s="189">
        <f t="shared" si="19"/>
        <v>0</v>
      </c>
    </row>
    <row r="620" spans="1:5" x14ac:dyDescent="0.25">
      <c r="A620" s="80">
        <v>43347</v>
      </c>
      <c r="B620" s="4">
        <v>91</v>
      </c>
      <c r="C620" s="4">
        <v>71</v>
      </c>
      <c r="D620" s="81">
        <f t="shared" si="18"/>
        <v>81</v>
      </c>
      <c r="E620" s="189">
        <f t="shared" si="19"/>
        <v>0</v>
      </c>
    </row>
    <row r="621" spans="1:5" x14ac:dyDescent="0.25">
      <c r="A621" s="80">
        <v>43348</v>
      </c>
      <c r="B621" s="4">
        <v>90</v>
      </c>
      <c r="C621" s="4">
        <v>69</v>
      </c>
      <c r="D621" s="81">
        <f t="shared" si="18"/>
        <v>79.5</v>
      </c>
      <c r="E621" s="189">
        <f t="shared" si="19"/>
        <v>0</v>
      </c>
    </row>
    <row r="622" spans="1:5" x14ac:dyDescent="0.25">
      <c r="A622" s="80">
        <v>43349</v>
      </c>
      <c r="B622" s="4">
        <v>90</v>
      </c>
      <c r="C622" s="4">
        <v>73</v>
      </c>
      <c r="D622" s="81">
        <f t="shared" si="18"/>
        <v>81.5</v>
      </c>
      <c r="E622" s="189">
        <f t="shared" si="19"/>
        <v>0</v>
      </c>
    </row>
    <row r="623" spans="1:5" x14ac:dyDescent="0.25">
      <c r="A623" s="80">
        <v>43350</v>
      </c>
      <c r="B623" s="4">
        <v>90</v>
      </c>
      <c r="C623" s="4">
        <v>72</v>
      </c>
      <c r="D623" s="81">
        <f t="shared" si="18"/>
        <v>81</v>
      </c>
      <c r="E623" s="189">
        <f t="shared" si="19"/>
        <v>0</v>
      </c>
    </row>
    <row r="624" spans="1:5" x14ac:dyDescent="0.25">
      <c r="A624" s="80">
        <v>43351</v>
      </c>
      <c r="B624" s="4">
        <v>79</v>
      </c>
      <c r="C624" s="4">
        <v>65</v>
      </c>
      <c r="D624" s="81">
        <f t="shared" si="18"/>
        <v>72</v>
      </c>
      <c r="E624" s="189">
        <f t="shared" si="19"/>
        <v>0</v>
      </c>
    </row>
    <row r="625" spans="1:5" x14ac:dyDescent="0.25">
      <c r="A625" s="80">
        <v>43352</v>
      </c>
      <c r="B625" s="4">
        <v>68</v>
      </c>
      <c r="C625" s="4">
        <v>62</v>
      </c>
      <c r="D625" s="81">
        <f t="shared" si="18"/>
        <v>65</v>
      </c>
      <c r="E625" s="189">
        <f t="shared" si="19"/>
        <v>0</v>
      </c>
    </row>
    <row r="626" spans="1:5" x14ac:dyDescent="0.25">
      <c r="A626" s="80">
        <v>43353</v>
      </c>
      <c r="B626" s="4">
        <v>78</v>
      </c>
      <c r="C626" s="4">
        <v>58</v>
      </c>
      <c r="D626" s="81">
        <f t="shared" si="18"/>
        <v>68</v>
      </c>
      <c r="E626" s="189">
        <f t="shared" si="19"/>
        <v>0</v>
      </c>
    </row>
    <row r="627" spans="1:5" x14ac:dyDescent="0.25">
      <c r="A627" s="80">
        <v>43354</v>
      </c>
      <c r="B627" s="4">
        <v>80</v>
      </c>
      <c r="C627" s="4">
        <v>57</v>
      </c>
      <c r="D627" s="81">
        <f t="shared" si="18"/>
        <v>68.5</v>
      </c>
      <c r="E627" s="189">
        <f t="shared" si="19"/>
        <v>0</v>
      </c>
    </row>
    <row r="628" spans="1:5" x14ac:dyDescent="0.25">
      <c r="A628" s="80">
        <v>43355</v>
      </c>
      <c r="B628" s="4">
        <v>75</v>
      </c>
      <c r="C628" s="4">
        <v>58</v>
      </c>
      <c r="D628" s="81">
        <f t="shared" si="18"/>
        <v>66.5</v>
      </c>
      <c r="E628" s="189">
        <f t="shared" si="19"/>
        <v>0</v>
      </c>
    </row>
    <row r="629" spans="1:5" x14ac:dyDescent="0.25">
      <c r="A629" s="80">
        <v>43356</v>
      </c>
      <c r="B629" s="4">
        <v>87</v>
      </c>
      <c r="C629" s="4">
        <v>62</v>
      </c>
      <c r="D629" s="81">
        <f t="shared" si="18"/>
        <v>74.5</v>
      </c>
      <c r="E629" s="189">
        <f t="shared" si="19"/>
        <v>0</v>
      </c>
    </row>
    <row r="630" spans="1:5" x14ac:dyDescent="0.25">
      <c r="A630" s="80">
        <v>43357</v>
      </c>
      <c r="B630" s="4">
        <v>90</v>
      </c>
      <c r="C630" s="4">
        <v>65</v>
      </c>
      <c r="D630" s="81">
        <f t="shared" si="18"/>
        <v>77.5</v>
      </c>
      <c r="E630" s="189">
        <f t="shared" si="19"/>
        <v>0</v>
      </c>
    </row>
    <row r="631" spans="1:5" x14ac:dyDescent="0.25">
      <c r="A631" s="80">
        <v>43358</v>
      </c>
      <c r="B631" s="4">
        <v>90</v>
      </c>
      <c r="C631" s="4">
        <v>64</v>
      </c>
      <c r="D631" s="81">
        <f t="shared" si="18"/>
        <v>77</v>
      </c>
      <c r="E631" s="189">
        <f t="shared" si="19"/>
        <v>0</v>
      </c>
    </row>
    <row r="632" spans="1:5" x14ac:dyDescent="0.25">
      <c r="A632" s="80">
        <v>43359</v>
      </c>
      <c r="B632" s="4">
        <v>91</v>
      </c>
      <c r="C632" s="4">
        <v>65</v>
      </c>
      <c r="D632" s="81">
        <f t="shared" si="18"/>
        <v>78</v>
      </c>
      <c r="E632" s="189">
        <f t="shared" si="19"/>
        <v>0</v>
      </c>
    </row>
    <row r="633" spans="1:5" x14ac:dyDescent="0.25">
      <c r="A633" s="80">
        <v>43360</v>
      </c>
      <c r="B633" s="4">
        <v>92</v>
      </c>
      <c r="C633" s="4">
        <v>63</v>
      </c>
      <c r="D633" s="81">
        <f t="shared" si="18"/>
        <v>77.5</v>
      </c>
      <c r="E633" s="189">
        <f t="shared" si="19"/>
        <v>0</v>
      </c>
    </row>
    <row r="634" spans="1:5" x14ac:dyDescent="0.25">
      <c r="A634" s="80">
        <v>43361</v>
      </c>
      <c r="B634" s="4">
        <v>94</v>
      </c>
      <c r="C634" s="4">
        <v>64</v>
      </c>
      <c r="D634" s="81">
        <f t="shared" si="18"/>
        <v>79</v>
      </c>
      <c r="E634" s="189">
        <f t="shared" si="19"/>
        <v>0</v>
      </c>
    </row>
    <row r="635" spans="1:5" x14ac:dyDescent="0.25">
      <c r="A635" s="80">
        <v>43362</v>
      </c>
      <c r="B635" s="4">
        <v>89</v>
      </c>
      <c r="C635" s="4">
        <v>67</v>
      </c>
      <c r="D635" s="81">
        <f t="shared" si="18"/>
        <v>78</v>
      </c>
      <c r="E635" s="189">
        <f t="shared" si="19"/>
        <v>0</v>
      </c>
    </row>
    <row r="636" spans="1:5" x14ac:dyDescent="0.25">
      <c r="A636" s="80">
        <v>43363</v>
      </c>
      <c r="B636" s="4">
        <v>94</v>
      </c>
      <c r="C636" s="4">
        <v>69</v>
      </c>
      <c r="D636" s="81">
        <f t="shared" si="18"/>
        <v>81.5</v>
      </c>
      <c r="E636" s="189">
        <f t="shared" si="19"/>
        <v>0</v>
      </c>
    </row>
    <row r="637" spans="1:5" x14ac:dyDescent="0.25">
      <c r="A637" s="80">
        <v>43364</v>
      </c>
      <c r="B637" s="4">
        <v>89</v>
      </c>
      <c r="C637" s="4">
        <v>69</v>
      </c>
      <c r="D637" s="81">
        <f t="shared" si="18"/>
        <v>79</v>
      </c>
      <c r="E637" s="189">
        <f t="shared" si="19"/>
        <v>0</v>
      </c>
    </row>
    <row r="638" spans="1:5" x14ac:dyDescent="0.25">
      <c r="A638" s="80">
        <v>43365</v>
      </c>
      <c r="B638" s="4">
        <v>69</v>
      </c>
      <c r="C638" s="4">
        <v>61</v>
      </c>
      <c r="D638" s="81">
        <f t="shared" si="18"/>
        <v>65</v>
      </c>
      <c r="E638" s="189">
        <f t="shared" si="19"/>
        <v>0</v>
      </c>
    </row>
    <row r="639" spans="1:5" x14ac:dyDescent="0.25">
      <c r="A639" s="80">
        <v>43366</v>
      </c>
      <c r="B639" s="4">
        <v>70</v>
      </c>
      <c r="C639" s="4">
        <v>61</v>
      </c>
      <c r="D639" s="81">
        <f t="shared" si="18"/>
        <v>65.5</v>
      </c>
      <c r="E639" s="189">
        <f t="shared" si="19"/>
        <v>0</v>
      </c>
    </row>
    <row r="640" spans="1:5" x14ac:dyDescent="0.25">
      <c r="A640" s="80">
        <v>43367</v>
      </c>
      <c r="B640" s="4">
        <v>79</v>
      </c>
      <c r="C640" s="4">
        <v>67</v>
      </c>
      <c r="D640" s="81">
        <f t="shared" si="18"/>
        <v>73</v>
      </c>
      <c r="E640" s="189">
        <f t="shared" si="19"/>
        <v>0</v>
      </c>
    </row>
    <row r="641" spans="1:5" x14ac:dyDescent="0.25">
      <c r="A641" s="80">
        <v>43368</v>
      </c>
      <c r="B641" s="4">
        <v>85</v>
      </c>
      <c r="C641" s="4">
        <v>70</v>
      </c>
      <c r="D641" s="81">
        <f t="shared" si="18"/>
        <v>77.5</v>
      </c>
      <c r="E641" s="189">
        <f t="shared" si="19"/>
        <v>0</v>
      </c>
    </row>
    <row r="642" spans="1:5" x14ac:dyDescent="0.25">
      <c r="A642" s="80">
        <v>43369</v>
      </c>
      <c r="B642" s="4">
        <v>73</v>
      </c>
      <c r="C642" s="4">
        <v>59</v>
      </c>
      <c r="D642" s="81">
        <f t="shared" si="18"/>
        <v>66</v>
      </c>
      <c r="E642" s="189">
        <f t="shared" si="19"/>
        <v>0</v>
      </c>
    </row>
    <row r="643" spans="1:5" x14ac:dyDescent="0.25">
      <c r="A643" s="80">
        <v>43370</v>
      </c>
      <c r="B643" s="4">
        <v>69</v>
      </c>
      <c r="C643" s="4">
        <v>49</v>
      </c>
      <c r="D643" s="81">
        <f t="shared" si="18"/>
        <v>59</v>
      </c>
      <c r="E643" s="189">
        <f t="shared" si="19"/>
        <v>6</v>
      </c>
    </row>
    <row r="644" spans="1:5" x14ac:dyDescent="0.25">
      <c r="A644" s="80">
        <v>43371</v>
      </c>
      <c r="B644" s="4">
        <v>76</v>
      </c>
      <c r="C644" s="4">
        <v>48</v>
      </c>
      <c r="D644" s="81">
        <f t="shared" si="18"/>
        <v>62</v>
      </c>
      <c r="E644" s="189">
        <f t="shared" si="19"/>
        <v>3</v>
      </c>
    </row>
    <row r="645" spans="1:5" x14ac:dyDescent="0.25">
      <c r="A645" s="80">
        <v>43372</v>
      </c>
      <c r="B645" s="4">
        <v>78</v>
      </c>
      <c r="C645" s="4">
        <v>52</v>
      </c>
      <c r="D645" s="81">
        <f t="shared" si="18"/>
        <v>65</v>
      </c>
      <c r="E645" s="189">
        <f t="shared" si="19"/>
        <v>0</v>
      </c>
    </row>
    <row r="646" spans="1:5" x14ac:dyDescent="0.25">
      <c r="A646" s="80">
        <v>43373</v>
      </c>
      <c r="B646" s="4">
        <v>83</v>
      </c>
      <c r="C646" s="4">
        <v>53</v>
      </c>
      <c r="D646" s="81">
        <f t="shared" si="18"/>
        <v>68</v>
      </c>
      <c r="E646" s="189">
        <f t="shared" si="19"/>
        <v>0</v>
      </c>
    </row>
    <row r="647" spans="1:5" x14ac:dyDescent="0.25">
      <c r="A647" s="80">
        <v>43374</v>
      </c>
      <c r="B647" s="4">
        <v>84</v>
      </c>
      <c r="C647" s="4">
        <v>58</v>
      </c>
      <c r="D647" s="81">
        <f t="shared" si="18"/>
        <v>71</v>
      </c>
      <c r="E647" s="189">
        <f t="shared" si="19"/>
        <v>0</v>
      </c>
    </row>
    <row r="648" spans="1:5" x14ac:dyDescent="0.25">
      <c r="A648" s="80">
        <v>43375</v>
      </c>
      <c r="B648" s="4">
        <v>87</v>
      </c>
      <c r="C648" s="4">
        <v>67</v>
      </c>
      <c r="D648" s="81">
        <f t="shared" si="18"/>
        <v>77</v>
      </c>
      <c r="E648" s="189">
        <f t="shared" si="19"/>
        <v>0</v>
      </c>
    </row>
    <row r="649" spans="1:5" x14ac:dyDescent="0.25">
      <c r="A649" s="80">
        <v>43376</v>
      </c>
      <c r="B649" s="4">
        <v>89</v>
      </c>
      <c r="C649" s="4">
        <v>69</v>
      </c>
      <c r="D649" s="81">
        <f t="shared" si="18"/>
        <v>79</v>
      </c>
      <c r="E649" s="189">
        <f t="shared" si="19"/>
        <v>0</v>
      </c>
    </row>
    <row r="650" spans="1:5" x14ac:dyDescent="0.25">
      <c r="A650" s="80">
        <v>43377</v>
      </c>
      <c r="B650" s="4">
        <v>88</v>
      </c>
      <c r="C650" s="4">
        <v>68</v>
      </c>
      <c r="D650" s="81">
        <f t="shared" si="18"/>
        <v>78</v>
      </c>
      <c r="E650" s="189">
        <f t="shared" si="19"/>
        <v>0</v>
      </c>
    </row>
    <row r="651" spans="1:5" x14ac:dyDescent="0.25">
      <c r="A651" s="80">
        <v>43378</v>
      </c>
      <c r="B651" s="4">
        <v>90</v>
      </c>
      <c r="C651" s="4">
        <v>66</v>
      </c>
      <c r="D651" s="81">
        <f t="shared" ref="D651:D714" si="20">(B651+C651)/2</f>
        <v>78</v>
      </c>
      <c r="E651" s="189">
        <f t="shared" ref="E651:E714" si="21">IF(65-D651&gt;0,65-D651,0)</f>
        <v>0</v>
      </c>
    </row>
    <row r="652" spans="1:5" x14ac:dyDescent="0.25">
      <c r="A652" s="80">
        <v>43379</v>
      </c>
      <c r="B652" s="4">
        <v>90</v>
      </c>
      <c r="C652" s="4">
        <v>72</v>
      </c>
      <c r="D652" s="81">
        <f t="shared" si="20"/>
        <v>81</v>
      </c>
      <c r="E652" s="189">
        <f t="shared" si="21"/>
        <v>0</v>
      </c>
    </row>
    <row r="653" spans="1:5" x14ac:dyDescent="0.25">
      <c r="A653" s="80">
        <v>43380</v>
      </c>
      <c r="B653" s="4">
        <v>90</v>
      </c>
      <c r="C653" s="4">
        <v>66</v>
      </c>
      <c r="D653" s="81">
        <f t="shared" si="20"/>
        <v>78</v>
      </c>
      <c r="E653" s="189">
        <f t="shared" si="21"/>
        <v>0</v>
      </c>
    </row>
    <row r="654" spans="1:5" x14ac:dyDescent="0.25">
      <c r="A654" s="80">
        <v>43381</v>
      </c>
      <c r="B654" s="4">
        <v>89</v>
      </c>
      <c r="C654" s="4">
        <v>70</v>
      </c>
      <c r="D654" s="81">
        <f t="shared" si="20"/>
        <v>79.5</v>
      </c>
      <c r="E654" s="189">
        <f t="shared" si="21"/>
        <v>0</v>
      </c>
    </row>
    <row r="655" spans="1:5" x14ac:dyDescent="0.25">
      <c r="A655" s="80">
        <v>43382</v>
      </c>
      <c r="B655" s="4">
        <v>88</v>
      </c>
      <c r="C655" s="4">
        <v>72</v>
      </c>
      <c r="D655" s="81">
        <f t="shared" si="20"/>
        <v>80</v>
      </c>
      <c r="E655" s="189">
        <f t="shared" si="21"/>
        <v>0</v>
      </c>
    </row>
    <row r="656" spans="1:5" x14ac:dyDescent="0.25">
      <c r="A656" s="80">
        <v>43383</v>
      </c>
      <c r="B656" s="4">
        <v>81</v>
      </c>
      <c r="C656" s="4">
        <v>56</v>
      </c>
      <c r="D656" s="81">
        <f t="shared" si="20"/>
        <v>68.5</v>
      </c>
      <c r="E656" s="189">
        <f t="shared" si="21"/>
        <v>0</v>
      </c>
    </row>
    <row r="657" spans="1:5" x14ac:dyDescent="0.25">
      <c r="A657" s="80">
        <v>43384</v>
      </c>
      <c r="B657" s="4">
        <v>65</v>
      </c>
      <c r="C657" s="4">
        <v>43</v>
      </c>
      <c r="D657" s="81">
        <f t="shared" si="20"/>
        <v>54</v>
      </c>
      <c r="E657" s="189">
        <f t="shared" si="21"/>
        <v>11</v>
      </c>
    </row>
    <row r="658" spans="1:5" x14ac:dyDescent="0.25">
      <c r="A658" s="80">
        <v>43385</v>
      </c>
      <c r="B658" s="4">
        <v>55</v>
      </c>
      <c r="C658" s="4">
        <v>38</v>
      </c>
      <c r="D658" s="81">
        <f t="shared" si="20"/>
        <v>46.5</v>
      </c>
      <c r="E658" s="189">
        <f t="shared" si="21"/>
        <v>18.5</v>
      </c>
    </row>
    <row r="659" spans="1:5" x14ac:dyDescent="0.25">
      <c r="A659" s="80">
        <v>43386</v>
      </c>
      <c r="B659" s="4">
        <v>52</v>
      </c>
      <c r="C659" s="4">
        <v>47</v>
      </c>
      <c r="D659" s="81">
        <f t="shared" si="20"/>
        <v>49.5</v>
      </c>
      <c r="E659" s="189">
        <f t="shared" si="21"/>
        <v>15.5</v>
      </c>
    </row>
    <row r="660" spans="1:5" x14ac:dyDescent="0.25">
      <c r="A660" s="80">
        <v>43387</v>
      </c>
      <c r="B660" s="4">
        <v>58</v>
      </c>
      <c r="C660" s="4">
        <v>50</v>
      </c>
      <c r="D660" s="81">
        <f t="shared" si="20"/>
        <v>54</v>
      </c>
      <c r="E660" s="189">
        <f t="shared" si="21"/>
        <v>11</v>
      </c>
    </row>
    <row r="661" spans="1:5" x14ac:dyDescent="0.25">
      <c r="A661" s="80">
        <v>43388</v>
      </c>
      <c r="B661" s="4">
        <v>57</v>
      </c>
      <c r="C661" s="4">
        <v>42</v>
      </c>
      <c r="D661" s="81">
        <f t="shared" si="20"/>
        <v>49.5</v>
      </c>
      <c r="E661" s="189">
        <f t="shared" si="21"/>
        <v>15.5</v>
      </c>
    </row>
    <row r="662" spans="1:5" x14ac:dyDescent="0.25">
      <c r="A662" s="80">
        <v>43389</v>
      </c>
      <c r="B662" s="4">
        <v>51</v>
      </c>
      <c r="C662" s="4">
        <v>37</v>
      </c>
      <c r="D662" s="81">
        <f t="shared" si="20"/>
        <v>44</v>
      </c>
      <c r="E662" s="189">
        <f t="shared" si="21"/>
        <v>21</v>
      </c>
    </row>
    <row r="663" spans="1:5" x14ac:dyDescent="0.25">
      <c r="A663" s="80">
        <v>43390</v>
      </c>
      <c r="B663" s="4">
        <v>68</v>
      </c>
      <c r="C663" s="4">
        <v>34</v>
      </c>
      <c r="D663" s="81">
        <f t="shared" si="20"/>
        <v>51</v>
      </c>
      <c r="E663" s="189">
        <f t="shared" si="21"/>
        <v>14</v>
      </c>
    </row>
    <row r="664" spans="1:5" x14ac:dyDescent="0.25">
      <c r="A664" s="80">
        <v>43391</v>
      </c>
      <c r="B664" s="4">
        <v>62</v>
      </c>
      <c r="C664" s="4">
        <v>39</v>
      </c>
      <c r="D664" s="81">
        <f t="shared" si="20"/>
        <v>50.5</v>
      </c>
      <c r="E664" s="189">
        <f t="shared" si="21"/>
        <v>14.5</v>
      </c>
    </row>
    <row r="665" spans="1:5" x14ac:dyDescent="0.25">
      <c r="A665" s="80">
        <v>43392</v>
      </c>
      <c r="B665" s="4">
        <v>60</v>
      </c>
      <c r="C665" s="4">
        <v>36</v>
      </c>
      <c r="D665" s="81">
        <f t="shared" si="20"/>
        <v>48</v>
      </c>
      <c r="E665" s="189">
        <f t="shared" si="21"/>
        <v>17</v>
      </c>
    </row>
    <row r="666" spans="1:5" x14ac:dyDescent="0.25">
      <c r="A666" s="80">
        <v>43393</v>
      </c>
      <c r="B666" s="4">
        <v>68</v>
      </c>
      <c r="C666" s="4">
        <v>41</v>
      </c>
      <c r="D666" s="81">
        <f t="shared" si="20"/>
        <v>54.5</v>
      </c>
      <c r="E666" s="189">
        <f t="shared" si="21"/>
        <v>10.5</v>
      </c>
    </row>
    <row r="667" spans="1:5" x14ac:dyDescent="0.25">
      <c r="A667" s="80">
        <v>43394</v>
      </c>
      <c r="B667" s="4">
        <v>55</v>
      </c>
      <c r="C667" s="4">
        <v>27</v>
      </c>
      <c r="D667" s="81">
        <f t="shared" si="20"/>
        <v>41</v>
      </c>
      <c r="E667" s="189">
        <f t="shared" si="21"/>
        <v>24</v>
      </c>
    </row>
    <row r="668" spans="1:5" x14ac:dyDescent="0.25">
      <c r="A668" s="80">
        <v>43395</v>
      </c>
      <c r="B668" s="4">
        <v>65</v>
      </c>
      <c r="C668" s="4">
        <v>32</v>
      </c>
      <c r="D668" s="81">
        <f t="shared" si="20"/>
        <v>48.5</v>
      </c>
      <c r="E668" s="189">
        <f t="shared" si="21"/>
        <v>16.5</v>
      </c>
    </row>
    <row r="669" spans="1:5" x14ac:dyDescent="0.25">
      <c r="A669" s="80">
        <v>43396</v>
      </c>
      <c r="B669" s="4">
        <v>72</v>
      </c>
      <c r="C669" s="4">
        <v>37</v>
      </c>
      <c r="D669" s="81">
        <f t="shared" si="20"/>
        <v>54.5</v>
      </c>
      <c r="E669" s="189">
        <f t="shared" si="21"/>
        <v>10.5</v>
      </c>
    </row>
    <row r="670" spans="1:5" x14ac:dyDescent="0.25">
      <c r="A670" s="80">
        <v>43397</v>
      </c>
      <c r="B670" s="4">
        <v>62</v>
      </c>
      <c r="C670" s="4">
        <v>35</v>
      </c>
      <c r="D670" s="81">
        <f t="shared" si="20"/>
        <v>48.5</v>
      </c>
      <c r="E670" s="189">
        <f t="shared" si="21"/>
        <v>16.5</v>
      </c>
    </row>
    <row r="671" spans="1:5" x14ac:dyDescent="0.25">
      <c r="A671" s="80">
        <v>43398</v>
      </c>
      <c r="B671" s="4">
        <v>57</v>
      </c>
      <c r="C671" s="4">
        <v>47</v>
      </c>
      <c r="D671" s="81">
        <f t="shared" si="20"/>
        <v>52</v>
      </c>
      <c r="E671" s="189">
        <f t="shared" si="21"/>
        <v>13</v>
      </c>
    </row>
    <row r="672" spans="1:5" x14ac:dyDescent="0.25">
      <c r="A672" s="80">
        <v>43399</v>
      </c>
      <c r="B672" s="4">
        <v>57</v>
      </c>
      <c r="C672" s="4">
        <v>50</v>
      </c>
      <c r="D672" s="81">
        <f t="shared" si="20"/>
        <v>53.5</v>
      </c>
      <c r="E672" s="189">
        <f t="shared" si="21"/>
        <v>11.5</v>
      </c>
    </row>
    <row r="673" spans="1:5" x14ac:dyDescent="0.25">
      <c r="A673" s="80">
        <v>43400</v>
      </c>
      <c r="B673" s="4">
        <v>63</v>
      </c>
      <c r="C673" s="4">
        <v>43</v>
      </c>
      <c r="D673" s="81">
        <f t="shared" si="20"/>
        <v>53</v>
      </c>
      <c r="E673" s="189">
        <f t="shared" si="21"/>
        <v>12</v>
      </c>
    </row>
    <row r="674" spans="1:5" x14ac:dyDescent="0.25">
      <c r="A674" s="80">
        <v>43401</v>
      </c>
      <c r="B674" s="4">
        <v>71</v>
      </c>
      <c r="C674" s="4">
        <v>39</v>
      </c>
      <c r="D674" s="81">
        <f t="shared" si="20"/>
        <v>55</v>
      </c>
      <c r="E674" s="189">
        <f t="shared" si="21"/>
        <v>10</v>
      </c>
    </row>
    <row r="675" spans="1:5" x14ac:dyDescent="0.25">
      <c r="A675" s="80">
        <v>43402</v>
      </c>
      <c r="B675" s="4">
        <v>69</v>
      </c>
      <c r="C675" s="4">
        <v>33</v>
      </c>
      <c r="D675" s="81">
        <f t="shared" si="20"/>
        <v>51</v>
      </c>
      <c r="E675" s="189">
        <f t="shared" si="21"/>
        <v>14</v>
      </c>
    </row>
    <row r="676" spans="1:5" x14ac:dyDescent="0.25">
      <c r="A676" s="80">
        <v>43403</v>
      </c>
      <c r="B676" s="4">
        <v>77</v>
      </c>
      <c r="C676" s="4">
        <v>47</v>
      </c>
      <c r="D676" s="81">
        <f t="shared" si="20"/>
        <v>62</v>
      </c>
      <c r="E676" s="189">
        <f t="shared" si="21"/>
        <v>3</v>
      </c>
    </row>
    <row r="677" spans="1:5" x14ac:dyDescent="0.25">
      <c r="A677" s="80">
        <v>43404</v>
      </c>
      <c r="B677" s="4">
        <v>68</v>
      </c>
      <c r="C677" s="4">
        <v>53</v>
      </c>
      <c r="D677" s="81">
        <f t="shared" si="20"/>
        <v>60.5</v>
      </c>
      <c r="E677" s="189">
        <f t="shared" si="21"/>
        <v>4.5</v>
      </c>
    </row>
    <row r="678" spans="1:5" x14ac:dyDescent="0.25">
      <c r="A678" s="80">
        <v>43405</v>
      </c>
      <c r="B678" s="4">
        <v>53</v>
      </c>
      <c r="C678" s="4">
        <v>41</v>
      </c>
      <c r="D678" s="81">
        <f t="shared" si="20"/>
        <v>47</v>
      </c>
      <c r="E678" s="189">
        <f t="shared" si="21"/>
        <v>18</v>
      </c>
    </row>
    <row r="679" spans="1:5" x14ac:dyDescent="0.25">
      <c r="A679" s="80">
        <v>43406</v>
      </c>
      <c r="B679" s="4">
        <v>57</v>
      </c>
      <c r="C679" s="4">
        <v>40</v>
      </c>
      <c r="D679" s="81">
        <f t="shared" si="20"/>
        <v>48.5</v>
      </c>
      <c r="E679" s="189">
        <f t="shared" si="21"/>
        <v>16.5</v>
      </c>
    </row>
    <row r="680" spans="1:5" x14ac:dyDescent="0.25">
      <c r="A680" s="80">
        <v>43407</v>
      </c>
      <c r="B680" s="4">
        <v>57</v>
      </c>
      <c r="C680" s="4">
        <v>37</v>
      </c>
      <c r="D680" s="81">
        <f t="shared" si="20"/>
        <v>47</v>
      </c>
      <c r="E680" s="189">
        <f t="shared" si="21"/>
        <v>18</v>
      </c>
    </row>
    <row r="681" spans="1:5" x14ac:dyDescent="0.25">
      <c r="A681" s="80">
        <v>43408</v>
      </c>
      <c r="B681" s="4">
        <v>57</v>
      </c>
      <c r="C681" s="4">
        <v>49</v>
      </c>
      <c r="D681" s="81">
        <f t="shared" si="20"/>
        <v>53</v>
      </c>
      <c r="E681" s="189">
        <f t="shared" si="21"/>
        <v>12</v>
      </c>
    </row>
    <row r="682" spans="1:5" x14ac:dyDescent="0.25">
      <c r="A682" s="80">
        <v>43409</v>
      </c>
      <c r="B682" s="4">
        <v>59</v>
      </c>
      <c r="C682" s="4">
        <v>39</v>
      </c>
      <c r="D682" s="81">
        <f t="shared" si="20"/>
        <v>49</v>
      </c>
      <c r="E682" s="189">
        <f t="shared" si="21"/>
        <v>16</v>
      </c>
    </row>
    <row r="683" spans="1:5" x14ac:dyDescent="0.25">
      <c r="A683" s="80">
        <v>43410</v>
      </c>
      <c r="B683" s="4">
        <v>66</v>
      </c>
      <c r="C683" s="4">
        <v>46</v>
      </c>
      <c r="D683" s="81">
        <f t="shared" si="20"/>
        <v>56</v>
      </c>
      <c r="E683" s="189">
        <f t="shared" si="21"/>
        <v>9</v>
      </c>
    </row>
    <row r="684" spans="1:5" x14ac:dyDescent="0.25">
      <c r="A684" s="80">
        <v>43411</v>
      </c>
      <c r="B684" s="4">
        <v>59</v>
      </c>
      <c r="C684" s="4">
        <v>45</v>
      </c>
      <c r="D684" s="81">
        <f t="shared" si="20"/>
        <v>52</v>
      </c>
      <c r="E684" s="189">
        <f t="shared" si="21"/>
        <v>13</v>
      </c>
    </row>
    <row r="685" spans="1:5" x14ac:dyDescent="0.25">
      <c r="A685" s="80">
        <v>43412</v>
      </c>
      <c r="B685" s="4">
        <v>47</v>
      </c>
      <c r="C685" s="4">
        <v>40</v>
      </c>
      <c r="D685" s="81">
        <f t="shared" si="20"/>
        <v>43.5</v>
      </c>
      <c r="E685" s="189">
        <f t="shared" si="21"/>
        <v>21.5</v>
      </c>
    </row>
    <row r="686" spans="1:5" x14ac:dyDescent="0.25">
      <c r="A686" s="80">
        <v>43413</v>
      </c>
      <c r="B686" s="4">
        <v>42</v>
      </c>
      <c r="C686" s="4">
        <v>31</v>
      </c>
      <c r="D686" s="81">
        <f t="shared" si="20"/>
        <v>36.5</v>
      </c>
      <c r="E686" s="189">
        <f t="shared" si="21"/>
        <v>28.5</v>
      </c>
    </row>
    <row r="687" spans="1:5" x14ac:dyDescent="0.25">
      <c r="A687" s="80">
        <v>43414</v>
      </c>
      <c r="B687" s="4">
        <v>37</v>
      </c>
      <c r="C687" s="4">
        <v>22</v>
      </c>
      <c r="D687" s="81">
        <f t="shared" si="20"/>
        <v>29.5</v>
      </c>
      <c r="E687" s="189">
        <f t="shared" si="21"/>
        <v>35.5</v>
      </c>
    </row>
    <row r="688" spans="1:5" x14ac:dyDescent="0.25">
      <c r="A688" s="80">
        <v>43415</v>
      </c>
      <c r="B688" s="4">
        <v>48</v>
      </c>
      <c r="C688" s="4">
        <v>23</v>
      </c>
      <c r="D688" s="81">
        <f t="shared" si="20"/>
        <v>35.5</v>
      </c>
      <c r="E688" s="189">
        <f t="shared" si="21"/>
        <v>29.5</v>
      </c>
    </row>
    <row r="689" spans="1:5" x14ac:dyDescent="0.25">
      <c r="A689" s="80">
        <v>43416</v>
      </c>
      <c r="B689" s="4">
        <v>44</v>
      </c>
      <c r="C689" s="4">
        <v>32</v>
      </c>
      <c r="D689" s="81">
        <f t="shared" si="20"/>
        <v>38</v>
      </c>
      <c r="E689" s="189">
        <f t="shared" si="21"/>
        <v>27</v>
      </c>
    </row>
    <row r="690" spans="1:5" x14ac:dyDescent="0.25">
      <c r="A690" s="80">
        <v>43417</v>
      </c>
      <c r="B690" s="4">
        <v>32</v>
      </c>
      <c r="C690" s="4">
        <v>25</v>
      </c>
      <c r="D690" s="81">
        <f t="shared" si="20"/>
        <v>28.5</v>
      </c>
      <c r="E690" s="189">
        <f t="shared" si="21"/>
        <v>36.5</v>
      </c>
    </row>
    <row r="691" spans="1:5" x14ac:dyDescent="0.25">
      <c r="A691" s="80">
        <v>43418</v>
      </c>
      <c r="B691" s="4">
        <v>34</v>
      </c>
      <c r="C691" s="4">
        <v>23</v>
      </c>
      <c r="D691" s="81">
        <f t="shared" si="20"/>
        <v>28.5</v>
      </c>
      <c r="E691" s="189">
        <f t="shared" si="21"/>
        <v>36.5</v>
      </c>
    </row>
    <row r="692" spans="1:5" x14ac:dyDescent="0.25">
      <c r="A692" s="80">
        <v>43419</v>
      </c>
      <c r="B692" s="4">
        <v>37</v>
      </c>
      <c r="C692" s="4">
        <v>27</v>
      </c>
      <c r="D692" s="81">
        <f t="shared" si="20"/>
        <v>32</v>
      </c>
      <c r="E692" s="189">
        <f t="shared" si="21"/>
        <v>33</v>
      </c>
    </row>
    <row r="693" spans="1:5" x14ac:dyDescent="0.25">
      <c r="A693" s="80">
        <v>43420</v>
      </c>
      <c r="B693" s="4">
        <v>55</v>
      </c>
      <c r="C693" s="4">
        <v>26</v>
      </c>
      <c r="D693" s="81">
        <f t="shared" si="20"/>
        <v>40.5</v>
      </c>
      <c r="E693" s="189">
        <f t="shared" si="21"/>
        <v>24.5</v>
      </c>
    </row>
    <row r="694" spans="1:5" x14ac:dyDescent="0.25">
      <c r="A694" s="80">
        <v>43421</v>
      </c>
      <c r="B694" s="4">
        <v>62</v>
      </c>
      <c r="C694" s="4">
        <v>30</v>
      </c>
      <c r="D694" s="81">
        <f t="shared" si="20"/>
        <v>46</v>
      </c>
      <c r="E694" s="189">
        <f t="shared" si="21"/>
        <v>19</v>
      </c>
    </row>
    <row r="695" spans="1:5" x14ac:dyDescent="0.25">
      <c r="A695" s="80">
        <v>43422</v>
      </c>
      <c r="B695" s="4">
        <v>45</v>
      </c>
      <c r="C695" s="4">
        <v>39</v>
      </c>
      <c r="D695" s="81">
        <f t="shared" si="20"/>
        <v>42</v>
      </c>
      <c r="E695" s="189">
        <f t="shared" si="21"/>
        <v>23</v>
      </c>
    </row>
    <row r="696" spans="1:5" x14ac:dyDescent="0.25">
      <c r="A696" s="80">
        <v>43423</v>
      </c>
      <c r="B696" s="4">
        <v>42</v>
      </c>
      <c r="C696" s="4">
        <v>32</v>
      </c>
      <c r="D696" s="81">
        <f t="shared" si="20"/>
        <v>37</v>
      </c>
      <c r="E696" s="189">
        <f t="shared" si="21"/>
        <v>28</v>
      </c>
    </row>
    <row r="697" spans="1:5" x14ac:dyDescent="0.25">
      <c r="A697" s="80">
        <v>43424</v>
      </c>
      <c r="B697" s="4">
        <v>38</v>
      </c>
      <c r="C697" s="4">
        <v>24</v>
      </c>
      <c r="D697" s="81">
        <f t="shared" si="20"/>
        <v>31</v>
      </c>
      <c r="E697" s="189">
        <f t="shared" si="21"/>
        <v>34</v>
      </c>
    </row>
    <row r="698" spans="1:5" x14ac:dyDescent="0.25">
      <c r="A698" s="80">
        <v>43425</v>
      </c>
      <c r="B698" s="4">
        <v>56</v>
      </c>
      <c r="C698" s="4">
        <v>23</v>
      </c>
      <c r="D698" s="81">
        <f t="shared" si="20"/>
        <v>39.5</v>
      </c>
      <c r="E698" s="189">
        <f t="shared" si="21"/>
        <v>25.5</v>
      </c>
    </row>
    <row r="699" spans="1:5" x14ac:dyDescent="0.25">
      <c r="A699" s="80">
        <v>43426</v>
      </c>
      <c r="B699" s="4">
        <v>61</v>
      </c>
      <c r="C699" s="4">
        <v>27</v>
      </c>
      <c r="D699" s="81">
        <f t="shared" si="20"/>
        <v>44</v>
      </c>
      <c r="E699" s="189">
        <f t="shared" si="21"/>
        <v>21</v>
      </c>
    </row>
    <row r="700" spans="1:5" x14ac:dyDescent="0.25">
      <c r="A700" s="80">
        <v>43427</v>
      </c>
      <c r="B700" s="4">
        <v>53</v>
      </c>
      <c r="C700" s="4">
        <v>33</v>
      </c>
      <c r="D700" s="81">
        <f t="shared" si="20"/>
        <v>43</v>
      </c>
      <c r="E700" s="189">
        <f t="shared" si="21"/>
        <v>22</v>
      </c>
    </row>
    <row r="701" spans="1:5" x14ac:dyDescent="0.25">
      <c r="A701" s="80">
        <v>43428</v>
      </c>
      <c r="B701" s="4">
        <v>60</v>
      </c>
      <c r="C701" s="4">
        <v>41</v>
      </c>
      <c r="D701" s="81">
        <f t="shared" si="20"/>
        <v>50.5</v>
      </c>
      <c r="E701" s="189">
        <f t="shared" si="21"/>
        <v>14.5</v>
      </c>
    </row>
    <row r="702" spans="1:5" x14ac:dyDescent="0.25">
      <c r="A702" s="80">
        <v>43429</v>
      </c>
      <c r="B702" s="4">
        <v>62</v>
      </c>
      <c r="C702" s="4">
        <v>36</v>
      </c>
      <c r="D702" s="81">
        <f t="shared" si="20"/>
        <v>49</v>
      </c>
      <c r="E702" s="189">
        <f t="shared" si="21"/>
        <v>16</v>
      </c>
    </row>
    <row r="703" spans="1:5" x14ac:dyDescent="0.25">
      <c r="A703" s="80">
        <v>43430</v>
      </c>
      <c r="B703" s="4">
        <v>36</v>
      </c>
      <c r="C703" s="4">
        <v>21</v>
      </c>
      <c r="D703" s="81">
        <f t="shared" si="20"/>
        <v>28.5</v>
      </c>
      <c r="E703" s="189">
        <f t="shared" si="21"/>
        <v>36.5</v>
      </c>
    </row>
    <row r="704" spans="1:5" x14ac:dyDescent="0.25">
      <c r="A704" s="80">
        <v>43431</v>
      </c>
      <c r="B704" s="4">
        <v>35</v>
      </c>
      <c r="C704" s="4">
        <v>19</v>
      </c>
      <c r="D704" s="81">
        <f t="shared" si="20"/>
        <v>27</v>
      </c>
      <c r="E704" s="189">
        <f t="shared" si="21"/>
        <v>38</v>
      </c>
    </row>
    <row r="705" spans="1:5" x14ac:dyDescent="0.25">
      <c r="A705" s="80">
        <v>43432</v>
      </c>
      <c r="B705" s="4">
        <v>37</v>
      </c>
      <c r="C705" s="4">
        <v>18</v>
      </c>
      <c r="D705" s="81">
        <f t="shared" si="20"/>
        <v>27.5</v>
      </c>
      <c r="E705" s="189">
        <f t="shared" si="21"/>
        <v>37.5</v>
      </c>
    </row>
    <row r="706" spans="1:5" x14ac:dyDescent="0.25">
      <c r="A706" s="80">
        <v>43433</v>
      </c>
      <c r="B706" s="4">
        <v>56</v>
      </c>
      <c r="C706" s="4">
        <v>33</v>
      </c>
      <c r="D706" s="81">
        <f t="shared" si="20"/>
        <v>44.5</v>
      </c>
      <c r="E706" s="189">
        <f t="shared" si="21"/>
        <v>20.5</v>
      </c>
    </row>
    <row r="707" spans="1:5" x14ac:dyDescent="0.25">
      <c r="A707" s="80">
        <v>43434</v>
      </c>
      <c r="B707" s="4">
        <v>61</v>
      </c>
      <c r="C707" s="4">
        <v>48</v>
      </c>
      <c r="D707" s="81">
        <f t="shared" si="20"/>
        <v>54.5</v>
      </c>
      <c r="E707" s="189">
        <f t="shared" si="21"/>
        <v>10.5</v>
      </c>
    </row>
    <row r="708" spans="1:5" x14ac:dyDescent="0.25">
      <c r="A708" s="80">
        <v>43435</v>
      </c>
      <c r="B708" s="4">
        <v>69</v>
      </c>
      <c r="C708" s="4">
        <v>55</v>
      </c>
      <c r="D708" s="81">
        <f t="shared" si="20"/>
        <v>62</v>
      </c>
      <c r="E708" s="189">
        <f t="shared" si="21"/>
        <v>3</v>
      </c>
    </row>
    <row r="709" spans="1:5" x14ac:dyDescent="0.25">
      <c r="A709" s="80">
        <v>43436</v>
      </c>
      <c r="B709" s="4">
        <v>56</v>
      </c>
      <c r="C709" s="4">
        <v>43</v>
      </c>
      <c r="D709" s="81">
        <f t="shared" si="20"/>
        <v>49.5</v>
      </c>
      <c r="E709" s="189">
        <f t="shared" si="21"/>
        <v>15.5</v>
      </c>
    </row>
    <row r="710" spans="1:5" x14ac:dyDescent="0.25">
      <c r="A710" s="80">
        <v>43437</v>
      </c>
      <c r="B710" s="4">
        <v>43</v>
      </c>
      <c r="C710" s="4">
        <v>36</v>
      </c>
      <c r="D710" s="81">
        <f t="shared" si="20"/>
        <v>39.5</v>
      </c>
      <c r="E710" s="189">
        <f t="shared" si="21"/>
        <v>25.5</v>
      </c>
    </row>
    <row r="711" spans="1:5" x14ac:dyDescent="0.25">
      <c r="A711" s="80">
        <v>43438</v>
      </c>
      <c r="B711" s="4">
        <v>39</v>
      </c>
      <c r="C711" s="4">
        <v>31</v>
      </c>
      <c r="D711" s="81">
        <f t="shared" si="20"/>
        <v>35</v>
      </c>
      <c r="E711" s="189">
        <f t="shared" si="21"/>
        <v>30</v>
      </c>
    </row>
    <row r="712" spans="1:5" x14ac:dyDescent="0.25">
      <c r="A712" s="80">
        <v>43439</v>
      </c>
      <c r="B712" s="4">
        <v>44</v>
      </c>
      <c r="C712" s="4">
        <v>30</v>
      </c>
      <c r="D712" s="81">
        <f t="shared" si="20"/>
        <v>37</v>
      </c>
      <c r="E712" s="189">
        <f t="shared" si="21"/>
        <v>28</v>
      </c>
    </row>
    <row r="713" spans="1:5" x14ac:dyDescent="0.25">
      <c r="A713" s="80">
        <v>43440</v>
      </c>
      <c r="B713" s="4">
        <v>40</v>
      </c>
      <c r="C713" s="4">
        <v>30</v>
      </c>
      <c r="D713" s="81">
        <f t="shared" si="20"/>
        <v>35</v>
      </c>
      <c r="E713" s="189">
        <f t="shared" si="21"/>
        <v>30</v>
      </c>
    </row>
    <row r="714" spans="1:5" x14ac:dyDescent="0.25">
      <c r="A714" s="80">
        <v>43441</v>
      </c>
      <c r="B714" s="4">
        <v>38</v>
      </c>
      <c r="C714" s="4">
        <v>31</v>
      </c>
      <c r="D714" s="81">
        <f t="shared" si="20"/>
        <v>34.5</v>
      </c>
      <c r="E714" s="189">
        <f t="shared" si="21"/>
        <v>30.5</v>
      </c>
    </row>
    <row r="715" spans="1:5" x14ac:dyDescent="0.25">
      <c r="A715" s="80">
        <v>43442</v>
      </c>
      <c r="B715" s="4">
        <v>32</v>
      </c>
      <c r="C715" s="4">
        <v>28</v>
      </c>
      <c r="D715" s="81">
        <f t="shared" ref="D715:D778" si="22">(B715+C715)/2</f>
        <v>30</v>
      </c>
      <c r="E715" s="189">
        <f t="shared" ref="E715:E778" si="23">IF(65-D715&gt;0,65-D715,0)</f>
        <v>35</v>
      </c>
    </row>
    <row r="716" spans="1:5" x14ac:dyDescent="0.25">
      <c r="A716" s="80">
        <v>43443</v>
      </c>
      <c r="B716" s="4">
        <v>39</v>
      </c>
      <c r="C716" s="4">
        <v>22</v>
      </c>
      <c r="D716" s="81">
        <f t="shared" si="22"/>
        <v>30.5</v>
      </c>
      <c r="E716" s="189">
        <f t="shared" si="23"/>
        <v>34.5</v>
      </c>
    </row>
    <row r="717" spans="1:5" x14ac:dyDescent="0.25">
      <c r="A717" s="80">
        <v>43444</v>
      </c>
      <c r="B717" s="4">
        <v>42</v>
      </c>
      <c r="C717" s="4">
        <v>20</v>
      </c>
      <c r="D717" s="81">
        <f t="shared" si="22"/>
        <v>31</v>
      </c>
      <c r="E717" s="189">
        <f t="shared" si="23"/>
        <v>34</v>
      </c>
    </row>
    <row r="718" spans="1:5" x14ac:dyDescent="0.25">
      <c r="A718" s="80">
        <v>43445</v>
      </c>
      <c r="B718" s="4">
        <v>48</v>
      </c>
      <c r="C718" s="4">
        <v>17</v>
      </c>
      <c r="D718" s="81">
        <f t="shared" si="22"/>
        <v>32.5</v>
      </c>
      <c r="E718" s="189">
        <f t="shared" si="23"/>
        <v>32.5</v>
      </c>
    </row>
    <row r="719" spans="1:5" x14ac:dyDescent="0.25">
      <c r="A719" s="80">
        <v>43446</v>
      </c>
      <c r="B719" s="4">
        <v>57</v>
      </c>
      <c r="C719" s="4">
        <v>39</v>
      </c>
      <c r="D719" s="81">
        <f t="shared" si="22"/>
        <v>48</v>
      </c>
      <c r="E719" s="189">
        <f t="shared" si="23"/>
        <v>17</v>
      </c>
    </row>
    <row r="720" spans="1:5" x14ac:dyDescent="0.25">
      <c r="A720" s="80">
        <v>43447</v>
      </c>
      <c r="B720" s="4">
        <v>55</v>
      </c>
      <c r="C720" s="4">
        <v>44</v>
      </c>
      <c r="D720" s="81">
        <f t="shared" si="22"/>
        <v>49.5</v>
      </c>
      <c r="E720" s="189">
        <f t="shared" si="23"/>
        <v>15.5</v>
      </c>
    </row>
    <row r="721" spans="1:5" x14ac:dyDescent="0.25">
      <c r="A721" s="80">
        <v>43448</v>
      </c>
      <c r="B721" s="4">
        <v>51</v>
      </c>
      <c r="C721" s="4">
        <v>49</v>
      </c>
      <c r="D721" s="81">
        <f t="shared" si="22"/>
        <v>50</v>
      </c>
      <c r="E721" s="189">
        <f t="shared" si="23"/>
        <v>15</v>
      </c>
    </row>
    <row r="722" spans="1:5" x14ac:dyDescent="0.25">
      <c r="A722" s="80">
        <v>43449</v>
      </c>
      <c r="B722" s="4">
        <v>50</v>
      </c>
      <c r="C722" s="4">
        <v>39</v>
      </c>
      <c r="D722" s="81">
        <f t="shared" si="22"/>
        <v>44.5</v>
      </c>
      <c r="E722" s="189">
        <f t="shared" si="23"/>
        <v>20.5</v>
      </c>
    </row>
    <row r="723" spans="1:5" x14ac:dyDescent="0.25">
      <c r="A723" s="80">
        <v>43450</v>
      </c>
      <c r="B723" s="4">
        <v>58</v>
      </c>
      <c r="C723" s="4">
        <v>35</v>
      </c>
      <c r="D723" s="81">
        <f t="shared" si="22"/>
        <v>46.5</v>
      </c>
      <c r="E723" s="189">
        <f t="shared" si="23"/>
        <v>18.5</v>
      </c>
    </row>
    <row r="724" spans="1:5" x14ac:dyDescent="0.25">
      <c r="A724" s="80">
        <v>43451</v>
      </c>
      <c r="B724" s="4">
        <v>56</v>
      </c>
      <c r="C724" s="4">
        <v>29</v>
      </c>
      <c r="D724" s="81">
        <f t="shared" si="22"/>
        <v>42.5</v>
      </c>
      <c r="E724" s="189">
        <f t="shared" si="23"/>
        <v>22.5</v>
      </c>
    </row>
    <row r="725" spans="1:5" x14ac:dyDescent="0.25">
      <c r="A725" s="80">
        <v>43452</v>
      </c>
      <c r="B725" s="4">
        <v>51</v>
      </c>
      <c r="C725" s="4">
        <v>29</v>
      </c>
      <c r="D725" s="81">
        <f t="shared" si="22"/>
        <v>40</v>
      </c>
      <c r="E725" s="189">
        <f t="shared" si="23"/>
        <v>25</v>
      </c>
    </row>
    <row r="726" spans="1:5" x14ac:dyDescent="0.25">
      <c r="A726" s="80">
        <v>43453</v>
      </c>
      <c r="B726" s="4">
        <v>54</v>
      </c>
      <c r="C726" s="4">
        <v>31</v>
      </c>
      <c r="D726" s="81">
        <f t="shared" si="22"/>
        <v>42.5</v>
      </c>
      <c r="E726" s="189">
        <f t="shared" si="23"/>
        <v>22.5</v>
      </c>
    </row>
    <row r="727" spans="1:5" x14ac:dyDescent="0.25">
      <c r="A727" s="80">
        <v>43454</v>
      </c>
      <c r="B727" s="4">
        <v>50</v>
      </c>
      <c r="C727" s="4">
        <v>39</v>
      </c>
      <c r="D727" s="81">
        <f t="shared" si="22"/>
        <v>44.5</v>
      </c>
      <c r="E727" s="189">
        <f t="shared" si="23"/>
        <v>20.5</v>
      </c>
    </row>
    <row r="728" spans="1:5" x14ac:dyDescent="0.25">
      <c r="A728" s="80">
        <v>43455</v>
      </c>
      <c r="B728" s="4">
        <v>40</v>
      </c>
      <c r="C728" s="4">
        <v>28</v>
      </c>
      <c r="D728" s="81">
        <f t="shared" si="22"/>
        <v>34</v>
      </c>
      <c r="E728" s="189">
        <f t="shared" si="23"/>
        <v>31</v>
      </c>
    </row>
    <row r="729" spans="1:5" x14ac:dyDescent="0.25">
      <c r="A729" s="80">
        <v>43456</v>
      </c>
      <c r="B729" s="4">
        <v>51</v>
      </c>
      <c r="C729" s="4">
        <v>25</v>
      </c>
      <c r="D729" s="81">
        <f t="shared" si="22"/>
        <v>38</v>
      </c>
      <c r="E729" s="189">
        <f t="shared" si="23"/>
        <v>27</v>
      </c>
    </row>
    <row r="730" spans="1:5" x14ac:dyDescent="0.25">
      <c r="A730" s="80">
        <v>43457</v>
      </c>
      <c r="B730" s="4">
        <v>45</v>
      </c>
      <c r="C730" s="4">
        <v>28</v>
      </c>
      <c r="D730" s="81">
        <f t="shared" si="22"/>
        <v>36.5</v>
      </c>
      <c r="E730" s="189">
        <f t="shared" si="23"/>
        <v>28.5</v>
      </c>
    </row>
    <row r="731" spans="1:5" x14ac:dyDescent="0.25">
      <c r="A731" s="80">
        <v>43458</v>
      </c>
      <c r="B731" s="4">
        <v>50</v>
      </c>
      <c r="C731" s="4">
        <v>23</v>
      </c>
      <c r="D731" s="81">
        <f t="shared" si="22"/>
        <v>36.5</v>
      </c>
      <c r="E731" s="189">
        <f t="shared" si="23"/>
        <v>28.5</v>
      </c>
    </row>
    <row r="732" spans="1:5" x14ac:dyDescent="0.25">
      <c r="A732" s="80">
        <v>43459</v>
      </c>
      <c r="B732" s="4">
        <v>53</v>
      </c>
      <c r="C732" s="4">
        <v>34</v>
      </c>
      <c r="D732" s="81">
        <f t="shared" si="22"/>
        <v>43.5</v>
      </c>
      <c r="E732" s="189">
        <f t="shared" si="23"/>
        <v>21.5</v>
      </c>
    </row>
    <row r="733" spans="1:5" x14ac:dyDescent="0.25">
      <c r="A733" s="80">
        <v>43460</v>
      </c>
      <c r="B733" s="4">
        <v>52</v>
      </c>
      <c r="C733" s="4">
        <v>30</v>
      </c>
      <c r="D733" s="81">
        <f t="shared" si="22"/>
        <v>41</v>
      </c>
      <c r="E733" s="189">
        <f t="shared" si="23"/>
        <v>24</v>
      </c>
    </row>
    <row r="734" spans="1:5" x14ac:dyDescent="0.25">
      <c r="A734" s="80">
        <v>43461</v>
      </c>
      <c r="B734" s="4">
        <v>58</v>
      </c>
      <c r="C734" s="4">
        <v>49</v>
      </c>
      <c r="D734" s="81">
        <f t="shared" si="22"/>
        <v>53.5</v>
      </c>
      <c r="E734" s="189">
        <f t="shared" si="23"/>
        <v>11.5</v>
      </c>
    </row>
    <row r="735" spans="1:5" x14ac:dyDescent="0.25">
      <c r="A735" s="80">
        <v>43462</v>
      </c>
      <c r="B735" s="4">
        <v>55</v>
      </c>
      <c r="C735" s="4">
        <v>29</v>
      </c>
      <c r="D735" s="81">
        <f t="shared" si="22"/>
        <v>42</v>
      </c>
      <c r="E735" s="189">
        <f t="shared" si="23"/>
        <v>23</v>
      </c>
    </row>
    <row r="736" spans="1:5" x14ac:dyDescent="0.25">
      <c r="A736" s="80">
        <v>43463</v>
      </c>
      <c r="B736" s="4">
        <v>36</v>
      </c>
      <c r="C736" s="4">
        <v>29</v>
      </c>
      <c r="D736" s="81">
        <f t="shared" si="22"/>
        <v>32.5</v>
      </c>
      <c r="E736" s="189">
        <f t="shared" si="23"/>
        <v>32.5</v>
      </c>
    </row>
    <row r="737" spans="1:5" x14ac:dyDescent="0.25">
      <c r="A737" s="80">
        <v>43464</v>
      </c>
      <c r="B737" s="4">
        <v>48</v>
      </c>
      <c r="C737" s="4">
        <v>30</v>
      </c>
      <c r="D737" s="81">
        <f t="shared" si="22"/>
        <v>39</v>
      </c>
      <c r="E737" s="189">
        <f t="shared" si="23"/>
        <v>26</v>
      </c>
    </row>
    <row r="738" spans="1:5" x14ac:dyDescent="0.25">
      <c r="A738" s="80">
        <v>43465</v>
      </c>
      <c r="B738" s="4">
        <v>64</v>
      </c>
      <c r="C738" s="4">
        <v>41</v>
      </c>
      <c r="D738" s="81">
        <f t="shared" si="22"/>
        <v>52.5</v>
      </c>
      <c r="E738" s="189">
        <f t="shared" si="23"/>
        <v>12.5</v>
      </c>
    </row>
    <row r="739" spans="1:5" x14ac:dyDescent="0.25">
      <c r="A739" s="80">
        <v>43466</v>
      </c>
      <c r="B739" s="192">
        <v>46</v>
      </c>
      <c r="C739" s="192">
        <v>37</v>
      </c>
      <c r="D739" s="193">
        <f t="shared" si="22"/>
        <v>41.5</v>
      </c>
      <c r="E739" s="193">
        <f t="shared" si="23"/>
        <v>23.5</v>
      </c>
    </row>
    <row r="740" spans="1:5" x14ac:dyDescent="0.25">
      <c r="A740" s="80">
        <v>43467</v>
      </c>
      <c r="B740" s="192">
        <v>39</v>
      </c>
      <c r="C740" s="192">
        <v>36</v>
      </c>
      <c r="D740" s="193">
        <f t="shared" si="22"/>
        <v>37.5</v>
      </c>
      <c r="E740" s="193">
        <f t="shared" si="23"/>
        <v>27.5</v>
      </c>
    </row>
    <row r="741" spans="1:5" x14ac:dyDescent="0.25">
      <c r="A741" s="80">
        <v>43468</v>
      </c>
      <c r="B741" s="192">
        <v>41</v>
      </c>
      <c r="C741" s="192">
        <v>32</v>
      </c>
      <c r="D741" s="193">
        <f t="shared" si="22"/>
        <v>36.5</v>
      </c>
      <c r="E741" s="193">
        <f t="shared" si="23"/>
        <v>28.5</v>
      </c>
    </row>
    <row r="742" spans="1:5" x14ac:dyDescent="0.25">
      <c r="A742" s="80">
        <v>43469</v>
      </c>
      <c r="B742" s="192">
        <v>40</v>
      </c>
      <c r="C742" s="192">
        <v>33</v>
      </c>
      <c r="D742" s="193">
        <f t="shared" si="22"/>
        <v>36.5</v>
      </c>
      <c r="E742" s="193">
        <f t="shared" si="23"/>
        <v>28.5</v>
      </c>
    </row>
    <row r="743" spans="1:5" x14ac:dyDescent="0.25">
      <c r="A743" s="80">
        <v>43470</v>
      </c>
      <c r="B743" s="192">
        <v>57</v>
      </c>
      <c r="C743" s="192">
        <v>31</v>
      </c>
      <c r="D743" s="193">
        <f t="shared" si="22"/>
        <v>44</v>
      </c>
      <c r="E743" s="193">
        <f t="shared" si="23"/>
        <v>21</v>
      </c>
    </row>
    <row r="744" spans="1:5" x14ac:dyDescent="0.25">
      <c r="A744" s="80">
        <v>43471</v>
      </c>
      <c r="B744" s="192">
        <v>59</v>
      </c>
      <c r="C744" s="192">
        <v>33</v>
      </c>
      <c r="D744" s="193">
        <f t="shared" si="22"/>
        <v>46</v>
      </c>
      <c r="E744" s="193">
        <f t="shared" si="23"/>
        <v>19</v>
      </c>
    </row>
    <row r="745" spans="1:5" x14ac:dyDescent="0.25">
      <c r="A745" s="80">
        <v>43472</v>
      </c>
      <c r="B745" s="192">
        <v>58</v>
      </c>
      <c r="C745" s="192">
        <v>53</v>
      </c>
      <c r="D745" s="193">
        <f t="shared" si="22"/>
        <v>55.5</v>
      </c>
      <c r="E745" s="193">
        <f t="shared" si="23"/>
        <v>9.5</v>
      </c>
    </row>
    <row r="746" spans="1:5" x14ac:dyDescent="0.25">
      <c r="A746" s="80">
        <v>43473</v>
      </c>
      <c r="B746" s="192">
        <v>60</v>
      </c>
      <c r="C746" s="192">
        <v>40</v>
      </c>
      <c r="D746" s="193">
        <f t="shared" si="22"/>
        <v>50</v>
      </c>
      <c r="E746" s="193">
        <f t="shared" si="23"/>
        <v>15</v>
      </c>
    </row>
    <row r="747" spans="1:5" x14ac:dyDescent="0.25">
      <c r="A747" s="80">
        <v>43474</v>
      </c>
      <c r="B747" s="192">
        <v>45</v>
      </c>
      <c r="C747" s="192">
        <v>30</v>
      </c>
      <c r="D747" s="193">
        <f t="shared" si="22"/>
        <v>37.5</v>
      </c>
      <c r="E747" s="193">
        <f t="shared" si="23"/>
        <v>27.5</v>
      </c>
    </row>
    <row r="748" spans="1:5" x14ac:dyDescent="0.25">
      <c r="A748" s="80">
        <v>43475</v>
      </c>
      <c r="B748" s="192">
        <v>38</v>
      </c>
      <c r="C748" s="192">
        <v>24</v>
      </c>
      <c r="D748" s="193">
        <f t="shared" si="22"/>
        <v>31</v>
      </c>
      <c r="E748" s="193">
        <f t="shared" si="23"/>
        <v>34</v>
      </c>
    </row>
    <row r="749" spans="1:5" x14ac:dyDescent="0.25">
      <c r="A749" s="80">
        <v>43476</v>
      </c>
      <c r="B749" s="192">
        <v>35</v>
      </c>
      <c r="C749" s="192">
        <v>25</v>
      </c>
      <c r="D749" s="193">
        <f t="shared" si="22"/>
        <v>30</v>
      </c>
      <c r="E749" s="193">
        <f t="shared" si="23"/>
        <v>35</v>
      </c>
    </row>
    <row r="750" spans="1:5" x14ac:dyDescent="0.25">
      <c r="A750" s="80">
        <v>43477</v>
      </c>
      <c r="B750" s="192">
        <v>41</v>
      </c>
      <c r="C750" s="192">
        <v>33</v>
      </c>
      <c r="D750" s="193">
        <f t="shared" si="22"/>
        <v>37</v>
      </c>
      <c r="E750" s="193">
        <f t="shared" si="23"/>
        <v>28</v>
      </c>
    </row>
    <row r="751" spans="1:5" x14ac:dyDescent="0.25">
      <c r="A751" s="80">
        <v>43478</v>
      </c>
      <c r="B751" s="192">
        <v>38</v>
      </c>
      <c r="C751" s="192">
        <v>32</v>
      </c>
      <c r="D751" s="193">
        <f t="shared" si="22"/>
        <v>35</v>
      </c>
      <c r="E751" s="193">
        <f t="shared" si="23"/>
        <v>30</v>
      </c>
    </row>
    <row r="752" spans="1:5" x14ac:dyDescent="0.25">
      <c r="A752" s="80">
        <v>43479</v>
      </c>
      <c r="B752" s="192">
        <v>35</v>
      </c>
      <c r="C752" s="192">
        <v>31</v>
      </c>
      <c r="D752" s="193">
        <f t="shared" si="22"/>
        <v>33</v>
      </c>
      <c r="E752" s="193">
        <f t="shared" si="23"/>
        <v>32</v>
      </c>
    </row>
    <row r="753" spans="1:5" x14ac:dyDescent="0.25">
      <c r="A753" s="80">
        <v>43480</v>
      </c>
      <c r="B753" s="192">
        <v>38</v>
      </c>
      <c r="C753" s="192">
        <v>34</v>
      </c>
      <c r="D753" s="193">
        <f t="shared" si="22"/>
        <v>36</v>
      </c>
      <c r="E753" s="193">
        <f t="shared" si="23"/>
        <v>29</v>
      </c>
    </row>
    <row r="754" spans="1:5" x14ac:dyDescent="0.25">
      <c r="A754" s="80">
        <v>43481</v>
      </c>
      <c r="B754" s="192">
        <v>43</v>
      </c>
      <c r="C754" s="192">
        <v>32</v>
      </c>
      <c r="D754" s="193">
        <f t="shared" si="22"/>
        <v>37.5</v>
      </c>
      <c r="E754" s="193">
        <f t="shared" si="23"/>
        <v>27.5</v>
      </c>
    </row>
    <row r="755" spans="1:5" x14ac:dyDescent="0.25">
      <c r="A755" s="80">
        <v>43482</v>
      </c>
      <c r="B755" s="192">
        <v>48</v>
      </c>
      <c r="C755" s="192">
        <v>40</v>
      </c>
      <c r="D755" s="193">
        <f t="shared" si="22"/>
        <v>44</v>
      </c>
      <c r="E755" s="193">
        <f t="shared" si="23"/>
        <v>21</v>
      </c>
    </row>
    <row r="756" spans="1:5" x14ac:dyDescent="0.25">
      <c r="A756" s="80">
        <v>43483</v>
      </c>
      <c r="B756" s="192">
        <v>46</v>
      </c>
      <c r="C756" s="192">
        <v>39</v>
      </c>
      <c r="D756" s="193">
        <f t="shared" si="22"/>
        <v>42.5</v>
      </c>
      <c r="E756" s="193">
        <f t="shared" si="23"/>
        <v>22.5</v>
      </c>
    </row>
    <row r="757" spans="1:5" x14ac:dyDescent="0.25">
      <c r="A757" s="80">
        <v>43484</v>
      </c>
      <c r="B757" s="192">
        <v>50</v>
      </c>
      <c r="C757" s="192">
        <v>25</v>
      </c>
      <c r="D757" s="193">
        <f t="shared" si="22"/>
        <v>37.5</v>
      </c>
      <c r="E757" s="193">
        <f t="shared" si="23"/>
        <v>27.5</v>
      </c>
    </row>
    <row r="758" spans="1:5" x14ac:dyDescent="0.25">
      <c r="A758" s="80">
        <v>43485</v>
      </c>
      <c r="B758" s="192">
        <v>26</v>
      </c>
      <c r="C758" s="192">
        <v>17</v>
      </c>
      <c r="D758" s="193">
        <f t="shared" si="22"/>
        <v>21.5</v>
      </c>
      <c r="E758" s="193">
        <f t="shared" si="23"/>
        <v>43.5</v>
      </c>
    </row>
    <row r="759" spans="1:5" x14ac:dyDescent="0.25">
      <c r="A759" s="80">
        <v>43486</v>
      </c>
      <c r="B759" s="192">
        <v>28</v>
      </c>
      <c r="C759" s="192">
        <v>20</v>
      </c>
      <c r="D759" s="193">
        <f t="shared" si="22"/>
        <v>24</v>
      </c>
      <c r="E759" s="193">
        <f t="shared" si="23"/>
        <v>41</v>
      </c>
    </row>
    <row r="760" spans="1:5" x14ac:dyDescent="0.25">
      <c r="A760" s="80">
        <v>43487</v>
      </c>
      <c r="B760" s="192">
        <v>49</v>
      </c>
      <c r="C760" s="192">
        <v>27</v>
      </c>
      <c r="D760" s="193">
        <f t="shared" si="22"/>
        <v>38</v>
      </c>
      <c r="E760" s="193">
        <f t="shared" si="23"/>
        <v>27</v>
      </c>
    </row>
    <row r="761" spans="1:5" x14ac:dyDescent="0.25">
      <c r="A761" s="80">
        <v>43488</v>
      </c>
      <c r="B761" s="192">
        <v>52</v>
      </c>
      <c r="C761" s="192">
        <v>26</v>
      </c>
      <c r="D761" s="193">
        <f t="shared" si="22"/>
        <v>39</v>
      </c>
      <c r="E761" s="193">
        <f t="shared" si="23"/>
        <v>26</v>
      </c>
    </row>
    <row r="762" spans="1:5" x14ac:dyDescent="0.25">
      <c r="A762" s="80">
        <v>43489</v>
      </c>
      <c r="B762" s="192">
        <v>40</v>
      </c>
      <c r="C762" s="192">
        <v>24</v>
      </c>
      <c r="D762" s="193">
        <f t="shared" si="22"/>
        <v>32</v>
      </c>
      <c r="E762" s="193">
        <f t="shared" si="23"/>
        <v>33</v>
      </c>
    </row>
    <row r="763" spans="1:5" x14ac:dyDescent="0.25">
      <c r="A763" s="80">
        <v>43490</v>
      </c>
      <c r="B763" s="192">
        <v>30</v>
      </c>
      <c r="C763" s="192">
        <v>16</v>
      </c>
      <c r="D763" s="193">
        <f t="shared" si="22"/>
        <v>23</v>
      </c>
      <c r="E763" s="193">
        <f t="shared" si="23"/>
        <v>42</v>
      </c>
    </row>
    <row r="764" spans="1:5" x14ac:dyDescent="0.25">
      <c r="A764" s="80">
        <v>43491</v>
      </c>
      <c r="B764" s="192">
        <v>43</v>
      </c>
      <c r="C764" s="192">
        <v>24</v>
      </c>
      <c r="D764" s="193">
        <f t="shared" si="22"/>
        <v>33.5</v>
      </c>
      <c r="E764" s="193">
        <f t="shared" si="23"/>
        <v>31.5</v>
      </c>
    </row>
    <row r="765" spans="1:5" x14ac:dyDescent="0.25">
      <c r="A765" s="80">
        <v>43492</v>
      </c>
      <c r="B765" s="192">
        <v>45</v>
      </c>
      <c r="C765" s="192">
        <v>30</v>
      </c>
      <c r="D765" s="193">
        <f t="shared" si="22"/>
        <v>37.5</v>
      </c>
      <c r="E765" s="193">
        <f t="shared" si="23"/>
        <v>27.5</v>
      </c>
    </row>
    <row r="766" spans="1:5" x14ac:dyDescent="0.25">
      <c r="A766" s="80">
        <v>43493</v>
      </c>
      <c r="B766" s="192">
        <v>49</v>
      </c>
      <c r="C766" s="192">
        <v>21</v>
      </c>
      <c r="D766" s="193">
        <f t="shared" si="22"/>
        <v>35</v>
      </c>
      <c r="E766" s="193">
        <f t="shared" si="23"/>
        <v>30</v>
      </c>
    </row>
    <row r="767" spans="1:5" x14ac:dyDescent="0.25">
      <c r="A767" s="80">
        <v>43494</v>
      </c>
      <c r="B767" s="192">
        <v>33</v>
      </c>
      <c r="C767" s="192">
        <v>15</v>
      </c>
      <c r="D767" s="193">
        <f t="shared" si="22"/>
        <v>24</v>
      </c>
      <c r="E767" s="193">
        <f t="shared" si="23"/>
        <v>41</v>
      </c>
    </row>
    <row r="768" spans="1:5" x14ac:dyDescent="0.25">
      <c r="A768" s="80">
        <v>43495</v>
      </c>
      <c r="B768" s="192">
        <v>23</v>
      </c>
      <c r="C768" s="192">
        <v>10</v>
      </c>
      <c r="D768" s="193">
        <f t="shared" si="22"/>
        <v>16.5</v>
      </c>
      <c r="E768" s="193">
        <f t="shared" si="23"/>
        <v>48.5</v>
      </c>
    </row>
    <row r="769" spans="1:5" x14ac:dyDescent="0.25">
      <c r="A769" s="80">
        <v>43496</v>
      </c>
      <c r="B769" s="192">
        <v>33</v>
      </c>
      <c r="C769" s="192">
        <v>13</v>
      </c>
      <c r="D769" s="193">
        <f t="shared" si="22"/>
        <v>23</v>
      </c>
      <c r="E769" s="193">
        <f t="shared" si="23"/>
        <v>42</v>
      </c>
    </row>
    <row r="770" spans="1:5" x14ac:dyDescent="0.25">
      <c r="A770" s="80">
        <v>43497</v>
      </c>
      <c r="B770" s="192">
        <v>53</v>
      </c>
      <c r="C770" s="192">
        <v>30</v>
      </c>
      <c r="D770" s="193">
        <f t="shared" si="22"/>
        <v>41.5</v>
      </c>
      <c r="E770" s="193">
        <f t="shared" si="23"/>
        <v>23.5</v>
      </c>
    </row>
    <row r="771" spans="1:5" x14ac:dyDescent="0.25">
      <c r="A771" s="80">
        <v>43498</v>
      </c>
      <c r="B771" s="192">
        <v>59</v>
      </c>
      <c r="C771" s="192">
        <v>33</v>
      </c>
      <c r="D771" s="193">
        <f t="shared" si="22"/>
        <v>46</v>
      </c>
      <c r="E771" s="193">
        <f t="shared" si="23"/>
        <v>19</v>
      </c>
    </row>
    <row r="772" spans="1:5" x14ac:dyDescent="0.25">
      <c r="A772" s="80">
        <v>43499</v>
      </c>
      <c r="B772" s="192">
        <v>67</v>
      </c>
      <c r="C772" s="192">
        <v>32</v>
      </c>
      <c r="D772" s="193">
        <f t="shared" si="22"/>
        <v>49.5</v>
      </c>
      <c r="E772" s="193">
        <f t="shared" si="23"/>
        <v>15.5</v>
      </c>
    </row>
    <row r="773" spans="1:5" x14ac:dyDescent="0.25">
      <c r="A773" s="80">
        <v>43500</v>
      </c>
      <c r="B773" s="192">
        <v>65</v>
      </c>
      <c r="C773" s="192">
        <v>48</v>
      </c>
      <c r="D773" s="193">
        <f t="shared" si="22"/>
        <v>56.5</v>
      </c>
      <c r="E773" s="193">
        <f t="shared" si="23"/>
        <v>8.5</v>
      </c>
    </row>
    <row r="774" spans="1:5" x14ac:dyDescent="0.25">
      <c r="A774" s="80">
        <v>43501</v>
      </c>
      <c r="B774" s="192">
        <v>48</v>
      </c>
      <c r="C774" s="192">
        <v>38</v>
      </c>
      <c r="D774" s="193">
        <f t="shared" si="22"/>
        <v>43</v>
      </c>
      <c r="E774" s="193">
        <f t="shared" si="23"/>
        <v>22</v>
      </c>
    </row>
    <row r="775" spans="1:5" x14ac:dyDescent="0.25">
      <c r="A775" s="80">
        <v>43502</v>
      </c>
      <c r="B775" s="192">
        <v>59</v>
      </c>
      <c r="C775" s="192">
        <v>47</v>
      </c>
      <c r="D775" s="193">
        <f t="shared" si="22"/>
        <v>53</v>
      </c>
      <c r="E775" s="193">
        <f t="shared" si="23"/>
        <v>12</v>
      </c>
    </row>
    <row r="776" spans="1:5" x14ac:dyDescent="0.25">
      <c r="A776" s="80">
        <v>43503</v>
      </c>
      <c r="B776" s="192">
        <v>67</v>
      </c>
      <c r="C776" s="192">
        <v>23</v>
      </c>
      <c r="D776" s="193">
        <f t="shared" si="22"/>
        <v>45</v>
      </c>
      <c r="E776" s="193">
        <f t="shared" si="23"/>
        <v>20</v>
      </c>
    </row>
    <row r="777" spans="1:5" x14ac:dyDescent="0.25">
      <c r="A777" s="80">
        <v>43504</v>
      </c>
      <c r="B777" s="192">
        <v>30</v>
      </c>
      <c r="C777" s="192">
        <v>18</v>
      </c>
      <c r="D777" s="193">
        <f t="shared" si="22"/>
        <v>24</v>
      </c>
      <c r="E777" s="193">
        <f t="shared" si="23"/>
        <v>41</v>
      </c>
    </row>
    <row r="778" spans="1:5" x14ac:dyDescent="0.25">
      <c r="A778" s="80">
        <v>43505</v>
      </c>
      <c r="B778" s="192">
        <v>36</v>
      </c>
      <c r="C778" s="192">
        <v>18</v>
      </c>
      <c r="D778" s="193">
        <f t="shared" si="22"/>
        <v>27</v>
      </c>
      <c r="E778" s="193">
        <f t="shared" si="23"/>
        <v>38</v>
      </c>
    </row>
    <row r="779" spans="1:5" x14ac:dyDescent="0.25">
      <c r="A779" s="80">
        <v>43506</v>
      </c>
      <c r="B779" s="192">
        <v>41</v>
      </c>
      <c r="C779" s="192">
        <v>31</v>
      </c>
      <c r="D779" s="193">
        <f t="shared" ref="D779:D842" si="24">(B779+C779)/2</f>
        <v>36</v>
      </c>
      <c r="E779" s="193">
        <f t="shared" ref="E779:E842" si="25">IF(65-D779&gt;0,65-D779,0)</f>
        <v>29</v>
      </c>
    </row>
    <row r="780" spans="1:5" x14ac:dyDescent="0.25">
      <c r="A780" s="80">
        <v>43507</v>
      </c>
      <c r="B780" s="192">
        <v>57</v>
      </c>
      <c r="C780" s="192">
        <v>39</v>
      </c>
      <c r="D780" s="193">
        <f t="shared" si="24"/>
        <v>48</v>
      </c>
      <c r="E780" s="193">
        <f t="shared" si="25"/>
        <v>17</v>
      </c>
    </row>
    <row r="781" spans="1:5" x14ac:dyDescent="0.25">
      <c r="A781" s="80">
        <v>43508</v>
      </c>
      <c r="B781" s="192">
        <v>53</v>
      </c>
      <c r="C781" s="192">
        <v>32</v>
      </c>
      <c r="D781" s="193">
        <f t="shared" si="24"/>
        <v>42.5</v>
      </c>
      <c r="E781" s="193">
        <f t="shared" si="25"/>
        <v>22.5</v>
      </c>
    </row>
    <row r="782" spans="1:5" x14ac:dyDescent="0.25">
      <c r="A782" s="80">
        <v>43509</v>
      </c>
      <c r="B782" s="192">
        <v>48</v>
      </c>
      <c r="C782" s="192">
        <v>31</v>
      </c>
      <c r="D782" s="193">
        <f t="shared" si="24"/>
        <v>39.5</v>
      </c>
      <c r="E782" s="193">
        <f t="shared" si="25"/>
        <v>25.5</v>
      </c>
    </row>
    <row r="783" spans="1:5" x14ac:dyDescent="0.25">
      <c r="A783" s="80">
        <v>43510</v>
      </c>
      <c r="B783" s="192">
        <v>54</v>
      </c>
      <c r="C783" s="192">
        <v>43</v>
      </c>
      <c r="D783" s="193">
        <f t="shared" si="24"/>
        <v>48.5</v>
      </c>
      <c r="E783" s="193">
        <f t="shared" si="25"/>
        <v>16.5</v>
      </c>
    </row>
    <row r="784" spans="1:5" x14ac:dyDescent="0.25">
      <c r="A784" s="80">
        <v>43511</v>
      </c>
      <c r="B784" s="192">
        <v>48</v>
      </c>
      <c r="C784" s="192">
        <v>24</v>
      </c>
      <c r="D784" s="193">
        <f t="shared" si="24"/>
        <v>36</v>
      </c>
      <c r="E784" s="193">
        <f t="shared" si="25"/>
        <v>29</v>
      </c>
    </row>
    <row r="785" spans="1:5" x14ac:dyDescent="0.25">
      <c r="A785" s="80">
        <v>43512</v>
      </c>
      <c r="B785" s="192">
        <v>33</v>
      </c>
      <c r="C785" s="192">
        <v>24</v>
      </c>
      <c r="D785" s="193">
        <f t="shared" si="24"/>
        <v>28.5</v>
      </c>
      <c r="E785" s="193">
        <f t="shared" si="25"/>
        <v>36.5</v>
      </c>
    </row>
    <row r="786" spans="1:5" x14ac:dyDescent="0.25">
      <c r="A786" s="80">
        <v>43513</v>
      </c>
      <c r="B786" s="192">
        <v>42</v>
      </c>
      <c r="C786" s="192">
        <v>32</v>
      </c>
      <c r="D786" s="193">
        <f t="shared" si="24"/>
        <v>37</v>
      </c>
      <c r="E786" s="193">
        <f t="shared" si="25"/>
        <v>28</v>
      </c>
    </row>
    <row r="787" spans="1:5" x14ac:dyDescent="0.25">
      <c r="A787" s="80">
        <v>43514</v>
      </c>
      <c r="B787" s="192">
        <v>36</v>
      </c>
      <c r="C787" s="192">
        <v>26</v>
      </c>
      <c r="D787" s="193">
        <f t="shared" si="24"/>
        <v>31</v>
      </c>
      <c r="E787" s="193">
        <f t="shared" si="25"/>
        <v>34</v>
      </c>
    </row>
    <row r="788" spans="1:5" x14ac:dyDescent="0.25">
      <c r="A788" s="80">
        <v>43515</v>
      </c>
      <c r="B788" s="192">
        <v>43</v>
      </c>
      <c r="C788" s="192">
        <v>28</v>
      </c>
      <c r="D788" s="193">
        <f t="shared" si="24"/>
        <v>35.5</v>
      </c>
      <c r="E788" s="193">
        <f t="shared" si="25"/>
        <v>29.5</v>
      </c>
    </row>
    <row r="789" spans="1:5" x14ac:dyDescent="0.25">
      <c r="A789" s="80">
        <v>43516</v>
      </c>
      <c r="B789" s="192">
        <v>52</v>
      </c>
      <c r="C789" s="192">
        <v>35</v>
      </c>
      <c r="D789" s="193">
        <f t="shared" si="24"/>
        <v>43.5</v>
      </c>
      <c r="E789" s="193">
        <f t="shared" si="25"/>
        <v>21.5</v>
      </c>
    </row>
    <row r="790" spans="1:5" x14ac:dyDescent="0.25">
      <c r="A790" s="80">
        <v>43517</v>
      </c>
      <c r="B790" s="192">
        <v>46</v>
      </c>
      <c r="C790" s="192">
        <v>30</v>
      </c>
      <c r="D790" s="193">
        <f t="shared" si="24"/>
        <v>38</v>
      </c>
      <c r="E790" s="193">
        <f t="shared" si="25"/>
        <v>27</v>
      </c>
    </row>
    <row r="791" spans="1:5" x14ac:dyDescent="0.25">
      <c r="A791" s="80">
        <v>43518</v>
      </c>
      <c r="B791" s="192">
        <v>46</v>
      </c>
      <c r="C791" s="192">
        <v>40</v>
      </c>
      <c r="D791" s="193">
        <f t="shared" si="24"/>
        <v>43</v>
      </c>
      <c r="E791" s="193">
        <f t="shared" si="25"/>
        <v>22</v>
      </c>
    </row>
    <row r="792" spans="1:5" x14ac:dyDescent="0.25">
      <c r="A792" s="80">
        <v>43519</v>
      </c>
      <c r="B792" s="192">
        <v>62</v>
      </c>
      <c r="C792" s="192">
        <v>46</v>
      </c>
      <c r="D792" s="193">
        <f t="shared" si="24"/>
        <v>54</v>
      </c>
      <c r="E792" s="193">
        <f t="shared" si="25"/>
        <v>11</v>
      </c>
    </row>
    <row r="793" spans="1:5" x14ac:dyDescent="0.25">
      <c r="A793" s="80">
        <v>43520</v>
      </c>
      <c r="B793" s="192">
        <v>56</v>
      </c>
      <c r="C793" s="192">
        <v>32</v>
      </c>
      <c r="D793" s="193">
        <f t="shared" si="24"/>
        <v>44</v>
      </c>
      <c r="E793" s="193">
        <f t="shared" si="25"/>
        <v>21</v>
      </c>
    </row>
    <row r="794" spans="1:5" x14ac:dyDescent="0.25">
      <c r="A794" s="80">
        <v>43521</v>
      </c>
      <c r="B794" s="192">
        <v>46</v>
      </c>
      <c r="C794" s="192">
        <v>27</v>
      </c>
      <c r="D794" s="193">
        <f t="shared" si="24"/>
        <v>36.5</v>
      </c>
      <c r="E794" s="193">
        <f t="shared" si="25"/>
        <v>28.5</v>
      </c>
    </row>
    <row r="795" spans="1:5" x14ac:dyDescent="0.25">
      <c r="A795" s="80">
        <v>43522</v>
      </c>
      <c r="B795" s="192">
        <v>59</v>
      </c>
      <c r="C795" s="192">
        <v>28</v>
      </c>
      <c r="D795" s="193">
        <f t="shared" si="24"/>
        <v>43.5</v>
      </c>
      <c r="E795" s="193">
        <f t="shared" si="25"/>
        <v>21.5</v>
      </c>
    </row>
    <row r="796" spans="1:5" x14ac:dyDescent="0.25">
      <c r="A796" s="80">
        <v>43523</v>
      </c>
      <c r="B796" s="192">
        <v>60</v>
      </c>
      <c r="C796" s="192">
        <v>34</v>
      </c>
      <c r="D796" s="193">
        <f t="shared" si="24"/>
        <v>47</v>
      </c>
      <c r="E796" s="193">
        <f t="shared" si="25"/>
        <v>18</v>
      </c>
    </row>
    <row r="797" spans="1:5" x14ac:dyDescent="0.25">
      <c r="A797" s="80">
        <v>43524</v>
      </c>
      <c r="B797" s="192">
        <v>35</v>
      </c>
      <c r="C797" s="192">
        <v>30</v>
      </c>
      <c r="D797" s="193">
        <f t="shared" si="24"/>
        <v>32.5</v>
      </c>
      <c r="E797" s="193">
        <f t="shared" si="25"/>
        <v>32.5</v>
      </c>
    </row>
    <row r="798" spans="1:5" x14ac:dyDescent="0.25">
      <c r="A798" s="80">
        <v>43525</v>
      </c>
      <c r="B798" s="192">
        <v>39</v>
      </c>
      <c r="C798" s="192">
        <v>30</v>
      </c>
      <c r="D798" s="193">
        <f t="shared" si="24"/>
        <v>34.5</v>
      </c>
      <c r="E798" s="193">
        <f t="shared" si="25"/>
        <v>30.5</v>
      </c>
    </row>
    <row r="799" spans="1:5" x14ac:dyDescent="0.25">
      <c r="A799" s="80">
        <v>43526</v>
      </c>
      <c r="B799" s="192">
        <v>41</v>
      </c>
      <c r="C799" s="192">
        <v>36</v>
      </c>
      <c r="D799" s="193">
        <f t="shared" si="24"/>
        <v>38.5</v>
      </c>
      <c r="E799" s="193">
        <f t="shared" si="25"/>
        <v>26.5</v>
      </c>
    </row>
    <row r="800" spans="1:5" x14ac:dyDescent="0.25">
      <c r="A800" s="80">
        <v>43527</v>
      </c>
      <c r="B800" s="192">
        <v>36</v>
      </c>
      <c r="C800" s="192">
        <v>18</v>
      </c>
      <c r="D800" s="193">
        <f t="shared" si="24"/>
        <v>27</v>
      </c>
      <c r="E800" s="193">
        <f t="shared" si="25"/>
        <v>38</v>
      </c>
    </row>
    <row r="801" spans="1:5" x14ac:dyDescent="0.25">
      <c r="A801" s="80">
        <v>43528</v>
      </c>
      <c r="B801" s="192">
        <v>26</v>
      </c>
      <c r="C801" s="192">
        <v>12</v>
      </c>
      <c r="D801" s="193">
        <f t="shared" si="24"/>
        <v>19</v>
      </c>
      <c r="E801" s="193">
        <f t="shared" si="25"/>
        <v>46</v>
      </c>
    </row>
    <row r="802" spans="1:5" x14ac:dyDescent="0.25">
      <c r="A802" s="80">
        <v>43529</v>
      </c>
      <c r="B802" s="192">
        <v>38</v>
      </c>
      <c r="C802" s="192">
        <v>14</v>
      </c>
      <c r="D802" s="193">
        <f t="shared" si="24"/>
        <v>26</v>
      </c>
      <c r="E802" s="193">
        <f t="shared" si="25"/>
        <v>39</v>
      </c>
    </row>
    <row r="803" spans="1:5" x14ac:dyDescent="0.25">
      <c r="A803" s="80">
        <v>43530</v>
      </c>
      <c r="B803" s="192">
        <v>35</v>
      </c>
      <c r="C803" s="192">
        <v>17</v>
      </c>
      <c r="D803" s="193">
        <f t="shared" si="24"/>
        <v>26</v>
      </c>
      <c r="E803" s="193">
        <f t="shared" si="25"/>
        <v>39</v>
      </c>
    </row>
    <row r="804" spans="1:5" x14ac:dyDescent="0.25">
      <c r="A804" s="80">
        <v>43531</v>
      </c>
      <c r="B804" s="192">
        <v>42</v>
      </c>
      <c r="C804" s="192">
        <v>25</v>
      </c>
      <c r="D804" s="193">
        <f t="shared" si="24"/>
        <v>33.5</v>
      </c>
      <c r="E804" s="193">
        <f t="shared" si="25"/>
        <v>31.5</v>
      </c>
    </row>
    <row r="805" spans="1:5" x14ac:dyDescent="0.25">
      <c r="A805" s="80">
        <v>43532</v>
      </c>
      <c r="B805" s="192">
        <v>49</v>
      </c>
      <c r="C805" s="192">
        <v>35</v>
      </c>
      <c r="D805" s="193">
        <f t="shared" si="24"/>
        <v>42</v>
      </c>
      <c r="E805" s="193">
        <f t="shared" si="25"/>
        <v>23</v>
      </c>
    </row>
    <row r="806" spans="1:5" x14ac:dyDescent="0.25">
      <c r="A806" s="80">
        <v>43533</v>
      </c>
      <c r="B806" s="192">
        <v>66</v>
      </c>
      <c r="C806" s="192">
        <v>44</v>
      </c>
      <c r="D806" s="193">
        <f t="shared" si="24"/>
        <v>55</v>
      </c>
      <c r="E806" s="193">
        <f t="shared" si="25"/>
        <v>10</v>
      </c>
    </row>
    <row r="807" spans="1:5" x14ac:dyDescent="0.25">
      <c r="A807" s="80">
        <v>43534</v>
      </c>
      <c r="B807" s="192">
        <v>54</v>
      </c>
      <c r="C807" s="192">
        <v>38</v>
      </c>
      <c r="D807" s="193">
        <f t="shared" si="24"/>
        <v>46</v>
      </c>
      <c r="E807" s="193">
        <f t="shared" si="25"/>
        <v>19</v>
      </c>
    </row>
    <row r="808" spans="1:5" x14ac:dyDescent="0.25">
      <c r="A808" s="80">
        <v>43535</v>
      </c>
      <c r="B808" s="192">
        <v>54</v>
      </c>
      <c r="C808" s="192">
        <v>37</v>
      </c>
      <c r="D808" s="193">
        <f t="shared" si="24"/>
        <v>45.5</v>
      </c>
      <c r="E808" s="193">
        <f t="shared" si="25"/>
        <v>19.5</v>
      </c>
    </row>
    <row r="809" spans="1:5" x14ac:dyDescent="0.25">
      <c r="A809" s="80">
        <v>43536</v>
      </c>
      <c r="B809" s="192">
        <v>54</v>
      </c>
      <c r="C809" s="192">
        <v>36</v>
      </c>
      <c r="D809" s="193">
        <f t="shared" si="24"/>
        <v>45</v>
      </c>
      <c r="E809" s="193">
        <f t="shared" si="25"/>
        <v>20</v>
      </c>
    </row>
    <row r="810" spans="1:5" x14ac:dyDescent="0.25">
      <c r="A810" s="80">
        <v>43537</v>
      </c>
      <c r="B810" s="192">
        <v>70</v>
      </c>
      <c r="C810" s="192">
        <v>49</v>
      </c>
      <c r="D810" s="193">
        <f t="shared" si="24"/>
        <v>59.5</v>
      </c>
      <c r="E810" s="193">
        <f t="shared" si="25"/>
        <v>5.5</v>
      </c>
    </row>
    <row r="811" spans="1:5" x14ac:dyDescent="0.25">
      <c r="A811" s="80">
        <v>43538</v>
      </c>
      <c r="B811" s="192">
        <v>69</v>
      </c>
      <c r="C811" s="192">
        <v>47</v>
      </c>
      <c r="D811" s="193">
        <f t="shared" si="24"/>
        <v>58</v>
      </c>
      <c r="E811" s="193">
        <f t="shared" si="25"/>
        <v>7</v>
      </c>
    </row>
    <row r="812" spans="1:5" x14ac:dyDescent="0.25">
      <c r="A812" s="80">
        <v>43539</v>
      </c>
      <c r="B812" s="192">
        <v>55</v>
      </c>
      <c r="C812" s="192">
        <v>35</v>
      </c>
      <c r="D812" s="193">
        <f t="shared" si="24"/>
        <v>45</v>
      </c>
      <c r="E812" s="193">
        <f t="shared" si="25"/>
        <v>20</v>
      </c>
    </row>
    <row r="813" spans="1:5" x14ac:dyDescent="0.25">
      <c r="A813" s="80">
        <v>43540</v>
      </c>
      <c r="B813" s="192">
        <v>55</v>
      </c>
      <c r="C813" s="192">
        <v>30</v>
      </c>
      <c r="D813" s="193">
        <f t="shared" si="24"/>
        <v>42.5</v>
      </c>
      <c r="E813" s="193">
        <f t="shared" si="25"/>
        <v>22.5</v>
      </c>
    </row>
    <row r="814" spans="1:5" x14ac:dyDescent="0.25">
      <c r="A814" s="80">
        <v>43541</v>
      </c>
      <c r="B814" s="192">
        <v>60</v>
      </c>
      <c r="C814" s="192">
        <v>32</v>
      </c>
      <c r="D814" s="193">
        <f t="shared" si="24"/>
        <v>46</v>
      </c>
      <c r="E814" s="193">
        <f t="shared" si="25"/>
        <v>19</v>
      </c>
    </row>
    <row r="815" spans="1:5" x14ac:dyDescent="0.25">
      <c r="A815" s="80">
        <v>43542</v>
      </c>
      <c r="B815" s="192">
        <v>55</v>
      </c>
      <c r="C815" s="192">
        <v>33</v>
      </c>
      <c r="D815" s="193">
        <f t="shared" si="24"/>
        <v>44</v>
      </c>
      <c r="E815" s="193">
        <f t="shared" si="25"/>
        <v>21</v>
      </c>
    </row>
    <row r="816" spans="1:5" x14ac:dyDescent="0.25">
      <c r="A816" s="80">
        <v>43543</v>
      </c>
      <c r="B816" s="192">
        <v>58</v>
      </c>
      <c r="C816" s="192">
        <v>31</v>
      </c>
      <c r="D816" s="193">
        <f t="shared" si="24"/>
        <v>44.5</v>
      </c>
      <c r="E816" s="193">
        <f t="shared" si="25"/>
        <v>20.5</v>
      </c>
    </row>
    <row r="817" spans="1:5" x14ac:dyDescent="0.25">
      <c r="A817" s="80">
        <v>43544</v>
      </c>
      <c r="B817" s="192">
        <v>50</v>
      </c>
      <c r="C817" s="192">
        <v>39</v>
      </c>
      <c r="D817" s="193">
        <f t="shared" si="24"/>
        <v>44.5</v>
      </c>
      <c r="E817" s="193">
        <f t="shared" si="25"/>
        <v>20.5</v>
      </c>
    </row>
    <row r="818" spans="1:5" x14ac:dyDescent="0.25">
      <c r="A818" s="80">
        <v>43545</v>
      </c>
      <c r="B818" s="192">
        <v>56</v>
      </c>
      <c r="C818" s="192">
        <v>34</v>
      </c>
      <c r="D818" s="193">
        <f t="shared" si="24"/>
        <v>45</v>
      </c>
      <c r="E818" s="193">
        <f t="shared" si="25"/>
        <v>20</v>
      </c>
    </row>
    <row r="819" spans="1:5" x14ac:dyDescent="0.25">
      <c r="A819" s="80">
        <v>43546</v>
      </c>
      <c r="B819" s="192">
        <v>68</v>
      </c>
      <c r="C819" s="192">
        <v>31</v>
      </c>
      <c r="D819" s="193">
        <f t="shared" si="24"/>
        <v>49.5</v>
      </c>
      <c r="E819" s="193">
        <f t="shared" si="25"/>
        <v>15.5</v>
      </c>
    </row>
    <row r="820" spans="1:5" x14ac:dyDescent="0.25">
      <c r="A820" s="80">
        <v>43547</v>
      </c>
      <c r="B820" s="192">
        <v>60</v>
      </c>
      <c r="C820" s="192">
        <v>37</v>
      </c>
      <c r="D820" s="193">
        <f t="shared" si="24"/>
        <v>48.5</v>
      </c>
      <c r="E820" s="193">
        <f t="shared" si="25"/>
        <v>16.5</v>
      </c>
    </row>
    <row r="821" spans="1:5" x14ac:dyDescent="0.25">
      <c r="A821" s="80">
        <v>43548</v>
      </c>
      <c r="B821" s="192">
        <v>69</v>
      </c>
      <c r="C821" s="192">
        <v>48</v>
      </c>
      <c r="D821" s="193">
        <f t="shared" si="24"/>
        <v>58.5</v>
      </c>
      <c r="E821" s="193">
        <f t="shared" si="25"/>
        <v>6.5</v>
      </c>
    </row>
    <row r="822" spans="1:5" x14ac:dyDescent="0.25">
      <c r="A822" s="80">
        <v>43549</v>
      </c>
      <c r="B822" s="192">
        <v>56</v>
      </c>
      <c r="C822" s="192">
        <v>42</v>
      </c>
      <c r="D822" s="193">
        <f t="shared" si="24"/>
        <v>49</v>
      </c>
      <c r="E822" s="193">
        <f t="shared" si="25"/>
        <v>16</v>
      </c>
    </row>
    <row r="823" spans="1:5" x14ac:dyDescent="0.25">
      <c r="A823" s="80">
        <v>43550</v>
      </c>
      <c r="B823" s="192">
        <v>56</v>
      </c>
      <c r="C823" s="192">
        <v>33</v>
      </c>
      <c r="D823" s="193">
        <f t="shared" si="24"/>
        <v>44.5</v>
      </c>
      <c r="E823" s="193">
        <f t="shared" si="25"/>
        <v>20.5</v>
      </c>
    </row>
    <row r="824" spans="1:5" x14ac:dyDescent="0.25">
      <c r="A824" s="80">
        <v>43551</v>
      </c>
      <c r="B824" s="192">
        <v>62</v>
      </c>
      <c r="C824" s="192">
        <v>29</v>
      </c>
      <c r="D824" s="193">
        <f t="shared" si="24"/>
        <v>45.5</v>
      </c>
      <c r="E824" s="193">
        <f t="shared" si="25"/>
        <v>19.5</v>
      </c>
    </row>
    <row r="825" spans="1:5" x14ac:dyDescent="0.25">
      <c r="A825" s="80">
        <v>43552</v>
      </c>
      <c r="B825" s="192">
        <v>72</v>
      </c>
      <c r="C825" s="192">
        <v>43</v>
      </c>
      <c r="D825" s="193">
        <f t="shared" si="24"/>
        <v>57.5</v>
      </c>
      <c r="E825" s="193">
        <f t="shared" si="25"/>
        <v>7.5</v>
      </c>
    </row>
    <row r="826" spans="1:5" x14ac:dyDescent="0.25">
      <c r="A826" s="80">
        <v>43553</v>
      </c>
      <c r="B826" s="192">
        <v>63</v>
      </c>
      <c r="C826" s="192">
        <v>54</v>
      </c>
      <c r="D826" s="193">
        <f t="shared" si="24"/>
        <v>58.5</v>
      </c>
      <c r="E826" s="193">
        <f t="shared" si="25"/>
        <v>6.5</v>
      </c>
    </row>
    <row r="827" spans="1:5" x14ac:dyDescent="0.25">
      <c r="A827" s="80">
        <v>43554</v>
      </c>
      <c r="B827" s="192">
        <v>61</v>
      </c>
      <c r="C827" s="192">
        <v>39</v>
      </c>
      <c r="D827" s="193">
        <f t="shared" si="24"/>
        <v>50</v>
      </c>
      <c r="E827" s="193">
        <f t="shared" si="25"/>
        <v>15</v>
      </c>
    </row>
    <row r="828" spans="1:5" x14ac:dyDescent="0.25">
      <c r="A828" s="80">
        <v>43555</v>
      </c>
      <c r="B828" s="192">
        <v>47</v>
      </c>
      <c r="C828" s="192">
        <v>34</v>
      </c>
      <c r="D828" s="193">
        <f t="shared" si="24"/>
        <v>40.5</v>
      </c>
      <c r="E828" s="193">
        <f t="shared" si="25"/>
        <v>24.5</v>
      </c>
    </row>
    <row r="829" spans="1:5" x14ac:dyDescent="0.25">
      <c r="A829" s="80">
        <v>43556</v>
      </c>
      <c r="B829" s="192">
        <v>52</v>
      </c>
      <c r="C829" s="192">
        <v>30</v>
      </c>
      <c r="D829" s="193">
        <f t="shared" si="24"/>
        <v>41</v>
      </c>
      <c r="E829" s="193">
        <f t="shared" si="25"/>
        <v>24</v>
      </c>
    </row>
    <row r="830" spans="1:5" x14ac:dyDescent="0.25">
      <c r="A830" s="80">
        <v>43557</v>
      </c>
      <c r="B830" s="192">
        <v>63</v>
      </c>
      <c r="C830" s="192">
        <v>31</v>
      </c>
      <c r="D830" s="193">
        <f t="shared" si="24"/>
        <v>47</v>
      </c>
      <c r="E830" s="193">
        <f t="shared" si="25"/>
        <v>18</v>
      </c>
    </row>
    <row r="831" spans="1:5" x14ac:dyDescent="0.25">
      <c r="A831" s="80">
        <v>43558</v>
      </c>
      <c r="B831" s="192">
        <v>69</v>
      </c>
      <c r="C831" s="192">
        <v>42</v>
      </c>
      <c r="D831" s="193">
        <f t="shared" si="24"/>
        <v>55.5</v>
      </c>
      <c r="E831" s="193">
        <f t="shared" si="25"/>
        <v>9.5</v>
      </c>
    </row>
    <row r="832" spans="1:5" x14ac:dyDescent="0.25">
      <c r="A832" s="80">
        <v>43559</v>
      </c>
      <c r="B832" s="192">
        <v>57</v>
      </c>
      <c r="C832" s="192">
        <v>48</v>
      </c>
      <c r="D832" s="193">
        <f t="shared" si="24"/>
        <v>52.5</v>
      </c>
      <c r="E832" s="193">
        <f t="shared" si="25"/>
        <v>12.5</v>
      </c>
    </row>
    <row r="833" spans="1:5" x14ac:dyDescent="0.25">
      <c r="A833" s="80">
        <v>43560</v>
      </c>
      <c r="B833" s="192">
        <v>63</v>
      </c>
      <c r="C833" s="192">
        <v>52</v>
      </c>
      <c r="D833" s="193">
        <f t="shared" si="24"/>
        <v>57.5</v>
      </c>
      <c r="E833" s="193">
        <f t="shared" si="25"/>
        <v>7.5</v>
      </c>
    </row>
    <row r="834" spans="1:5" x14ac:dyDescent="0.25">
      <c r="A834" s="80">
        <v>43561</v>
      </c>
      <c r="B834" s="192">
        <v>72</v>
      </c>
      <c r="C834" s="192">
        <v>46</v>
      </c>
      <c r="D834" s="193">
        <f t="shared" si="24"/>
        <v>59</v>
      </c>
      <c r="E834" s="193">
        <f t="shared" si="25"/>
        <v>6</v>
      </c>
    </row>
    <row r="835" spans="1:5" x14ac:dyDescent="0.25">
      <c r="A835" s="80">
        <v>43562</v>
      </c>
      <c r="B835" s="192">
        <v>71</v>
      </c>
      <c r="C835" s="192">
        <v>60</v>
      </c>
      <c r="D835" s="193">
        <f t="shared" si="24"/>
        <v>65.5</v>
      </c>
      <c r="E835" s="193">
        <f t="shared" si="25"/>
        <v>0</v>
      </c>
    </row>
    <row r="836" spans="1:5" x14ac:dyDescent="0.25">
      <c r="A836" s="80">
        <v>43563</v>
      </c>
      <c r="B836" s="192">
        <v>78</v>
      </c>
      <c r="C836" s="192">
        <v>55</v>
      </c>
      <c r="D836" s="193">
        <f t="shared" si="24"/>
        <v>66.5</v>
      </c>
      <c r="E836" s="193">
        <f t="shared" si="25"/>
        <v>0</v>
      </c>
    </row>
    <row r="837" spans="1:5" x14ac:dyDescent="0.25">
      <c r="A837" s="80">
        <v>43564</v>
      </c>
      <c r="B837" s="192">
        <v>78</v>
      </c>
      <c r="C837" s="192">
        <v>49</v>
      </c>
      <c r="D837" s="193">
        <f t="shared" si="24"/>
        <v>63.5</v>
      </c>
      <c r="E837" s="193">
        <f t="shared" si="25"/>
        <v>1.5</v>
      </c>
    </row>
    <row r="838" spans="1:5" x14ac:dyDescent="0.25">
      <c r="A838" s="80">
        <v>43565</v>
      </c>
      <c r="B838" s="192">
        <v>82</v>
      </c>
      <c r="C838" s="192">
        <v>51</v>
      </c>
      <c r="D838" s="193">
        <f t="shared" si="24"/>
        <v>66.5</v>
      </c>
      <c r="E838" s="193">
        <f t="shared" si="25"/>
        <v>0</v>
      </c>
    </row>
    <row r="839" spans="1:5" x14ac:dyDescent="0.25">
      <c r="A839" s="80">
        <v>43566</v>
      </c>
      <c r="B839" s="192">
        <v>82</v>
      </c>
      <c r="C839" s="192">
        <v>56</v>
      </c>
      <c r="D839" s="193">
        <f t="shared" si="24"/>
        <v>69</v>
      </c>
      <c r="E839" s="193">
        <f t="shared" si="25"/>
        <v>0</v>
      </c>
    </row>
    <row r="840" spans="1:5" x14ac:dyDescent="0.25">
      <c r="A840" s="80">
        <v>43567</v>
      </c>
      <c r="B840" s="192">
        <v>64</v>
      </c>
      <c r="C840" s="192">
        <v>45</v>
      </c>
      <c r="D840" s="193">
        <f t="shared" si="24"/>
        <v>54.5</v>
      </c>
      <c r="E840" s="193">
        <f t="shared" si="25"/>
        <v>10.5</v>
      </c>
    </row>
    <row r="841" spans="1:5" x14ac:dyDescent="0.25">
      <c r="A841" s="80">
        <v>43568</v>
      </c>
      <c r="B841" s="192">
        <v>60</v>
      </c>
      <c r="C841" s="192">
        <v>45</v>
      </c>
      <c r="D841" s="193">
        <f t="shared" si="24"/>
        <v>52.5</v>
      </c>
      <c r="E841" s="193">
        <f t="shared" si="25"/>
        <v>12.5</v>
      </c>
    </row>
    <row r="842" spans="1:5" x14ac:dyDescent="0.25">
      <c r="A842" s="80">
        <v>43569</v>
      </c>
      <c r="B842" s="192">
        <v>49</v>
      </c>
      <c r="C842" s="192">
        <v>35</v>
      </c>
      <c r="D842" s="193">
        <f t="shared" si="24"/>
        <v>42</v>
      </c>
      <c r="E842" s="193">
        <f t="shared" si="25"/>
        <v>23</v>
      </c>
    </row>
    <row r="843" spans="1:5" x14ac:dyDescent="0.25">
      <c r="A843" s="80">
        <v>43570</v>
      </c>
      <c r="B843" s="192">
        <v>65</v>
      </c>
      <c r="C843" s="192">
        <v>33</v>
      </c>
      <c r="D843" s="193">
        <f t="shared" ref="D843:D906" si="26">(B843+C843)/2</f>
        <v>49</v>
      </c>
      <c r="E843" s="193">
        <f t="shared" ref="E843:E906" si="27">IF(65-D843&gt;0,65-D843,0)</f>
        <v>16</v>
      </c>
    </row>
    <row r="844" spans="1:5" x14ac:dyDescent="0.25">
      <c r="A844" s="80">
        <v>43571</v>
      </c>
      <c r="B844" s="192">
        <v>73</v>
      </c>
      <c r="C844" s="192">
        <v>49</v>
      </c>
      <c r="D844" s="193">
        <f t="shared" si="26"/>
        <v>61</v>
      </c>
      <c r="E844" s="193">
        <f t="shared" si="27"/>
        <v>4</v>
      </c>
    </row>
    <row r="845" spans="1:5" x14ac:dyDescent="0.25">
      <c r="A845" s="80">
        <v>43572</v>
      </c>
      <c r="B845" s="192">
        <v>73</v>
      </c>
      <c r="C845" s="192">
        <v>58</v>
      </c>
      <c r="D845" s="193">
        <f t="shared" si="26"/>
        <v>65.5</v>
      </c>
      <c r="E845" s="193">
        <f t="shared" si="27"/>
        <v>0</v>
      </c>
    </row>
    <row r="846" spans="1:5" x14ac:dyDescent="0.25">
      <c r="A846" s="80">
        <v>43573</v>
      </c>
      <c r="B846" s="192">
        <v>66</v>
      </c>
      <c r="C846" s="192">
        <v>48</v>
      </c>
      <c r="D846" s="193">
        <f t="shared" si="26"/>
        <v>57</v>
      </c>
      <c r="E846" s="193">
        <f t="shared" si="27"/>
        <v>8</v>
      </c>
    </row>
    <row r="847" spans="1:5" x14ac:dyDescent="0.25">
      <c r="A847" s="80">
        <v>43574</v>
      </c>
      <c r="B847" s="192">
        <v>52</v>
      </c>
      <c r="C847" s="192">
        <v>45</v>
      </c>
      <c r="D847" s="193">
        <f t="shared" si="26"/>
        <v>48.5</v>
      </c>
      <c r="E847" s="193">
        <f t="shared" si="27"/>
        <v>16.5</v>
      </c>
    </row>
    <row r="848" spans="1:5" x14ac:dyDescent="0.25">
      <c r="A848" s="80">
        <v>43575</v>
      </c>
      <c r="B848" s="192">
        <v>68</v>
      </c>
      <c r="C848" s="192">
        <v>42</v>
      </c>
      <c r="D848" s="193">
        <f t="shared" si="26"/>
        <v>55</v>
      </c>
      <c r="E848" s="193">
        <f t="shared" si="27"/>
        <v>10</v>
      </c>
    </row>
    <row r="849" spans="1:5" x14ac:dyDescent="0.25">
      <c r="A849" s="80">
        <v>43576</v>
      </c>
      <c r="B849" s="192">
        <v>76</v>
      </c>
      <c r="C849" s="192">
        <v>38</v>
      </c>
      <c r="D849" s="193">
        <f t="shared" si="26"/>
        <v>57</v>
      </c>
      <c r="E849" s="193">
        <f t="shared" si="27"/>
        <v>8</v>
      </c>
    </row>
    <row r="850" spans="1:5" x14ac:dyDescent="0.25">
      <c r="A850" s="80">
        <v>43577</v>
      </c>
      <c r="B850" s="192">
        <v>77</v>
      </c>
      <c r="C850" s="192">
        <v>52</v>
      </c>
      <c r="D850" s="193">
        <f t="shared" si="26"/>
        <v>64.5</v>
      </c>
      <c r="E850" s="193">
        <f t="shared" si="27"/>
        <v>0.5</v>
      </c>
    </row>
    <row r="851" spans="1:5" x14ac:dyDescent="0.25">
      <c r="A851" s="80">
        <v>43578</v>
      </c>
      <c r="B851" s="192">
        <v>80</v>
      </c>
      <c r="C851" s="192">
        <v>56</v>
      </c>
      <c r="D851" s="193">
        <f t="shared" si="26"/>
        <v>68</v>
      </c>
      <c r="E851" s="193">
        <f t="shared" si="27"/>
        <v>0</v>
      </c>
    </row>
    <row r="852" spans="1:5" x14ac:dyDescent="0.25">
      <c r="A852" s="80">
        <v>43579</v>
      </c>
      <c r="B852" s="192">
        <v>78</v>
      </c>
      <c r="C852" s="192">
        <v>57</v>
      </c>
      <c r="D852" s="193">
        <f t="shared" si="26"/>
        <v>67.5</v>
      </c>
      <c r="E852" s="193">
        <f t="shared" si="27"/>
        <v>0</v>
      </c>
    </row>
    <row r="853" spans="1:5" x14ac:dyDescent="0.25">
      <c r="A853" s="80">
        <v>43580</v>
      </c>
      <c r="B853" s="192">
        <v>71</v>
      </c>
      <c r="C853" s="192">
        <v>56</v>
      </c>
      <c r="D853" s="193">
        <f t="shared" si="26"/>
        <v>63.5</v>
      </c>
      <c r="E853" s="193">
        <f t="shared" si="27"/>
        <v>1.5</v>
      </c>
    </row>
    <row r="854" spans="1:5" x14ac:dyDescent="0.25">
      <c r="A854" s="80">
        <v>43581</v>
      </c>
      <c r="B854" s="192">
        <v>70</v>
      </c>
      <c r="C854" s="192">
        <v>48</v>
      </c>
      <c r="D854" s="193">
        <f t="shared" si="26"/>
        <v>59</v>
      </c>
      <c r="E854" s="193">
        <f t="shared" si="27"/>
        <v>6</v>
      </c>
    </row>
    <row r="855" spans="1:5" x14ac:dyDescent="0.25">
      <c r="A855" s="80">
        <v>43582</v>
      </c>
      <c r="B855" s="192">
        <v>75</v>
      </c>
      <c r="C855" s="192">
        <v>48</v>
      </c>
      <c r="D855" s="193">
        <f t="shared" si="26"/>
        <v>61.5</v>
      </c>
      <c r="E855" s="193">
        <f t="shared" si="27"/>
        <v>3.5</v>
      </c>
    </row>
    <row r="856" spans="1:5" x14ac:dyDescent="0.25">
      <c r="A856" s="80">
        <v>43583</v>
      </c>
      <c r="B856" s="192">
        <v>61</v>
      </c>
      <c r="C856" s="192">
        <v>46</v>
      </c>
      <c r="D856" s="193">
        <f t="shared" si="26"/>
        <v>53.5</v>
      </c>
      <c r="E856" s="193">
        <f t="shared" si="27"/>
        <v>11.5</v>
      </c>
    </row>
    <row r="857" spans="1:5" x14ac:dyDescent="0.25">
      <c r="A857" s="80">
        <v>43584</v>
      </c>
      <c r="B857" s="192">
        <v>78</v>
      </c>
      <c r="C857" s="192">
        <v>53</v>
      </c>
      <c r="D857" s="193">
        <f t="shared" si="26"/>
        <v>65.5</v>
      </c>
      <c r="E857" s="193">
        <f t="shared" si="27"/>
        <v>0</v>
      </c>
    </row>
    <row r="858" spans="1:5" x14ac:dyDescent="0.25">
      <c r="A858" s="80">
        <v>43585</v>
      </c>
      <c r="B858" s="192">
        <v>82</v>
      </c>
      <c r="C858" s="192">
        <v>63</v>
      </c>
      <c r="D858" s="193">
        <f t="shared" si="26"/>
        <v>72.5</v>
      </c>
      <c r="E858" s="193">
        <f t="shared" si="27"/>
        <v>0</v>
      </c>
    </row>
    <row r="859" spans="1:5" x14ac:dyDescent="0.25">
      <c r="A859" s="80">
        <v>43586</v>
      </c>
      <c r="B859" s="192">
        <v>74</v>
      </c>
      <c r="C859" s="192">
        <v>62</v>
      </c>
      <c r="D859" s="193">
        <f t="shared" si="26"/>
        <v>68</v>
      </c>
      <c r="E859" s="193">
        <f t="shared" si="27"/>
        <v>0</v>
      </c>
    </row>
    <row r="860" spans="1:5" x14ac:dyDescent="0.25">
      <c r="A860" s="80">
        <v>43587</v>
      </c>
      <c r="B860" s="192">
        <v>70</v>
      </c>
      <c r="C860" s="192">
        <v>63</v>
      </c>
      <c r="D860" s="193">
        <f t="shared" si="26"/>
        <v>66.5</v>
      </c>
      <c r="E860" s="193">
        <f t="shared" si="27"/>
        <v>0</v>
      </c>
    </row>
    <row r="861" spans="1:5" x14ac:dyDescent="0.25">
      <c r="A861" s="80">
        <v>43588</v>
      </c>
      <c r="B861" s="192">
        <v>70</v>
      </c>
      <c r="C861" s="192">
        <v>60</v>
      </c>
      <c r="D861" s="193">
        <f t="shared" si="26"/>
        <v>65</v>
      </c>
      <c r="E861" s="193">
        <f t="shared" si="27"/>
        <v>0</v>
      </c>
    </row>
    <row r="862" spans="1:5" x14ac:dyDescent="0.25">
      <c r="A862" s="80">
        <v>43589</v>
      </c>
      <c r="B862" s="192">
        <v>65</v>
      </c>
      <c r="C862" s="192">
        <v>52</v>
      </c>
      <c r="D862" s="193">
        <f t="shared" si="26"/>
        <v>58.5</v>
      </c>
      <c r="E862" s="193">
        <f t="shared" si="27"/>
        <v>6.5</v>
      </c>
    </row>
    <row r="863" spans="1:5" x14ac:dyDescent="0.25">
      <c r="A863" s="80">
        <v>43590</v>
      </c>
      <c r="B863" s="192">
        <v>74</v>
      </c>
      <c r="C863" s="192">
        <v>51</v>
      </c>
      <c r="D863" s="193">
        <f t="shared" si="26"/>
        <v>62.5</v>
      </c>
      <c r="E863" s="193">
        <f t="shared" si="27"/>
        <v>2.5</v>
      </c>
    </row>
    <row r="864" spans="1:5" x14ac:dyDescent="0.25">
      <c r="A864" s="80">
        <v>43591</v>
      </c>
      <c r="B864" s="192">
        <v>73</v>
      </c>
      <c r="C864" s="192">
        <v>50</v>
      </c>
      <c r="D864" s="193">
        <f t="shared" si="26"/>
        <v>61.5</v>
      </c>
      <c r="E864" s="193">
        <f t="shared" si="27"/>
        <v>3.5</v>
      </c>
    </row>
    <row r="865" spans="1:5" x14ac:dyDescent="0.25">
      <c r="A865" s="80">
        <v>43592</v>
      </c>
      <c r="B865" s="192">
        <v>82</v>
      </c>
      <c r="C865" s="192">
        <v>57</v>
      </c>
      <c r="D865" s="193">
        <f t="shared" si="26"/>
        <v>69.5</v>
      </c>
      <c r="E865" s="193">
        <f t="shared" si="27"/>
        <v>0</v>
      </c>
    </row>
    <row r="866" spans="1:5" x14ac:dyDescent="0.25">
      <c r="A866" s="80">
        <v>43593</v>
      </c>
      <c r="B866" s="192">
        <v>85</v>
      </c>
      <c r="C866" s="192">
        <v>64</v>
      </c>
      <c r="D866" s="193">
        <f t="shared" si="26"/>
        <v>74.5</v>
      </c>
      <c r="E866" s="193">
        <f t="shared" si="27"/>
        <v>0</v>
      </c>
    </row>
    <row r="867" spans="1:5" x14ac:dyDescent="0.25">
      <c r="A867" s="80">
        <v>43594</v>
      </c>
      <c r="B867" s="192">
        <v>75</v>
      </c>
      <c r="C867" s="192">
        <v>57</v>
      </c>
      <c r="D867" s="193">
        <f t="shared" si="26"/>
        <v>66</v>
      </c>
      <c r="E867" s="193">
        <f t="shared" si="27"/>
        <v>0</v>
      </c>
    </row>
    <row r="868" spans="1:5" x14ac:dyDescent="0.25">
      <c r="A868" s="80">
        <v>43595</v>
      </c>
      <c r="B868" s="192">
        <v>63</v>
      </c>
      <c r="C868" s="192">
        <v>52</v>
      </c>
      <c r="D868" s="193">
        <f t="shared" si="26"/>
        <v>57.5</v>
      </c>
      <c r="E868" s="193">
        <f t="shared" si="27"/>
        <v>7.5</v>
      </c>
    </row>
    <row r="869" spans="1:5" x14ac:dyDescent="0.25">
      <c r="A869" s="80">
        <v>43596</v>
      </c>
      <c r="B869" s="192">
        <v>56</v>
      </c>
      <c r="C869" s="192">
        <v>51</v>
      </c>
      <c r="D869" s="193">
        <f t="shared" si="26"/>
        <v>53.5</v>
      </c>
      <c r="E869" s="193">
        <f t="shared" si="27"/>
        <v>11.5</v>
      </c>
    </row>
    <row r="870" spans="1:5" x14ac:dyDescent="0.25">
      <c r="A870" s="80">
        <v>43597</v>
      </c>
      <c r="B870" s="192">
        <v>63</v>
      </c>
      <c r="C870" s="192">
        <v>51</v>
      </c>
      <c r="D870" s="193">
        <f t="shared" si="26"/>
        <v>57</v>
      </c>
      <c r="E870" s="193">
        <f t="shared" si="27"/>
        <v>8</v>
      </c>
    </row>
    <row r="871" spans="1:5" x14ac:dyDescent="0.25">
      <c r="A871" s="80">
        <v>43598</v>
      </c>
      <c r="B871" s="192">
        <v>65</v>
      </c>
      <c r="C871" s="192">
        <v>47</v>
      </c>
      <c r="D871" s="193">
        <f t="shared" si="26"/>
        <v>56</v>
      </c>
      <c r="E871" s="193">
        <f t="shared" si="27"/>
        <v>9</v>
      </c>
    </row>
    <row r="872" spans="1:5" x14ac:dyDescent="0.25">
      <c r="A872" s="80">
        <v>43599</v>
      </c>
      <c r="B872" s="192">
        <v>72</v>
      </c>
      <c r="C872" s="192">
        <v>44</v>
      </c>
      <c r="D872" s="193">
        <f t="shared" si="26"/>
        <v>58</v>
      </c>
      <c r="E872" s="193">
        <f t="shared" si="27"/>
        <v>7</v>
      </c>
    </row>
    <row r="873" spans="1:5" x14ac:dyDescent="0.25">
      <c r="A873" s="80">
        <v>43600</v>
      </c>
      <c r="B873" s="192">
        <v>76</v>
      </c>
      <c r="C873" s="192">
        <v>57</v>
      </c>
      <c r="D873" s="193">
        <f t="shared" si="26"/>
        <v>66.5</v>
      </c>
      <c r="E873" s="193">
        <f t="shared" si="27"/>
        <v>0</v>
      </c>
    </row>
    <row r="874" spans="1:5" x14ac:dyDescent="0.25">
      <c r="A874" s="80">
        <v>43601</v>
      </c>
      <c r="B874" s="192">
        <v>87</v>
      </c>
      <c r="C874" s="192">
        <v>62</v>
      </c>
      <c r="D874" s="193">
        <f t="shared" si="26"/>
        <v>74.5</v>
      </c>
      <c r="E874" s="193">
        <f t="shared" si="27"/>
        <v>0</v>
      </c>
    </row>
    <row r="875" spans="1:5" x14ac:dyDescent="0.25">
      <c r="A875" s="80">
        <v>43602</v>
      </c>
      <c r="B875" s="192">
        <v>87</v>
      </c>
      <c r="C875" s="192">
        <v>65</v>
      </c>
      <c r="D875" s="193">
        <f t="shared" si="26"/>
        <v>76</v>
      </c>
      <c r="E875" s="193">
        <f t="shared" si="27"/>
        <v>0</v>
      </c>
    </row>
    <row r="876" spans="1:5" x14ac:dyDescent="0.25">
      <c r="A876" s="80">
        <v>43603</v>
      </c>
      <c r="B876" s="192">
        <v>86</v>
      </c>
      <c r="C876" s="192">
        <v>67</v>
      </c>
      <c r="D876" s="193">
        <f t="shared" si="26"/>
        <v>76.5</v>
      </c>
      <c r="E876" s="193">
        <f t="shared" si="27"/>
        <v>0</v>
      </c>
    </row>
    <row r="877" spans="1:5" x14ac:dyDescent="0.25">
      <c r="A877" s="80">
        <v>43604</v>
      </c>
      <c r="B877" s="192">
        <v>80</v>
      </c>
      <c r="C877" s="192">
        <v>62</v>
      </c>
      <c r="D877" s="193">
        <f t="shared" si="26"/>
        <v>71</v>
      </c>
      <c r="E877" s="193">
        <f t="shared" si="27"/>
        <v>0</v>
      </c>
    </row>
    <row r="878" spans="1:5" x14ac:dyDescent="0.25">
      <c r="A878" s="80">
        <v>43605</v>
      </c>
      <c r="B878" s="192">
        <v>79</v>
      </c>
      <c r="C878" s="192">
        <v>55</v>
      </c>
      <c r="D878" s="193">
        <f t="shared" si="26"/>
        <v>67</v>
      </c>
      <c r="E878" s="193">
        <f t="shared" si="27"/>
        <v>0</v>
      </c>
    </row>
    <row r="879" spans="1:5" x14ac:dyDescent="0.25">
      <c r="A879" s="80">
        <v>43606</v>
      </c>
      <c r="B879" s="192">
        <v>85</v>
      </c>
      <c r="C879" s="192">
        <v>56</v>
      </c>
      <c r="D879" s="193">
        <f t="shared" si="26"/>
        <v>70.5</v>
      </c>
      <c r="E879" s="193">
        <f t="shared" si="27"/>
        <v>0</v>
      </c>
    </row>
    <row r="880" spans="1:5" x14ac:dyDescent="0.25">
      <c r="A880" s="80">
        <v>43607</v>
      </c>
      <c r="B880" s="192">
        <v>83</v>
      </c>
      <c r="C880" s="192">
        <v>61</v>
      </c>
      <c r="D880" s="193">
        <f t="shared" si="26"/>
        <v>72</v>
      </c>
      <c r="E880" s="193">
        <f t="shared" si="27"/>
        <v>0</v>
      </c>
    </row>
    <row r="881" spans="1:5" x14ac:dyDescent="0.25">
      <c r="A881" s="80">
        <v>43608</v>
      </c>
      <c r="B881" s="192">
        <v>88</v>
      </c>
      <c r="C881" s="192">
        <v>70</v>
      </c>
      <c r="D881" s="193">
        <f t="shared" si="26"/>
        <v>79</v>
      </c>
      <c r="E881" s="193">
        <f t="shared" si="27"/>
        <v>0</v>
      </c>
    </row>
    <row r="882" spans="1:5" x14ac:dyDescent="0.25">
      <c r="A882" s="80">
        <v>43609</v>
      </c>
      <c r="B882" s="192">
        <v>90</v>
      </c>
      <c r="C882" s="192">
        <v>66</v>
      </c>
      <c r="D882" s="193">
        <f t="shared" si="26"/>
        <v>78</v>
      </c>
      <c r="E882" s="193">
        <f t="shared" si="27"/>
        <v>0</v>
      </c>
    </row>
    <row r="883" spans="1:5" x14ac:dyDescent="0.25">
      <c r="A883" s="80">
        <v>43610</v>
      </c>
      <c r="B883" s="192">
        <v>89</v>
      </c>
      <c r="C883" s="192">
        <v>72</v>
      </c>
      <c r="D883" s="193">
        <f t="shared" si="26"/>
        <v>80.5</v>
      </c>
      <c r="E883" s="193">
        <f t="shared" si="27"/>
        <v>0</v>
      </c>
    </row>
    <row r="884" spans="1:5" x14ac:dyDescent="0.25">
      <c r="A884" s="80">
        <v>43611</v>
      </c>
      <c r="B884" s="192">
        <v>90</v>
      </c>
      <c r="C884" s="192">
        <v>69</v>
      </c>
      <c r="D884" s="193">
        <f t="shared" si="26"/>
        <v>79.5</v>
      </c>
      <c r="E884" s="193">
        <f t="shared" si="27"/>
        <v>0</v>
      </c>
    </row>
    <row r="885" spans="1:5" x14ac:dyDescent="0.25">
      <c r="A885" s="80">
        <v>43612</v>
      </c>
      <c r="B885" s="192">
        <v>91</v>
      </c>
      <c r="C885" s="192">
        <v>70</v>
      </c>
      <c r="D885" s="193">
        <f t="shared" si="26"/>
        <v>80.5</v>
      </c>
      <c r="E885" s="193">
        <f t="shared" si="27"/>
        <v>0</v>
      </c>
    </row>
    <row r="886" spans="1:5" x14ac:dyDescent="0.25">
      <c r="A886" s="80">
        <v>43613</v>
      </c>
      <c r="B886" s="192">
        <v>90</v>
      </c>
      <c r="C886" s="192">
        <v>71</v>
      </c>
      <c r="D886" s="193">
        <f t="shared" si="26"/>
        <v>80.5</v>
      </c>
      <c r="E886" s="193">
        <f t="shared" si="27"/>
        <v>0</v>
      </c>
    </row>
    <row r="887" spans="1:5" x14ac:dyDescent="0.25">
      <c r="A887" s="80">
        <v>43614</v>
      </c>
      <c r="B887" s="192">
        <v>87</v>
      </c>
      <c r="C887" s="192">
        <v>68</v>
      </c>
      <c r="D887" s="193">
        <f t="shared" si="26"/>
        <v>77.5</v>
      </c>
      <c r="E887" s="193">
        <f t="shared" si="27"/>
        <v>0</v>
      </c>
    </row>
    <row r="888" spans="1:5" x14ac:dyDescent="0.25">
      <c r="A888" s="80">
        <v>43615</v>
      </c>
      <c r="B888" s="192">
        <v>80</v>
      </c>
      <c r="C888" s="192">
        <v>63</v>
      </c>
      <c r="D888" s="193">
        <f t="shared" si="26"/>
        <v>71.5</v>
      </c>
      <c r="E888" s="193">
        <f t="shared" si="27"/>
        <v>0</v>
      </c>
    </row>
    <row r="889" spans="1:5" x14ac:dyDescent="0.25">
      <c r="A889" s="80">
        <v>43616</v>
      </c>
      <c r="B889" s="192">
        <v>83</v>
      </c>
      <c r="C889" s="192">
        <v>61</v>
      </c>
      <c r="D889" s="193">
        <f t="shared" si="26"/>
        <v>72</v>
      </c>
      <c r="E889" s="193">
        <f t="shared" si="27"/>
        <v>0</v>
      </c>
    </row>
    <row r="890" spans="1:5" x14ac:dyDescent="0.25">
      <c r="A890" s="80">
        <v>43617</v>
      </c>
      <c r="B890" s="192">
        <v>85</v>
      </c>
      <c r="C890" s="192">
        <v>63</v>
      </c>
      <c r="D890" s="193">
        <f t="shared" si="26"/>
        <v>74</v>
      </c>
      <c r="E890" s="193">
        <f t="shared" si="27"/>
        <v>0</v>
      </c>
    </row>
    <row r="891" spans="1:5" x14ac:dyDescent="0.25">
      <c r="A891" s="80">
        <v>43618</v>
      </c>
      <c r="B891" s="192">
        <v>84</v>
      </c>
      <c r="C891" s="192">
        <v>63</v>
      </c>
      <c r="D891" s="193">
        <f t="shared" si="26"/>
        <v>73.5</v>
      </c>
      <c r="E891" s="193">
        <f t="shared" si="27"/>
        <v>0</v>
      </c>
    </row>
    <row r="892" spans="1:5" x14ac:dyDescent="0.25">
      <c r="A892" s="80">
        <v>43619</v>
      </c>
      <c r="B892" s="192">
        <v>80</v>
      </c>
      <c r="C892" s="192">
        <v>63</v>
      </c>
      <c r="D892" s="193">
        <f t="shared" si="26"/>
        <v>71.5</v>
      </c>
      <c r="E892" s="193">
        <f t="shared" si="27"/>
        <v>0</v>
      </c>
    </row>
    <row r="893" spans="1:5" x14ac:dyDescent="0.25">
      <c r="A893" s="80">
        <v>43620</v>
      </c>
      <c r="B893" s="192">
        <v>86</v>
      </c>
      <c r="C893" s="192">
        <v>62</v>
      </c>
      <c r="D893" s="193">
        <f t="shared" si="26"/>
        <v>74</v>
      </c>
      <c r="E893" s="193">
        <f t="shared" si="27"/>
        <v>0</v>
      </c>
    </row>
    <row r="894" spans="1:5" x14ac:dyDescent="0.25">
      <c r="A894" s="80">
        <v>43621</v>
      </c>
      <c r="B894" s="192">
        <v>90</v>
      </c>
      <c r="C894" s="192">
        <v>68</v>
      </c>
      <c r="D894" s="193">
        <f t="shared" si="26"/>
        <v>79</v>
      </c>
      <c r="E894" s="193">
        <f t="shared" si="27"/>
        <v>0</v>
      </c>
    </row>
    <row r="895" spans="1:5" x14ac:dyDescent="0.25">
      <c r="A895" s="80">
        <v>43622</v>
      </c>
      <c r="B895" s="192">
        <v>80</v>
      </c>
      <c r="C895" s="192">
        <v>70</v>
      </c>
      <c r="D895" s="193">
        <f t="shared" si="26"/>
        <v>75</v>
      </c>
      <c r="E895" s="193">
        <f t="shared" si="27"/>
        <v>0</v>
      </c>
    </row>
    <row r="896" spans="1:5" x14ac:dyDescent="0.25">
      <c r="A896" s="80">
        <v>43623</v>
      </c>
      <c r="B896" s="192">
        <v>82</v>
      </c>
      <c r="C896" s="192">
        <v>71</v>
      </c>
      <c r="D896" s="193">
        <f t="shared" si="26"/>
        <v>76.5</v>
      </c>
      <c r="E896" s="193">
        <f t="shared" si="27"/>
        <v>0</v>
      </c>
    </row>
    <row r="897" spans="1:5" x14ac:dyDescent="0.25">
      <c r="A897" s="80">
        <v>43624</v>
      </c>
      <c r="B897" s="192">
        <v>78</v>
      </c>
      <c r="C897" s="192">
        <v>68</v>
      </c>
      <c r="D897" s="193">
        <f t="shared" si="26"/>
        <v>73</v>
      </c>
      <c r="E897" s="193">
        <f t="shared" si="27"/>
        <v>0</v>
      </c>
    </row>
    <row r="898" spans="1:5" x14ac:dyDescent="0.25">
      <c r="A898" s="80">
        <v>43625</v>
      </c>
      <c r="B898" s="192">
        <v>87</v>
      </c>
      <c r="C898" s="192">
        <v>72</v>
      </c>
      <c r="D898" s="193">
        <f t="shared" si="26"/>
        <v>79.5</v>
      </c>
      <c r="E898" s="193">
        <f t="shared" si="27"/>
        <v>0</v>
      </c>
    </row>
    <row r="899" spans="1:5" x14ac:dyDescent="0.25">
      <c r="A899" s="80">
        <v>43626</v>
      </c>
      <c r="B899" s="192">
        <v>79</v>
      </c>
      <c r="C899" s="192">
        <v>59</v>
      </c>
      <c r="D899" s="193">
        <f t="shared" si="26"/>
        <v>69</v>
      </c>
      <c r="E899" s="193">
        <f t="shared" si="27"/>
        <v>0</v>
      </c>
    </row>
    <row r="900" spans="1:5" x14ac:dyDescent="0.25">
      <c r="A900" s="80">
        <v>43627</v>
      </c>
      <c r="B900" s="192">
        <v>80</v>
      </c>
      <c r="C900" s="192">
        <v>54</v>
      </c>
      <c r="D900" s="193">
        <f t="shared" si="26"/>
        <v>67</v>
      </c>
      <c r="E900" s="193">
        <f t="shared" si="27"/>
        <v>0</v>
      </c>
    </row>
    <row r="901" spans="1:5" x14ac:dyDescent="0.25">
      <c r="A901" s="80">
        <v>43628</v>
      </c>
      <c r="B901" s="192">
        <v>75</v>
      </c>
      <c r="C901" s="192">
        <v>55</v>
      </c>
      <c r="D901" s="193">
        <f t="shared" si="26"/>
        <v>65</v>
      </c>
      <c r="E901" s="193">
        <f t="shared" si="27"/>
        <v>0</v>
      </c>
    </row>
    <row r="902" spans="1:5" x14ac:dyDescent="0.25">
      <c r="A902" s="80">
        <v>43629</v>
      </c>
      <c r="B902" s="192">
        <v>76</v>
      </c>
      <c r="C902" s="192">
        <v>53</v>
      </c>
      <c r="D902" s="193">
        <f t="shared" si="26"/>
        <v>64.5</v>
      </c>
      <c r="E902" s="193">
        <f t="shared" si="27"/>
        <v>0.5</v>
      </c>
    </row>
    <row r="903" spans="1:5" x14ac:dyDescent="0.25">
      <c r="A903" s="80">
        <v>43630</v>
      </c>
      <c r="B903" s="192">
        <v>80</v>
      </c>
      <c r="C903" s="192">
        <v>51</v>
      </c>
      <c r="D903" s="193">
        <f t="shared" si="26"/>
        <v>65.5</v>
      </c>
      <c r="E903" s="193">
        <f t="shared" si="27"/>
        <v>0</v>
      </c>
    </row>
    <row r="904" spans="1:5" x14ac:dyDescent="0.25">
      <c r="A904" s="80">
        <v>43631</v>
      </c>
      <c r="B904" s="192">
        <v>87</v>
      </c>
      <c r="C904" s="192">
        <v>68</v>
      </c>
      <c r="D904" s="193">
        <f t="shared" si="26"/>
        <v>77.5</v>
      </c>
      <c r="E904" s="193">
        <f t="shared" si="27"/>
        <v>0</v>
      </c>
    </row>
    <row r="905" spans="1:5" x14ac:dyDescent="0.25">
      <c r="A905" s="80">
        <v>43632</v>
      </c>
      <c r="B905" s="192">
        <v>90</v>
      </c>
      <c r="C905" s="192">
        <v>71</v>
      </c>
      <c r="D905" s="193">
        <f t="shared" si="26"/>
        <v>80.5</v>
      </c>
      <c r="E905" s="193">
        <f t="shared" si="27"/>
        <v>0</v>
      </c>
    </row>
    <row r="906" spans="1:5" x14ac:dyDescent="0.25">
      <c r="A906" s="80">
        <v>43633</v>
      </c>
      <c r="B906" s="192">
        <v>82</v>
      </c>
      <c r="C906" s="192">
        <v>69</v>
      </c>
      <c r="D906" s="193">
        <f t="shared" si="26"/>
        <v>75.5</v>
      </c>
      <c r="E906" s="193">
        <f t="shared" si="27"/>
        <v>0</v>
      </c>
    </row>
    <row r="907" spans="1:5" x14ac:dyDescent="0.25">
      <c r="A907" s="80">
        <v>43634</v>
      </c>
      <c r="B907" s="192">
        <v>86</v>
      </c>
      <c r="C907" s="192">
        <v>70</v>
      </c>
      <c r="D907" s="193">
        <f t="shared" ref="D907:D919" si="28">(B907+C907)/2</f>
        <v>78</v>
      </c>
      <c r="E907" s="193">
        <f t="shared" ref="E907:E919" si="29">IF(65-D907&gt;0,65-D907,0)</f>
        <v>0</v>
      </c>
    </row>
    <row r="908" spans="1:5" x14ac:dyDescent="0.25">
      <c r="A908" s="80">
        <v>43635</v>
      </c>
      <c r="B908" s="192">
        <v>87</v>
      </c>
      <c r="C908" s="192">
        <v>66</v>
      </c>
      <c r="D908" s="193">
        <f t="shared" si="28"/>
        <v>76.5</v>
      </c>
      <c r="E908" s="193">
        <f t="shared" si="29"/>
        <v>0</v>
      </c>
    </row>
    <row r="909" spans="1:5" x14ac:dyDescent="0.25">
      <c r="A909" s="80">
        <v>43636</v>
      </c>
      <c r="B909" s="192">
        <v>83</v>
      </c>
      <c r="C909" s="192">
        <v>69</v>
      </c>
      <c r="D909" s="193">
        <f t="shared" si="28"/>
        <v>76</v>
      </c>
      <c r="E909" s="193">
        <f t="shared" si="29"/>
        <v>0</v>
      </c>
    </row>
    <row r="910" spans="1:5" x14ac:dyDescent="0.25">
      <c r="A910" s="80">
        <v>43637</v>
      </c>
      <c r="B910" s="192">
        <v>91</v>
      </c>
      <c r="C910" s="192">
        <v>68</v>
      </c>
      <c r="D910" s="193">
        <f t="shared" si="28"/>
        <v>79.5</v>
      </c>
      <c r="E910" s="193">
        <f t="shared" si="29"/>
        <v>0</v>
      </c>
    </row>
    <row r="911" spans="1:5" x14ac:dyDescent="0.25">
      <c r="A911" s="80">
        <v>43638</v>
      </c>
      <c r="B911" s="192">
        <f>(B910+B912)/2</f>
        <v>87</v>
      </c>
      <c r="C911" s="192">
        <f>(C910+C912)/2</f>
        <v>68.5</v>
      </c>
      <c r="D911" s="193">
        <f t="shared" si="28"/>
        <v>77.75</v>
      </c>
      <c r="E911" s="193">
        <f t="shared" si="29"/>
        <v>0</v>
      </c>
    </row>
    <row r="912" spans="1:5" x14ac:dyDescent="0.25">
      <c r="A912" s="80">
        <v>43639</v>
      </c>
      <c r="B912" s="192">
        <v>83</v>
      </c>
      <c r="C912" s="192">
        <v>69</v>
      </c>
      <c r="D912" s="193">
        <f t="shared" si="28"/>
        <v>76</v>
      </c>
      <c r="E912" s="193">
        <f t="shared" si="29"/>
        <v>0</v>
      </c>
    </row>
    <row r="913" spans="1:5" x14ac:dyDescent="0.25">
      <c r="A913" s="80">
        <v>43640</v>
      </c>
      <c r="B913" s="192">
        <v>84</v>
      </c>
      <c r="C913" s="192">
        <v>67</v>
      </c>
      <c r="D913" s="193">
        <f t="shared" si="28"/>
        <v>75.5</v>
      </c>
      <c r="E913" s="193">
        <f t="shared" si="29"/>
        <v>0</v>
      </c>
    </row>
    <row r="914" spans="1:5" x14ac:dyDescent="0.25">
      <c r="A914" s="80">
        <v>43641</v>
      </c>
      <c r="B914" s="192">
        <v>86</v>
      </c>
      <c r="C914" s="192">
        <v>62</v>
      </c>
      <c r="D914" s="193">
        <f t="shared" si="28"/>
        <v>74</v>
      </c>
      <c r="E914" s="193">
        <f t="shared" si="29"/>
        <v>0</v>
      </c>
    </row>
    <row r="915" spans="1:5" x14ac:dyDescent="0.25">
      <c r="A915" s="80">
        <v>43642</v>
      </c>
      <c r="B915" s="192">
        <v>90</v>
      </c>
      <c r="C915" s="192">
        <v>69</v>
      </c>
      <c r="D915" s="193">
        <f t="shared" si="28"/>
        <v>79.5</v>
      </c>
      <c r="E915" s="193">
        <f t="shared" si="29"/>
        <v>0</v>
      </c>
    </row>
    <row r="916" spans="1:5" x14ac:dyDescent="0.25">
      <c r="A916" s="80">
        <v>43643</v>
      </c>
      <c r="B916" s="192">
        <v>85</v>
      </c>
      <c r="C916" s="192">
        <v>68</v>
      </c>
      <c r="D916" s="193">
        <f t="shared" si="28"/>
        <v>76.5</v>
      </c>
      <c r="E916" s="193">
        <f t="shared" si="29"/>
        <v>0</v>
      </c>
    </row>
    <row r="917" spans="1:5" x14ac:dyDescent="0.25">
      <c r="A917" s="80">
        <v>43644</v>
      </c>
      <c r="B917" s="192">
        <v>88</v>
      </c>
      <c r="C917" s="192">
        <v>68</v>
      </c>
      <c r="D917" s="193">
        <f t="shared" si="28"/>
        <v>78</v>
      </c>
      <c r="E917" s="193">
        <f t="shared" si="29"/>
        <v>0</v>
      </c>
    </row>
    <row r="918" spans="1:5" x14ac:dyDescent="0.25">
      <c r="A918" s="80">
        <v>43645</v>
      </c>
      <c r="B918" s="192">
        <v>91</v>
      </c>
      <c r="C918" s="192">
        <v>69</v>
      </c>
      <c r="D918" s="193">
        <f t="shared" si="28"/>
        <v>80</v>
      </c>
      <c r="E918" s="193">
        <f t="shared" si="29"/>
        <v>0</v>
      </c>
    </row>
    <row r="919" spans="1:5" x14ac:dyDescent="0.25">
      <c r="A919" s="80">
        <v>43646</v>
      </c>
      <c r="B919" s="192">
        <v>93</v>
      </c>
      <c r="C919" s="192">
        <v>71</v>
      </c>
      <c r="D919" s="193">
        <f t="shared" si="28"/>
        <v>82</v>
      </c>
      <c r="E919" s="193">
        <f t="shared" si="29"/>
        <v>0</v>
      </c>
    </row>
  </sheetData>
  <hyperlinks>
    <hyperlink ref="A7" r:id="rId1"/>
  </hyperlinks>
  <pageMargins left="0.45" right="0.45" top="0.75" bottom="0.5" header="0.3" footer="0.3"/>
  <pageSetup scale="75" orientation="portrait" horizontalDpi="72" verticalDpi="72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E507"/>
  <sheetViews>
    <sheetView zoomScale="85" zoomScaleNormal="85" workbookViewId="0">
      <selection activeCell="R10" sqref="R10"/>
    </sheetView>
  </sheetViews>
  <sheetFormatPr defaultColWidth="12.7109375" defaultRowHeight="15" x14ac:dyDescent="0.2"/>
  <cols>
    <col min="1" max="1" width="12.7109375" style="31"/>
    <col min="2" max="2" width="12.7109375" style="31" hidden="1" customWidth="1"/>
    <col min="3" max="3" width="19.5703125" style="31" hidden="1" customWidth="1"/>
    <col min="4" max="9" width="12.7109375" style="31" hidden="1" customWidth="1"/>
    <col min="10" max="10" width="16.85546875" style="31" hidden="1" customWidth="1"/>
    <col min="11" max="15" width="12.7109375" style="31" hidden="1" customWidth="1"/>
    <col min="16" max="17" width="0" style="31" hidden="1" customWidth="1"/>
    <col min="18" max="51" width="12.7109375" style="31"/>
    <col min="52" max="52" width="21.5703125" style="31" customWidth="1"/>
    <col min="53" max="16384" width="12.7109375" style="31"/>
  </cols>
  <sheetData>
    <row r="1" spans="1:57" s="36" customFormat="1" ht="15" customHeight="1" x14ac:dyDescent="0.3">
      <c r="A1" s="35" t="s">
        <v>50</v>
      </c>
    </row>
    <row r="2" spans="1:57" s="36" customFormat="1" ht="15" customHeight="1" x14ac:dyDescent="0.25">
      <c r="A2" s="37"/>
    </row>
    <row r="3" spans="1:57" s="36" customFormat="1" ht="15" customHeight="1" x14ac:dyDescent="0.25">
      <c r="A3" s="38" t="s">
        <v>51</v>
      </c>
    </row>
    <row r="4" spans="1:57" s="36" customFormat="1" ht="15" customHeight="1" x14ac:dyDescent="0.25">
      <c r="A4" s="38"/>
      <c r="B4" s="39" t="str">
        <f t="shared" ref="B4:W4" si="0">IF(ISERROR(MONTH(DATEVALUE("01/" &amp; B$7 &amp; "/" &amp; B8)))=FALSE,MONTH(DATEVALUE("01/" &amp; B$7 &amp; "/" &amp; B8))&amp;B8,0)</f>
        <v>12018</v>
      </c>
      <c r="C4" s="39">
        <f t="shared" si="0"/>
        <v>0</v>
      </c>
      <c r="D4" s="39" t="str">
        <f t="shared" si="0"/>
        <v>22018</v>
      </c>
      <c r="E4" s="39">
        <f t="shared" si="0"/>
        <v>0</v>
      </c>
      <c r="F4" s="39" t="str">
        <f t="shared" si="0"/>
        <v>32018</v>
      </c>
      <c r="G4" s="39">
        <f t="shared" si="0"/>
        <v>0</v>
      </c>
      <c r="H4" s="39" t="str">
        <f t="shared" si="0"/>
        <v>42018</v>
      </c>
      <c r="I4" s="39">
        <f t="shared" si="0"/>
        <v>0</v>
      </c>
      <c r="J4" s="39" t="str">
        <f t="shared" si="0"/>
        <v>52018</v>
      </c>
      <c r="K4" s="39">
        <f t="shared" si="0"/>
        <v>0</v>
      </c>
      <c r="L4" s="39" t="str">
        <f t="shared" si="0"/>
        <v>62018</v>
      </c>
      <c r="M4" s="39">
        <f t="shared" si="0"/>
        <v>0</v>
      </c>
      <c r="N4" s="39" t="str">
        <f t="shared" si="0"/>
        <v>72018</v>
      </c>
      <c r="O4" s="39">
        <f t="shared" si="0"/>
        <v>0</v>
      </c>
      <c r="P4" s="39" t="str">
        <f t="shared" si="0"/>
        <v>82018</v>
      </c>
      <c r="Q4" s="39">
        <f t="shared" si="0"/>
        <v>0</v>
      </c>
      <c r="R4" s="39" t="str">
        <f t="shared" si="0"/>
        <v>92018</v>
      </c>
      <c r="S4" s="39">
        <f t="shared" si="0"/>
        <v>0</v>
      </c>
      <c r="T4" s="39" t="str">
        <f t="shared" si="0"/>
        <v>102018</v>
      </c>
      <c r="U4" s="39">
        <f t="shared" si="0"/>
        <v>0</v>
      </c>
      <c r="V4" s="39" t="str">
        <f t="shared" si="0"/>
        <v>112018</v>
      </c>
      <c r="W4" s="39">
        <f t="shared" si="0"/>
        <v>0</v>
      </c>
      <c r="X4" s="39" t="str">
        <f>IF(ISERROR(MONTH(DATEVALUE("01/" &amp; X$7 &amp; "/" &amp; X8)))=FALSE,MONTH(DATEVALUE("01/" &amp; X$7 &amp; "/" &amp; X8))&amp;X8,0)</f>
        <v>122018</v>
      </c>
      <c r="Y4" s="39">
        <f>IF(ISERROR(MONTH(DATEVALUE("01/" &amp; Y$7 &amp; "/" &amp; Y8)))=FALSE,MONTH(DATEVALUE("01/" &amp; Y$7 &amp; "/" &amp; Y8))&amp;Y8,0)</f>
        <v>0</v>
      </c>
      <c r="Z4" s="39" t="str">
        <f>IF(ISERROR(MONTH(DATEVALUE("01/" &amp; Z$7 &amp; "/" &amp; Z8)))=FALSE,MONTH(DATEVALUE("01/" &amp; Z$7 &amp; "/" &amp; Z8))&amp;Z8,0)</f>
        <v>12019</v>
      </c>
      <c r="AA4" s="39">
        <f t="shared" ref="AA4:AS4" si="1">IF(ISERROR(MONTH(DATEVALUE("01/" &amp; AA$7 &amp; "/" &amp; AA8)))=FALSE,MONTH(DATEVALUE("01/" &amp; AA$7 &amp; "/" &amp; AA8))&amp;AA8,0)</f>
        <v>0</v>
      </c>
      <c r="AB4" s="39" t="str">
        <f t="shared" si="1"/>
        <v>22019</v>
      </c>
      <c r="AC4" s="39">
        <f t="shared" si="1"/>
        <v>0</v>
      </c>
      <c r="AD4" s="39" t="str">
        <f t="shared" si="1"/>
        <v>32019</v>
      </c>
      <c r="AE4" s="39">
        <f t="shared" si="1"/>
        <v>0</v>
      </c>
      <c r="AF4" s="39" t="str">
        <f t="shared" si="1"/>
        <v>42019</v>
      </c>
      <c r="AG4" s="39">
        <f t="shared" si="1"/>
        <v>0</v>
      </c>
      <c r="AH4" s="39" t="str">
        <f t="shared" si="1"/>
        <v>52019</v>
      </c>
      <c r="AI4" s="39">
        <f t="shared" si="1"/>
        <v>0</v>
      </c>
      <c r="AJ4" s="39" t="str">
        <f t="shared" si="1"/>
        <v>62019</v>
      </c>
      <c r="AK4" s="39">
        <f t="shared" si="1"/>
        <v>0</v>
      </c>
      <c r="AL4" s="39" t="str">
        <f t="shared" si="1"/>
        <v>72019</v>
      </c>
      <c r="AM4" s="39">
        <f t="shared" si="1"/>
        <v>0</v>
      </c>
      <c r="AN4" s="39" t="str">
        <f t="shared" si="1"/>
        <v>82019</v>
      </c>
      <c r="AO4" s="39">
        <f t="shared" si="1"/>
        <v>0</v>
      </c>
      <c r="AP4" s="39" t="str">
        <f t="shared" si="1"/>
        <v>92019</v>
      </c>
      <c r="AQ4" s="39">
        <f t="shared" si="1"/>
        <v>0</v>
      </c>
      <c r="AR4" s="39" t="str">
        <f t="shared" si="1"/>
        <v>102019</v>
      </c>
      <c r="AS4" s="39">
        <f t="shared" si="1"/>
        <v>0</v>
      </c>
      <c r="AT4" s="39" t="str">
        <f>IF(ISERROR(MONTH(DATEVALUE("01/" &amp; AT$7 &amp; "/" &amp; AT8)))=FALSE,MONTH(DATEVALUE("01/" &amp; AT$7 &amp; "/" &amp; AT8))&amp;AT8,0)</f>
        <v>112019</v>
      </c>
      <c r="AU4" s="39">
        <f>IF(ISERROR(MONTH(DATEVALUE("01/" &amp; AU$7 &amp; "/" &amp; AU8)))=FALSE,MONTH(DATEVALUE("01/" &amp; AU$7 &amp; "/" &amp; AU8))&amp;AU8,0)</f>
        <v>0</v>
      </c>
      <c r="AV4" s="39">
        <f>IF(ISERROR(MONTH(DATEVALUE("01/" &amp; AV$7 &amp; "/" &amp; AV8)))=FALSE,MONTH(DATEVALUE("01/" &amp; AV$7 &amp; "/" &amp; AV8))&amp;AV8,0)</f>
        <v>0</v>
      </c>
      <c r="AW4" s="39">
        <f>IF(ISERROR(MONTH(DATEVALUE("01/" &amp; AW$7 &amp; "/" &amp; AW8)))=FALSE,MONTH(DATEVALUE("01/" &amp; AW$7 &amp; "/" &amp; AW8))&amp;AW8,0)</f>
        <v>0</v>
      </c>
      <c r="AX4" s="39" t="str">
        <f>IF(ISERROR(MONTH(DATEVALUE("01/" &amp; AX$7 &amp; "/" &amp; AX8)))=FALSE,MONTH(DATEVALUE("01/" &amp; AX$7 &amp; "/" &amp; AX8))&amp;AX8,0)</f>
        <v>12020</v>
      </c>
    </row>
    <row r="5" spans="1:57" s="36" customFormat="1" ht="15" customHeight="1" x14ac:dyDescent="0.25">
      <c r="A5" s="40"/>
      <c r="B5" s="36">
        <f t="shared" ref="B5:X5" si="2">C4</f>
        <v>0</v>
      </c>
      <c r="C5" s="36" t="str">
        <f t="shared" si="2"/>
        <v>22018</v>
      </c>
      <c r="D5" s="36">
        <f t="shared" si="2"/>
        <v>0</v>
      </c>
      <c r="E5" s="36" t="str">
        <f t="shared" si="2"/>
        <v>32018</v>
      </c>
      <c r="F5" s="36">
        <f t="shared" si="2"/>
        <v>0</v>
      </c>
      <c r="G5" s="36" t="str">
        <f t="shared" si="2"/>
        <v>42018</v>
      </c>
      <c r="H5" s="36">
        <f t="shared" si="2"/>
        <v>0</v>
      </c>
      <c r="I5" s="36" t="str">
        <f t="shared" si="2"/>
        <v>52018</v>
      </c>
      <c r="J5" s="36">
        <f t="shared" si="2"/>
        <v>0</v>
      </c>
      <c r="K5" s="36" t="str">
        <f t="shared" si="2"/>
        <v>62018</v>
      </c>
      <c r="L5" s="36">
        <f t="shared" si="2"/>
        <v>0</v>
      </c>
      <c r="M5" s="36" t="str">
        <f t="shared" si="2"/>
        <v>72018</v>
      </c>
      <c r="N5" s="36">
        <f t="shared" si="2"/>
        <v>0</v>
      </c>
      <c r="O5" s="36" t="str">
        <f t="shared" si="2"/>
        <v>82018</v>
      </c>
      <c r="P5" s="36">
        <f t="shared" si="2"/>
        <v>0</v>
      </c>
      <c r="Q5" s="36" t="str">
        <f t="shared" si="2"/>
        <v>92018</v>
      </c>
      <c r="R5" s="36">
        <f t="shared" si="2"/>
        <v>0</v>
      </c>
      <c r="S5" s="36" t="str">
        <f t="shared" si="2"/>
        <v>102018</v>
      </c>
      <c r="T5" s="36">
        <f t="shared" si="2"/>
        <v>0</v>
      </c>
      <c r="U5" s="36" t="str">
        <f t="shared" si="2"/>
        <v>112018</v>
      </c>
      <c r="V5" s="36">
        <f t="shared" si="2"/>
        <v>0</v>
      </c>
      <c r="W5" s="36">
        <v>122018</v>
      </c>
      <c r="X5" s="36">
        <f t="shared" si="2"/>
        <v>0</v>
      </c>
      <c r="Y5" s="36" t="str">
        <f>Z4</f>
        <v>12019</v>
      </c>
      <c r="Z5" s="36">
        <f t="shared" ref="Z5:AX5" si="3">AA4</f>
        <v>0</v>
      </c>
      <c r="AA5" s="36" t="str">
        <f t="shared" si="3"/>
        <v>22019</v>
      </c>
      <c r="AB5" s="36">
        <f t="shared" si="3"/>
        <v>0</v>
      </c>
      <c r="AC5" s="36" t="str">
        <f t="shared" si="3"/>
        <v>32019</v>
      </c>
      <c r="AD5" s="36">
        <f t="shared" si="3"/>
        <v>0</v>
      </c>
      <c r="AE5" s="36" t="str">
        <f t="shared" si="3"/>
        <v>42019</v>
      </c>
      <c r="AF5" s="36">
        <f t="shared" si="3"/>
        <v>0</v>
      </c>
      <c r="AG5" s="36" t="str">
        <f t="shared" si="3"/>
        <v>52019</v>
      </c>
      <c r="AH5" s="36">
        <f t="shared" si="3"/>
        <v>0</v>
      </c>
      <c r="AI5" s="36" t="str">
        <f t="shared" si="3"/>
        <v>62019</v>
      </c>
      <c r="AJ5" s="36">
        <f t="shared" si="3"/>
        <v>0</v>
      </c>
      <c r="AK5" s="36" t="str">
        <f t="shared" si="3"/>
        <v>72019</v>
      </c>
      <c r="AL5" s="36">
        <f t="shared" si="3"/>
        <v>0</v>
      </c>
      <c r="AM5" s="36" t="str">
        <f t="shared" si="3"/>
        <v>82019</v>
      </c>
      <c r="AN5" s="36">
        <f t="shared" si="3"/>
        <v>0</v>
      </c>
      <c r="AO5" s="36" t="str">
        <f t="shared" si="3"/>
        <v>92019</v>
      </c>
      <c r="AP5" s="36">
        <f t="shared" si="3"/>
        <v>0</v>
      </c>
      <c r="AQ5" s="36" t="str">
        <f t="shared" si="3"/>
        <v>102019</v>
      </c>
      <c r="AR5" s="36">
        <f t="shared" si="3"/>
        <v>0</v>
      </c>
      <c r="AS5" s="36" t="str">
        <f t="shared" si="3"/>
        <v>112019</v>
      </c>
      <c r="AT5" s="36">
        <f t="shared" si="3"/>
        <v>0</v>
      </c>
      <c r="AU5" s="36">
        <f t="shared" si="3"/>
        <v>0</v>
      </c>
      <c r="AV5" s="36">
        <f t="shared" si="3"/>
        <v>0</v>
      </c>
      <c r="AW5" s="36" t="str">
        <f t="shared" si="3"/>
        <v>12020</v>
      </c>
      <c r="AX5" s="36">
        <f t="shared" si="3"/>
        <v>0</v>
      </c>
    </row>
    <row r="6" spans="1:57" s="36" customFormat="1" ht="9.9499999999999993" customHeight="1" x14ac:dyDescent="0.25">
      <c r="A6" s="40"/>
    </row>
    <row r="7" spans="1:57" s="36" customFormat="1" ht="21.95" customHeight="1" x14ac:dyDescent="0.25">
      <c r="A7" s="41" t="s">
        <v>52</v>
      </c>
      <c r="B7" s="42" t="s">
        <v>54</v>
      </c>
      <c r="C7" s="42"/>
      <c r="D7" s="42" t="s">
        <v>55</v>
      </c>
      <c r="E7" s="42"/>
      <c r="F7" s="42" t="s">
        <v>56</v>
      </c>
      <c r="G7" s="42"/>
      <c r="H7" s="42" t="s">
        <v>57</v>
      </c>
      <c r="I7" s="42"/>
      <c r="J7" s="43" t="s">
        <v>58</v>
      </c>
      <c r="K7" s="43"/>
      <c r="L7" s="43" t="s">
        <v>59</v>
      </c>
      <c r="M7" s="43"/>
      <c r="N7" s="43" t="s">
        <v>60</v>
      </c>
      <c r="O7" s="43"/>
      <c r="P7" s="43" t="s">
        <v>61</v>
      </c>
      <c r="Q7" s="43"/>
      <c r="R7" s="227" t="s">
        <v>62</v>
      </c>
      <c r="S7" s="227"/>
      <c r="T7" s="227" t="s">
        <v>63</v>
      </c>
      <c r="U7" s="227"/>
      <c r="V7" s="227" t="s">
        <v>64</v>
      </c>
      <c r="W7" s="227"/>
      <c r="X7" s="227" t="s">
        <v>53</v>
      </c>
      <c r="Y7" s="227"/>
      <c r="Z7" s="228" t="s">
        <v>54</v>
      </c>
      <c r="AA7" s="228"/>
      <c r="AB7" s="228" t="s">
        <v>55</v>
      </c>
      <c r="AC7" s="228"/>
      <c r="AD7" s="228" t="s">
        <v>56</v>
      </c>
      <c r="AE7" s="228"/>
      <c r="AF7" s="228" t="s">
        <v>57</v>
      </c>
      <c r="AG7" s="228"/>
      <c r="AH7" s="228" t="s">
        <v>58</v>
      </c>
      <c r="AI7" s="228"/>
      <c r="AJ7" s="228" t="s">
        <v>59</v>
      </c>
      <c r="AK7" s="228"/>
      <c r="AL7" s="228" t="s">
        <v>60</v>
      </c>
      <c r="AM7" s="228"/>
      <c r="AN7" s="228" t="s">
        <v>61</v>
      </c>
      <c r="AO7" s="228"/>
      <c r="AP7" s="228" t="s">
        <v>62</v>
      </c>
      <c r="AQ7" s="228"/>
      <c r="AR7" s="228" t="s">
        <v>63</v>
      </c>
      <c r="AS7" s="228"/>
      <c r="AT7" s="228" t="s">
        <v>64</v>
      </c>
      <c r="AU7" s="228"/>
      <c r="AV7" s="228" t="s">
        <v>65</v>
      </c>
      <c r="AW7" s="228"/>
      <c r="AX7" s="228" t="s">
        <v>54</v>
      </c>
      <c r="AY7" s="228"/>
      <c r="AZ7" s="231" t="s">
        <v>534</v>
      </c>
      <c r="BB7" s="240" t="s">
        <v>533</v>
      </c>
      <c r="BC7" s="240"/>
      <c r="BD7" s="240"/>
      <c r="BE7" s="240"/>
    </row>
    <row r="8" spans="1:57" s="36" customFormat="1" ht="21.95" customHeight="1" x14ac:dyDescent="0.25">
      <c r="A8" s="44"/>
      <c r="B8" s="45">
        <v>2018</v>
      </c>
      <c r="C8" s="45"/>
      <c r="D8" s="45">
        <v>2018</v>
      </c>
      <c r="E8" s="45"/>
      <c r="F8" s="45">
        <v>2018</v>
      </c>
      <c r="G8" s="45" t="s">
        <v>51</v>
      </c>
      <c r="H8" s="45">
        <v>2018</v>
      </c>
      <c r="I8" s="45" t="s">
        <v>51</v>
      </c>
      <c r="J8" s="46">
        <v>2018</v>
      </c>
      <c r="K8" s="46" t="s">
        <v>51</v>
      </c>
      <c r="L8" s="46">
        <v>2018</v>
      </c>
      <c r="M8" s="46" t="s">
        <v>51</v>
      </c>
      <c r="N8" s="46">
        <v>2018</v>
      </c>
      <c r="O8" s="46" t="s">
        <v>51</v>
      </c>
      <c r="P8" s="46">
        <v>2018</v>
      </c>
      <c r="Q8" s="46" t="s">
        <v>51</v>
      </c>
      <c r="R8" s="229">
        <v>2018</v>
      </c>
      <c r="S8" s="229" t="s">
        <v>51</v>
      </c>
      <c r="T8" s="229">
        <v>2018</v>
      </c>
      <c r="U8" s="229" t="s">
        <v>51</v>
      </c>
      <c r="V8" s="229">
        <v>2018</v>
      </c>
      <c r="W8" s="229" t="s">
        <v>51</v>
      </c>
      <c r="X8" s="229">
        <v>2018</v>
      </c>
      <c r="Y8" s="229"/>
      <c r="Z8" s="230">
        <v>2019</v>
      </c>
      <c r="AA8" s="230"/>
      <c r="AB8" s="230">
        <v>2019</v>
      </c>
      <c r="AC8" s="230"/>
      <c r="AD8" s="230">
        <v>2019</v>
      </c>
      <c r="AE8" s="230" t="s">
        <v>51</v>
      </c>
      <c r="AF8" s="230">
        <v>2019</v>
      </c>
      <c r="AG8" s="230" t="s">
        <v>51</v>
      </c>
      <c r="AH8" s="230">
        <v>2019</v>
      </c>
      <c r="AI8" s="230" t="s">
        <v>51</v>
      </c>
      <c r="AJ8" s="230">
        <v>2019</v>
      </c>
      <c r="AK8" s="230" t="s">
        <v>51</v>
      </c>
      <c r="AL8" s="230">
        <v>2019</v>
      </c>
      <c r="AM8" s="230" t="s">
        <v>51</v>
      </c>
      <c r="AN8" s="230">
        <v>2019</v>
      </c>
      <c r="AO8" s="230" t="s">
        <v>51</v>
      </c>
      <c r="AP8" s="230">
        <v>2019</v>
      </c>
      <c r="AQ8" s="230" t="s">
        <v>51</v>
      </c>
      <c r="AR8" s="230">
        <v>2019</v>
      </c>
      <c r="AS8" s="230" t="s">
        <v>51</v>
      </c>
      <c r="AT8" s="230">
        <v>2019</v>
      </c>
      <c r="AU8" s="230" t="s">
        <v>51</v>
      </c>
      <c r="AV8" s="230">
        <v>2019</v>
      </c>
      <c r="AW8" s="230"/>
      <c r="AX8" s="230">
        <v>2020</v>
      </c>
      <c r="AY8" s="230"/>
      <c r="BB8" s="240"/>
      <c r="BC8" s="240"/>
      <c r="BD8" s="240"/>
      <c r="BE8" s="240"/>
    </row>
    <row r="9" spans="1:57" s="36" customFormat="1" ht="21.95" customHeight="1" x14ac:dyDescent="0.25">
      <c r="A9" s="47" t="s">
        <v>51</v>
      </c>
      <c r="B9" s="48"/>
      <c r="C9" s="48"/>
      <c r="D9" s="48"/>
      <c r="E9" s="49"/>
      <c r="F9" s="48"/>
      <c r="G9" s="48"/>
      <c r="H9" s="48"/>
      <c r="I9" s="48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BB9" s="240"/>
      <c r="BC9" s="240"/>
      <c r="BD9" s="240"/>
      <c r="BE9" s="240"/>
    </row>
    <row r="10" spans="1:57" s="36" customFormat="1" ht="21.95" customHeight="1" x14ac:dyDescent="0.25">
      <c r="A10" s="31">
        <v>1</v>
      </c>
      <c r="B10" s="51">
        <v>43102</v>
      </c>
      <c r="C10" s="52">
        <f t="shared" ref="C10:C28" si="4">D10-B10</f>
        <v>29</v>
      </c>
      <c r="D10" s="53">
        <v>43131</v>
      </c>
      <c r="E10" s="52">
        <f t="shared" ref="E10:E28" si="5">F10-D10</f>
        <v>28</v>
      </c>
      <c r="F10" s="53">
        <v>43159</v>
      </c>
      <c r="G10" s="52">
        <f t="shared" ref="G10:G28" si="6">H10-F10</f>
        <v>29</v>
      </c>
      <c r="H10" s="53">
        <v>43188</v>
      </c>
      <c r="I10" s="52">
        <f t="shared" ref="I10:I28" si="7">J10-H10</f>
        <v>31</v>
      </c>
      <c r="J10" s="54">
        <v>43219</v>
      </c>
      <c r="K10" s="55">
        <f t="shared" ref="K10:K28" si="8">L10-J10</f>
        <v>32</v>
      </c>
      <c r="L10" s="56">
        <v>43251</v>
      </c>
      <c r="M10" s="55">
        <f t="shared" ref="M10:M28" si="9">N10-L10</f>
        <v>29</v>
      </c>
      <c r="N10" s="129">
        <v>43280</v>
      </c>
      <c r="O10" s="57">
        <f t="shared" ref="O10:O28" si="10">P10-N10</f>
        <v>32</v>
      </c>
      <c r="P10" s="130">
        <v>43312</v>
      </c>
      <c r="Q10" s="57">
        <f t="shared" ref="Q10:Q28" si="11">R10-P10</f>
        <v>34</v>
      </c>
      <c r="R10" s="131">
        <v>43346</v>
      </c>
      <c r="S10" s="57">
        <f t="shared" ref="S10:S28" si="12">T10-R10</f>
        <v>29</v>
      </c>
      <c r="T10" s="132">
        <v>43375</v>
      </c>
      <c r="U10" s="57">
        <f t="shared" ref="U10:U28" si="13">V10-T10</f>
        <v>28</v>
      </c>
      <c r="V10" s="133">
        <v>43403</v>
      </c>
      <c r="W10" s="57">
        <f t="shared" ref="W10:W28" si="14">X10-V10</f>
        <v>30</v>
      </c>
      <c r="X10" s="134">
        <v>43433</v>
      </c>
      <c r="Y10" s="57">
        <f>Z10-X10</f>
        <v>29</v>
      </c>
      <c r="Z10" s="194">
        <v>43462</v>
      </c>
      <c r="AA10" s="102">
        <f t="shared" ref="AA10:AA28" si="15">AB10-Z10</f>
        <v>29</v>
      </c>
      <c r="AB10" s="194">
        <v>43491</v>
      </c>
      <c r="AC10" s="102">
        <f t="shared" ref="AC10:AC28" si="16">AD10-AB10</f>
        <v>28</v>
      </c>
      <c r="AD10" s="194">
        <v>43519</v>
      </c>
      <c r="AE10" s="102">
        <f t="shared" ref="AE10:AE28" si="17">AF10-AD10</f>
        <v>30</v>
      </c>
      <c r="AF10" s="194">
        <v>43549</v>
      </c>
      <c r="AG10" s="102">
        <f t="shared" ref="AG10:AG28" si="18">AH10-AF10</f>
        <v>31</v>
      </c>
      <c r="AH10" s="194">
        <v>43580</v>
      </c>
      <c r="AI10" s="102">
        <f t="shared" ref="AI10:AI28" si="19">AJ10-AH10</f>
        <v>36</v>
      </c>
      <c r="AJ10" s="194">
        <v>43616</v>
      </c>
      <c r="AK10" s="102">
        <f t="shared" ref="AK10:AK28" si="20">AL10-AJ10</f>
        <v>30</v>
      </c>
      <c r="AL10" s="194">
        <v>43646</v>
      </c>
      <c r="AM10" s="102">
        <f t="shared" ref="AM10:AM28" si="21">AN10-AL10</f>
        <v>25</v>
      </c>
      <c r="AN10" s="194">
        <v>43671</v>
      </c>
      <c r="AO10" s="102">
        <f t="shared" ref="AO10:AO28" si="22">AP10-AN10</f>
        <v>31</v>
      </c>
      <c r="AP10" s="194">
        <v>43702</v>
      </c>
      <c r="AQ10" s="102">
        <f t="shared" ref="AQ10:AQ28" si="23">AR10-AP10</f>
        <v>31</v>
      </c>
      <c r="AR10" s="194">
        <v>43733</v>
      </c>
      <c r="AS10" s="102">
        <f t="shared" ref="AS10:AS28" si="24">AT10-AR10</f>
        <v>30</v>
      </c>
      <c r="AT10" s="194">
        <v>43763</v>
      </c>
      <c r="AU10" s="102">
        <f t="shared" ref="AU10:AU28" si="25">AV10-AT10</f>
        <v>31</v>
      </c>
      <c r="AV10" s="194">
        <v>43794</v>
      </c>
      <c r="AW10" s="102">
        <f>AX10-AV10</f>
        <v>30</v>
      </c>
      <c r="AX10" s="194">
        <v>43824</v>
      </c>
      <c r="AY10" s="102"/>
    </row>
    <row r="11" spans="1:57" s="36" customFormat="1" ht="21.95" customHeight="1" x14ac:dyDescent="0.25">
      <c r="A11" s="31">
        <v>2</v>
      </c>
      <c r="B11" s="51">
        <v>43103</v>
      </c>
      <c r="C11" s="52">
        <f t="shared" si="4"/>
        <v>29</v>
      </c>
      <c r="D11" s="53">
        <v>43132</v>
      </c>
      <c r="E11" s="52">
        <f t="shared" si="5"/>
        <v>29</v>
      </c>
      <c r="F11" s="51">
        <v>43161</v>
      </c>
      <c r="G11" s="52">
        <f t="shared" si="6"/>
        <v>31</v>
      </c>
      <c r="H11" s="51">
        <v>43192</v>
      </c>
      <c r="I11" s="52">
        <f t="shared" si="7"/>
        <v>30</v>
      </c>
      <c r="J11" s="54">
        <v>43222</v>
      </c>
      <c r="K11" s="55">
        <f t="shared" si="8"/>
        <v>30</v>
      </c>
      <c r="L11" s="54">
        <v>43252</v>
      </c>
      <c r="M11" s="55">
        <f t="shared" si="9"/>
        <v>31</v>
      </c>
      <c r="N11" s="129">
        <v>43283</v>
      </c>
      <c r="O11" s="57">
        <f t="shared" si="10"/>
        <v>30</v>
      </c>
      <c r="P11" s="130">
        <v>43313</v>
      </c>
      <c r="Q11" s="57">
        <f t="shared" si="11"/>
        <v>33</v>
      </c>
      <c r="R11" s="131">
        <v>43346</v>
      </c>
      <c r="S11" s="57">
        <f t="shared" si="12"/>
        <v>29</v>
      </c>
      <c r="T11" s="132">
        <v>43375</v>
      </c>
      <c r="U11" s="57">
        <f t="shared" si="13"/>
        <v>28</v>
      </c>
      <c r="V11" s="133">
        <v>43403</v>
      </c>
      <c r="W11" s="57">
        <f t="shared" si="14"/>
        <v>30</v>
      </c>
      <c r="X11" s="134">
        <v>43433</v>
      </c>
      <c r="Y11" s="57">
        <f t="shared" ref="Y11:Y28" si="26">Z11-X11</f>
        <v>29</v>
      </c>
      <c r="Z11" s="194">
        <v>43462</v>
      </c>
      <c r="AA11" s="102">
        <f t="shared" si="15"/>
        <v>29</v>
      </c>
      <c r="AB11" s="194">
        <v>43491</v>
      </c>
      <c r="AC11" s="102">
        <f t="shared" si="16"/>
        <v>28</v>
      </c>
      <c r="AD11" s="194">
        <v>43519</v>
      </c>
      <c r="AE11" s="102">
        <f t="shared" si="17"/>
        <v>30</v>
      </c>
      <c r="AF11" s="194">
        <v>43549</v>
      </c>
      <c r="AG11" s="102">
        <f t="shared" si="18"/>
        <v>31</v>
      </c>
      <c r="AH11" s="194">
        <v>43580</v>
      </c>
      <c r="AI11" s="102">
        <f t="shared" si="19"/>
        <v>36</v>
      </c>
      <c r="AJ11" s="194">
        <v>43616</v>
      </c>
      <c r="AK11" s="102">
        <f t="shared" si="20"/>
        <v>30</v>
      </c>
      <c r="AL11" s="194">
        <v>43646</v>
      </c>
      <c r="AM11" s="102">
        <f t="shared" si="21"/>
        <v>25</v>
      </c>
      <c r="AN11" s="194">
        <v>43671</v>
      </c>
      <c r="AO11" s="102">
        <f t="shared" si="22"/>
        <v>31</v>
      </c>
      <c r="AP11" s="194">
        <v>43702</v>
      </c>
      <c r="AQ11" s="102">
        <f t="shared" si="23"/>
        <v>31</v>
      </c>
      <c r="AR11" s="194">
        <v>43733</v>
      </c>
      <c r="AS11" s="102">
        <f t="shared" si="24"/>
        <v>30</v>
      </c>
      <c r="AT11" s="194">
        <v>43763</v>
      </c>
      <c r="AU11" s="102">
        <f t="shared" si="25"/>
        <v>31</v>
      </c>
      <c r="AV11" s="194">
        <v>43794</v>
      </c>
      <c r="AW11" s="102">
        <f t="shared" ref="AW11:AW28" si="27">AX11-AV11</f>
        <v>30</v>
      </c>
      <c r="AX11" s="194">
        <v>43824</v>
      </c>
      <c r="AY11" s="102"/>
    </row>
    <row r="12" spans="1:57" s="36" customFormat="1" ht="21.95" customHeight="1" x14ac:dyDescent="0.25">
      <c r="A12" s="31">
        <v>3</v>
      </c>
      <c r="B12" s="51">
        <v>43104</v>
      </c>
      <c r="C12" s="52">
        <f t="shared" si="4"/>
        <v>29</v>
      </c>
      <c r="D12" s="53">
        <v>43133</v>
      </c>
      <c r="E12" s="52">
        <f t="shared" si="5"/>
        <v>29</v>
      </c>
      <c r="F12" s="51">
        <v>43162</v>
      </c>
      <c r="G12" s="52">
        <f t="shared" si="6"/>
        <v>31</v>
      </c>
      <c r="H12" s="51">
        <v>43193</v>
      </c>
      <c r="I12" s="52">
        <f t="shared" si="7"/>
        <v>30</v>
      </c>
      <c r="J12" s="54">
        <v>43223</v>
      </c>
      <c r="K12" s="55">
        <f t="shared" si="8"/>
        <v>32</v>
      </c>
      <c r="L12" s="54">
        <v>43255</v>
      </c>
      <c r="M12" s="55">
        <f t="shared" si="9"/>
        <v>29</v>
      </c>
      <c r="N12" s="129">
        <v>43284</v>
      </c>
      <c r="O12" s="57">
        <f t="shared" si="10"/>
        <v>30</v>
      </c>
      <c r="P12" s="130">
        <v>43314</v>
      </c>
      <c r="Q12" s="57">
        <f t="shared" si="11"/>
        <v>32</v>
      </c>
      <c r="R12" s="131">
        <v>43346</v>
      </c>
      <c r="S12" s="57">
        <f t="shared" si="12"/>
        <v>29</v>
      </c>
      <c r="T12" s="132">
        <v>43375</v>
      </c>
      <c r="U12" s="57">
        <f t="shared" si="13"/>
        <v>28</v>
      </c>
      <c r="V12" s="133">
        <v>43403</v>
      </c>
      <c r="W12" s="57">
        <f t="shared" si="14"/>
        <v>30</v>
      </c>
      <c r="X12" s="134">
        <v>43433</v>
      </c>
      <c r="Y12" s="57">
        <f t="shared" si="26"/>
        <v>29</v>
      </c>
      <c r="Z12" s="194">
        <v>43462</v>
      </c>
      <c r="AA12" s="102">
        <f t="shared" si="15"/>
        <v>29</v>
      </c>
      <c r="AB12" s="194">
        <v>43491</v>
      </c>
      <c r="AC12" s="102">
        <f t="shared" si="16"/>
        <v>28</v>
      </c>
      <c r="AD12" s="194">
        <v>43519</v>
      </c>
      <c r="AE12" s="102">
        <f t="shared" si="17"/>
        <v>30</v>
      </c>
      <c r="AF12" s="194">
        <v>43549</v>
      </c>
      <c r="AG12" s="102">
        <f t="shared" si="18"/>
        <v>31</v>
      </c>
      <c r="AH12" s="194">
        <v>43580</v>
      </c>
      <c r="AI12" s="102">
        <f t="shared" si="19"/>
        <v>36</v>
      </c>
      <c r="AJ12" s="194">
        <v>43616</v>
      </c>
      <c r="AK12" s="102">
        <f t="shared" si="20"/>
        <v>30</v>
      </c>
      <c r="AL12" s="194">
        <v>43646</v>
      </c>
      <c r="AM12" s="102">
        <f t="shared" si="21"/>
        <v>25</v>
      </c>
      <c r="AN12" s="194">
        <v>43671</v>
      </c>
      <c r="AO12" s="102">
        <f t="shared" si="22"/>
        <v>31</v>
      </c>
      <c r="AP12" s="194">
        <v>43702</v>
      </c>
      <c r="AQ12" s="102">
        <f t="shared" si="23"/>
        <v>31</v>
      </c>
      <c r="AR12" s="194">
        <v>43733</v>
      </c>
      <c r="AS12" s="102">
        <f t="shared" si="24"/>
        <v>30</v>
      </c>
      <c r="AT12" s="194">
        <v>43763</v>
      </c>
      <c r="AU12" s="102">
        <f t="shared" si="25"/>
        <v>31</v>
      </c>
      <c r="AV12" s="194">
        <v>43794</v>
      </c>
      <c r="AW12" s="102">
        <f t="shared" si="27"/>
        <v>30</v>
      </c>
      <c r="AX12" s="194">
        <v>43824</v>
      </c>
      <c r="AY12" s="102"/>
    </row>
    <row r="13" spans="1:57" s="36" customFormat="1" ht="21.95" customHeight="1" x14ac:dyDescent="0.25">
      <c r="A13" s="31">
        <v>4</v>
      </c>
      <c r="B13" s="51">
        <v>43105</v>
      </c>
      <c r="C13" s="52">
        <f t="shared" si="4"/>
        <v>31</v>
      </c>
      <c r="D13" s="53">
        <v>43136</v>
      </c>
      <c r="E13" s="52">
        <f t="shared" si="5"/>
        <v>29</v>
      </c>
      <c r="F13" s="51">
        <v>43165</v>
      </c>
      <c r="G13" s="52">
        <f t="shared" si="6"/>
        <v>29</v>
      </c>
      <c r="H13" s="51">
        <v>43194</v>
      </c>
      <c r="I13" s="52">
        <f t="shared" si="7"/>
        <v>30</v>
      </c>
      <c r="J13" s="54">
        <v>43224</v>
      </c>
      <c r="K13" s="55">
        <f t="shared" si="8"/>
        <v>32</v>
      </c>
      <c r="L13" s="54">
        <v>43256</v>
      </c>
      <c r="M13" s="55">
        <f t="shared" si="9"/>
        <v>30</v>
      </c>
      <c r="N13" s="129">
        <v>43286</v>
      </c>
      <c r="O13" s="57">
        <f t="shared" si="10"/>
        <v>29</v>
      </c>
      <c r="P13" s="130">
        <v>43315</v>
      </c>
      <c r="Q13" s="57">
        <f t="shared" si="11"/>
        <v>31</v>
      </c>
      <c r="R13" s="131">
        <v>43346</v>
      </c>
      <c r="S13" s="57">
        <f t="shared" si="12"/>
        <v>29</v>
      </c>
      <c r="T13" s="132">
        <v>43375</v>
      </c>
      <c r="U13" s="57">
        <f t="shared" si="13"/>
        <v>28</v>
      </c>
      <c r="V13" s="133">
        <v>43403</v>
      </c>
      <c r="W13" s="57">
        <f t="shared" si="14"/>
        <v>30</v>
      </c>
      <c r="X13" s="134">
        <v>43433</v>
      </c>
      <c r="Y13" s="57">
        <f t="shared" si="26"/>
        <v>29</v>
      </c>
      <c r="Z13" s="194">
        <v>43462</v>
      </c>
      <c r="AA13" s="102">
        <f t="shared" si="15"/>
        <v>29</v>
      </c>
      <c r="AB13" s="194">
        <v>43491</v>
      </c>
      <c r="AC13" s="102">
        <f t="shared" si="16"/>
        <v>28</v>
      </c>
      <c r="AD13" s="194">
        <v>43519</v>
      </c>
      <c r="AE13" s="102">
        <f t="shared" si="17"/>
        <v>30</v>
      </c>
      <c r="AF13" s="194">
        <v>43549</v>
      </c>
      <c r="AG13" s="102">
        <f t="shared" si="18"/>
        <v>31</v>
      </c>
      <c r="AH13" s="194">
        <v>43580</v>
      </c>
      <c r="AI13" s="102">
        <f t="shared" si="19"/>
        <v>36</v>
      </c>
      <c r="AJ13" s="194">
        <v>43616</v>
      </c>
      <c r="AK13" s="102">
        <f t="shared" si="20"/>
        <v>30</v>
      </c>
      <c r="AL13" s="194">
        <v>43646</v>
      </c>
      <c r="AM13" s="102">
        <f t="shared" si="21"/>
        <v>25</v>
      </c>
      <c r="AN13" s="194">
        <v>43671</v>
      </c>
      <c r="AO13" s="102">
        <f t="shared" si="22"/>
        <v>31</v>
      </c>
      <c r="AP13" s="194">
        <v>43702</v>
      </c>
      <c r="AQ13" s="102">
        <f t="shared" si="23"/>
        <v>31</v>
      </c>
      <c r="AR13" s="194">
        <v>43733</v>
      </c>
      <c r="AS13" s="102">
        <f t="shared" si="24"/>
        <v>30</v>
      </c>
      <c r="AT13" s="194">
        <v>43763</v>
      </c>
      <c r="AU13" s="102">
        <f t="shared" si="25"/>
        <v>31</v>
      </c>
      <c r="AV13" s="194">
        <v>43794</v>
      </c>
      <c r="AW13" s="102">
        <f t="shared" si="27"/>
        <v>30</v>
      </c>
      <c r="AX13" s="194">
        <v>43824</v>
      </c>
      <c r="AY13" s="102"/>
    </row>
    <row r="14" spans="1:57" s="36" customFormat="1" ht="21.95" customHeight="1" x14ac:dyDescent="0.25">
      <c r="A14" s="31">
        <v>5</v>
      </c>
      <c r="B14" s="51">
        <v>43108</v>
      </c>
      <c r="C14" s="52">
        <f t="shared" si="4"/>
        <v>29</v>
      </c>
      <c r="D14" s="53">
        <v>43137</v>
      </c>
      <c r="E14" s="52">
        <f t="shared" si="5"/>
        <v>29</v>
      </c>
      <c r="F14" s="51">
        <v>43166</v>
      </c>
      <c r="G14" s="52">
        <f t="shared" si="6"/>
        <v>29</v>
      </c>
      <c r="H14" s="51">
        <v>43195</v>
      </c>
      <c r="I14" s="52">
        <f t="shared" si="7"/>
        <v>30</v>
      </c>
      <c r="J14" s="54">
        <v>43225</v>
      </c>
      <c r="K14" s="55">
        <f t="shared" si="8"/>
        <v>32</v>
      </c>
      <c r="L14" s="54">
        <v>43257</v>
      </c>
      <c r="M14" s="55">
        <f t="shared" si="9"/>
        <v>30</v>
      </c>
      <c r="N14" s="129">
        <v>43287</v>
      </c>
      <c r="O14" s="57">
        <f t="shared" si="10"/>
        <v>31</v>
      </c>
      <c r="P14" s="130">
        <v>43318</v>
      </c>
      <c r="Q14" s="57">
        <f t="shared" si="11"/>
        <v>28</v>
      </c>
      <c r="R14" s="131">
        <v>43346</v>
      </c>
      <c r="S14" s="57">
        <f t="shared" si="12"/>
        <v>29</v>
      </c>
      <c r="T14" s="132">
        <v>43375</v>
      </c>
      <c r="U14" s="57">
        <f t="shared" si="13"/>
        <v>28</v>
      </c>
      <c r="V14" s="133">
        <v>43403</v>
      </c>
      <c r="W14" s="57">
        <f t="shared" si="14"/>
        <v>30</v>
      </c>
      <c r="X14" s="134">
        <v>43433</v>
      </c>
      <c r="Y14" s="57">
        <f t="shared" si="26"/>
        <v>29</v>
      </c>
      <c r="Z14" s="194">
        <v>43462</v>
      </c>
      <c r="AA14" s="102">
        <f t="shared" si="15"/>
        <v>29</v>
      </c>
      <c r="AB14" s="194">
        <v>43491</v>
      </c>
      <c r="AC14" s="102">
        <f t="shared" si="16"/>
        <v>28</v>
      </c>
      <c r="AD14" s="194">
        <v>43519</v>
      </c>
      <c r="AE14" s="102">
        <f t="shared" si="17"/>
        <v>30</v>
      </c>
      <c r="AF14" s="194">
        <v>43549</v>
      </c>
      <c r="AG14" s="102">
        <f t="shared" si="18"/>
        <v>31</v>
      </c>
      <c r="AH14" s="194">
        <v>43580</v>
      </c>
      <c r="AI14" s="102">
        <f t="shared" si="19"/>
        <v>36</v>
      </c>
      <c r="AJ14" s="194">
        <v>43616</v>
      </c>
      <c r="AK14" s="102">
        <f t="shared" si="20"/>
        <v>30</v>
      </c>
      <c r="AL14" s="194">
        <v>43646</v>
      </c>
      <c r="AM14" s="102">
        <f t="shared" si="21"/>
        <v>25</v>
      </c>
      <c r="AN14" s="194">
        <v>43671</v>
      </c>
      <c r="AO14" s="102">
        <f t="shared" si="22"/>
        <v>31</v>
      </c>
      <c r="AP14" s="194">
        <v>43702</v>
      </c>
      <c r="AQ14" s="102">
        <f t="shared" si="23"/>
        <v>31</v>
      </c>
      <c r="AR14" s="194">
        <v>43733</v>
      </c>
      <c r="AS14" s="102">
        <f t="shared" si="24"/>
        <v>30</v>
      </c>
      <c r="AT14" s="194">
        <v>43763</v>
      </c>
      <c r="AU14" s="102">
        <f t="shared" si="25"/>
        <v>31</v>
      </c>
      <c r="AV14" s="194">
        <v>43794</v>
      </c>
      <c r="AW14" s="102">
        <f t="shared" si="27"/>
        <v>30</v>
      </c>
      <c r="AX14" s="194">
        <v>43824</v>
      </c>
      <c r="AY14" s="102"/>
    </row>
    <row r="15" spans="1:57" s="36" customFormat="1" ht="21.95" customHeight="1" x14ac:dyDescent="0.25">
      <c r="A15" s="31">
        <v>6</v>
      </c>
      <c r="B15" s="51">
        <v>43109</v>
      </c>
      <c r="C15" s="52">
        <f t="shared" si="4"/>
        <v>29</v>
      </c>
      <c r="D15" s="53">
        <v>43138</v>
      </c>
      <c r="E15" s="52">
        <f t="shared" si="5"/>
        <v>29</v>
      </c>
      <c r="F15" s="51">
        <v>43167</v>
      </c>
      <c r="G15" s="52">
        <f t="shared" si="6"/>
        <v>29</v>
      </c>
      <c r="H15" s="51">
        <v>43196</v>
      </c>
      <c r="I15" s="52">
        <f t="shared" si="7"/>
        <v>30</v>
      </c>
      <c r="J15" s="54">
        <v>43226</v>
      </c>
      <c r="K15" s="55">
        <f t="shared" si="8"/>
        <v>32</v>
      </c>
      <c r="L15" s="54">
        <v>43258</v>
      </c>
      <c r="M15" s="55">
        <f t="shared" si="9"/>
        <v>32</v>
      </c>
      <c r="N15" s="129">
        <v>43290</v>
      </c>
      <c r="O15" s="57">
        <f t="shared" si="10"/>
        <v>29</v>
      </c>
      <c r="P15" s="130">
        <v>43319</v>
      </c>
      <c r="Q15" s="57">
        <f t="shared" si="11"/>
        <v>27</v>
      </c>
      <c r="R15" s="131">
        <v>43346</v>
      </c>
      <c r="S15" s="57">
        <f t="shared" si="12"/>
        <v>29</v>
      </c>
      <c r="T15" s="132">
        <v>43375</v>
      </c>
      <c r="U15" s="57">
        <f t="shared" si="13"/>
        <v>28</v>
      </c>
      <c r="V15" s="133">
        <v>43403</v>
      </c>
      <c r="W15" s="57">
        <f t="shared" si="14"/>
        <v>30</v>
      </c>
      <c r="X15" s="134">
        <v>43433</v>
      </c>
      <c r="Y15" s="57">
        <f t="shared" si="26"/>
        <v>29</v>
      </c>
      <c r="Z15" s="194">
        <v>43462</v>
      </c>
      <c r="AA15" s="102">
        <f t="shared" si="15"/>
        <v>29</v>
      </c>
      <c r="AB15" s="194">
        <v>43491</v>
      </c>
      <c r="AC15" s="102">
        <f t="shared" si="16"/>
        <v>28</v>
      </c>
      <c r="AD15" s="194">
        <v>43519</v>
      </c>
      <c r="AE15" s="102">
        <f t="shared" si="17"/>
        <v>30</v>
      </c>
      <c r="AF15" s="194">
        <v>43549</v>
      </c>
      <c r="AG15" s="102">
        <f t="shared" si="18"/>
        <v>31</v>
      </c>
      <c r="AH15" s="194">
        <v>43580</v>
      </c>
      <c r="AI15" s="102">
        <f t="shared" si="19"/>
        <v>36</v>
      </c>
      <c r="AJ15" s="194">
        <v>43616</v>
      </c>
      <c r="AK15" s="102">
        <f t="shared" si="20"/>
        <v>30</v>
      </c>
      <c r="AL15" s="194">
        <v>43646</v>
      </c>
      <c r="AM15" s="102">
        <f t="shared" si="21"/>
        <v>25</v>
      </c>
      <c r="AN15" s="194">
        <v>43671</v>
      </c>
      <c r="AO15" s="102">
        <f t="shared" si="22"/>
        <v>31</v>
      </c>
      <c r="AP15" s="194">
        <v>43702</v>
      </c>
      <c r="AQ15" s="102">
        <f t="shared" si="23"/>
        <v>31</v>
      </c>
      <c r="AR15" s="194">
        <v>43733</v>
      </c>
      <c r="AS15" s="102">
        <f t="shared" si="24"/>
        <v>30</v>
      </c>
      <c r="AT15" s="194">
        <v>43763</v>
      </c>
      <c r="AU15" s="102">
        <f t="shared" si="25"/>
        <v>31</v>
      </c>
      <c r="AV15" s="194">
        <v>43794</v>
      </c>
      <c r="AW15" s="102">
        <f t="shared" si="27"/>
        <v>30</v>
      </c>
      <c r="AX15" s="194">
        <v>43824</v>
      </c>
      <c r="AY15" s="102"/>
    </row>
    <row r="16" spans="1:57" s="36" customFormat="1" ht="21.95" customHeight="1" x14ac:dyDescent="0.25">
      <c r="A16" s="31">
        <v>7</v>
      </c>
      <c r="B16" s="51">
        <v>43110</v>
      </c>
      <c r="C16" s="52">
        <f t="shared" si="4"/>
        <v>29</v>
      </c>
      <c r="D16" s="53">
        <v>43139</v>
      </c>
      <c r="E16" s="52">
        <f t="shared" si="5"/>
        <v>29</v>
      </c>
      <c r="F16" s="51">
        <v>43168</v>
      </c>
      <c r="G16" s="52">
        <f t="shared" si="6"/>
        <v>31</v>
      </c>
      <c r="H16" s="51">
        <v>43199</v>
      </c>
      <c r="I16" s="52">
        <f t="shared" si="7"/>
        <v>30</v>
      </c>
      <c r="J16" s="54">
        <v>43229</v>
      </c>
      <c r="K16" s="55">
        <f t="shared" si="8"/>
        <v>30</v>
      </c>
      <c r="L16" s="54">
        <v>43259</v>
      </c>
      <c r="M16" s="55">
        <f t="shared" si="9"/>
        <v>32</v>
      </c>
      <c r="N16" s="129">
        <v>43291</v>
      </c>
      <c r="O16" s="57">
        <f t="shared" si="10"/>
        <v>29</v>
      </c>
      <c r="P16" s="130">
        <v>43320</v>
      </c>
      <c r="Q16" s="57">
        <f t="shared" si="11"/>
        <v>26</v>
      </c>
      <c r="R16" s="131">
        <v>43346</v>
      </c>
      <c r="S16" s="57">
        <f t="shared" si="12"/>
        <v>29</v>
      </c>
      <c r="T16" s="132">
        <v>43375</v>
      </c>
      <c r="U16" s="57">
        <f t="shared" si="13"/>
        <v>28</v>
      </c>
      <c r="V16" s="133">
        <v>43403</v>
      </c>
      <c r="W16" s="57">
        <f t="shared" si="14"/>
        <v>30</v>
      </c>
      <c r="X16" s="134">
        <v>43433</v>
      </c>
      <c r="Y16" s="57">
        <f t="shared" si="26"/>
        <v>29</v>
      </c>
      <c r="Z16" s="194">
        <v>43462</v>
      </c>
      <c r="AA16" s="102">
        <f t="shared" si="15"/>
        <v>29</v>
      </c>
      <c r="AB16" s="194">
        <v>43491</v>
      </c>
      <c r="AC16" s="102">
        <f t="shared" si="16"/>
        <v>28</v>
      </c>
      <c r="AD16" s="194">
        <v>43519</v>
      </c>
      <c r="AE16" s="102">
        <f t="shared" si="17"/>
        <v>30</v>
      </c>
      <c r="AF16" s="194">
        <v>43549</v>
      </c>
      <c r="AG16" s="102">
        <f t="shared" si="18"/>
        <v>31</v>
      </c>
      <c r="AH16" s="194">
        <v>43580</v>
      </c>
      <c r="AI16" s="102">
        <f t="shared" si="19"/>
        <v>36</v>
      </c>
      <c r="AJ16" s="194">
        <v>43616</v>
      </c>
      <c r="AK16" s="102">
        <f t="shared" si="20"/>
        <v>30</v>
      </c>
      <c r="AL16" s="194">
        <v>43646</v>
      </c>
      <c r="AM16" s="102">
        <f t="shared" si="21"/>
        <v>25</v>
      </c>
      <c r="AN16" s="194">
        <v>43671</v>
      </c>
      <c r="AO16" s="102">
        <f t="shared" si="22"/>
        <v>31</v>
      </c>
      <c r="AP16" s="194">
        <v>43702</v>
      </c>
      <c r="AQ16" s="102">
        <f t="shared" si="23"/>
        <v>31</v>
      </c>
      <c r="AR16" s="194">
        <v>43733</v>
      </c>
      <c r="AS16" s="102">
        <f t="shared" si="24"/>
        <v>30</v>
      </c>
      <c r="AT16" s="194">
        <v>43763</v>
      </c>
      <c r="AU16" s="102">
        <f t="shared" si="25"/>
        <v>31</v>
      </c>
      <c r="AV16" s="194">
        <v>43794</v>
      </c>
      <c r="AW16" s="102">
        <f t="shared" si="27"/>
        <v>30</v>
      </c>
      <c r="AX16" s="194">
        <v>43824</v>
      </c>
      <c r="AY16" s="102"/>
    </row>
    <row r="17" spans="1:51" s="36" customFormat="1" ht="21.95" customHeight="1" x14ac:dyDescent="0.25">
      <c r="A17" s="31">
        <v>8</v>
      </c>
      <c r="B17" s="51">
        <v>43111</v>
      </c>
      <c r="C17" s="52">
        <f t="shared" si="4"/>
        <v>29</v>
      </c>
      <c r="D17" s="53">
        <v>43140</v>
      </c>
      <c r="E17" s="52">
        <f t="shared" si="5"/>
        <v>29</v>
      </c>
      <c r="F17" s="51">
        <v>43169</v>
      </c>
      <c r="G17" s="52">
        <f t="shared" si="6"/>
        <v>31</v>
      </c>
      <c r="H17" s="51">
        <v>43200</v>
      </c>
      <c r="I17" s="52">
        <f t="shared" si="7"/>
        <v>30</v>
      </c>
      <c r="J17" s="54">
        <v>43230</v>
      </c>
      <c r="K17" s="55">
        <f t="shared" si="8"/>
        <v>32</v>
      </c>
      <c r="L17" s="54">
        <v>43262</v>
      </c>
      <c r="M17" s="55">
        <f t="shared" si="9"/>
        <v>30</v>
      </c>
      <c r="N17" s="129">
        <v>43292</v>
      </c>
      <c r="O17" s="57">
        <f t="shared" si="10"/>
        <v>29</v>
      </c>
      <c r="P17" s="130">
        <v>43321</v>
      </c>
      <c r="Q17" s="57">
        <f t="shared" si="11"/>
        <v>25</v>
      </c>
      <c r="R17" s="131">
        <v>43346</v>
      </c>
      <c r="S17" s="57">
        <f t="shared" si="12"/>
        <v>29</v>
      </c>
      <c r="T17" s="132">
        <v>43375</v>
      </c>
      <c r="U17" s="57">
        <f t="shared" si="13"/>
        <v>28</v>
      </c>
      <c r="V17" s="133">
        <v>43403</v>
      </c>
      <c r="W17" s="57">
        <f t="shared" si="14"/>
        <v>30</v>
      </c>
      <c r="X17" s="134">
        <v>43433</v>
      </c>
      <c r="Y17" s="57">
        <f t="shared" si="26"/>
        <v>29</v>
      </c>
      <c r="Z17" s="194">
        <v>43462</v>
      </c>
      <c r="AA17" s="102">
        <f t="shared" si="15"/>
        <v>29</v>
      </c>
      <c r="AB17" s="194">
        <v>43491</v>
      </c>
      <c r="AC17" s="102">
        <f t="shared" si="16"/>
        <v>28</v>
      </c>
      <c r="AD17" s="194">
        <v>43519</v>
      </c>
      <c r="AE17" s="102">
        <f t="shared" si="17"/>
        <v>30</v>
      </c>
      <c r="AF17" s="194">
        <v>43549</v>
      </c>
      <c r="AG17" s="102">
        <f t="shared" si="18"/>
        <v>31</v>
      </c>
      <c r="AH17" s="194">
        <v>43580</v>
      </c>
      <c r="AI17" s="102">
        <f t="shared" si="19"/>
        <v>36</v>
      </c>
      <c r="AJ17" s="194">
        <v>43616</v>
      </c>
      <c r="AK17" s="102">
        <f t="shared" si="20"/>
        <v>30</v>
      </c>
      <c r="AL17" s="194">
        <v>43646</v>
      </c>
      <c r="AM17" s="102">
        <f t="shared" si="21"/>
        <v>25</v>
      </c>
      <c r="AN17" s="194">
        <v>43671</v>
      </c>
      <c r="AO17" s="102">
        <f t="shared" si="22"/>
        <v>31</v>
      </c>
      <c r="AP17" s="194">
        <v>43702</v>
      </c>
      <c r="AQ17" s="102">
        <f t="shared" si="23"/>
        <v>31</v>
      </c>
      <c r="AR17" s="194">
        <v>43733</v>
      </c>
      <c r="AS17" s="102">
        <f t="shared" si="24"/>
        <v>30</v>
      </c>
      <c r="AT17" s="194">
        <v>43763</v>
      </c>
      <c r="AU17" s="102">
        <f t="shared" si="25"/>
        <v>31</v>
      </c>
      <c r="AV17" s="194">
        <v>43794</v>
      </c>
      <c r="AW17" s="102">
        <f t="shared" si="27"/>
        <v>30</v>
      </c>
      <c r="AX17" s="194">
        <v>43824</v>
      </c>
      <c r="AY17" s="102"/>
    </row>
    <row r="18" spans="1:51" s="36" customFormat="1" ht="21.95" customHeight="1" x14ac:dyDescent="0.25">
      <c r="A18" s="31">
        <v>9</v>
      </c>
      <c r="B18" s="51">
        <v>43112</v>
      </c>
      <c r="C18" s="52">
        <f t="shared" si="4"/>
        <v>31</v>
      </c>
      <c r="D18" s="53">
        <v>43143</v>
      </c>
      <c r="E18" s="52">
        <f t="shared" si="5"/>
        <v>29</v>
      </c>
      <c r="F18" s="51">
        <v>43172</v>
      </c>
      <c r="G18" s="52">
        <f t="shared" si="6"/>
        <v>29</v>
      </c>
      <c r="H18" s="51">
        <v>43201</v>
      </c>
      <c r="I18" s="52">
        <f t="shared" si="7"/>
        <v>30</v>
      </c>
      <c r="J18" s="54">
        <v>43231</v>
      </c>
      <c r="K18" s="55">
        <f t="shared" si="8"/>
        <v>32</v>
      </c>
      <c r="L18" s="54">
        <v>43263</v>
      </c>
      <c r="M18" s="55">
        <f t="shared" si="9"/>
        <v>30</v>
      </c>
      <c r="N18" s="129">
        <v>43293</v>
      </c>
      <c r="O18" s="57">
        <f t="shared" si="10"/>
        <v>29</v>
      </c>
      <c r="P18" s="130">
        <v>43322</v>
      </c>
      <c r="Q18" s="57">
        <f t="shared" si="11"/>
        <v>24</v>
      </c>
      <c r="R18" s="131">
        <v>43346</v>
      </c>
      <c r="S18" s="57">
        <f t="shared" si="12"/>
        <v>29</v>
      </c>
      <c r="T18" s="132">
        <v>43375</v>
      </c>
      <c r="U18" s="57">
        <f t="shared" si="13"/>
        <v>28</v>
      </c>
      <c r="V18" s="133">
        <v>43403</v>
      </c>
      <c r="W18" s="57">
        <f t="shared" si="14"/>
        <v>30</v>
      </c>
      <c r="X18" s="134">
        <v>43433</v>
      </c>
      <c r="Y18" s="57">
        <f t="shared" si="26"/>
        <v>29</v>
      </c>
      <c r="Z18" s="194">
        <v>43462</v>
      </c>
      <c r="AA18" s="102">
        <f t="shared" si="15"/>
        <v>29</v>
      </c>
      <c r="AB18" s="194">
        <v>43491</v>
      </c>
      <c r="AC18" s="102">
        <f t="shared" si="16"/>
        <v>28</v>
      </c>
      <c r="AD18" s="194">
        <v>43519</v>
      </c>
      <c r="AE18" s="102">
        <f t="shared" si="17"/>
        <v>30</v>
      </c>
      <c r="AF18" s="194">
        <v>43549</v>
      </c>
      <c r="AG18" s="102">
        <f t="shared" si="18"/>
        <v>31</v>
      </c>
      <c r="AH18" s="194">
        <v>43580</v>
      </c>
      <c r="AI18" s="102">
        <f t="shared" si="19"/>
        <v>36</v>
      </c>
      <c r="AJ18" s="194">
        <v>43616</v>
      </c>
      <c r="AK18" s="102">
        <f t="shared" si="20"/>
        <v>30</v>
      </c>
      <c r="AL18" s="194">
        <v>43646</v>
      </c>
      <c r="AM18" s="102">
        <f t="shared" si="21"/>
        <v>25</v>
      </c>
      <c r="AN18" s="194">
        <v>43671</v>
      </c>
      <c r="AO18" s="102">
        <f t="shared" si="22"/>
        <v>31</v>
      </c>
      <c r="AP18" s="194">
        <v>43702</v>
      </c>
      <c r="AQ18" s="102">
        <f t="shared" si="23"/>
        <v>31</v>
      </c>
      <c r="AR18" s="194">
        <v>43733</v>
      </c>
      <c r="AS18" s="102">
        <f t="shared" si="24"/>
        <v>30</v>
      </c>
      <c r="AT18" s="194">
        <v>43763</v>
      </c>
      <c r="AU18" s="102">
        <f t="shared" si="25"/>
        <v>31</v>
      </c>
      <c r="AV18" s="194">
        <v>43794</v>
      </c>
      <c r="AW18" s="102">
        <f t="shared" si="27"/>
        <v>30</v>
      </c>
      <c r="AX18" s="194">
        <v>43824</v>
      </c>
      <c r="AY18" s="102"/>
    </row>
    <row r="19" spans="1:51" s="36" customFormat="1" ht="21.95" customHeight="1" x14ac:dyDescent="0.25">
      <c r="A19" s="31">
        <v>10</v>
      </c>
      <c r="B19" s="51">
        <v>43115</v>
      </c>
      <c r="C19" s="52">
        <f t="shared" si="4"/>
        <v>29</v>
      </c>
      <c r="D19" s="53">
        <v>43144</v>
      </c>
      <c r="E19" s="52">
        <f t="shared" si="5"/>
        <v>29</v>
      </c>
      <c r="F19" s="51">
        <v>43173</v>
      </c>
      <c r="G19" s="52">
        <f t="shared" si="6"/>
        <v>29</v>
      </c>
      <c r="H19" s="51">
        <v>43202</v>
      </c>
      <c r="I19" s="52">
        <f t="shared" si="7"/>
        <v>30</v>
      </c>
      <c r="J19" s="54">
        <v>43232</v>
      </c>
      <c r="K19" s="55">
        <f t="shared" si="8"/>
        <v>32</v>
      </c>
      <c r="L19" s="54">
        <v>43264</v>
      </c>
      <c r="M19" s="55">
        <f t="shared" si="9"/>
        <v>30</v>
      </c>
      <c r="N19" s="129">
        <v>43294</v>
      </c>
      <c r="O19" s="57">
        <f t="shared" si="10"/>
        <v>31</v>
      </c>
      <c r="P19" s="130">
        <v>43325</v>
      </c>
      <c r="Q19" s="57">
        <f t="shared" si="11"/>
        <v>21</v>
      </c>
      <c r="R19" s="131">
        <v>43346</v>
      </c>
      <c r="S19" s="57">
        <f t="shared" si="12"/>
        <v>29</v>
      </c>
      <c r="T19" s="132">
        <v>43375</v>
      </c>
      <c r="U19" s="57">
        <f t="shared" si="13"/>
        <v>28</v>
      </c>
      <c r="V19" s="133">
        <v>43403</v>
      </c>
      <c r="W19" s="57">
        <f t="shared" si="14"/>
        <v>30</v>
      </c>
      <c r="X19" s="134">
        <v>43433</v>
      </c>
      <c r="Y19" s="57">
        <f t="shared" si="26"/>
        <v>29</v>
      </c>
      <c r="Z19" s="194">
        <v>43462</v>
      </c>
      <c r="AA19" s="102">
        <f t="shared" si="15"/>
        <v>29</v>
      </c>
      <c r="AB19" s="194">
        <v>43491</v>
      </c>
      <c r="AC19" s="102">
        <f t="shared" si="16"/>
        <v>28</v>
      </c>
      <c r="AD19" s="194">
        <v>43519</v>
      </c>
      <c r="AE19" s="102">
        <f t="shared" si="17"/>
        <v>30</v>
      </c>
      <c r="AF19" s="194">
        <v>43549</v>
      </c>
      <c r="AG19" s="102">
        <f t="shared" si="18"/>
        <v>31</v>
      </c>
      <c r="AH19" s="194">
        <v>43580</v>
      </c>
      <c r="AI19" s="102">
        <f t="shared" si="19"/>
        <v>36</v>
      </c>
      <c r="AJ19" s="194">
        <v>43616</v>
      </c>
      <c r="AK19" s="102">
        <f t="shared" si="20"/>
        <v>30</v>
      </c>
      <c r="AL19" s="194">
        <v>43646</v>
      </c>
      <c r="AM19" s="102">
        <f t="shared" si="21"/>
        <v>25</v>
      </c>
      <c r="AN19" s="194">
        <v>43671</v>
      </c>
      <c r="AO19" s="102">
        <f t="shared" si="22"/>
        <v>31</v>
      </c>
      <c r="AP19" s="194">
        <v>43702</v>
      </c>
      <c r="AQ19" s="102">
        <f t="shared" si="23"/>
        <v>31</v>
      </c>
      <c r="AR19" s="194">
        <v>43733</v>
      </c>
      <c r="AS19" s="102">
        <f t="shared" si="24"/>
        <v>30</v>
      </c>
      <c r="AT19" s="194">
        <v>43763</v>
      </c>
      <c r="AU19" s="102">
        <f t="shared" si="25"/>
        <v>31</v>
      </c>
      <c r="AV19" s="194">
        <v>43794</v>
      </c>
      <c r="AW19" s="102">
        <f t="shared" si="27"/>
        <v>30</v>
      </c>
      <c r="AX19" s="194">
        <v>43824</v>
      </c>
      <c r="AY19" s="102"/>
    </row>
    <row r="20" spans="1:51" s="36" customFormat="1" ht="21.95" customHeight="1" x14ac:dyDescent="0.25">
      <c r="A20" s="31">
        <v>11</v>
      </c>
      <c r="B20" s="51">
        <v>43116</v>
      </c>
      <c r="C20" s="52">
        <f t="shared" si="4"/>
        <v>29</v>
      </c>
      <c r="D20" s="53">
        <v>43145</v>
      </c>
      <c r="E20" s="52">
        <f t="shared" si="5"/>
        <v>29</v>
      </c>
      <c r="F20" s="51">
        <v>43174</v>
      </c>
      <c r="G20" s="52">
        <f t="shared" si="6"/>
        <v>29</v>
      </c>
      <c r="H20" s="51">
        <v>43203</v>
      </c>
      <c r="I20" s="52">
        <f t="shared" si="7"/>
        <v>30</v>
      </c>
      <c r="J20" s="54">
        <v>43233</v>
      </c>
      <c r="K20" s="55">
        <f t="shared" si="8"/>
        <v>32</v>
      </c>
      <c r="L20" s="54">
        <v>43265</v>
      </c>
      <c r="M20" s="55">
        <f t="shared" si="9"/>
        <v>32</v>
      </c>
      <c r="N20" s="129">
        <v>43297</v>
      </c>
      <c r="O20" s="57">
        <f t="shared" si="10"/>
        <v>29</v>
      </c>
      <c r="P20" s="130">
        <v>43326</v>
      </c>
      <c r="Q20" s="57">
        <f t="shared" si="11"/>
        <v>20</v>
      </c>
      <c r="R20" s="131">
        <v>43346</v>
      </c>
      <c r="S20" s="57">
        <f t="shared" si="12"/>
        <v>29</v>
      </c>
      <c r="T20" s="132">
        <v>43375</v>
      </c>
      <c r="U20" s="57">
        <f t="shared" si="13"/>
        <v>28</v>
      </c>
      <c r="V20" s="133">
        <v>43403</v>
      </c>
      <c r="W20" s="57">
        <f t="shared" si="14"/>
        <v>30</v>
      </c>
      <c r="X20" s="134">
        <v>43433</v>
      </c>
      <c r="Y20" s="57">
        <f t="shared" si="26"/>
        <v>29</v>
      </c>
      <c r="Z20" s="194">
        <v>43462</v>
      </c>
      <c r="AA20" s="102">
        <f t="shared" si="15"/>
        <v>29</v>
      </c>
      <c r="AB20" s="194">
        <v>43491</v>
      </c>
      <c r="AC20" s="102">
        <f t="shared" si="16"/>
        <v>28</v>
      </c>
      <c r="AD20" s="194">
        <v>43519</v>
      </c>
      <c r="AE20" s="102">
        <f t="shared" si="17"/>
        <v>30</v>
      </c>
      <c r="AF20" s="194">
        <v>43549</v>
      </c>
      <c r="AG20" s="102">
        <f t="shared" si="18"/>
        <v>31</v>
      </c>
      <c r="AH20" s="194">
        <v>43580</v>
      </c>
      <c r="AI20" s="102">
        <f t="shared" si="19"/>
        <v>36</v>
      </c>
      <c r="AJ20" s="194">
        <v>43616</v>
      </c>
      <c r="AK20" s="102">
        <f t="shared" si="20"/>
        <v>30</v>
      </c>
      <c r="AL20" s="194">
        <v>43646</v>
      </c>
      <c r="AM20" s="102">
        <f t="shared" si="21"/>
        <v>25</v>
      </c>
      <c r="AN20" s="194">
        <v>43671</v>
      </c>
      <c r="AO20" s="102">
        <f t="shared" si="22"/>
        <v>31</v>
      </c>
      <c r="AP20" s="194">
        <v>43702</v>
      </c>
      <c r="AQ20" s="102">
        <f t="shared" si="23"/>
        <v>31</v>
      </c>
      <c r="AR20" s="194">
        <v>43733</v>
      </c>
      <c r="AS20" s="102">
        <f t="shared" si="24"/>
        <v>30</v>
      </c>
      <c r="AT20" s="194">
        <v>43763</v>
      </c>
      <c r="AU20" s="102">
        <f t="shared" si="25"/>
        <v>31</v>
      </c>
      <c r="AV20" s="194">
        <v>43794</v>
      </c>
      <c r="AW20" s="102">
        <f t="shared" si="27"/>
        <v>30</v>
      </c>
      <c r="AX20" s="194">
        <v>43824</v>
      </c>
      <c r="AY20" s="102"/>
    </row>
    <row r="21" spans="1:51" s="36" customFormat="1" ht="21.95" customHeight="1" x14ac:dyDescent="0.25">
      <c r="A21" s="31">
        <v>12</v>
      </c>
      <c r="B21" s="51">
        <v>43117</v>
      </c>
      <c r="C21" s="52">
        <f t="shared" si="4"/>
        <v>29</v>
      </c>
      <c r="D21" s="53">
        <v>43146</v>
      </c>
      <c r="E21" s="52">
        <f t="shared" si="5"/>
        <v>29</v>
      </c>
      <c r="F21" s="51">
        <v>43175</v>
      </c>
      <c r="G21" s="52">
        <f t="shared" si="6"/>
        <v>31</v>
      </c>
      <c r="H21" s="51">
        <v>43206</v>
      </c>
      <c r="I21" s="52">
        <f t="shared" si="7"/>
        <v>30</v>
      </c>
      <c r="J21" s="54">
        <v>43236</v>
      </c>
      <c r="K21" s="55">
        <f t="shared" si="8"/>
        <v>30</v>
      </c>
      <c r="L21" s="54">
        <v>43266</v>
      </c>
      <c r="M21" s="55">
        <f t="shared" si="9"/>
        <v>32</v>
      </c>
      <c r="N21" s="129">
        <v>43298</v>
      </c>
      <c r="O21" s="57">
        <f t="shared" si="10"/>
        <v>29</v>
      </c>
      <c r="P21" s="130">
        <v>43327</v>
      </c>
      <c r="Q21" s="57">
        <f t="shared" si="11"/>
        <v>19</v>
      </c>
      <c r="R21" s="131">
        <v>43346</v>
      </c>
      <c r="S21" s="57">
        <f t="shared" si="12"/>
        <v>29</v>
      </c>
      <c r="T21" s="132">
        <v>43375</v>
      </c>
      <c r="U21" s="57">
        <f t="shared" si="13"/>
        <v>28</v>
      </c>
      <c r="V21" s="133">
        <v>43403</v>
      </c>
      <c r="W21" s="57">
        <f t="shared" si="14"/>
        <v>30</v>
      </c>
      <c r="X21" s="134">
        <v>43433</v>
      </c>
      <c r="Y21" s="57">
        <f t="shared" si="26"/>
        <v>29</v>
      </c>
      <c r="Z21" s="194">
        <v>43462</v>
      </c>
      <c r="AA21" s="102">
        <f t="shared" si="15"/>
        <v>29</v>
      </c>
      <c r="AB21" s="194">
        <v>43491</v>
      </c>
      <c r="AC21" s="102">
        <f t="shared" si="16"/>
        <v>28</v>
      </c>
      <c r="AD21" s="194">
        <v>43519</v>
      </c>
      <c r="AE21" s="102">
        <f t="shared" si="17"/>
        <v>30</v>
      </c>
      <c r="AF21" s="194">
        <v>43549</v>
      </c>
      <c r="AG21" s="102">
        <f t="shared" si="18"/>
        <v>31</v>
      </c>
      <c r="AH21" s="194">
        <v>43580</v>
      </c>
      <c r="AI21" s="102">
        <f t="shared" si="19"/>
        <v>36</v>
      </c>
      <c r="AJ21" s="194">
        <v>43616</v>
      </c>
      <c r="AK21" s="102">
        <f t="shared" si="20"/>
        <v>30</v>
      </c>
      <c r="AL21" s="194">
        <v>43646</v>
      </c>
      <c r="AM21" s="102">
        <f t="shared" si="21"/>
        <v>25</v>
      </c>
      <c r="AN21" s="194">
        <v>43671</v>
      </c>
      <c r="AO21" s="102">
        <f t="shared" si="22"/>
        <v>31</v>
      </c>
      <c r="AP21" s="194">
        <v>43702</v>
      </c>
      <c r="AQ21" s="102">
        <f t="shared" si="23"/>
        <v>31</v>
      </c>
      <c r="AR21" s="194">
        <v>43733</v>
      </c>
      <c r="AS21" s="102">
        <f t="shared" si="24"/>
        <v>30</v>
      </c>
      <c r="AT21" s="194">
        <v>43763</v>
      </c>
      <c r="AU21" s="102">
        <f t="shared" si="25"/>
        <v>31</v>
      </c>
      <c r="AV21" s="194">
        <v>43794</v>
      </c>
      <c r="AW21" s="102">
        <f t="shared" si="27"/>
        <v>30</v>
      </c>
      <c r="AX21" s="194">
        <v>43824</v>
      </c>
      <c r="AY21" s="102"/>
    </row>
    <row r="22" spans="1:51" s="36" customFormat="1" ht="21.95" customHeight="1" x14ac:dyDescent="0.25">
      <c r="A22" s="31">
        <v>13</v>
      </c>
      <c r="B22" s="51">
        <v>43118</v>
      </c>
      <c r="C22" s="52">
        <f t="shared" si="4"/>
        <v>29</v>
      </c>
      <c r="D22" s="53">
        <v>43147</v>
      </c>
      <c r="E22" s="52">
        <f t="shared" si="5"/>
        <v>29</v>
      </c>
      <c r="F22" s="51">
        <v>43176</v>
      </c>
      <c r="G22" s="52">
        <f t="shared" si="6"/>
        <v>31</v>
      </c>
      <c r="H22" s="51">
        <v>43207</v>
      </c>
      <c r="I22" s="52">
        <f t="shared" si="7"/>
        <v>30</v>
      </c>
      <c r="J22" s="54">
        <v>43237</v>
      </c>
      <c r="K22" s="55">
        <f t="shared" si="8"/>
        <v>32</v>
      </c>
      <c r="L22" s="54">
        <v>43269</v>
      </c>
      <c r="M22" s="55">
        <f t="shared" si="9"/>
        <v>30</v>
      </c>
      <c r="N22" s="129">
        <v>43299</v>
      </c>
      <c r="O22" s="57">
        <f t="shared" si="10"/>
        <v>29</v>
      </c>
      <c r="P22" s="130">
        <v>43328</v>
      </c>
      <c r="Q22" s="57">
        <f t="shared" si="11"/>
        <v>18</v>
      </c>
      <c r="R22" s="131">
        <v>43346</v>
      </c>
      <c r="S22" s="57">
        <f t="shared" si="12"/>
        <v>29</v>
      </c>
      <c r="T22" s="132">
        <v>43375</v>
      </c>
      <c r="U22" s="57">
        <f t="shared" si="13"/>
        <v>28</v>
      </c>
      <c r="V22" s="133">
        <v>43403</v>
      </c>
      <c r="W22" s="57">
        <f t="shared" si="14"/>
        <v>30</v>
      </c>
      <c r="X22" s="134">
        <v>43433</v>
      </c>
      <c r="Y22" s="57">
        <f t="shared" si="26"/>
        <v>29</v>
      </c>
      <c r="Z22" s="194">
        <v>43462</v>
      </c>
      <c r="AA22" s="102">
        <f t="shared" si="15"/>
        <v>29</v>
      </c>
      <c r="AB22" s="194">
        <v>43491</v>
      </c>
      <c r="AC22" s="102">
        <f t="shared" si="16"/>
        <v>28</v>
      </c>
      <c r="AD22" s="194">
        <v>43519</v>
      </c>
      <c r="AE22" s="102">
        <f t="shared" si="17"/>
        <v>30</v>
      </c>
      <c r="AF22" s="194">
        <v>43549</v>
      </c>
      <c r="AG22" s="102">
        <f t="shared" si="18"/>
        <v>31</v>
      </c>
      <c r="AH22" s="194">
        <v>43580</v>
      </c>
      <c r="AI22" s="102">
        <f t="shared" si="19"/>
        <v>36</v>
      </c>
      <c r="AJ22" s="194">
        <v>43616</v>
      </c>
      <c r="AK22" s="102">
        <f t="shared" si="20"/>
        <v>30</v>
      </c>
      <c r="AL22" s="194">
        <v>43646</v>
      </c>
      <c r="AM22" s="102">
        <f t="shared" si="21"/>
        <v>25</v>
      </c>
      <c r="AN22" s="194">
        <v>43671</v>
      </c>
      <c r="AO22" s="102">
        <f t="shared" si="22"/>
        <v>31</v>
      </c>
      <c r="AP22" s="194">
        <v>43702</v>
      </c>
      <c r="AQ22" s="102">
        <f t="shared" si="23"/>
        <v>31</v>
      </c>
      <c r="AR22" s="194">
        <v>43733</v>
      </c>
      <c r="AS22" s="102">
        <f t="shared" si="24"/>
        <v>30</v>
      </c>
      <c r="AT22" s="194">
        <v>43763</v>
      </c>
      <c r="AU22" s="102">
        <f t="shared" si="25"/>
        <v>31</v>
      </c>
      <c r="AV22" s="194">
        <v>43794</v>
      </c>
      <c r="AW22" s="102">
        <f t="shared" si="27"/>
        <v>30</v>
      </c>
      <c r="AX22" s="194">
        <v>43824</v>
      </c>
      <c r="AY22" s="102"/>
    </row>
    <row r="23" spans="1:51" s="36" customFormat="1" ht="21.95" customHeight="1" x14ac:dyDescent="0.25">
      <c r="A23" s="31">
        <v>14</v>
      </c>
      <c r="B23" s="51">
        <v>43119</v>
      </c>
      <c r="C23" s="52">
        <f t="shared" si="4"/>
        <v>31</v>
      </c>
      <c r="D23" s="53">
        <v>43150</v>
      </c>
      <c r="E23" s="52">
        <f t="shared" si="5"/>
        <v>29</v>
      </c>
      <c r="F23" s="51">
        <v>43179</v>
      </c>
      <c r="G23" s="52">
        <f t="shared" si="6"/>
        <v>29</v>
      </c>
      <c r="H23" s="51">
        <v>43208</v>
      </c>
      <c r="I23" s="52">
        <f t="shared" si="7"/>
        <v>30</v>
      </c>
      <c r="J23" s="54">
        <v>43238</v>
      </c>
      <c r="K23" s="55">
        <f t="shared" si="8"/>
        <v>32</v>
      </c>
      <c r="L23" s="54">
        <v>43270</v>
      </c>
      <c r="M23" s="55">
        <f t="shared" si="9"/>
        <v>30</v>
      </c>
      <c r="N23" s="129">
        <v>43300</v>
      </c>
      <c r="O23" s="57">
        <f t="shared" si="10"/>
        <v>29</v>
      </c>
      <c r="P23" s="130">
        <v>43329</v>
      </c>
      <c r="Q23" s="57">
        <f t="shared" si="11"/>
        <v>17</v>
      </c>
      <c r="R23" s="131">
        <v>43346</v>
      </c>
      <c r="S23" s="57">
        <f t="shared" si="12"/>
        <v>29</v>
      </c>
      <c r="T23" s="132">
        <v>43375</v>
      </c>
      <c r="U23" s="57">
        <f t="shared" si="13"/>
        <v>28</v>
      </c>
      <c r="V23" s="133">
        <v>43403</v>
      </c>
      <c r="W23" s="57">
        <f t="shared" si="14"/>
        <v>30</v>
      </c>
      <c r="X23" s="134">
        <v>43433</v>
      </c>
      <c r="Y23" s="57">
        <f t="shared" si="26"/>
        <v>29</v>
      </c>
      <c r="Z23" s="194">
        <v>43462</v>
      </c>
      <c r="AA23" s="102">
        <f t="shared" si="15"/>
        <v>29</v>
      </c>
      <c r="AB23" s="194">
        <v>43491</v>
      </c>
      <c r="AC23" s="102">
        <f t="shared" si="16"/>
        <v>28</v>
      </c>
      <c r="AD23" s="194">
        <v>43519</v>
      </c>
      <c r="AE23" s="102">
        <f t="shared" si="17"/>
        <v>30</v>
      </c>
      <c r="AF23" s="194">
        <v>43549</v>
      </c>
      <c r="AG23" s="102">
        <f t="shared" si="18"/>
        <v>31</v>
      </c>
      <c r="AH23" s="194">
        <v>43580</v>
      </c>
      <c r="AI23" s="102">
        <f t="shared" si="19"/>
        <v>36</v>
      </c>
      <c r="AJ23" s="194">
        <v>43616</v>
      </c>
      <c r="AK23" s="102">
        <f t="shared" si="20"/>
        <v>30</v>
      </c>
      <c r="AL23" s="194">
        <v>43646</v>
      </c>
      <c r="AM23" s="102">
        <f t="shared" si="21"/>
        <v>25</v>
      </c>
      <c r="AN23" s="194">
        <v>43671</v>
      </c>
      <c r="AO23" s="102">
        <f t="shared" si="22"/>
        <v>31</v>
      </c>
      <c r="AP23" s="194">
        <v>43702</v>
      </c>
      <c r="AQ23" s="102">
        <f t="shared" si="23"/>
        <v>31</v>
      </c>
      <c r="AR23" s="194">
        <v>43733</v>
      </c>
      <c r="AS23" s="102">
        <f t="shared" si="24"/>
        <v>30</v>
      </c>
      <c r="AT23" s="194">
        <v>43763</v>
      </c>
      <c r="AU23" s="102">
        <f t="shared" si="25"/>
        <v>31</v>
      </c>
      <c r="AV23" s="194">
        <v>43794</v>
      </c>
      <c r="AW23" s="102">
        <f t="shared" si="27"/>
        <v>30</v>
      </c>
      <c r="AX23" s="194">
        <v>43824</v>
      </c>
      <c r="AY23" s="102"/>
    </row>
    <row r="24" spans="1:51" s="36" customFormat="1" ht="21.95" customHeight="1" x14ac:dyDescent="0.25">
      <c r="A24" s="31">
        <v>15</v>
      </c>
      <c r="B24" s="51">
        <v>43122</v>
      </c>
      <c r="C24" s="52">
        <f t="shared" si="4"/>
        <v>29</v>
      </c>
      <c r="D24" s="53">
        <v>43151</v>
      </c>
      <c r="E24" s="52">
        <f t="shared" si="5"/>
        <v>29</v>
      </c>
      <c r="F24" s="51">
        <v>43180</v>
      </c>
      <c r="G24" s="52">
        <f t="shared" si="6"/>
        <v>29</v>
      </c>
      <c r="H24" s="51">
        <v>43209</v>
      </c>
      <c r="I24" s="52">
        <f t="shared" si="7"/>
        <v>30</v>
      </c>
      <c r="J24" s="54">
        <v>43239</v>
      </c>
      <c r="K24" s="55">
        <f t="shared" si="8"/>
        <v>32</v>
      </c>
      <c r="L24" s="54">
        <v>43271</v>
      </c>
      <c r="M24" s="55">
        <f t="shared" si="9"/>
        <v>30</v>
      </c>
      <c r="N24" s="129">
        <v>43301</v>
      </c>
      <c r="O24" s="57">
        <f t="shared" si="10"/>
        <v>31</v>
      </c>
      <c r="P24" s="130">
        <v>43332</v>
      </c>
      <c r="Q24" s="57">
        <f t="shared" si="11"/>
        <v>14</v>
      </c>
      <c r="R24" s="131">
        <v>43346</v>
      </c>
      <c r="S24" s="57">
        <f t="shared" si="12"/>
        <v>29</v>
      </c>
      <c r="T24" s="132">
        <v>43375</v>
      </c>
      <c r="U24" s="57">
        <f t="shared" si="13"/>
        <v>28</v>
      </c>
      <c r="V24" s="133">
        <v>43403</v>
      </c>
      <c r="W24" s="57">
        <f t="shared" si="14"/>
        <v>30</v>
      </c>
      <c r="X24" s="134">
        <v>43433</v>
      </c>
      <c r="Y24" s="57">
        <f t="shared" si="26"/>
        <v>29</v>
      </c>
      <c r="Z24" s="194">
        <v>43462</v>
      </c>
      <c r="AA24" s="102">
        <f t="shared" si="15"/>
        <v>29</v>
      </c>
      <c r="AB24" s="194">
        <v>43491</v>
      </c>
      <c r="AC24" s="102">
        <f t="shared" si="16"/>
        <v>28</v>
      </c>
      <c r="AD24" s="194">
        <v>43519</v>
      </c>
      <c r="AE24" s="102">
        <f t="shared" si="17"/>
        <v>30</v>
      </c>
      <c r="AF24" s="194">
        <v>43549</v>
      </c>
      <c r="AG24" s="102">
        <f t="shared" si="18"/>
        <v>31</v>
      </c>
      <c r="AH24" s="194">
        <v>43580</v>
      </c>
      <c r="AI24" s="102">
        <f t="shared" si="19"/>
        <v>36</v>
      </c>
      <c r="AJ24" s="194">
        <v>43616</v>
      </c>
      <c r="AK24" s="102">
        <f t="shared" si="20"/>
        <v>30</v>
      </c>
      <c r="AL24" s="194">
        <v>43646</v>
      </c>
      <c r="AM24" s="102">
        <f t="shared" si="21"/>
        <v>25</v>
      </c>
      <c r="AN24" s="194">
        <v>43671</v>
      </c>
      <c r="AO24" s="102">
        <f t="shared" si="22"/>
        <v>31</v>
      </c>
      <c r="AP24" s="194">
        <v>43702</v>
      </c>
      <c r="AQ24" s="102">
        <f t="shared" si="23"/>
        <v>31</v>
      </c>
      <c r="AR24" s="194">
        <v>43733</v>
      </c>
      <c r="AS24" s="102">
        <f t="shared" si="24"/>
        <v>30</v>
      </c>
      <c r="AT24" s="194">
        <v>43763</v>
      </c>
      <c r="AU24" s="102">
        <f t="shared" si="25"/>
        <v>31</v>
      </c>
      <c r="AV24" s="194">
        <v>43794</v>
      </c>
      <c r="AW24" s="102">
        <f t="shared" si="27"/>
        <v>30</v>
      </c>
      <c r="AX24" s="194">
        <v>43824</v>
      </c>
      <c r="AY24" s="102"/>
    </row>
    <row r="25" spans="1:51" s="36" customFormat="1" ht="21.95" customHeight="1" x14ac:dyDescent="0.25">
      <c r="A25" s="31">
        <v>16</v>
      </c>
      <c r="B25" s="51">
        <v>43123</v>
      </c>
      <c r="C25" s="52">
        <f t="shared" si="4"/>
        <v>29</v>
      </c>
      <c r="D25" s="53">
        <v>43152</v>
      </c>
      <c r="E25" s="52">
        <f t="shared" si="5"/>
        <v>29</v>
      </c>
      <c r="F25" s="51">
        <v>43181</v>
      </c>
      <c r="G25" s="52">
        <f t="shared" si="6"/>
        <v>29</v>
      </c>
      <c r="H25" s="51">
        <v>43210</v>
      </c>
      <c r="I25" s="52">
        <f t="shared" si="7"/>
        <v>30</v>
      </c>
      <c r="J25" s="54">
        <v>43240</v>
      </c>
      <c r="K25" s="55">
        <f t="shared" si="8"/>
        <v>32</v>
      </c>
      <c r="L25" s="54">
        <v>43272</v>
      </c>
      <c r="M25" s="55">
        <f t="shared" si="9"/>
        <v>32</v>
      </c>
      <c r="N25" s="129">
        <v>43304</v>
      </c>
      <c r="O25" s="57">
        <f t="shared" si="10"/>
        <v>29</v>
      </c>
      <c r="P25" s="130">
        <v>43333</v>
      </c>
      <c r="Q25" s="57">
        <f t="shared" si="11"/>
        <v>13</v>
      </c>
      <c r="R25" s="131">
        <v>43346</v>
      </c>
      <c r="S25" s="57">
        <f t="shared" si="12"/>
        <v>29</v>
      </c>
      <c r="T25" s="132">
        <v>43375</v>
      </c>
      <c r="U25" s="57">
        <f t="shared" si="13"/>
        <v>28</v>
      </c>
      <c r="V25" s="133">
        <v>43403</v>
      </c>
      <c r="W25" s="57">
        <f t="shared" si="14"/>
        <v>30</v>
      </c>
      <c r="X25" s="134">
        <v>43433</v>
      </c>
      <c r="Y25" s="57">
        <f t="shared" si="26"/>
        <v>29</v>
      </c>
      <c r="Z25" s="194">
        <v>43462</v>
      </c>
      <c r="AA25" s="102">
        <f t="shared" si="15"/>
        <v>29</v>
      </c>
      <c r="AB25" s="194">
        <v>43491</v>
      </c>
      <c r="AC25" s="102">
        <f t="shared" si="16"/>
        <v>28</v>
      </c>
      <c r="AD25" s="194">
        <v>43519</v>
      </c>
      <c r="AE25" s="102">
        <f t="shared" si="17"/>
        <v>30</v>
      </c>
      <c r="AF25" s="194">
        <v>43549</v>
      </c>
      <c r="AG25" s="102">
        <f t="shared" si="18"/>
        <v>31</v>
      </c>
      <c r="AH25" s="194">
        <v>43580</v>
      </c>
      <c r="AI25" s="102">
        <f t="shared" si="19"/>
        <v>36</v>
      </c>
      <c r="AJ25" s="194">
        <v>43616</v>
      </c>
      <c r="AK25" s="102">
        <f t="shared" si="20"/>
        <v>30</v>
      </c>
      <c r="AL25" s="194">
        <v>43646</v>
      </c>
      <c r="AM25" s="102">
        <f t="shared" si="21"/>
        <v>25</v>
      </c>
      <c r="AN25" s="194">
        <v>43671</v>
      </c>
      <c r="AO25" s="102">
        <f t="shared" si="22"/>
        <v>31</v>
      </c>
      <c r="AP25" s="194">
        <v>43702</v>
      </c>
      <c r="AQ25" s="102">
        <f t="shared" si="23"/>
        <v>31</v>
      </c>
      <c r="AR25" s="194">
        <v>43733</v>
      </c>
      <c r="AS25" s="102">
        <f t="shared" si="24"/>
        <v>30</v>
      </c>
      <c r="AT25" s="194">
        <v>43763</v>
      </c>
      <c r="AU25" s="102">
        <f t="shared" si="25"/>
        <v>31</v>
      </c>
      <c r="AV25" s="194">
        <v>43794</v>
      </c>
      <c r="AW25" s="102">
        <f t="shared" si="27"/>
        <v>30</v>
      </c>
      <c r="AX25" s="194">
        <v>43824</v>
      </c>
      <c r="AY25" s="102"/>
    </row>
    <row r="26" spans="1:51" s="36" customFormat="1" ht="21.95" customHeight="1" x14ac:dyDescent="0.25">
      <c r="A26" s="31">
        <v>17</v>
      </c>
      <c r="B26" s="51">
        <v>43124</v>
      </c>
      <c r="C26" s="52">
        <f t="shared" si="4"/>
        <v>29</v>
      </c>
      <c r="D26" s="53">
        <v>43153</v>
      </c>
      <c r="E26" s="52">
        <f t="shared" si="5"/>
        <v>29</v>
      </c>
      <c r="F26" s="51">
        <v>43182</v>
      </c>
      <c r="G26" s="52">
        <f t="shared" si="6"/>
        <v>31</v>
      </c>
      <c r="H26" s="51">
        <v>43213</v>
      </c>
      <c r="I26" s="52">
        <f t="shared" si="7"/>
        <v>30</v>
      </c>
      <c r="J26" s="54">
        <v>43243</v>
      </c>
      <c r="K26" s="55">
        <f t="shared" si="8"/>
        <v>30</v>
      </c>
      <c r="L26" s="54">
        <v>43273</v>
      </c>
      <c r="M26" s="55">
        <f t="shared" si="9"/>
        <v>32</v>
      </c>
      <c r="N26" s="129">
        <v>43305</v>
      </c>
      <c r="O26" s="57">
        <f t="shared" si="10"/>
        <v>29</v>
      </c>
      <c r="P26" s="130">
        <v>43334</v>
      </c>
      <c r="Q26" s="57">
        <f t="shared" si="11"/>
        <v>12</v>
      </c>
      <c r="R26" s="131">
        <v>43346</v>
      </c>
      <c r="S26" s="57">
        <f t="shared" si="12"/>
        <v>29</v>
      </c>
      <c r="T26" s="132">
        <v>43375</v>
      </c>
      <c r="U26" s="57">
        <f t="shared" si="13"/>
        <v>28</v>
      </c>
      <c r="V26" s="133">
        <v>43403</v>
      </c>
      <c r="W26" s="57">
        <f t="shared" si="14"/>
        <v>30</v>
      </c>
      <c r="X26" s="134">
        <v>43433</v>
      </c>
      <c r="Y26" s="57">
        <f t="shared" si="26"/>
        <v>29</v>
      </c>
      <c r="Z26" s="194">
        <v>43462</v>
      </c>
      <c r="AA26" s="102">
        <f t="shared" si="15"/>
        <v>29</v>
      </c>
      <c r="AB26" s="194">
        <v>43491</v>
      </c>
      <c r="AC26" s="102">
        <f t="shared" si="16"/>
        <v>28</v>
      </c>
      <c r="AD26" s="194">
        <v>43519</v>
      </c>
      <c r="AE26" s="102">
        <f t="shared" si="17"/>
        <v>30</v>
      </c>
      <c r="AF26" s="194">
        <v>43549</v>
      </c>
      <c r="AG26" s="102">
        <f t="shared" si="18"/>
        <v>31</v>
      </c>
      <c r="AH26" s="194">
        <v>43580</v>
      </c>
      <c r="AI26" s="102">
        <f t="shared" si="19"/>
        <v>36</v>
      </c>
      <c r="AJ26" s="194">
        <v>43616</v>
      </c>
      <c r="AK26" s="102">
        <f t="shared" si="20"/>
        <v>30</v>
      </c>
      <c r="AL26" s="194">
        <v>43646</v>
      </c>
      <c r="AM26" s="102">
        <f t="shared" si="21"/>
        <v>25</v>
      </c>
      <c r="AN26" s="194">
        <v>43671</v>
      </c>
      <c r="AO26" s="102">
        <f t="shared" si="22"/>
        <v>31</v>
      </c>
      <c r="AP26" s="194">
        <v>43702</v>
      </c>
      <c r="AQ26" s="102">
        <f t="shared" si="23"/>
        <v>31</v>
      </c>
      <c r="AR26" s="194">
        <v>43733</v>
      </c>
      <c r="AS26" s="102">
        <f t="shared" si="24"/>
        <v>30</v>
      </c>
      <c r="AT26" s="194">
        <v>43763</v>
      </c>
      <c r="AU26" s="102">
        <f t="shared" si="25"/>
        <v>31</v>
      </c>
      <c r="AV26" s="194">
        <v>43794</v>
      </c>
      <c r="AW26" s="102">
        <f t="shared" si="27"/>
        <v>30</v>
      </c>
      <c r="AX26" s="194">
        <v>43824</v>
      </c>
      <c r="AY26" s="102"/>
    </row>
    <row r="27" spans="1:51" s="36" customFormat="1" ht="21.95" customHeight="1" x14ac:dyDescent="0.25">
      <c r="A27" s="31">
        <v>18</v>
      </c>
      <c r="B27" s="51">
        <v>43125</v>
      </c>
      <c r="C27" s="52">
        <f t="shared" si="4"/>
        <v>29</v>
      </c>
      <c r="D27" s="53">
        <v>43154</v>
      </c>
      <c r="E27" s="52">
        <f t="shared" si="5"/>
        <v>29</v>
      </c>
      <c r="F27" s="51">
        <v>43183</v>
      </c>
      <c r="G27" s="52">
        <f t="shared" si="6"/>
        <v>31</v>
      </c>
      <c r="H27" s="51">
        <v>43214</v>
      </c>
      <c r="I27" s="52">
        <f t="shared" si="7"/>
        <v>30</v>
      </c>
      <c r="J27" s="54">
        <v>43244</v>
      </c>
      <c r="K27" s="55">
        <f t="shared" si="8"/>
        <v>32</v>
      </c>
      <c r="L27" s="54">
        <v>43276</v>
      </c>
      <c r="M27" s="55">
        <f t="shared" si="9"/>
        <v>30</v>
      </c>
      <c r="N27" s="129">
        <v>43306</v>
      </c>
      <c r="O27" s="57">
        <f t="shared" si="10"/>
        <v>29</v>
      </c>
      <c r="P27" s="130">
        <v>43335</v>
      </c>
      <c r="Q27" s="57">
        <f t="shared" si="11"/>
        <v>11</v>
      </c>
      <c r="R27" s="131">
        <v>43346</v>
      </c>
      <c r="S27" s="57">
        <f t="shared" si="12"/>
        <v>29</v>
      </c>
      <c r="T27" s="132">
        <v>43375</v>
      </c>
      <c r="U27" s="57">
        <f t="shared" si="13"/>
        <v>28</v>
      </c>
      <c r="V27" s="133">
        <v>43403</v>
      </c>
      <c r="W27" s="57">
        <f t="shared" si="14"/>
        <v>30</v>
      </c>
      <c r="X27" s="134">
        <v>43433</v>
      </c>
      <c r="Y27" s="57">
        <f t="shared" si="26"/>
        <v>29</v>
      </c>
      <c r="Z27" s="194">
        <v>43462</v>
      </c>
      <c r="AA27" s="102">
        <f t="shared" si="15"/>
        <v>29</v>
      </c>
      <c r="AB27" s="194">
        <v>43491</v>
      </c>
      <c r="AC27" s="102">
        <f t="shared" si="16"/>
        <v>28</v>
      </c>
      <c r="AD27" s="194">
        <v>43519</v>
      </c>
      <c r="AE27" s="102">
        <f t="shared" si="17"/>
        <v>30</v>
      </c>
      <c r="AF27" s="194">
        <v>43549</v>
      </c>
      <c r="AG27" s="102">
        <f t="shared" si="18"/>
        <v>31</v>
      </c>
      <c r="AH27" s="194">
        <v>43580</v>
      </c>
      <c r="AI27" s="102">
        <f t="shared" si="19"/>
        <v>36</v>
      </c>
      <c r="AJ27" s="194">
        <v>43616</v>
      </c>
      <c r="AK27" s="102">
        <f t="shared" si="20"/>
        <v>30</v>
      </c>
      <c r="AL27" s="194">
        <v>43646</v>
      </c>
      <c r="AM27" s="102">
        <f t="shared" si="21"/>
        <v>25</v>
      </c>
      <c r="AN27" s="194">
        <v>43671</v>
      </c>
      <c r="AO27" s="102">
        <f t="shared" si="22"/>
        <v>31</v>
      </c>
      <c r="AP27" s="194">
        <v>43702</v>
      </c>
      <c r="AQ27" s="102">
        <f t="shared" si="23"/>
        <v>31</v>
      </c>
      <c r="AR27" s="194">
        <v>43733</v>
      </c>
      <c r="AS27" s="102">
        <f t="shared" si="24"/>
        <v>30</v>
      </c>
      <c r="AT27" s="194">
        <v>43763</v>
      </c>
      <c r="AU27" s="102">
        <f t="shared" si="25"/>
        <v>31</v>
      </c>
      <c r="AV27" s="194">
        <v>43794</v>
      </c>
      <c r="AW27" s="102">
        <f t="shared" si="27"/>
        <v>30</v>
      </c>
      <c r="AX27" s="194">
        <v>43824</v>
      </c>
      <c r="AY27" s="102"/>
    </row>
    <row r="28" spans="1:51" s="36" customFormat="1" ht="21.95" customHeight="1" x14ac:dyDescent="0.25">
      <c r="A28" s="31">
        <v>19</v>
      </c>
      <c r="B28" s="51">
        <v>43126</v>
      </c>
      <c r="C28" s="52">
        <f t="shared" si="4"/>
        <v>31</v>
      </c>
      <c r="D28" s="53">
        <v>43157</v>
      </c>
      <c r="E28" s="52">
        <f t="shared" si="5"/>
        <v>29</v>
      </c>
      <c r="F28" s="51">
        <v>43186</v>
      </c>
      <c r="G28" s="52">
        <f t="shared" si="6"/>
        <v>29</v>
      </c>
      <c r="H28" s="51">
        <v>43215</v>
      </c>
      <c r="I28" s="52">
        <f t="shared" si="7"/>
        <v>30</v>
      </c>
      <c r="J28" s="54">
        <v>43245</v>
      </c>
      <c r="K28" s="55">
        <f t="shared" si="8"/>
        <v>32</v>
      </c>
      <c r="L28" s="54">
        <v>43277</v>
      </c>
      <c r="M28" s="55">
        <f t="shared" si="9"/>
        <v>30</v>
      </c>
      <c r="N28" s="129">
        <v>43307</v>
      </c>
      <c r="O28" s="57">
        <f t="shared" si="10"/>
        <v>29</v>
      </c>
      <c r="P28" s="130">
        <v>43336</v>
      </c>
      <c r="Q28" s="57">
        <f t="shared" si="11"/>
        <v>10</v>
      </c>
      <c r="R28" s="131">
        <v>43346</v>
      </c>
      <c r="S28" s="57">
        <f t="shared" si="12"/>
        <v>29</v>
      </c>
      <c r="T28" s="132">
        <v>43375</v>
      </c>
      <c r="U28" s="57">
        <f t="shared" si="13"/>
        <v>28</v>
      </c>
      <c r="V28" s="133">
        <v>43403</v>
      </c>
      <c r="W28" s="57">
        <f t="shared" si="14"/>
        <v>30</v>
      </c>
      <c r="X28" s="134">
        <v>43433</v>
      </c>
      <c r="Y28" s="57">
        <f t="shared" si="26"/>
        <v>29</v>
      </c>
      <c r="Z28" s="194">
        <v>43462</v>
      </c>
      <c r="AA28" s="102">
        <f t="shared" si="15"/>
        <v>29</v>
      </c>
      <c r="AB28" s="194">
        <v>43491</v>
      </c>
      <c r="AC28" s="102">
        <f t="shared" si="16"/>
        <v>28</v>
      </c>
      <c r="AD28" s="194">
        <v>43519</v>
      </c>
      <c r="AE28" s="102">
        <f t="shared" si="17"/>
        <v>30</v>
      </c>
      <c r="AF28" s="194">
        <v>43549</v>
      </c>
      <c r="AG28" s="102">
        <f t="shared" si="18"/>
        <v>31</v>
      </c>
      <c r="AH28" s="194">
        <v>43580</v>
      </c>
      <c r="AI28" s="102">
        <f t="shared" si="19"/>
        <v>36</v>
      </c>
      <c r="AJ28" s="194">
        <v>43616</v>
      </c>
      <c r="AK28" s="102">
        <f t="shared" si="20"/>
        <v>30</v>
      </c>
      <c r="AL28" s="194">
        <v>43646</v>
      </c>
      <c r="AM28" s="102">
        <f t="shared" si="21"/>
        <v>25</v>
      </c>
      <c r="AN28" s="194">
        <v>43671</v>
      </c>
      <c r="AO28" s="102">
        <f t="shared" si="22"/>
        <v>31</v>
      </c>
      <c r="AP28" s="194">
        <v>43702</v>
      </c>
      <c r="AQ28" s="102">
        <f t="shared" si="23"/>
        <v>31</v>
      </c>
      <c r="AR28" s="194">
        <v>43733</v>
      </c>
      <c r="AS28" s="102">
        <f t="shared" si="24"/>
        <v>30</v>
      </c>
      <c r="AT28" s="194">
        <v>43763</v>
      </c>
      <c r="AU28" s="102">
        <f t="shared" si="25"/>
        <v>31</v>
      </c>
      <c r="AV28" s="194">
        <v>43794</v>
      </c>
      <c r="AW28" s="102">
        <f t="shared" si="27"/>
        <v>30</v>
      </c>
      <c r="AX28" s="194">
        <v>43824</v>
      </c>
      <c r="AY28" s="102"/>
    </row>
    <row r="29" spans="1:51" s="36" customFormat="1" ht="21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</row>
    <row r="30" spans="1:51" ht="21.95" customHeight="1" x14ac:dyDescent="0.2">
      <c r="J30" s="195"/>
      <c r="Q30" s="59"/>
      <c r="R30" s="59"/>
    </row>
    <row r="31" spans="1:51" ht="15" customHeight="1" x14ac:dyDescent="0.2">
      <c r="D31" s="73"/>
      <c r="E31" s="73" t="s">
        <v>66</v>
      </c>
      <c r="F31" s="73" t="s">
        <v>31</v>
      </c>
      <c r="G31" s="73" t="s">
        <v>31</v>
      </c>
      <c r="H31" s="73" t="s">
        <v>66</v>
      </c>
      <c r="J31" s="150" t="s">
        <v>516</v>
      </c>
      <c r="Q31" s="59"/>
      <c r="R31" s="59"/>
    </row>
    <row r="32" spans="1:51" ht="15" customHeight="1" x14ac:dyDescent="0.2">
      <c r="D32" s="74" t="s">
        <v>36</v>
      </c>
      <c r="E32" s="74" t="s">
        <v>35</v>
      </c>
      <c r="F32" s="74" t="s">
        <v>37</v>
      </c>
      <c r="G32" s="74" t="s">
        <v>38</v>
      </c>
      <c r="H32" s="74" t="s">
        <v>67</v>
      </c>
      <c r="Q32" s="59"/>
      <c r="R32" s="59"/>
    </row>
    <row r="33" spans="4:18" ht="15" hidden="1" customHeight="1" x14ac:dyDescent="0.2">
      <c r="D33" s="58">
        <v>1</v>
      </c>
      <c r="E33" s="58">
        <v>1</v>
      </c>
      <c r="F33" s="59">
        <f t="shared" ref="F33:F96" si="28">INDEX($B$10:$X$28,MATCH(E33,$A$10:$A$28,0),D33*2)</f>
        <v>29</v>
      </c>
      <c r="G33" s="59">
        <f t="shared" ref="G33:G96" si="29">INDEX($B$10:$X$28,MATCH(E33,$A$10:$A$28,0),D33*2)</f>
        <v>29</v>
      </c>
      <c r="H33" s="31">
        <f>G33-F33</f>
        <v>0</v>
      </c>
      <c r="Q33" s="59"/>
      <c r="R33" s="59"/>
    </row>
    <row r="34" spans="4:18" ht="15" hidden="1" customHeight="1" x14ac:dyDescent="0.2">
      <c r="D34" s="58">
        <v>1</v>
      </c>
      <c r="E34" s="58">
        <v>2</v>
      </c>
      <c r="F34" s="59">
        <f t="shared" si="28"/>
        <v>29</v>
      </c>
      <c r="G34" s="59">
        <f t="shared" si="29"/>
        <v>29</v>
      </c>
      <c r="H34" s="31">
        <f t="shared" ref="H34:H97" si="30">G34-F34</f>
        <v>0</v>
      </c>
      <c r="Q34" s="59"/>
      <c r="R34" s="59"/>
    </row>
    <row r="35" spans="4:18" ht="15" hidden="1" customHeight="1" x14ac:dyDescent="0.2">
      <c r="D35" s="58">
        <v>1</v>
      </c>
      <c r="E35" s="58">
        <v>3</v>
      </c>
      <c r="F35" s="59">
        <f t="shared" si="28"/>
        <v>29</v>
      </c>
      <c r="G35" s="59">
        <f t="shared" si="29"/>
        <v>29</v>
      </c>
      <c r="H35" s="31">
        <f t="shared" si="30"/>
        <v>0</v>
      </c>
      <c r="Q35" s="59"/>
      <c r="R35" s="59"/>
    </row>
    <row r="36" spans="4:18" ht="15" hidden="1" customHeight="1" x14ac:dyDescent="0.2">
      <c r="D36" s="58">
        <v>1</v>
      </c>
      <c r="E36" s="58">
        <v>4</v>
      </c>
      <c r="F36" s="59">
        <f t="shared" si="28"/>
        <v>31</v>
      </c>
      <c r="G36" s="59">
        <f t="shared" si="29"/>
        <v>31</v>
      </c>
      <c r="H36" s="31">
        <f t="shared" si="30"/>
        <v>0</v>
      </c>
      <c r="Q36" s="59"/>
      <c r="R36" s="59"/>
    </row>
    <row r="37" spans="4:18" ht="15" hidden="1" customHeight="1" x14ac:dyDescent="0.2">
      <c r="D37" s="58">
        <v>1</v>
      </c>
      <c r="E37" s="58">
        <v>5</v>
      </c>
      <c r="F37" s="59">
        <f t="shared" si="28"/>
        <v>29</v>
      </c>
      <c r="G37" s="59">
        <f t="shared" si="29"/>
        <v>29</v>
      </c>
      <c r="H37" s="31">
        <f t="shared" si="30"/>
        <v>0</v>
      </c>
      <c r="Q37" s="59"/>
      <c r="R37" s="59"/>
    </row>
    <row r="38" spans="4:18" ht="15" hidden="1" customHeight="1" x14ac:dyDescent="0.2">
      <c r="D38" s="58">
        <v>1</v>
      </c>
      <c r="E38" s="58">
        <v>6</v>
      </c>
      <c r="F38" s="59">
        <f t="shared" si="28"/>
        <v>29</v>
      </c>
      <c r="G38" s="59">
        <f t="shared" si="29"/>
        <v>29</v>
      </c>
      <c r="H38" s="31">
        <f t="shared" si="30"/>
        <v>0</v>
      </c>
      <c r="Q38" s="59"/>
      <c r="R38" s="59"/>
    </row>
    <row r="39" spans="4:18" ht="15" hidden="1" customHeight="1" x14ac:dyDescent="0.2">
      <c r="D39" s="58">
        <v>1</v>
      </c>
      <c r="E39" s="58">
        <v>7</v>
      </c>
      <c r="F39" s="59">
        <f t="shared" si="28"/>
        <v>29</v>
      </c>
      <c r="G39" s="59">
        <f t="shared" si="29"/>
        <v>29</v>
      </c>
      <c r="H39" s="31">
        <f t="shared" si="30"/>
        <v>0</v>
      </c>
      <c r="Q39" s="59"/>
      <c r="R39" s="59"/>
    </row>
    <row r="40" spans="4:18" hidden="1" x14ac:dyDescent="0.2">
      <c r="D40" s="58">
        <v>1</v>
      </c>
      <c r="E40" s="58">
        <v>8</v>
      </c>
      <c r="F40" s="59">
        <f t="shared" si="28"/>
        <v>29</v>
      </c>
      <c r="G40" s="59">
        <f t="shared" si="29"/>
        <v>29</v>
      </c>
      <c r="H40" s="31">
        <f t="shared" si="30"/>
        <v>0</v>
      </c>
      <c r="Q40" s="59"/>
      <c r="R40" s="59"/>
    </row>
    <row r="41" spans="4:18" hidden="1" x14ac:dyDescent="0.2">
      <c r="D41" s="58">
        <v>1</v>
      </c>
      <c r="E41" s="58">
        <v>9</v>
      </c>
      <c r="F41" s="59">
        <f t="shared" si="28"/>
        <v>31</v>
      </c>
      <c r="G41" s="59">
        <f t="shared" si="29"/>
        <v>31</v>
      </c>
      <c r="H41" s="31">
        <f t="shared" si="30"/>
        <v>0</v>
      </c>
      <c r="Q41" s="59"/>
      <c r="R41" s="59"/>
    </row>
    <row r="42" spans="4:18" hidden="1" x14ac:dyDescent="0.2">
      <c r="D42" s="58">
        <v>1</v>
      </c>
      <c r="E42" s="58">
        <v>10</v>
      </c>
      <c r="F42" s="59">
        <f t="shared" si="28"/>
        <v>29</v>
      </c>
      <c r="G42" s="59">
        <f t="shared" si="29"/>
        <v>29</v>
      </c>
      <c r="H42" s="31">
        <f t="shared" si="30"/>
        <v>0</v>
      </c>
      <c r="Q42" s="59"/>
      <c r="R42" s="59"/>
    </row>
    <row r="43" spans="4:18" hidden="1" x14ac:dyDescent="0.2">
      <c r="D43" s="58">
        <v>1</v>
      </c>
      <c r="E43" s="58">
        <v>11</v>
      </c>
      <c r="F43" s="59">
        <f t="shared" si="28"/>
        <v>29</v>
      </c>
      <c r="G43" s="59">
        <f t="shared" si="29"/>
        <v>29</v>
      </c>
      <c r="H43" s="31">
        <f t="shared" si="30"/>
        <v>0</v>
      </c>
      <c r="Q43" s="59"/>
      <c r="R43" s="59"/>
    </row>
    <row r="44" spans="4:18" hidden="1" x14ac:dyDescent="0.2">
      <c r="D44" s="58">
        <v>1</v>
      </c>
      <c r="E44" s="58">
        <v>12</v>
      </c>
      <c r="F44" s="59">
        <f t="shared" si="28"/>
        <v>29</v>
      </c>
      <c r="G44" s="59">
        <f t="shared" si="29"/>
        <v>29</v>
      </c>
      <c r="H44" s="31">
        <f t="shared" si="30"/>
        <v>0</v>
      </c>
      <c r="Q44" s="59"/>
      <c r="R44" s="59"/>
    </row>
    <row r="45" spans="4:18" hidden="1" x14ac:dyDescent="0.2">
      <c r="D45" s="58">
        <v>1</v>
      </c>
      <c r="E45" s="58">
        <v>13</v>
      </c>
      <c r="F45" s="59">
        <f t="shared" si="28"/>
        <v>29</v>
      </c>
      <c r="G45" s="59">
        <f t="shared" si="29"/>
        <v>29</v>
      </c>
      <c r="H45" s="31">
        <f t="shared" si="30"/>
        <v>0</v>
      </c>
      <c r="Q45" s="59"/>
      <c r="R45" s="59"/>
    </row>
    <row r="46" spans="4:18" hidden="1" x14ac:dyDescent="0.2">
      <c r="D46" s="58">
        <v>1</v>
      </c>
      <c r="E46" s="58">
        <v>14</v>
      </c>
      <c r="F46" s="59">
        <f t="shared" si="28"/>
        <v>31</v>
      </c>
      <c r="G46" s="59">
        <f t="shared" si="29"/>
        <v>31</v>
      </c>
      <c r="H46" s="31">
        <f t="shared" si="30"/>
        <v>0</v>
      </c>
      <c r="Q46" s="59"/>
      <c r="R46" s="59"/>
    </row>
    <row r="47" spans="4:18" hidden="1" x14ac:dyDescent="0.2">
      <c r="D47" s="58">
        <v>1</v>
      </c>
      <c r="E47" s="58">
        <v>15</v>
      </c>
      <c r="F47" s="59">
        <f t="shared" si="28"/>
        <v>29</v>
      </c>
      <c r="G47" s="59">
        <f t="shared" si="29"/>
        <v>29</v>
      </c>
      <c r="H47" s="31">
        <f t="shared" si="30"/>
        <v>0</v>
      </c>
      <c r="Q47" s="59"/>
      <c r="R47" s="59"/>
    </row>
    <row r="48" spans="4:18" hidden="1" x14ac:dyDescent="0.2">
      <c r="D48" s="58">
        <v>1</v>
      </c>
      <c r="E48" s="58">
        <v>16</v>
      </c>
      <c r="F48" s="59">
        <f t="shared" si="28"/>
        <v>29</v>
      </c>
      <c r="G48" s="59">
        <f t="shared" si="29"/>
        <v>29</v>
      </c>
      <c r="H48" s="31">
        <f t="shared" si="30"/>
        <v>0</v>
      </c>
    </row>
    <row r="49" spans="4:8" hidden="1" x14ac:dyDescent="0.2">
      <c r="D49" s="58">
        <v>1</v>
      </c>
      <c r="E49" s="58">
        <v>17</v>
      </c>
      <c r="F49" s="59">
        <f t="shared" si="28"/>
        <v>29</v>
      </c>
      <c r="G49" s="59">
        <f t="shared" si="29"/>
        <v>29</v>
      </c>
      <c r="H49" s="31">
        <f t="shared" si="30"/>
        <v>0</v>
      </c>
    </row>
    <row r="50" spans="4:8" hidden="1" x14ac:dyDescent="0.2">
      <c r="D50" s="58">
        <v>1</v>
      </c>
      <c r="E50" s="58">
        <v>18</v>
      </c>
      <c r="F50" s="59">
        <f t="shared" si="28"/>
        <v>29</v>
      </c>
      <c r="G50" s="59">
        <f t="shared" si="29"/>
        <v>29</v>
      </c>
      <c r="H50" s="31">
        <f t="shared" si="30"/>
        <v>0</v>
      </c>
    </row>
    <row r="51" spans="4:8" hidden="1" x14ac:dyDescent="0.2">
      <c r="D51" s="58">
        <v>1</v>
      </c>
      <c r="E51" s="58">
        <v>19</v>
      </c>
      <c r="F51" s="59">
        <f t="shared" si="28"/>
        <v>31</v>
      </c>
      <c r="G51" s="59">
        <f t="shared" si="29"/>
        <v>31</v>
      </c>
      <c r="H51" s="31">
        <f t="shared" si="30"/>
        <v>0</v>
      </c>
    </row>
    <row r="52" spans="4:8" hidden="1" x14ac:dyDescent="0.2">
      <c r="D52" s="58">
        <v>2</v>
      </c>
      <c r="E52" s="58">
        <v>1</v>
      </c>
      <c r="F52" s="59">
        <f t="shared" si="28"/>
        <v>28</v>
      </c>
      <c r="G52" s="59">
        <f t="shared" si="29"/>
        <v>28</v>
      </c>
      <c r="H52" s="31">
        <f t="shared" si="30"/>
        <v>0</v>
      </c>
    </row>
    <row r="53" spans="4:8" hidden="1" x14ac:dyDescent="0.2">
      <c r="D53" s="58">
        <v>2</v>
      </c>
      <c r="E53" s="58">
        <v>2</v>
      </c>
      <c r="F53" s="59">
        <f t="shared" si="28"/>
        <v>29</v>
      </c>
      <c r="G53" s="59">
        <f t="shared" si="29"/>
        <v>29</v>
      </c>
      <c r="H53" s="31">
        <f t="shared" si="30"/>
        <v>0</v>
      </c>
    </row>
    <row r="54" spans="4:8" hidden="1" x14ac:dyDescent="0.2">
      <c r="D54" s="58">
        <v>2</v>
      </c>
      <c r="E54" s="58">
        <v>3</v>
      </c>
      <c r="F54" s="59">
        <f t="shared" si="28"/>
        <v>29</v>
      </c>
      <c r="G54" s="59">
        <f t="shared" si="29"/>
        <v>29</v>
      </c>
      <c r="H54" s="31">
        <f t="shared" si="30"/>
        <v>0</v>
      </c>
    </row>
    <row r="55" spans="4:8" hidden="1" x14ac:dyDescent="0.2">
      <c r="D55" s="58">
        <v>2</v>
      </c>
      <c r="E55" s="58">
        <v>4</v>
      </c>
      <c r="F55" s="59">
        <f t="shared" si="28"/>
        <v>29</v>
      </c>
      <c r="G55" s="59">
        <f t="shared" si="29"/>
        <v>29</v>
      </c>
      <c r="H55" s="31">
        <f t="shared" si="30"/>
        <v>0</v>
      </c>
    </row>
    <row r="56" spans="4:8" hidden="1" x14ac:dyDescent="0.2">
      <c r="D56" s="58">
        <v>2</v>
      </c>
      <c r="E56" s="58">
        <v>5</v>
      </c>
      <c r="F56" s="59">
        <f t="shared" si="28"/>
        <v>29</v>
      </c>
      <c r="G56" s="59">
        <f t="shared" si="29"/>
        <v>29</v>
      </c>
      <c r="H56" s="31">
        <f t="shared" si="30"/>
        <v>0</v>
      </c>
    </row>
    <row r="57" spans="4:8" hidden="1" x14ac:dyDescent="0.2">
      <c r="D57" s="58">
        <v>2</v>
      </c>
      <c r="E57" s="58">
        <v>6</v>
      </c>
      <c r="F57" s="59">
        <f t="shared" si="28"/>
        <v>29</v>
      </c>
      <c r="G57" s="59">
        <f t="shared" si="29"/>
        <v>29</v>
      </c>
      <c r="H57" s="31">
        <f t="shared" si="30"/>
        <v>0</v>
      </c>
    </row>
    <row r="58" spans="4:8" hidden="1" x14ac:dyDescent="0.2">
      <c r="D58" s="58">
        <v>2</v>
      </c>
      <c r="E58" s="58">
        <v>7</v>
      </c>
      <c r="F58" s="59">
        <f t="shared" si="28"/>
        <v>29</v>
      </c>
      <c r="G58" s="59">
        <f t="shared" si="29"/>
        <v>29</v>
      </c>
      <c r="H58" s="31">
        <f t="shared" si="30"/>
        <v>0</v>
      </c>
    </row>
    <row r="59" spans="4:8" hidden="1" x14ac:dyDescent="0.2">
      <c r="D59" s="58">
        <v>2</v>
      </c>
      <c r="E59" s="58">
        <v>8</v>
      </c>
      <c r="F59" s="59">
        <f t="shared" si="28"/>
        <v>29</v>
      </c>
      <c r="G59" s="59">
        <f t="shared" si="29"/>
        <v>29</v>
      </c>
      <c r="H59" s="31">
        <f t="shared" si="30"/>
        <v>0</v>
      </c>
    </row>
    <row r="60" spans="4:8" hidden="1" x14ac:dyDescent="0.2">
      <c r="D60" s="58">
        <v>2</v>
      </c>
      <c r="E60" s="58">
        <v>9</v>
      </c>
      <c r="F60" s="59">
        <f t="shared" si="28"/>
        <v>29</v>
      </c>
      <c r="G60" s="59">
        <f t="shared" si="29"/>
        <v>29</v>
      </c>
      <c r="H60" s="31">
        <f t="shared" si="30"/>
        <v>0</v>
      </c>
    </row>
    <row r="61" spans="4:8" hidden="1" x14ac:dyDescent="0.2">
      <c r="D61" s="58">
        <v>2</v>
      </c>
      <c r="E61" s="58">
        <v>10</v>
      </c>
      <c r="F61" s="59">
        <f t="shared" si="28"/>
        <v>29</v>
      </c>
      <c r="G61" s="59">
        <f t="shared" si="29"/>
        <v>29</v>
      </c>
      <c r="H61" s="31">
        <f t="shared" si="30"/>
        <v>0</v>
      </c>
    </row>
    <row r="62" spans="4:8" hidden="1" x14ac:dyDescent="0.2">
      <c r="D62" s="58">
        <v>2</v>
      </c>
      <c r="E62" s="58">
        <v>11</v>
      </c>
      <c r="F62" s="59">
        <f t="shared" si="28"/>
        <v>29</v>
      </c>
      <c r="G62" s="59">
        <f t="shared" si="29"/>
        <v>29</v>
      </c>
      <c r="H62" s="31">
        <f t="shared" si="30"/>
        <v>0</v>
      </c>
    </row>
    <row r="63" spans="4:8" hidden="1" x14ac:dyDescent="0.2">
      <c r="D63" s="58">
        <v>2</v>
      </c>
      <c r="E63" s="58">
        <v>12</v>
      </c>
      <c r="F63" s="59">
        <f t="shared" si="28"/>
        <v>29</v>
      </c>
      <c r="G63" s="59">
        <f t="shared" si="29"/>
        <v>29</v>
      </c>
      <c r="H63" s="31">
        <f t="shared" si="30"/>
        <v>0</v>
      </c>
    </row>
    <row r="64" spans="4:8" hidden="1" x14ac:dyDescent="0.2">
      <c r="D64" s="58">
        <v>2</v>
      </c>
      <c r="E64" s="58">
        <v>13</v>
      </c>
      <c r="F64" s="59">
        <f t="shared" si="28"/>
        <v>29</v>
      </c>
      <c r="G64" s="59">
        <f t="shared" si="29"/>
        <v>29</v>
      </c>
      <c r="H64" s="31">
        <f t="shared" si="30"/>
        <v>0</v>
      </c>
    </row>
    <row r="65" spans="4:8" hidden="1" x14ac:dyDescent="0.2">
      <c r="D65" s="58">
        <v>2</v>
      </c>
      <c r="E65" s="58">
        <v>14</v>
      </c>
      <c r="F65" s="59">
        <f t="shared" si="28"/>
        <v>29</v>
      </c>
      <c r="G65" s="59">
        <f t="shared" si="29"/>
        <v>29</v>
      </c>
      <c r="H65" s="31">
        <f t="shared" si="30"/>
        <v>0</v>
      </c>
    </row>
    <row r="66" spans="4:8" hidden="1" x14ac:dyDescent="0.2">
      <c r="D66" s="58">
        <v>2</v>
      </c>
      <c r="E66" s="58">
        <v>15</v>
      </c>
      <c r="F66" s="59">
        <f t="shared" si="28"/>
        <v>29</v>
      </c>
      <c r="G66" s="59">
        <f t="shared" si="29"/>
        <v>29</v>
      </c>
      <c r="H66" s="31">
        <f t="shared" si="30"/>
        <v>0</v>
      </c>
    </row>
    <row r="67" spans="4:8" hidden="1" x14ac:dyDescent="0.2">
      <c r="D67" s="58">
        <v>2</v>
      </c>
      <c r="E67" s="58">
        <v>16</v>
      </c>
      <c r="F67" s="59">
        <f t="shared" si="28"/>
        <v>29</v>
      </c>
      <c r="G67" s="59">
        <f t="shared" si="29"/>
        <v>29</v>
      </c>
      <c r="H67" s="31">
        <f t="shared" si="30"/>
        <v>0</v>
      </c>
    </row>
    <row r="68" spans="4:8" hidden="1" x14ac:dyDescent="0.2">
      <c r="D68" s="58">
        <v>2</v>
      </c>
      <c r="E68" s="58">
        <v>17</v>
      </c>
      <c r="F68" s="59">
        <f t="shared" si="28"/>
        <v>29</v>
      </c>
      <c r="G68" s="59">
        <f t="shared" si="29"/>
        <v>29</v>
      </c>
      <c r="H68" s="31">
        <f t="shared" si="30"/>
        <v>0</v>
      </c>
    </row>
    <row r="69" spans="4:8" hidden="1" x14ac:dyDescent="0.2">
      <c r="D69" s="58">
        <v>2</v>
      </c>
      <c r="E69" s="58">
        <v>18</v>
      </c>
      <c r="F69" s="59">
        <f t="shared" si="28"/>
        <v>29</v>
      </c>
      <c r="G69" s="59">
        <f t="shared" si="29"/>
        <v>29</v>
      </c>
      <c r="H69" s="31">
        <f t="shared" si="30"/>
        <v>0</v>
      </c>
    </row>
    <row r="70" spans="4:8" hidden="1" x14ac:dyDescent="0.2">
      <c r="D70" s="58">
        <v>2</v>
      </c>
      <c r="E70" s="58">
        <v>19</v>
      </c>
      <c r="F70" s="59">
        <f t="shared" si="28"/>
        <v>29</v>
      </c>
      <c r="G70" s="59">
        <f t="shared" si="29"/>
        <v>29</v>
      </c>
      <c r="H70" s="31">
        <f t="shared" si="30"/>
        <v>0</v>
      </c>
    </row>
    <row r="71" spans="4:8" hidden="1" x14ac:dyDescent="0.2">
      <c r="D71" s="58">
        <v>3</v>
      </c>
      <c r="E71" s="58">
        <v>1</v>
      </c>
      <c r="F71" s="59">
        <f t="shared" si="28"/>
        <v>29</v>
      </c>
      <c r="G71" s="59">
        <f t="shared" si="29"/>
        <v>29</v>
      </c>
      <c r="H71" s="31">
        <f t="shared" si="30"/>
        <v>0</v>
      </c>
    </row>
    <row r="72" spans="4:8" hidden="1" x14ac:dyDescent="0.2">
      <c r="D72" s="58">
        <v>3</v>
      </c>
      <c r="E72" s="58">
        <v>2</v>
      </c>
      <c r="F72" s="59">
        <f t="shared" si="28"/>
        <v>31</v>
      </c>
      <c r="G72" s="59">
        <f t="shared" si="29"/>
        <v>31</v>
      </c>
      <c r="H72" s="31">
        <f t="shared" si="30"/>
        <v>0</v>
      </c>
    </row>
    <row r="73" spans="4:8" hidden="1" x14ac:dyDescent="0.2">
      <c r="D73" s="58">
        <v>3</v>
      </c>
      <c r="E73" s="58">
        <v>3</v>
      </c>
      <c r="F73" s="59">
        <f t="shared" si="28"/>
        <v>31</v>
      </c>
      <c r="G73" s="59">
        <f t="shared" si="29"/>
        <v>31</v>
      </c>
      <c r="H73" s="31">
        <f t="shared" si="30"/>
        <v>0</v>
      </c>
    </row>
    <row r="74" spans="4:8" hidden="1" x14ac:dyDescent="0.2">
      <c r="D74" s="58">
        <v>3</v>
      </c>
      <c r="E74" s="58">
        <v>4</v>
      </c>
      <c r="F74" s="59">
        <f t="shared" si="28"/>
        <v>29</v>
      </c>
      <c r="G74" s="59">
        <f t="shared" si="29"/>
        <v>29</v>
      </c>
      <c r="H74" s="31">
        <f t="shared" si="30"/>
        <v>0</v>
      </c>
    </row>
    <row r="75" spans="4:8" hidden="1" x14ac:dyDescent="0.2">
      <c r="D75" s="58">
        <v>3</v>
      </c>
      <c r="E75" s="58">
        <v>5</v>
      </c>
      <c r="F75" s="59">
        <f t="shared" si="28"/>
        <v>29</v>
      </c>
      <c r="G75" s="59">
        <f t="shared" si="29"/>
        <v>29</v>
      </c>
      <c r="H75" s="31">
        <f t="shared" si="30"/>
        <v>0</v>
      </c>
    </row>
    <row r="76" spans="4:8" hidden="1" x14ac:dyDescent="0.2">
      <c r="D76" s="58">
        <v>3</v>
      </c>
      <c r="E76" s="58">
        <v>6</v>
      </c>
      <c r="F76" s="59">
        <f t="shared" si="28"/>
        <v>29</v>
      </c>
      <c r="G76" s="59">
        <f t="shared" si="29"/>
        <v>29</v>
      </c>
      <c r="H76" s="31">
        <f t="shared" si="30"/>
        <v>0</v>
      </c>
    </row>
    <row r="77" spans="4:8" hidden="1" x14ac:dyDescent="0.2">
      <c r="D77" s="58">
        <v>3</v>
      </c>
      <c r="E77" s="58">
        <v>7</v>
      </c>
      <c r="F77" s="59">
        <f t="shared" si="28"/>
        <v>31</v>
      </c>
      <c r="G77" s="59">
        <f t="shared" si="29"/>
        <v>31</v>
      </c>
      <c r="H77" s="31">
        <f t="shared" si="30"/>
        <v>0</v>
      </c>
    </row>
    <row r="78" spans="4:8" hidden="1" x14ac:dyDescent="0.2">
      <c r="D78" s="58">
        <v>3</v>
      </c>
      <c r="E78" s="58">
        <v>8</v>
      </c>
      <c r="F78" s="59">
        <f t="shared" si="28"/>
        <v>31</v>
      </c>
      <c r="G78" s="59">
        <f t="shared" si="29"/>
        <v>31</v>
      </c>
      <c r="H78" s="31">
        <f t="shared" si="30"/>
        <v>0</v>
      </c>
    </row>
    <row r="79" spans="4:8" hidden="1" x14ac:dyDescent="0.2">
      <c r="D79" s="58">
        <v>3</v>
      </c>
      <c r="E79" s="58">
        <v>9</v>
      </c>
      <c r="F79" s="59">
        <f t="shared" si="28"/>
        <v>29</v>
      </c>
      <c r="G79" s="59">
        <f t="shared" si="29"/>
        <v>29</v>
      </c>
      <c r="H79" s="31">
        <f t="shared" si="30"/>
        <v>0</v>
      </c>
    </row>
    <row r="80" spans="4:8" hidden="1" x14ac:dyDescent="0.2">
      <c r="D80" s="58">
        <v>3</v>
      </c>
      <c r="E80" s="58">
        <v>10</v>
      </c>
      <c r="F80" s="59">
        <f t="shared" si="28"/>
        <v>29</v>
      </c>
      <c r="G80" s="59">
        <f t="shared" si="29"/>
        <v>29</v>
      </c>
      <c r="H80" s="31">
        <f t="shared" si="30"/>
        <v>0</v>
      </c>
    </row>
    <row r="81" spans="4:8" hidden="1" x14ac:dyDescent="0.2">
      <c r="D81" s="58">
        <v>3</v>
      </c>
      <c r="E81" s="58">
        <v>11</v>
      </c>
      <c r="F81" s="59">
        <f t="shared" si="28"/>
        <v>29</v>
      </c>
      <c r="G81" s="59">
        <f t="shared" si="29"/>
        <v>29</v>
      </c>
      <c r="H81" s="31">
        <f t="shared" si="30"/>
        <v>0</v>
      </c>
    </row>
    <row r="82" spans="4:8" hidden="1" x14ac:dyDescent="0.2">
      <c r="D82" s="58">
        <v>3</v>
      </c>
      <c r="E82" s="58">
        <v>12</v>
      </c>
      <c r="F82" s="59">
        <f t="shared" si="28"/>
        <v>31</v>
      </c>
      <c r="G82" s="59">
        <f t="shared" si="29"/>
        <v>31</v>
      </c>
      <c r="H82" s="31">
        <f t="shared" si="30"/>
        <v>0</v>
      </c>
    </row>
    <row r="83" spans="4:8" hidden="1" x14ac:dyDescent="0.2">
      <c r="D83" s="58">
        <v>3</v>
      </c>
      <c r="E83" s="58">
        <v>13</v>
      </c>
      <c r="F83" s="59">
        <f t="shared" si="28"/>
        <v>31</v>
      </c>
      <c r="G83" s="59">
        <f t="shared" si="29"/>
        <v>31</v>
      </c>
      <c r="H83" s="31">
        <f t="shared" si="30"/>
        <v>0</v>
      </c>
    </row>
    <row r="84" spans="4:8" hidden="1" x14ac:dyDescent="0.2">
      <c r="D84" s="58">
        <v>3</v>
      </c>
      <c r="E84" s="58">
        <v>14</v>
      </c>
      <c r="F84" s="59">
        <f t="shared" si="28"/>
        <v>29</v>
      </c>
      <c r="G84" s="59">
        <f t="shared" si="29"/>
        <v>29</v>
      </c>
      <c r="H84" s="31">
        <f t="shared" si="30"/>
        <v>0</v>
      </c>
    </row>
    <row r="85" spans="4:8" hidden="1" x14ac:dyDescent="0.2">
      <c r="D85" s="58">
        <v>3</v>
      </c>
      <c r="E85" s="58">
        <v>15</v>
      </c>
      <c r="F85" s="59">
        <f t="shared" si="28"/>
        <v>29</v>
      </c>
      <c r="G85" s="59">
        <f t="shared" si="29"/>
        <v>29</v>
      </c>
      <c r="H85" s="31">
        <f t="shared" si="30"/>
        <v>0</v>
      </c>
    </row>
    <row r="86" spans="4:8" hidden="1" x14ac:dyDescent="0.2">
      <c r="D86" s="58">
        <v>3</v>
      </c>
      <c r="E86" s="58">
        <v>16</v>
      </c>
      <c r="F86" s="59">
        <f t="shared" si="28"/>
        <v>29</v>
      </c>
      <c r="G86" s="59">
        <f t="shared" si="29"/>
        <v>29</v>
      </c>
      <c r="H86" s="31">
        <f t="shared" si="30"/>
        <v>0</v>
      </c>
    </row>
    <row r="87" spans="4:8" hidden="1" x14ac:dyDescent="0.2">
      <c r="D87" s="58">
        <v>3</v>
      </c>
      <c r="E87" s="58">
        <v>17</v>
      </c>
      <c r="F87" s="59">
        <f t="shared" si="28"/>
        <v>31</v>
      </c>
      <c r="G87" s="59">
        <f t="shared" si="29"/>
        <v>31</v>
      </c>
      <c r="H87" s="31">
        <f t="shared" si="30"/>
        <v>0</v>
      </c>
    </row>
    <row r="88" spans="4:8" hidden="1" x14ac:dyDescent="0.2">
      <c r="D88" s="58">
        <v>3</v>
      </c>
      <c r="E88" s="58">
        <v>18</v>
      </c>
      <c r="F88" s="59">
        <f t="shared" si="28"/>
        <v>31</v>
      </c>
      <c r="G88" s="59">
        <f t="shared" si="29"/>
        <v>31</v>
      </c>
      <c r="H88" s="31">
        <f t="shared" si="30"/>
        <v>0</v>
      </c>
    </row>
    <row r="89" spans="4:8" hidden="1" x14ac:dyDescent="0.2">
      <c r="D89" s="58">
        <v>3</v>
      </c>
      <c r="E89" s="58">
        <v>19</v>
      </c>
      <c r="F89" s="59">
        <f t="shared" si="28"/>
        <v>29</v>
      </c>
      <c r="G89" s="59">
        <f t="shared" si="29"/>
        <v>29</v>
      </c>
      <c r="H89" s="31">
        <f t="shared" si="30"/>
        <v>0</v>
      </c>
    </row>
    <row r="90" spans="4:8" hidden="1" x14ac:dyDescent="0.2">
      <c r="D90" s="58">
        <v>4</v>
      </c>
      <c r="E90" s="58">
        <v>1</v>
      </c>
      <c r="F90" s="59">
        <f t="shared" si="28"/>
        <v>31</v>
      </c>
      <c r="G90" s="59">
        <f t="shared" si="29"/>
        <v>31</v>
      </c>
      <c r="H90" s="31">
        <f t="shared" si="30"/>
        <v>0</v>
      </c>
    </row>
    <row r="91" spans="4:8" hidden="1" x14ac:dyDescent="0.2">
      <c r="D91" s="58">
        <v>4</v>
      </c>
      <c r="E91" s="58">
        <v>2</v>
      </c>
      <c r="F91" s="59">
        <f t="shared" si="28"/>
        <v>30</v>
      </c>
      <c r="G91" s="59">
        <f t="shared" si="29"/>
        <v>30</v>
      </c>
      <c r="H91" s="31">
        <f t="shared" si="30"/>
        <v>0</v>
      </c>
    </row>
    <row r="92" spans="4:8" hidden="1" x14ac:dyDescent="0.2">
      <c r="D92" s="58">
        <v>4</v>
      </c>
      <c r="E92" s="58">
        <v>3</v>
      </c>
      <c r="F92" s="59">
        <f t="shared" si="28"/>
        <v>30</v>
      </c>
      <c r="G92" s="59">
        <f t="shared" si="29"/>
        <v>30</v>
      </c>
      <c r="H92" s="31">
        <f t="shared" si="30"/>
        <v>0</v>
      </c>
    </row>
    <row r="93" spans="4:8" hidden="1" x14ac:dyDescent="0.2">
      <c r="D93" s="58">
        <v>4</v>
      </c>
      <c r="E93" s="58">
        <v>4</v>
      </c>
      <c r="F93" s="59">
        <f t="shared" si="28"/>
        <v>30</v>
      </c>
      <c r="G93" s="59">
        <f t="shared" si="29"/>
        <v>30</v>
      </c>
      <c r="H93" s="31">
        <f t="shared" si="30"/>
        <v>0</v>
      </c>
    </row>
    <row r="94" spans="4:8" hidden="1" x14ac:dyDescent="0.2">
      <c r="D94" s="58">
        <v>4</v>
      </c>
      <c r="E94" s="58">
        <v>5</v>
      </c>
      <c r="F94" s="59">
        <f t="shared" si="28"/>
        <v>30</v>
      </c>
      <c r="G94" s="59">
        <f t="shared" si="29"/>
        <v>30</v>
      </c>
      <c r="H94" s="31">
        <f t="shared" si="30"/>
        <v>0</v>
      </c>
    </row>
    <row r="95" spans="4:8" hidden="1" x14ac:dyDescent="0.2">
      <c r="D95" s="58">
        <v>4</v>
      </c>
      <c r="E95" s="58">
        <v>6</v>
      </c>
      <c r="F95" s="59">
        <f t="shared" si="28"/>
        <v>30</v>
      </c>
      <c r="G95" s="59">
        <f t="shared" si="29"/>
        <v>30</v>
      </c>
      <c r="H95" s="31">
        <f t="shared" si="30"/>
        <v>0</v>
      </c>
    </row>
    <row r="96" spans="4:8" hidden="1" x14ac:dyDescent="0.2">
      <c r="D96" s="58">
        <v>4</v>
      </c>
      <c r="E96" s="58">
        <v>7</v>
      </c>
      <c r="F96" s="59">
        <f t="shared" si="28"/>
        <v>30</v>
      </c>
      <c r="G96" s="59">
        <f t="shared" si="29"/>
        <v>30</v>
      </c>
      <c r="H96" s="31">
        <f t="shared" si="30"/>
        <v>0</v>
      </c>
    </row>
    <row r="97" spans="4:8" hidden="1" x14ac:dyDescent="0.2">
      <c r="D97" s="58">
        <v>4</v>
      </c>
      <c r="E97" s="58">
        <v>8</v>
      </c>
      <c r="F97" s="59">
        <f t="shared" ref="F97:F160" si="31">INDEX($B$10:$X$28,MATCH(E97,$A$10:$A$28,0),D97*2)</f>
        <v>30</v>
      </c>
      <c r="G97" s="59">
        <f t="shared" ref="G97:G160" si="32">INDEX($B$10:$X$28,MATCH(E97,$A$10:$A$28,0),D97*2)</f>
        <v>30</v>
      </c>
      <c r="H97" s="31">
        <f t="shared" si="30"/>
        <v>0</v>
      </c>
    </row>
    <row r="98" spans="4:8" hidden="1" x14ac:dyDescent="0.2">
      <c r="D98" s="58">
        <v>4</v>
      </c>
      <c r="E98" s="58">
        <v>9</v>
      </c>
      <c r="F98" s="59">
        <f t="shared" si="31"/>
        <v>30</v>
      </c>
      <c r="G98" s="59">
        <f t="shared" si="32"/>
        <v>30</v>
      </c>
      <c r="H98" s="31">
        <f t="shared" ref="H98:H161" si="33">G98-F98</f>
        <v>0</v>
      </c>
    </row>
    <row r="99" spans="4:8" hidden="1" x14ac:dyDescent="0.2">
      <c r="D99" s="58">
        <v>4</v>
      </c>
      <c r="E99" s="58">
        <v>10</v>
      </c>
      <c r="F99" s="59">
        <f t="shared" si="31"/>
        <v>30</v>
      </c>
      <c r="G99" s="59">
        <f t="shared" si="32"/>
        <v>30</v>
      </c>
      <c r="H99" s="31">
        <f t="shared" si="33"/>
        <v>0</v>
      </c>
    </row>
    <row r="100" spans="4:8" hidden="1" x14ac:dyDescent="0.2">
      <c r="D100" s="58">
        <v>4</v>
      </c>
      <c r="E100" s="58">
        <v>11</v>
      </c>
      <c r="F100" s="59">
        <f t="shared" si="31"/>
        <v>30</v>
      </c>
      <c r="G100" s="59">
        <f t="shared" si="32"/>
        <v>30</v>
      </c>
      <c r="H100" s="31">
        <f t="shared" si="33"/>
        <v>0</v>
      </c>
    </row>
    <row r="101" spans="4:8" hidden="1" x14ac:dyDescent="0.2">
      <c r="D101" s="58">
        <v>4</v>
      </c>
      <c r="E101" s="58">
        <v>12</v>
      </c>
      <c r="F101" s="59">
        <f t="shared" si="31"/>
        <v>30</v>
      </c>
      <c r="G101" s="59">
        <f t="shared" si="32"/>
        <v>30</v>
      </c>
      <c r="H101" s="31">
        <f t="shared" si="33"/>
        <v>0</v>
      </c>
    </row>
    <row r="102" spans="4:8" hidden="1" x14ac:dyDescent="0.2">
      <c r="D102" s="58">
        <v>4</v>
      </c>
      <c r="E102" s="58">
        <v>13</v>
      </c>
      <c r="F102" s="59">
        <f t="shared" si="31"/>
        <v>30</v>
      </c>
      <c r="G102" s="59">
        <f t="shared" si="32"/>
        <v>30</v>
      </c>
      <c r="H102" s="31">
        <f t="shared" si="33"/>
        <v>0</v>
      </c>
    </row>
    <row r="103" spans="4:8" hidden="1" x14ac:dyDescent="0.2">
      <c r="D103" s="58">
        <v>4</v>
      </c>
      <c r="E103" s="58">
        <v>14</v>
      </c>
      <c r="F103" s="59">
        <f t="shared" si="31"/>
        <v>30</v>
      </c>
      <c r="G103" s="59">
        <f t="shared" si="32"/>
        <v>30</v>
      </c>
      <c r="H103" s="31">
        <f t="shared" si="33"/>
        <v>0</v>
      </c>
    </row>
    <row r="104" spans="4:8" hidden="1" x14ac:dyDescent="0.2">
      <c r="D104" s="58">
        <v>4</v>
      </c>
      <c r="E104" s="58">
        <v>15</v>
      </c>
      <c r="F104" s="59">
        <f t="shared" si="31"/>
        <v>30</v>
      </c>
      <c r="G104" s="59">
        <f t="shared" si="32"/>
        <v>30</v>
      </c>
      <c r="H104" s="31">
        <f t="shared" si="33"/>
        <v>0</v>
      </c>
    </row>
    <row r="105" spans="4:8" hidden="1" x14ac:dyDescent="0.2">
      <c r="D105" s="58">
        <v>4</v>
      </c>
      <c r="E105" s="58">
        <v>16</v>
      </c>
      <c r="F105" s="59">
        <f t="shared" si="31"/>
        <v>30</v>
      </c>
      <c r="G105" s="59">
        <f t="shared" si="32"/>
        <v>30</v>
      </c>
      <c r="H105" s="31">
        <f t="shared" si="33"/>
        <v>0</v>
      </c>
    </row>
    <row r="106" spans="4:8" hidden="1" x14ac:dyDescent="0.2">
      <c r="D106" s="58">
        <v>4</v>
      </c>
      <c r="E106" s="58">
        <v>17</v>
      </c>
      <c r="F106" s="59">
        <f t="shared" si="31"/>
        <v>30</v>
      </c>
      <c r="G106" s="59">
        <f t="shared" si="32"/>
        <v>30</v>
      </c>
      <c r="H106" s="31">
        <f t="shared" si="33"/>
        <v>0</v>
      </c>
    </row>
    <row r="107" spans="4:8" hidden="1" x14ac:dyDescent="0.2">
      <c r="D107" s="58">
        <v>4</v>
      </c>
      <c r="E107" s="58">
        <v>18</v>
      </c>
      <c r="F107" s="59">
        <f t="shared" si="31"/>
        <v>30</v>
      </c>
      <c r="G107" s="59">
        <f t="shared" si="32"/>
        <v>30</v>
      </c>
      <c r="H107" s="31">
        <f t="shared" si="33"/>
        <v>0</v>
      </c>
    </row>
    <row r="108" spans="4:8" hidden="1" x14ac:dyDescent="0.2">
      <c r="D108" s="58">
        <v>4</v>
      </c>
      <c r="E108" s="58">
        <v>19</v>
      </c>
      <c r="F108" s="59">
        <f t="shared" si="31"/>
        <v>30</v>
      </c>
      <c r="G108" s="59">
        <f t="shared" si="32"/>
        <v>30</v>
      </c>
      <c r="H108" s="31">
        <f t="shared" si="33"/>
        <v>0</v>
      </c>
    </row>
    <row r="109" spans="4:8" hidden="1" x14ac:dyDescent="0.2">
      <c r="D109" s="58">
        <v>5</v>
      </c>
      <c r="E109" s="58">
        <v>1</v>
      </c>
      <c r="F109" s="59">
        <f t="shared" si="31"/>
        <v>32</v>
      </c>
      <c r="G109" s="59">
        <f t="shared" si="32"/>
        <v>32</v>
      </c>
      <c r="H109" s="31">
        <f t="shared" si="33"/>
        <v>0</v>
      </c>
    </row>
    <row r="110" spans="4:8" hidden="1" x14ac:dyDescent="0.2">
      <c r="D110" s="58">
        <v>5</v>
      </c>
      <c r="E110" s="58">
        <v>2</v>
      </c>
      <c r="F110" s="59">
        <f t="shared" si="31"/>
        <v>30</v>
      </c>
      <c r="G110" s="59">
        <f t="shared" si="32"/>
        <v>30</v>
      </c>
      <c r="H110" s="31">
        <f t="shared" si="33"/>
        <v>0</v>
      </c>
    </row>
    <row r="111" spans="4:8" hidden="1" x14ac:dyDescent="0.2">
      <c r="D111" s="58">
        <v>5</v>
      </c>
      <c r="E111" s="58">
        <v>3</v>
      </c>
      <c r="F111" s="59">
        <f t="shared" si="31"/>
        <v>32</v>
      </c>
      <c r="G111" s="59">
        <f t="shared" si="32"/>
        <v>32</v>
      </c>
      <c r="H111" s="31">
        <f t="shared" si="33"/>
        <v>0</v>
      </c>
    </row>
    <row r="112" spans="4:8" hidden="1" x14ac:dyDescent="0.2">
      <c r="D112" s="58">
        <v>5</v>
      </c>
      <c r="E112" s="58">
        <v>4</v>
      </c>
      <c r="F112" s="59">
        <f t="shared" si="31"/>
        <v>32</v>
      </c>
      <c r="G112" s="59">
        <f t="shared" si="32"/>
        <v>32</v>
      </c>
      <c r="H112" s="31">
        <f t="shared" si="33"/>
        <v>0</v>
      </c>
    </row>
    <row r="113" spans="4:8" hidden="1" x14ac:dyDescent="0.2">
      <c r="D113" s="58">
        <v>5</v>
      </c>
      <c r="E113" s="58">
        <v>5</v>
      </c>
      <c r="F113" s="59">
        <f t="shared" si="31"/>
        <v>32</v>
      </c>
      <c r="G113" s="59">
        <f t="shared" si="32"/>
        <v>32</v>
      </c>
      <c r="H113" s="31">
        <f t="shared" si="33"/>
        <v>0</v>
      </c>
    </row>
    <row r="114" spans="4:8" hidden="1" x14ac:dyDescent="0.2">
      <c r="D114" s="58">
        <v>5</v>
      </c>
      <c r="E114" s="58">
        <v>6</v>
      </c>
      <c r="F114" s="59">
        <f t="shared" si="31"/>
        <v>32</v>
      </c>
      <c r="G114" s="59">
        <f t="shared" si="32"/>
        <v>32</v>
      </c>
      <c r="H114" s="31">
        <f t="shared" si="33"/>
        <v>0</v>
      </c>
    </row>
    <row r="115" spans="4:8" hidden="1" x14ac:dyDescent="0.2">
      <c r="D115" s="58">
        <v>5</v>
      </c>
      <c r="E115" s="58">
        <v>7</v>
      </c>
      <c r="F115" s="59">
        <f t="shared" si="31"/>
        <v>30</v>
      </c>
      <c r="G115" s="59">
        <f t="shared" si="32"/>
        <v>30</v>
      </c>
      <c r="H115" s="31">
        <f t="shared" si="33"/>
        <v>0</v>
      </c>
    </row>
    <row r="116" spans="4:8" hidden="1" x14ac:dyDescent="0.2">
      <c r="D116" s="58">
        <v>5</v>
      </c>
      <c r="E116" s="58">
        <v>8</v>
      </c>
      <c r="F116" s="59">
        <f t="shared" si="31"/>
        <v>32</v>
      </c>
      <c r="G116" s="59">
        <f t="shared" si="32"/>
        <v>32</v>
      </c>
      <c r="H116" s="31">
        <f t="shared" si="33"/>
        <v>0</v>
      </c>
    </row>
    <row r="117" spans="4:8" hidden="1" x14ac:dyDescent="0.2">
      <c r="D117" s="58">
        <v>5</v>
      </c>
      <c r="E117" s="58">
        <v>9</v>
      </c>
      <c r="F117" s="59">
        <f t="shared" si="31"/>
        <v>32</v>
      </c>
      <c r="G117" s="59">
        <f t="shared" si="32"/>
        <v>32</v>
      </c>
      <c r="H117" s="31">
        <f t="shared" si="33"/>
        <v>0</v>
      </c>
    </row>
    <row r="118" spans="4:8" hidden="1" x14ac:dyDescent="0.2">
      <c r="D118" s="58">
        <v>5</v>
      </c>
      <c r="E118" s="58">
        <v>10</v>
      </c>
      <c r="F118" s="59">
        <f t="shared" si="31"/>
        <v>32</v>
      </c>
      <c r="G118" s="59">
        <f t="shared" si="32"/>
        <v>32</v>
      </c>
      <c r="H118" s="31">
        <f t="shared" si="33"/>
        <v>0</v>
      </c>
    </row>
    <row r="119" spans="4:8" hidden="1" x14ac:dyDescent="0.2">
      <c r="D119" s="58">
        <v>5</v>
      </c>
      <c r="E119" s="58">
        <v>11</v>
      </c>
      <c r="F119" s="59">
        <f t="shared" si="31"/>
        <v>32</v>
      </c>
      <c r="G119" s="59">
        <f t="shared" si="32"/>
        <v>32</v>
      </c>
      <c r="H119" s="31">
        <f t="shared" si="33"/>
        <v>0</v>
      </c>
    </row>
    <row r="120" spans="4:8" hidden="1" x14ac:dyDescent="0.2">
      <c r="D120" s="58">
        <v>5</v>
      </c>
      <c r="E120" s="58">
        <v>12</v>
      </c>
      <c r="F120" s="59">
        <f t="shared" si="31"/>
        <v>30</v>
      </c>
      <c r="G120" s="59">
        <f t="shared" si="32"/>
        <v>30</v>
      </c>
      <c r="H120" s="31">
        <f t="shared" si="33"/>
        <v>0</v>
      </c>
    </row>
    <row r="121" spans="4:8" hidden="1" x14ac:dyDescent="0.2">
      <c r="D121" s="58">
        <v>5</v>
      </c>
      <c r="E121" s="58">
        <v>13</v>
      </c>
      <c r="F121" s="59">
        <f t="shared" si="31"/>
        <v>32</v>
      </c>
      <c r="G121" s="59">
        <f t="shared" si="32"/>
        <v>32</v>
      </c>
      <c r="H121" s="31">
        <f t="shared" si="33"/>
        <v>0</v>
      </c>
    </row>
    <row r="122" spans="4:8" hidden="1" x14ac:dyDescent="0.2">
      <c r="D122" s="58">
        <v>5</v>
      </c>
      <c r="E122" s="58">
        <v>14</v>
      </c>
      <c r="F122" s="59">
        <f t="shared" si="31"/>
        <v>32</v>
      </c>
      <c r="G122" s="59">
        <f t="shared" si="32"/>
        <v>32</v>
      </c>
      <c r="H122" s="31">
        <f t="shared" si="33"/>
        <v>0</v>
      </c>
    </row>
    <row r="123" spans="4:8" hidden="1" x14ac:dyDescent="0.2">
      <c r="D123" s="58">
        <v>5</v>
      </c>
      <c r="E123" s="58">
        <v>15</v>
      </c>
      <c r="F123" s="59">
        <f t="shared" si="31"/>
        <v>32</v>
      </c>
      <c r="G123" s="59">
        <f t="shared" si="32"/>
        <v>32</v>
      </c>
      <c r="H123" s="31">
        <f t="shared" si="33"/>
        <v>0</v>
      </c>
    </row>
    <row r="124" spans="4:8" hidden="1" x14ac:dyDescent="0.2">
      <c r="D124" s="58">
        <v>5</v>
      </c>
      <c r="E124" s="58">
        <v>16</v>
      </c>
      <c r="F124" s="59">
        <f t="shared" si="31"/>
        <v>32</v>
      </c>
      <c r="G124" s="59">
        <f t="shared" si="32"/>
        <v>32</v>
      </c>
      <c r="H124" s="31">
        <f t="shared" si="33"/>
        <v>0</v>
      </c>
    </row>
    <row r="125" spans="4:8" hidden="1" x14ac:dyDescent="0.2">
      <c r="D125" s="58">
        <v>5</v>
      </c>
      <c r="E125" s="58">
        <v>17</v>
      </c>
      <c r="F125" s="59">
        <f t="shared" si="31"/>
        <v>30</v>
      </c>
      <c r="G125" s="59">
        <f t="shared" si="32"/>
        <v>30</v>
      </c>
      <c r="H125" s="31">
        <f t="shared" si="33"/>
        <v>0</v>
      </c>
    </row>
    <row r="126" spans="4:8" hidden="1" x14ac:dyDescent="0.2">
      <c r="D126" s="58">
        <v>5</v>
      </c>
      <c r="E126" s="58">
        <v>18</v>
      </c>
      <c r="F126" s="59">
        <f t="shared" si="31"/>
        <v>32</v>
      </c>
      <c r="G126" s="59">
        <f t="shared" si="32"/>
        <v>32</v>
      </c>
      <c r="H126" s="31">
        <f t="shared" si="33"/>
        <v>0</v>
      </c>
    </row>
    <row r="127" spans="4:8" hidden="1" x14ac:dyDescent="0.2">
      <c r="D127" s="58">
        <v>5</v>
      </c>
      <c r="E127" s="58">
        <v>19</v>
      </c>
      <c r="F127" s="59">
        <f t="shared" si="31"/>
        <v>32</v>
      </c>
      <c r="G127" s="59">
        <f t="shared" si="32"/>
        <v>32</v>
      </c>
      <c r="H127" s="31">
        <f t="shared" si="33"/>
        <v>0</v>
      </c>
    </row>
    <row r="128" spans="4:8" hidden="1" x14ac:dyDescent="0.2">
      <c r="D128" s="58">
        <v>6</v>
      </c>
      <c r="E128" s="58">
        <v>1</v>
      </c>
      <c r="F128" s="59">
        <f t="shared" si="31"/>
        <v>29</v>
      </c>
      <c r="G128" s="59">
        <f t="shared" si="32"/>
        <v>29</v>
      </c>
      <c r="H128" s="31">
        <f t="shared" si="33"/>
        <v>0</v>
      </c>
    </row>
    <row r="129" spans="4:8" hidden="1" x14ac:dyDescent="0.2">
      <c r="D129" s="58">
        <v>6</v>
      </c>
      <c r="E129" s="58">
        <v>2</v>
      </c>
      <c r="F129" s="59">
        <f t="shared" si="31"/>
        <v>31</v>
      </c>
      <c r="G129" s="59">
        <f t="shared" si="32"/>
        <v>31</v>
      </c>
      <c r="H129" s="31">
        <f t="shared" si="33"/>
        <v>0</v>
      </c>
    </row>
    <row r="130" spans="4:8" hidden="1" x14ac:dyDescent="0.2">
      <c r="D130" s="58">
        <v>6</v>
      </c>
      <c r="E130" s="58">
        <v>3</v>
      </c>
      <c r="F130" s="59">
        <f t="shared" si="31"/>
        <v>29</v>
      </c>
      <c r="G130" s="59">
        <f t="shared" si="32"/>
        <v>29</v>
      </c>
      <c r="H130" s="31">
        <f t="shared" si="33"/>
        <v>0</v>
      </c>
    </row>
    <row r="131" spans="4:8" hidden="1" x14ac:dyDescent="0.2">
      <c r="D131" s="58">
        <v>6</v>
      </c>
      <c r="E131" s="58">
        <v>4</v>
      </c>
      <c r="F131" s="59">
        <f t="shared" si="31"/>
        <v>30</v>
      </c>
      <c r="G131" s="59">
        <f t="shared" si="32"/>
        <v>30</v>
      </c>
      <c r="H131" s="31">
        <f t="shared" si="33"/>
        <v>0</v>
      </c>
    </row>
    <row r="132" spans="4:8" hidden="1" x14ac:dyDescent="0.2">
      <c r="D132" s="58">
        <v>6</v>
      </c>
      <c r="E132" s="58">
        <v>5</v>
      </c>
      <c r="F132" s="59">
        <f t="shared" si="31"/>
        <v>30</v>
      </c>
      <c r="G132" s="59">
        <f t="shared" si="32"/>
        <v>30</v>
      </c>
      <c r="H132" s="31">
        <f t="shared" si="33"/>
        <v>0</v>
      </c>
    </row>
    <row r="133" spans="4:8" hidden="1" x14ac:dyDescent="0.2">
      <c r="D133" s="58">
        <v>6</v>
      </c>
      <c r="E133" s="58">
        <v>6</v>
      </c>
      <c r="F133" s="59">
        <f t="shared" si="31"/>
        <v>32</v>
      </c>
      <c r="G133" s="59">
        <f t="shared" si="32"/>
        <v>32</v>
      </c>
      <c r="H133" s="31">
        <f t="shared" si="33"/>
        <v>0</v>
      </c>
    </row>
    <row r="134" spans="4:8" hidden="1" x14ac:dyDescent="0.2">
      <c r="D134" s="58">
        <v>6</v>
      </c>
      <c r="E134" s="58">
        <v>7</v>
      </c>
      <c r="F134" s="59">
        <f t="shared" si="31"/>
        <v>32</v>
      </c>
      <c r="G134" s="59">
        <f t="shared" si="32"/>
        <v>32</v>
      </c>
      <c r="H134" s="31">
        <f t="shared" si="33"/>
        <v>0</v>
      </c>
    </row>
    <row r="135" spans="4:8" hidden="1" x14ac:dyDescent="0.2">
      <c r="D135" s="58">
        <v>6</v>
      </c>
      <c r="E135" s="58">
        <v>8</v>
      </c>
      <c r="F135" s="59">
        <f t="shared" si="31"/>
        <v>30</v>
      </c>
      <c r="G135" s="59">
        <f t="shared" si="32"/>
        <v>30</v>
      </c>
      <c r="H135" s="31">
        <f t="shared" si="33"/>
        <v>0</v>
      </c>
    </row>
    <row r="136" spans="4:8" hidden="1" x14ac:dyDescent="0.2">
      <c r="D136" s="58">
        <v>6</v>
      </c>
      <c r="E136" s="58">
        <v>9</v>
      </c>
      <c r="F136" s="59">
        <f t="shared" si="31"/>
        <v>30</v>
      </c>
      <c r="G136" s="59">
        <f t="shared" si="32"/>
        <v>30</v>
      </c>
      <c r="H136" s="31">
        <f t="shared" si="33"/>
        <v>0</v>
      </c>
    </row>
    <row r="137" spans="4:8" hidden="1" x14ac:dyDescent="0.2">
      <c r="D137" s="58">
        <v>6</v>
      </c>
      <c r="E137" s="58">
        <v>10</v>
      </c>
      <c r="F137" s="59">
        <f t="shared" si="31"/>
        <v>30</v>
      </c>
      <c r="G137" s="59">
        <f t="shared" si="32"/>
        <v>30</v>
      </c>
      <c r="H137" s="31">
        <f t="shared" si="33"/>
        <v>0</v>
      </c>
    </row>
    <row r="138" spans="4:8" hidden="1" x14ac:dyDescent="0.2">
      <c r="D138" s="58">
        <v>6</v>
      </c>
      <c r="E138" s="58">
        <v>11</v>
      </c>
      <c r="F138" s="59">
        <f t="shared" si="31"/>
        <v>32</v>
      </c>
      <c r="G138" s="59">
        <f t="shared" si="32"/>
        <v>32</v>
      </c>
      <c r="H138" s="31">
        <f t="shared" si="33"/>
        <v>0</v>
      </c>
    </row>
    <row r="139" spans="4:8" hidden="1" x14ac:dyDescent="0.2">
      <c r="D139" s="58">
        <v>6</v>
      </c>
      <c r="E139" s="58">
        <v>12</v>
      </c>
      <c r="F139" s="59">
        <f t="shared" si="31"/>
        <v>32</v>
      </c>
      <c r="G139" s="59">
        <f t="shared" si="32"/>
        <v>32</v>
      </c>
      <c r="H139" s="31">
        <f t="shared" si="33"/>
        <v>0</v>
      </c>
    </row>
    <row r="140" spans="4:8" hidden="1" x14ac:dyDescent="0.2">
      <c r="D140" s="58">
        <v>6</v>
      </c>
      <c r="E140" s="58">
        <v>13</v>
      </c>
      <c r="F140" s="59">
        <f t="shared" si="31"/>
        <v>30</v>
      </c>
      <c r="G140" s="59">
        <f t="shared" si="32"/>
        <v>30</v>
      </c>
      <c r="H140" s="31">
        <f t="shared" si="33"/>
        <v>0</v>
      </c>
    </row>
    <row r="141" spans="4:8" hidden="1" x14ac:dyDescent="0.2">
      <c r="D141" s="58">
        <v>6</v>
      </c>
      <c r="E141" s="58">
        <v>14</v>
      </c>
      <c r="F141" s="59">
        <f t="shared" si="31"/>
        <v>30</v>
      </c>
      <c r="G141" s="59">
        <f t="shared" si="32"/>
        <v>30</v>
      </c>
      <c r="H141" s="31">
        <f t="shared" si="33"/>
        <v>0</v>
      </c>
    </row>
    <row r="142" spans="4:8" hidden="1" x14ac:dyDescent="0.2">
      <c r="D142" s="58">
        <v>6</v>
      </c>
      <c r="E142" s="58">
        <v>15</v>
      </c>
      <c r="F142" s="59">
        <f t="shared" si="31"/>
        <v>30</v>
      </c>
      <c r="G142" s="59">
        <f t="shared" si="32"/>
        <v>30</v>
      </c>
      <c r="H142" s="31">
        <f t="shared" si="33"/>
        <v>0</v>
      </c>
    </row>
    <row r="143" spans="4:8" hidden="1" x14ac:dyDescent="0.2">
      <c r="D143" s="58">
        <v>6</v>
      </c>
      <c r="E143" s="58">
        <v>16</v>
      </c>
      <c r="F143" s="59">
        <f t="shared" si="31"/>
        <v>32</v>
      </c>
      <c r="G143" s="59">
        <f t="shared" si="32"/>
        <v>32</v>
      </c>
      <c r="H143" s="31">
        <f t="shared" si="33"/>
        <v>0</v>
      </c>
    </row>
    <row r="144" spans="4:8" hidden="1" x14ac:dyDescent="0.2">
      <c r="D144" s="58">
        <v>6</v>
      </c>
      <c r="E144" s="58">
        <v>17</v>
      </c>
      <c r="F144" s="59">
        <f t="shared" si="31"/>
        <v>32</v>
      </c>
      <c r="G144" s="59">
        <f t="shared" si="32"/>
        <v>32</v>
      </c>
      <c r="H144" s="31">
        <f t="shared" si="33"/>
        <v>0</v>
      </c>
    </row>
    <row r="145" spans="4:8" hidden="1" x14ac:dyDescent="0.2">
      <c r="D145" s="58">
        <v>6</v>
      </c>
      <c r="E145" s="58">
        <v>18</v>
      </c>
      <c r="F145" s="59">
        <f t="shared" si="31"/>
        <v>30</v>
      </c>
      <c r="G145" s="59">
        <f t="shared" si="32"/>
        <v>30</v>
      </c>
      <c r="H145" s="31">
        <f t="shared" si="33"/>
        <v>0</v>
      </c>
    </row>
    <row r="146" spans="4:8" hidden="1" x14ac:dyDescent="0.2">
      <c r="D146" s="58">
        <v>6</v>
      </c>
      <c r="E146" s="58">
        <v>19</v>
      </c>
      <c r="F146" s="59">
        <f t="shared" si="31"/>
        <v>30</v>
      </c>
      <c r="G146" s="59">
        <f t="shared" si="32"/>
        <v>30</v>
      </c>
      <c r="H146" s="31">
        <f t="shared" si="33"/>
        <v>0</v>
      </c>
    </row>
    <row r="147" spans="4:8" hidden="1" x14ac:dyDescent="0.2">
      <c r="D147" s="58">
        <v>7</v>
      </c>
      <c r="E147" s="58">
        <v>1</v>
      </c>
      <c r="F147" s="59">
        <f t="shared" si="31"/>
        <v>32</v>
      </c>
      <c r="G147" s="59">
        <f t="shared" si="32"/>
        <v>32</v>
      </c>
      <c r="H147" s="31">
        <f t="shared" si="33"/>
        <v>0</v>
      </c>
    </row>
    <row r="148" spans="4:8" hidden="1" x14ac:dyDescent="0.2">
      <c r="D148" s="58">
        <v>7</v>
      </c>
      <c r="E148" s="58">
        <v>2</v>
      </c>
      <c r="F148" s="59">
        <f t="shared" si="31"/>
        <v>30</v>
      </c>
      <c r="G148" s="59">
        <f t="shared" si="32"/>
        <v>30</v>
      </c>
      <c r="H148" s="31">
        <f t="shared" si="33"/>
        <v>0</v>
      </c>
    </row>
    <row r="149" spans="4:8" hidden="1" x14ac:dyDescent="0.2">
      <c r="D149" s="58">
        <v>7</v>
      </c>
      <c r="E149" s="58">
        <v>3</v>
      </c>
      <c r="F149" s="59">
        <f t="shared" si="31"/>
        <v>30</v>
      </c>
      <c r="G149" s="59">
        <f t="shared" si="32"/>
        <v>30</v>
      </c>
      <c r="H149" s="31">
        <f t="shared" si="33"/>
        <v>0</v>
      </c>
    </row>
    <row r="150" spans="4:8" hidden="1" x14ac:dyDescent="0.2">
      <c r="D150" s="58">
        <v>7</v>
      </c>
      <c r="E150" s="58">
        <v>4</v>
      </c>
      <c r="F150" s="59">
        <f t="shared" si="31"/>
        <v>29</v>
      </c>
      <c r="G150" s="59">
        <f t="shared" si="32"/>
        <v>29</v>
      </c>
      <c r="H150" s="31">
        <f t="shared" si="33"/>
        <v>0</v>
      </c>
    </row>
    <row r="151" spans="4:8" hidden="1" x14ac:dyDescent="0.2">
      <c r="D151" s="58">
        <v>7</v>
      </c>
      <c r="E151" s="58">
        <v>5</v>
      </c>
      <c r="F151" s="59">
        <f t="shared" si="31"/>
        <v>31</v>
      </c>
      <c r="G151" s="59">
        <f t="shared" si="32"/>
        <v>31</v>
      </c>
      <c r="H151" s="31">
        <f t="shared" si="33"/>
        <v>0</v>
      </c>
    </row>
    <row r="152" spans="4:8" hidden="1" x14ac:dyDescent="0.2">
      <c r="D152" s="58">
        <v>7</v>
      </c>
      <c r="E152" s="58">
        <v>6</v>
      </c>
      <c r="F152" s="59">
        <f t="shared" si="31"/>
        <v>29</v>
      </c>
      <c r="G152" s="59">
        <f t="shared" si="32"/>
        <v>29</v>
      </c>
      <c r="H152" s="31">
        <f t="shared" si="33"/>
        <v>0</v>
      </c>
    </row>
    <row r="153" spans="4:8" hidden="1" x14ac:dyDescent="0.2">
      <c r="D153" s="58">
        <v>7</v>
      </c>
      <c r="E153" s="58">
        <v>7</v>
      </c>
      <c r="F153" s="59">
        <f t="shared" si="31"/>
        <v>29</v>
      </c>
      <c r="G153" s="59">
        <f t="shared" si="32"/>
        <v>29</v>
      </c>
      <c r="H153" s="31">
        <f t="shared" si="33"/>
        <v>0</v>
      </c>
    </row>
    <row r="154" spans="4:8" hidden="1" x14ac:dyDescent="0.2">
      <c r="D154" s="58">
        <v>7</v>
      </c>
      <c r="E154" s="58">
        <v>8</v>
      </c>
      <c r="F154" s="59">
        <f t="shared" si="31"/>
        <v>29</v>
      </c>
      <c r="G154" s="59">
        <f t="shared" si="32"/>
        <v>29</v>
      </c>
      <c r="H154" s="31">
        <f t="shared" si="33"/>
        <v>0</v>
      </c>
    </row>
    <row r="155" spans="4:8" hidden="1" x14ac:dyDescent="0.2">
      <c r="D155" s="58">
        <v>7</v>
      </c>
      <c r="E155" s="58">
        <v>9</v>
      </c>
      <c r="F155" s="59">
        <f t="shared" si="31"/>
        <v>29</v>
      </c>
      <c r="G155" s="59">
        <f t="shared" si="32"/>
        <v>29</v>
      </c>
      <c r="H155" s="31">
        <f t="shared" si="33"/>
        <v>0</v>
      </c>
    </row>
    <row r="156" spans="4:8" hidden="1" x14ac:dyDescent="0.2">
      <c r="D156" s="58">
        <v>7</v>
      </c>
      <c r="E156" s="58">
        <v>10</v>
      </c>
      <c r="F156" s="59">
        <f t="shared" si="31"/>
        <v>31</v>
      </c>
      <c r="G156" s="59">
        <f t="shared" si="32"/>
        <v>31</v>
      </c>
      <c r="H156" s="31">
        <f t="shared" si="33"/>
        <v>0</v>
      </c>
    </row>
    <row r="157" spans="4:8" hidden="1" x14ac:dyDescent="0.2">
      <c r="D157" s="58">
        <v>7</v>
      </c>
      <c r="E157" s="58">
        <v>11</v>
      </c>
      <c r="F157" s="59">
        <f t="shared" si="31"/>
        <v>29</v>
      </c>
      <c r="G157" s="59">
        <f t="shared" si="32"/>
        <v>29</v>
      </c>
      <c r="H157" s="31">
        <f t="shared" si="33"/>
        <v>0</v>
      </c>
    </row>
    <row r="158" spans="4:8" hidden="1" x14ac:dyDescent="0.2">
      <c r="D158" s="58">
        <v>7</v>
      </c>
      <c r="E158" s="58">
        <v>12</v>
      </c>
      <c r="F158" s="59">
        <f t="shared" si="31"/>
        <v>29</v>
      </c>
      <c r="G158" s="59">
        <f t="shared" si="32"/>
        <v>29</v>
      </c>
      <c r="H158" s="31">
        <f t="shared" si="33"/>
        <v>0</v>
      </c>
    </row>
    <row r="159" spans="4:8" hidden="1" x14ac:dyDescent="0.2">
      <c r="D159" s="58">
        <v>7</v>
      </c>
      <c r="E159" s="58">
        <v>13</v>
      </c>
      <c r="F159" s="59">
        <f t="shared" si="31"/>
        <v>29</v>
      </c>
      <c r="G159" s="59">
        <f t="shared" si="32"/>
        <v>29</v>
      </c>
      <c r="H159" s="31">
        <f t="shared" si="33"/>
        <v>0</v>
      </c>
    </row>
    <row r="160" spans="4:8" hidden="1" x14ac:dyDescent="0.2">
      <c r="D160" s="58">
        <v>7</v>
      </c>
      <c r="E160" s="58">
        <v>14</v>
      </c>
      <c r="F160" s="59">
        <f t="shared" si="31"/>
        <v>29</v>
      </c>
      <c r="G160" s="59">
        <f t="shared" si="32"/>
        <v>29</v>
      </c>
      <c r="H160" s="31">
        <f t="shared" si="33"/>
        <v>0</v>
      </c>
    </row>
    <row r="161" spans="4:8" hidden="1" x14ac:dyDescent="0.2">
      <c r="D161" s="58">
        <v>7</v>
      </c>
      <c r="E161" s="58">
        <v>15</v>
      </c>
      <c r="F161" s="59">
        <f t="shared" ref="F161:F184" si="34">INDEX($B$10:$X$28,MATCH(E161,$A$10:$A$28,0),D161*2)</f>
        <v>31</v>
      </c>
      <c r="G161" s="59">
        <f t="shared" ref="G161:G184" si="35">INDEX($B$10:$X$28,MATCH(E161,$A$10:$A$28,0),D161*2)</f>
        <v>31</v>
      </c>
      <c r="H161" s="31">
        <f t="shared" si="33"/>
        <v>0</v>
      </c>
    </row>
    <row r="162" spans="4:8" hidden="1" x14ac:dyDescent="0.2">
      <c r="D162" s="58">
        <v>7</v>
      </c>
      <c r="E162" s="58">
        <v>16</v>
      </c>
      <c r="F162" s="59">
        <f t="shared" si="34"/>
        <v>29</v>
      </c>
      <c r="G162" s="59">
        <f t="shared" si="35"/>
        <v>29</v>
      </c>
      <c r="H162" s="31">
        <f t="shared" ref="H162:H225" si="36">G162-F162</f>
        <v>0</v>
      </c>
    </row>
    <row r="163" spans="4:8" hidden="1" x14ac:dyDescent="0.2">
      <c r="D163" s="58">
        <v>7</v>
      </c>
      <c r="E163" s="58">
        <v>17</v>
      </c>
      <c r="F163" s="59">
        <f t="shared" si="34"/>
        <v>29</v>
      </c>
      <c r="G163" s="59">
        <f t="shared" si="35"/>
        <v>29</v>
      </c>
      <c r="H163" s="31">
        <f t="shared" si="36"/>
        <v>0</v>
      </c>
    </row>
    <row r="164" spans="4:8" hidden="1" x14ac:dyDescent="0.2">
      <c r="D164" s="58">
        <v>7</v>
      </c>
      <c r="E164" s="58">
        <v>18</v>
      </c>
      <c r="F164" s="59">
        <f t="shared" si="34"/>
        <v>29</v>
      </c>
      <c r="G164" s="59">
        <f t="shared" si="35"/>
        <v>29</v>
      </c>
      <c r="H164" s="31">
        <f t="shared" si="36"/>
        <v>0</v>
      </c>
    </row>
    <row r="165" spans="4:8" hidden="1" x14ac:dyDescent="0.2">
      <c r="D165" s="58">
        <v>7</v>
      </c>
      <c r="E165" s="58">
        <v>19</v>
      </c>
      <c r="F165" s="59">
        <f t="shared" si="34"/>
        <v>29</v>
      </c>
      <c r="G165" s="59">
        <f t="shared" si="35"/>
        <v>29</v>
      </c>
      <c r="H165" s="31">
        <f t="shared" si="36"/>
        <v>0</v>
      </c>
    </row>
    <row r="166" spans="4:8" x14ac:dyDescent="0.2">
      <c r="D166" s="58">
        <v>8</v>
      </c>
      <c r="E166" s="58">
        <v>1</v>
      </c>
      <c r="F166" s="59">
        <f t="shared" si="34"/>
        <v>34</v>
      </c>
      <c r="G166" s="59">
        <f t="shared" si="35"/>
        <v>34</v>
      </c>
      <c r="H166" s="31">
        <f t="shared" si="36"/>
        <v>0</v>
      </c>
    </row>
    <row r="167" spans="4:8" x14ac:dyDescent="0.2">
      <c r="D167" s="58">
        <v>8</v>
      </c>
      <c r="E167" s="58">
        <v>2</v>
      </c>
      <c r="F167" s="59">
        <f t="shared" si="34"/>
        <v>33</v>
      </c>
      <c r="G167" s="59">
        <f t="shared" si="35"/>
        <v>33</v>
      </c>
      <c r="H167" s="31">
        <f t="shared" si="36"/>
        <v>0</v>
      </c>
    </row>
    <row r="168" spans="4:8" x14ac:dyDescent="0.2">
      <c r="D168" s="58">
        <v>8</v>
      </c>
      <c r="E168" s="58">
        <v>3</v>
      </c>
      <c r="F168" s="59">
        <f t="shared" si="34"/>
        <v>32</v>
      </c>
      <c r="G168" s="59">
        <f t="shared" si="35"/>
        <v>32</v>
      </c>
      <c r="H168" s="31">
        <f t="shared" si="36"/>
        <v>0</v>
      </c>
    </row>
    <row r="169" spans="4:8" x14ac:dyDescent="0.2">
      <c r="D169" s="58">
        <v>8</v>
      </c>
      <c r="E169" s="58">
        <v>4</v>
      </c>
      <c r="F169" s="59">
        <f t="shared" si="34"/>
        <v>31</v>
      </c>
      <c r="G169" s="59">
        <f t="shared" si="35"/>
        <v>31</v>
      </c>
      <c r="H169" s="31">
        <f t="shared" si="36"/>
        <v>0</v>
      </c>
    </row>
    <row r="170" spans="4:8" x14ac:dyDescent="0.2">
      <c r="D170" s="58">
        <v>8</v>
      </c>
      <c r="E170" s="58">
        <v>5</v>
      </c>
      <c r="F170" s="59">
        <f t="shared" si="34"/>
        <v>28</v>
      </c>
      <c r="G170" s="59">
        <f t="shared" si="35"/>
        <v>28</v>
      </c>
      <c r="H170" s="31">
        <f t="shared" si="36"/>
        <v>0</v>
      </c>
    </row>
    <row r="171" spans="4:8" x14ac:dyDescent="0.2">
      <c r="D171" s="58">
        <v>8</v>
      </c>
      <c r="E171" s="58">
        <v>6</v>
      </c>
      <c r="F171" s="59">
        <f t="shared" si="34"/>
        <v>27</v>
      </c>
      <c r="G171" s="59">
        <f t="shared" si="35"/>
        <v>27</v>
      </c>
      <c r="H171" s="31">
        <f t="shared" si="36"/>
        <v>0</v>
      </c>
    </row>
    <row r="172" spans="4:8" x14ac:dyDescent="0.2">
      <c r="D172" s="58">
        <v>8</v>
      </c>
      <c r="E172" s="58">
        <v>7</v>
      </c>
      <c r="F172" s="59">
        <f t="shared" si="34"/>
        <v>26</v>
      </c>
      <c r="G172" s="59">
        <f t="shared" si="35"/>
        <v>26</v>
      </c>
      <c r="H172" s="31">
        <f t="shared" si="36"/>
        <v>0</v>
      </c>
    </row>
    <row r="173" spans="4:8" x14ac:dyDescent="0.2">
      <c r="D173" s="58">
        <v>8</v>
      </c>
      <c r="E173" s="58">
        <v>8</v>
      </c>
      <c r="F173" s="59">
        <f t="shared" si="34"/>
        <v>25</v>
      </c>
      <c r="G173" s="59">
        <f t="shared" si="35"/>
        <v>25</v>
      </c>
      <c r="H173" s="31">
        <f t="shared" si="36"/>
        <v>0</v>
      </c>
    </row>
    <row r="174" spans="4:8" x14ac:dyDescent="0.2">
      <c r="D174" s="58">
        <v>8</v>
      </c>
      <c r="E174" s="58">
        <v>9</v>
      </c>
      <c r="F174" s="59">
        <f t="shared" si="34"/>
        <v>24</v>
      </c>
      <c r="G174" s="59">
        <f t="shared" si="35"/>
        <v>24</v>
      </c>
      <c r="H174" s="31">
        <f t="shared" si="36"/>
        <v>0</v>
      </c>
    </row>
    <row r="175" spans="4:8" x14ac:dyDescent="0.2">
      <c r="D175" s="58">
        <v>8</v>
      </c>
      <c r="E175" s="58">
        <v>10</v>
      </c>
      <c r="F175" s="59">
        <f t="shared" si="34"/>
        <v>21</v>
      </c>
      <c r="G175" s="59">
        <f t="shared" si="35"/>
        <v>21</v>
      </c>
      <c r="H175" s="31">
        <f t="shared" si="36"/>
        <v>0</v>
      </c>
    </row>
    <row r="176" spans="4:8" x14ac:dyDescent="0.2">
      <c r="D176" s="58">
        <v>8</v>
      </c>
      <c r="E176" s="58">
        <v>11</v>
      </c>
      <c r="F176" s="59">
        <f t="shared" si="34"/>
        <v>20</v>
      </c>
      <c r="G176" s="59">
        <f t="shared" si="35"/>
        <v>20</v>
      </c>
      <c r="H176" s="31">
        <f t="shared" si="36"/>
        <v>0</v>
      </c>
    </row>
    <row r="177" spans="4:8" x14ac:dyDescent="0.2">
      <c r="D177" s="58">
        <v>8</v>
      </c>
      <c r="E177" s="58">
        <v>12</v>
      </c>
      <c r="F177" s="59">
        <f t="shared" si="34"/>
        <v>19</v>
      </c>
      <c r="G177" s="59">
        <f t="shared" si="35"/>
        <v>19</v>
      </c>
      <c r="H177" s="31">
        <f t="shared" si="36"/>
        <v>0</v>
      </c>
    </row>
    <row r="178" spans="4:8" x14ac:dyDescent="0.2">
      <c r="D178" s="58">
        <v>8</v>
      </c>
      <c r="E178" s="58">
        <v>13</v>
      </c>
      <c r="F178" s="59">
        <f t="shared" si="34"/>
        <v>18</v>
      </c>
      <c r="G178" s="59">
        <f t="shared" si="35"/>
        <v>18</v>
      </c>
      <c r="H178" s="31">
        <f t="shared" si="36"/>
        <v>0</v>
      </c>
    </row>
    <row r="179" spans="4:8" x14ac:dyDescent="0.2">
      <c r="D179" s="58">
        <v>8</v>
      </c>
      <c r="E179" s="58">
        <v>14</v>
      </c>
      <c r="F179" s="59">
        <f t="shared" si="34"/>
        <v>17</v>
      </c>
      <c r="G179" s="59">
        <f t="shared" si="35"/>
        <v>17</v>
      </c>
      <c r="H179" s="31">
        <f t="shared" si="36"/>
        <v>0</v>
      </c>
    </row>
    <row r="180" spans="4:8" x14ac:dyDescent="0.2">
      <c r="D180" s="58">
        <v>8</v>
      </c>
      <c r="E180" s="58">
        <v>15</v>
      </c>
      <c r="F180" s="59">
        <f t="shared" si="34"/>
        <v>14</v>
      </c>
      <c r="G180" s="59">
        <f t="shared" si="35"/>
        <v>14</v>
      </c>
      <c r="H180" s="31">
        <f t="shared" si="36"/>
        <v>0</v>
      </c>
    </row>
    <row r="181" spans="4:8" x14ac:dyDescent="0.2">
      <c r="D181" s="58">
        <v>8</v>
      </c>
      <c r="E181" s="58">
        <v>16</v>
      </c>
      <c r="F181" s="59">
        <f t="shared" si="34"/>
        <v>13</v>
      </c>
      <c r="G181" s="59">
        <f t="shared" si="35"/>
        <v>13</v>
      </c>
      <c r="H181" s="31">
        <f t="shared" si="36"/>
        <v>0</v>
      </c>
    </row>
    <row r="182" spans="4:8" x14ac:dyDescent="0.2">
      <c r="D182" s="58">
        <v>8</v>
      </c>
      <c r="E182" s="58">
        <v>17</v>
      </c>
      <c r="F182" s="59">
        <f t="shared" si="34"/>
        <v>12</v>
      </c>
      <c r="G182" s="59">
        <f t="shared" si="35"/>
        <v>12</v>
      </c>
      <c r="H182" s="31">
        <f t="shared" si="36"/>
        <v>0</v>
      </c>
    </row>
    <row r="183" spans="4:8" x14ac:dyDescent="0.2">
      <c r="D183" s="58">
        <v>8</v>
      </c>
      <c r="E183" s="58">
        <v>18</v>
      </c>
      <c r="F183" s="59">
        <f t="shared" si="34"/>
        <v>11</v>
      </c>
      <c r="G183" s="59">
        <f t="shared" si="35"/>
        <v>11</v>
      </c>
      <c r="H183" s="31">
        <f t="shared" si="36"/>
        <v>0</v>
      </c>
    </row>
    <row r="184" spans="4:8" x14ac:dyDescent="0.2">
      <c r="D184" s="58">
        <v>8</v>
      </c>
      <c r="E184" s="58">
        <v>19</v>
      </c>
      <c r="F184" s="59">
        <f t="shared" si="34"/>
        <v>10</v>
      </c>
      <c r="G184" s="59">
        <f t="shared" si="35"/>
        <v>10</v>
      </c>
      <c r="H184" s="31">
        <f t="shared" si="36"/>
        <v>0</v>
      </c>
    </row>
    <row r="185" spans="4:8" x14ac:dyDescent="0.2">
      <c r="D185" s="58">
        <v>9</v>
      </c>
      <c r="E185" s="58">
        <v>1</v>
      </c>
      <c r="F185" s="59">
        <v>43312</v>
      </c>
      <c r="G185" s="59">
        <v>43346</v>
      </c>
      <c r="H185" s="31">
        <f t="shared" si="36"/>
        <v>34</v>
      </c>
    </row>
    <row r="186" spans="4:8" x14ac:dyDescent="0.2">
      <c r="D186" s="58">
        <v>9</v>
      </c>
      <c r="E186" s="58">
        <v>2</v>
      </c>
      <c r="F186" s="59">
        <v>43313</v>
      </c>
      <c r="G186" s="59">
        <v>43346</v>
      </c>
      <c r="H186" s="31">
        <f t="shared" si="36"/>
        <v>33</v>
      </c>
    </row>
    <row r="187" spans="4:8" x14ac:dyDescent="0.2">
      <c r="D187" s="58">
        <v>9</v>
      </c>
      <c r="E187" s="58">
        <v>3</v>
      </c>
      <c r="F187" s="59">
        <v>43314</v>
      </c>
      <c r="G187" s="59">
        <v>43346</v>
      </c>
      <c r="H187" s="31">
        <f t="shared" si="36"/>
        <v>32</v>
      </c>
    </row>
    <row r="188" spans="4:8" x14ac:dyDescent="0.2">
      <c r="D188" s="58">
        <v>9</v>
      </c>
      <c r="E188" s="58">
        <v>4</v>
      </c>
      <c r="F188" s="59">
        <v>43315</v>
      </c>
      <c r="G188" s="59">
        <v>43346</v>
      </c>
      <c r="H188" s="31">
        <f t="shared" si="36"/>
        <v>31</v>
      </c>
    </row>
    <row r="189" spans="4:8" x14ac:dyDescent="0.2">
      <c r="D189" s="58">
        <v>9</v>
      </c>
      <c r="E189" s="58">
        <v>5</v>
      </c>
      <c r="F189" s="59">
        <v>43318</v>
      </c>
      <c r="G189" s="59">
        <v>43346</v>
      </c>
      <c r="H189" s="31">
        <f t="shared" si="36"/>
        <v>28</v>
      </c>
    </row>
    <row r="190" spans="4:8" x14ac:dyDescent="0.2">
      <c r="D190" s="58">
        <v>9</v>
      </c>
      <c r="E190" s="58">
        <v>6</v>
      </c>
      <c r="F190" s="59">
        <v>43319</v>
      </c>
      <c r="G190" s="59">
        <v>43346</v>
      </c>
      <c r="H190" s="31">
        <f t="shared" si="36"/>
        <v>27</v>
      </c>
    </row>
    <row r="191" spans="4:8" x14ac:dyDescent="0.2">
      <c r="D191" s="58">
        <v>9</v>
      </c>
      <c r="E191" s="58">
        <v>7</v>
      </c>
      <c r="F191" s="59">
        <v>43320</v>
      </c>
      <c r="G191" s="59">
        <v>43346</v>
      </c>
      <c r="H191" s="31">
        <f t="shared" si="36"/>
        <v>26</v>
      </c>
    </row>
    <row r="192" spans="4:8" x14ac:dyDescent="0.2">
      <c r="D192" s="58">
        <v>9</v>
      </c>
      <c r="E192" s="58">
        <v>8</v>
      </c>
      <c r="F192" s="59">
        <v>43321</v>
      </c>
      <c r="G192" s="59">
        <v>43346</v>
      </c>
      <c r="H192" s="31">
        <f t="shared" si="36"/>
        <v>25</v>
      </c>
    </row>
    <row r="193" spans="4:8" x14ac:dyDescent="0.2">
      <c r="D193" s="58">
        <v>9</v>
      </c>
      <c r="E193" s="58">
        <v>9</v>
      </c>
      <c r="F193" s="59">
        <v>43322</v>
      </c>
      <c r="G193" s="59">
        <v>43346</v>
      </c>
      <c r="H193" s="31">
        <f t="shared" si="36"/>
        <v>24</v>
      </c>
    </row>
    <row r="194" spans="4:8" x14ac:dyDescent="0.2">
      <c r="D194" s="58">
        <v>9</v>
      </c>
      <c r="E194" s="58">
        <v>10</v>
      </c>
      <c r="F194" s="59">
        <v>43325</v>
      </c>
      <c r="G194" s="59">
        <v>43346</v>
      </c>
      <c r="H194" s="31">
        <f t="shared" si="36"/>
        <v>21</v>
      </c>
    </row>
    <row r="195" spans="4:8" x14ac:dyDescent="0.2">
      <c r="D195" s="58">
        <v>9</v>
      </c>
      <c r="E195" s="58">
        <v>11</v>
      </c>
      <c r="F195" s="59">
        <v>43326</v>
      </c>
      <c r="G195" s="59">
        <v>43346</v>
      </c>
      <c r="H195" s="31">
        <f t="shared" si="36"/>
        <v>20</v>
      </c>
    </row>
    <row r="196" spans="4:8" x14ac:dyDescent="0.2">
      <c r="D196" s="58">
        <v>9</v>
      </c>
      <c r="E196" s="58">
        <v>12</v>
      </c>
      <c r="F196" s="59">
        <v>43327</v>
      </c>
      <c r="G196" s="59">
        <v>43346</v>
      </c>
      <c r="H196" s="31">
        <f t="shared" si="36"/>
        <v>19</v>
      </c>
    </row>
    <row r="197" spans="4:8" x14ac:dyDescent="0.2">
      <c r="D197" s="58">
        <v>9</v>
      </c>
      <c r="E197" s="58">
        <v>13</v>
      </c>
      <c r="F197" s="59">
        <v>43328</v>
      </c>
      <c r="G197" s="59">
        <v>43346</v>
      </c>
      <c r="H197" s="31">
        <f t="shared" si="36"/>
        <v>18</v>
      </c>
    </row>
    <row r="198" spans="4:8" x14ac:dyDescent="0.2">
      <c r="D198" s="58">
        <v>9</v>
      </c>
      <c r="E198" s="58">
        <v>14</v>
      </c>
      <c r="F198" s="59">
        <v>43329</v>
      </c>
      <c r="G198" s="59">
        <v>43346</v>
      </c>
      <c r="H198" s="31">
        <f t="shared" si="36"/>
        <v>17</v>
      </c>
    </row>
    <row r="199" spans="4:8" x14ac:dyDescent="0.2">
      <c r="D199" s="58">
        <v>9</v>
      </c>
      <c r="E199" s="58">
        <v>15</v>
      </c>
      <c r="F199" s="59">
        <v>43332</v>
      </c>
      <c r="G199" s="59">
        <v>43346</v>
      </c>
      <c r="H199" s="31">
        <f t="shared" si="36"/>
        <v>14</v>
      </c>
    </row>
    <row r="200" spans="4:8" x14ac:dyDescent="0.2">
      <c r="D200" s="58">
        <v>9</v>
      </c>
      <c r="E200" s="58">
        <v>16</v>
      </c>
      <c r="F200" s="59">
        <v>43333</v>
      </c>
      <c r="G200" s="59">
        <v>43346</v>
      </c>
      <c r="H200" s="31">
        <f t="shared" si="36"/>
        <v>13</v>
      </c>
    </row>
    <row r="201" spans="4:8" x14ac:dyDescent="0.2">
      <c r="D201" s="58">
        <v>9</v>
      </c>
      <c r="E201" s="58">
        <v>17</v>
      </c>
      <c r="F201" s="59">
        <v>43334</v>
      </c>
      <c r="G201" s="59">
        <v>43346</v>
      </c>
      <c r="H201" s="31">
        <f t="shared" si="36"/>
        <v>12</v>
      </c>
    </row>
    <row r="202" spans="4:8" x14ac:dyDescent="0.2">
      <c r="D202" s="58">
        <v>9</v>
      </c>
      <c r="E202" s="58">
        <v>18</v>
      </c>
      <c r="F202" s="59">
        <v>43335</v>
      </c>
      <c r="G202" s="59">
        <v>43346</v>
      </c>
      <c r="H202" s="31">
        <f t="shared" si="36"/>
        <v>11</v>
      </c>
    </row>
    <row r="203" spans="4:8" x14ac:dyDescent="0.2">
      <c r="D203" s="58">
        <v>9</v>
      </c>
      <c r="E203" s="58">
        <v>19</v>
      </c>
      <c r="F203" s="59">
        <v>43336</v>
      </c>
      <c r="G203" s="59">
        <v>43346</v>
      </c>
      <c r="H203" s="31">
        <f t="shared" si="36"/>
        <v>10</v>
      </c>
    </row>
    <row r="204" spans="4:8" x14ac:dyDescent="0.2">
      <c r="D204" s="58">
        <v>10</v>
      </c>
      <c r="E204" s="58">
        <v>1</v>
      </c>
      <c r="F204" s="59">
        <f>+G185</f>
        <v>43346</v>
      </c>
      <c r="G204" s="59">
        <v>43375</v>
      </c>
      <c r="H204" s="31">
        <f>G204-F204</f>
        <v>29</v>
      </c>
    </row>
    <row r="205" spans="4:8" x14ac:dyDescent="0.2">
      <c r="D205" s="58">
        <v>10</v>
      </c>
      <c r="E205" s="58">
        <v>2</v>
      </c>
      <c r="F205" s="59">
        <f t="shared" ref="F205:F268" si="37">+G186</f>
        <v>43346</v>
      </c>
      <c r="G205" s="59">
        <v>43375</v>
      </c>
      <c r="H205" s="31">
        <f t="shared" si="36"/>
        <v>29</v>
      </c>
    </row>
    <row r="206" spans="4:8" x14ac:dyDescent="0.2">
      <c r="D206" s="58">
        <v>10</v>
      </c>
      <c r="E206" s="58">
        <v>3</v>
      </c>
      <c r="F206" s="59">
        <f t="shared" si="37"/>
        <v>43346</v>
      </c>
      <c r="G206" s="59">
        <v>43375</v>
      </c>
      <c r="H206" s="31">
        <f t="shared" si="36"/>
        <v>29</v>
      </c>
    </row>
    <row r="207" spans="4:8" x14ac:dyDescent="0.2">
      <c r="D207" s="58">
        <v>10</v>
      </c>
      <c r="E207" s="58">
        <v>4</v>
      </c>
      <c r="F207" s="59">
        <f t="shared" si="37"/>
        <v>43346</v>
      </c>
      <c r="G207" s="59">
        <v>43375</v>
      </c>
      <c r="H207" s="31">
        <f t="shared" si="36"/>
        <v>29</v>
      </c>
    </row>
    <row r="208" spans="4:8" x14ac:dyDescent="0.2">
      <c r="D208" s="58">
        <v>10</v>
      </c>
      <c r="E208" s="58">
        <v>5</v>
      </c>
      <c r="F208" s="59">
        <f t="shared" si="37"/>
        <v>43346</v>
      </c>
      <c r="G208" s="59">
        <v>43375</v>
      </c>
      <c r="H208" s="31">
        <f t="shared" si="36"/>
        <v>29</v>
      </c>
    </row>
    <row r="209" spans="4:8" x14ac:dyDescent="0.2">
      <c r="D209" s="58">
        <v>10</v>
      </c>
      <c r="E209" s="58">
        <v>6</v>
      </c>
      <c r="F209" s="59">
        <f t="shared" si="37"/>
        <v>43346</v>
      </c>
      <c r="G209" s="59">
        <v>43375</v>
      </c>
      <c r="H209" s="31">
        <f t="shared" si="36"/>
        <v>29</v>
      </c>
    </row>
    <row r="210" spans="4:8" x14ac:dyDescent="0.2">
      <c r="D210" s="58">
        <v>10</v>
      </c>
      <c r="E210" s="58">
        <v>7</v>
      </c>
      <c r="F210" s="59">
        <f t="shared" si="37"/>
        <v>43346</v>
      </c>
      <c r="G210" s="59">
        <v>43375</v>
      </c>
      <c r="H210" s="31">
        <f t="shared" si="36"/>
        <v>29</v>
      </c>
    </row>
    <row r="211" spans="4:8" x14ac:dyDescent="0.2">
      <c r="D211" s="58">
        <v>10</v>
      </c>
      <c r="E211" s="58">
        <v>8</v>
      </c>
      <c r="F211" s="59">
        <f t="shared" si="37"/>
        <v>43346</v>
      </c>
      <c r="G211" s="59">
        <v>43375</v>
      </c>
      <c r="H211" s="31">
        <f t="shared" si="36"/>
        <v>29</v>
      </c>
    </row>
    <row r="212" spans="4:8" x14ac:dyDescent="0.2">
      <c r="D212" s="58">
        <v>10</v>
      </c>
      <c r="E212" s="58">
        <v>9</v>
      </c>
      <c r="F212" s="59">
        <f t="shared" si="37"/>
        <v>43346</v>
      </c>
      <c r="G212" s="59">
        <v>43375</v>
      </c>
      <c r="H212" s="31">
        <f t="shared" si="36"/>
        <v>29</v>
      </c>
    </row>
    <row r="213" spans="4:8" x14ac:dyDescent="0.2">
      <c r="D213" s="58">
        <v>10</v>
      </c>
      <c r="E213" s="58">
        <v>10</v>
      </c>
      <c r="F213" s="59">
        <f t="shared" si="37"/>
        <v>43346</v>
      </c>
      <c r="G213" s="59">
        <v>43375</v>
      </c>
      <c r="H213" s="31">
        <f t="shared" si="36"/>
        <v>29</v>
      </c>
    </row>
    <row r="214" spans="4:8" x14ac:dyDescent="0.2">
      <c r="D214" s="58">
        <v>10</v>
      </c>
      <c r="E214" s="58">
        <v>11</v>
      </c>
      <c r="F214" s="59">
        <f t="shared" si="37"/>
        <v>43346</v>
      </c>
      <c r="G214" s="59">
        <v>43375</v>
      </c>
      <c r="H214" s="31">
        <f t="shared" si="36"/>
        <v>29</v>
      </c>
    </row>
    <row r="215" spans="4:8" x14ac:dyDescent="0.2">
      <c r="D215" s="58">
        <v>10</v>
      </c>
      <c r="E215" s="58">
        <v>12</v>
      </c>
      <c r="F215" s="59">
        <f t="shared" si="37"/>
        <v>43346</v>
      </c>
      <c r="G215" s="59">
        <v>43375</v>
      </c>
      <c r="H215" s="31">
        <f t="shared" si="36"/>
        <v>29</v>
      </c>
    </row>
    <row r="216" spans="4:8" x14ac:dyDescent="0.2">
      <c r="D216" s="58">
        <v>10</v>
      </c>
      <c r="E216" s="58">
        <v>13</v>
      </c>
      <c r="F216" s="59">
        <f t="shared" si="37"/>
        <v>43346</v>
      </c>
      <c r="G216" s="59">
        <v>43375</v>
      </c>
      <c r="H216" s="31">
        <f t="shared" si="36"/>
        <v>29</v>
      </c>
    </row>
    <row r="217" spans="4:8" x14ac:dyDescent="0.2">
      <c r="D217" s="58">
        <v>10</v>
      </c>
      <c r="E217" s="58">
        <v>14</v>
      </c>
      <c r="F217" s="59">
        <f t="shared" si="37"/>
        <v>43346</v>
      </c>
      <c r="G217" s="59">
        <v>43375</v>
      </c>
      <c r="H217" s="31">
        <f t="shared" si="36"/>
        <v>29</v>
      </c>
    </row>
    <row r="218" spans="4:8" x14ac:dyDescent="0.2">
      <c r="D218" s="58">
        <v>10</v>
      </c>
      <c r="E218" s="58">
        <v>15</v>
      </c>
      <c r="F218" s="59">
        <f t="shared" si="37"/>
        <v>43346</v>
      </c>
      <c r="G218" s="59">
        <v>43375</v>
      </c>
      <c r="H218" s="31">
        <f t="shared" si="36"/>
        <v>29</v>
      </c>
    </row>
    <row r="219" spans="4:8" x14ac:dyDescent="0.2">
      <c r="D219" s="58">
        <v>10</v>
      </c>
      <c r="E219" s="58">
        <v>16</v>
      </c>
      <c r="F219" s="59">
        <f t="shared" si="37"/>
        <v>43346</v>
      </c>
      <c r="G219" s="59">
        <v>43375</v>
      </c>
      <c r="H219" s="31">
        <f t="shared" si="36"/>
        <v>29</v>
      </c>
    </row>
    <row r="220" spans="4:8" x14ac:dyDescent="0.2">
      <c r="D220" s="58">
        <v>10</v>
      </c>
      <c r="E220" s="58">
        <v>17</v>
      </c>
      <c r="F220" s="59">
        <f t="shared" si="37"/>
        <v>43346</v>
      </c>
      <c r="G220" s="59">
        <v>43375</v>
      </c>
      <c r="H220" s="31">
        <f t="shared" si="36"/>
        <v>29</v>
      </c>
    </row>
    <row r="221" spans="4:8" x14ac:dyDescent="0.2">
      <c r="D221" s="58">
        <v>10</v>
      </c>
      <c r="E221" s="58">
        <v>18</v>
      </c>
      <c r="F221" s="59">
        <f t="shared" si="37"/>
        <v>43346</v>
      </c>
      <c r="G221" s="59">
        <v>43375</v>
      </c>
      <c r="H221" s="31">
        <f t="shared" si="36"/>
        <v>29</v>
      </c>
    </row>
    <row r="222" spans="4:8" x14ac:dyDescent="0.2">
      <c r="D222" s="58">
        <v>10</v>
      </c>
      <c r="E222" s="58">
        <v>19</v>
      </c>
      <c r="F222" s="59">
        <f t="shared" si="37"/>
        <v>43346</v>
      </c>
      <c r="G222" s="59">
        <v>43375</v>
      </c>
      <c r="H222" s="31">
        <f t="shared" si="36"/>
        <v>29</v>
      </c>
    </row>
    <row r="223" spans="4:8" x14ac:dyDescent="0.2">
      <c r="D223" s="58">
        <v>11</v>
      </c>
      <c r="E223" s="58">
        <v>1</v>
      </c>
      <c r="F223" s="59">
        <f t="shared" si="37"/>
        <v>43375</v>
      </c>
      <c r="G223" s="59">
        <v>43403</v>
      </c>
      <c r="H223" s="31">
        <f t="shared" si="36"/>
        <v>28</v>
      </c>
    </row>
    <row r="224" spans="4:8" x14ac:dyDescent="0.2">
      <c r="D224" s="58">
        <v>11</v>
      </c>
      <c r="E224" s="58">
        <v>2</v>
      </c>
      <c r="F224" s="59">
        <f t="shared" si="37"/>
        <v>43375</v>
      </c>
      <c r="G224" s="59">
        <v>43403</v>
      </c>
      <c r="H224" s="31">
        <f t="shared" si="36"/>
        <v>28</v>
      </c>
    </row>
    <row r="225" spans="4:8" x14ac:dyDescent="0.2">
      <c r="D225" s="58">
        <v>11</v>
      </c>
      <c r="E225" s="58">
        <v>3</v>
      </c>
      <c r="F225" s="59">
        <f t="shared" si="37"/>
        <v>43375</v>
      </c>
      <c r="G225" s="59">
        <v>43403</v>
      </c>
      <c r="H225" s="31">
        <f t="shared" si="36"/>
        <v>28</v>
      </c>
    </row>
    <row r="226" spans="4:8" x14ac:dyDescent="0.2">
      <c r="D226" s="58">
        <v>11</v>
      </c>
      <c r="E226" s="58">
        <v>4</v>
      </c>
      <c r="F226" s="59">
        <f t="shared" si="37"/>
        <v>43375</v>
      </c>
      <c r="G226" s="59">
        <v>43403</v>
      </c>
      <c r="H226" s="31">
        <f t="shared" ref="H226:H289" si="38">G226-F226</f>
        <v>28</v>
      </c>
    </row>
    <row r="227" spans="4:8" x14ac:dyDescent="0.2">
      <c r="D227" s="58">
        <v>11</v>
      </c>
      <c r="E227" s="58">
        <v>5</v>
      </c>
      <c r="F227" s="59">
        <f t="shared" si="37"/>
        <v>43375</v>
      </c>
      <c r="G227" s="59">
        <v>43403</v>
      </c>
      <c r="H227" s="31">
        <f t="shared" si="38"/>
        <v>28</v>
      </c>
    </row>
    <row r="228" spans="4:8" x14ac:dyDescent="0.2">
      <c r="D228" s="58">
        <v>11</v>
      </c>
      <c r="E228" s="58">
        <v>6</v>
      </c>
      <c r="F228" s="59">
        <f t="shared" si="37"/>
        <v>43375</v>
      </c>
      <c r="G228" s="59">
        <v>43403</v>
      </c>
      <c r="H228" s="31">
        <f t="shared" si="38"/>
        <v>28</v>
      </c>
    </row>
    <row r="229" spans="4:8" x14ac:dyDescent="0.2">
      <c r="D229" s="58">
        <v>11</v>
      </c>
      <c r="E229" s="58">
        <v>7</v>
      </c>
      <c r="F229" s="59">
        <f t="shared" si="37"/>
        <v>43375</v>
      </c>
      <c r="G229" s="59">
        <v>43403</v>
      </c>
      <c r="H229" s="31">
        <f t="shared" si="38"/>
        <v>28</v>
      </c>
    </row>
    <row r="230" spans="4:8" x14ac:dyDescent="0.2">
      <c r="D230" s="58">
        <v>11</v>
      </c>
      <c r="E230" s="58">
        <v>8</v>
      </c>
      <c r="F230" s="59">
        <f t="shared" si="37"/>
        <v>43375</v>
      </c>
      <c r="G230" s="59">
        <v>43403</v>
      </c>
      <c r="H230" s="31">
        <f t="shared" si="38"/>
        <v>28</v>
      </c>
    </row>
    <row r="231" spans="4:8" x14ac:dyDescent="0.2">
      <c r="D231" s="58">
        <v>11</v>
      </c>
      <c r="E231" s="58">
        <v>9</v>
      </c>
      <c r="F231" s="59">
        <f t="shared" si="37"/>
        <v>43375</v>
      </c>
      <c r="G231" s="59">
        <v>43403</v>
      </c>
      <c r="H231" s="31">
        <f t="shared" si="38"/>
        <v>28</v>
      </c>
    </row>
    <row r="232" spans="4:8" x14ac:dyDescent="0.2">
      <c r="D232" s="58">
        <v>11</v>
      </c>
      <c r="E232" s="58">
        <v>10</v>
      </c>
      <c r="F232" s="59">
        <f t="shared" si="37"/>
        <v>43375</v>
      </c>
      <c r="G232" s="59">
        <v>43403</v>
      </c>
      <c r="H232" s="31">
        <f t="shared" si="38"/>
        <v>28</v>
      </c>
    </row>
    <row r="233" spans="4:8" x14ac:dyDescent="0.2">
      <c r="D233" s="58">
        <v>11</v>
      </c>
      <c r="E233" s="58">
        <v>11</v>
      </c>
      <c r="F233" s="59">
        <f t="shared" si="37"/>
        <v>43375</v>
      </c>
      <c r="G233" s="59">
        <v>43403</v>
      </c>
      <c r="H233" s="31">
        <f t="shared" si="38"/>
        <v>28</v>
      </c>
    </row>
    <row r="234" spans="4:8" x14ac:dyDescent="0.2">
      <c r="D234" s="58">
        <v>11</v>
      </c>
      <c r="E234" s="58">
        <v>12</v>
      </c>
      <c r="F234" s="59">
        <f t="shared" si="37"/>
        <v>43375</v>
      </c>
      <c r="G234" s="59">
        <v>43403</v>
      </c>
      <c r="H234" s="31">
        <f t="shared" si="38"/>
        <v>28</v>
      </c>
    </row>
    <row r="235" spans="4:8" x14ac:dyDescent="0.2">
      <c r="D235" s="58">
        <v>11</v>
      </c>
      <c r="E235" s="58">
        <v>13</v>
      </c>
      <c r="F235" s="59">
        <f t="shared" si="37"/>
        <v>43375</v>
      </c>
      <c r="G235" s="59">
        <v>43403</v>
      </c>
      <c r="H235" s="31">
        <f t="shared" si="38"/>
        <v>28</v>
      </c>
    </row>
    <row r="236" spans="4:8" x14ac:dyDescent="0.2">
      <c r="D236" s="58">
        <v>11</v>
      </c>
      <c r="E236" s="58">
        <v>14</v>
      </c>
      <c r="F236" s="59">
        <f t="shared" si="37"/>
        <v>43375</v>
      </c>
      <c r="G236" s="59">
        <v>43403</v>
      </c>
      <c r="H236" s="31">
        <f t="shared" si="38"/>
        <v>28</v>
      </c>
    </row>
    <row r="237" spans="4:8" x14ac:dyDescent="0.2">
      <c r="D237" s="58">
        <v>11</v>
      </c>
      <c r="E237" s="58">
        <v>15</v>
      </c>
      <c r="F237" s="59">
        <f t="shared" si="37"/>
        <v>43375</v>
      </c>
      <c r="G237" s="59">
        <v>43403</v>
      </c>
      <c r="H237" s="31">
        <f t="shared" si="38"/>
        <v>28</v>
      </c>
    </row>
    <row r="238" spans="4:8" x14ac:dyDescent="0.2">
      <c r="D238" s="58">
        <v>11</v>
      </c>
      <c r="E238" s="58">
        <v>16</v>
      </c>
      <c r="F238" s="59">
        <f t="shared" si="37"/>
        <v>43375</v>
      </c>
      <c r="G238" s="59">
        <v>43403</v>
      </c>
      <c r="H238" s="31">
        <f t="shared" si="38"/>
        <v>28</v>
      </c>
    </row>
    <row r="239" spans="4:8" x14ac:dyDescent="0.2">
      <c r="D239" s="58">
        <v>11</v>
      </c>
      <c r="E239" s="58">
        <v>17</v>
      </c>
      <c r="F239" s="59">
        <f t="shared" si="37"/>
        <v>43375</v>
      </c>
      <c r="G239" s="59">
        <v>43403</v>
      </c>
      <c r="H239" s="31">
        <f t="shared" si="38"/>
        <v>28</v>
      </c>
    </row>
    <row r="240" spans="4:8" x14ac:dyDescent="0.2">
      <c r="D240" s="58">
        <v>11</v>
      </c>
      <c r="E240" s="58">
        <v>18</v>
      </c>
      <c r="F240" s="59">
        <f t="shared" si="37"/>
        <v>43375</v>
      </c>
      <c r="G240" s="59">
        <v>43403</v>
      </c>
      <c r="H240" s="31">
        <f t="shared" si="38"/>
        <v>28</v>
      </c>
    </row>
    <row r="241" spans="4:8" x14ac:dyDescent="0.2">
      <c r="D241" s="58">
        <v>11</v>
      </c>
      <c r="E241" s="58">
        <v>19</v>
      </c>
      <c r="F241" s="59">
        <f t="shared" si="37"/>
        <v>43375</v>
      </c>
      <c r="G241" s="59">
        <v>43403</v>
      </c>
      <c r="H241" s="31">
        <f t="shared" si="38"/>
        <v>28</v>
      </c>
    </row>
    <row r="242" spans="4:8" x14ac:dyDescent="0.2">
      <c r="D242" s="58">
        <v>12</v>
      </c>
      <c r="E242" s="58">
        <v>1</v>
      </c>
      <c r="F242" s="59">
        <f t="shared" si="37"/>
        <v>43403</v>
      </c>
      <c r="G242" s="59">
        <v>43433</v>
      </c>
      <c r="H242" s="31">
        <f t="shared" si="38"/>
        <v>30</v>
      </c>
    </row>
    <row r="243" spans="4:8" x14ac:dyDescent="0.2">
      <c r="D243" s="58">
        <v>12</v>
      </c>
      <c r="E243" s="58">
        <v>2</v>
      </c>
      <c r="F243" s="59">
        <f t="shared" si="37"/>
        <v>43403</v>
      </c>
      <c r="G243" s="59">
        <v>43433</v>
      </c>
      <c r="H243" s="31">
        <f t="shared" si="38"/>
        <v>30</v>
      </c>
    </row>
    <row r="244" spans="4:8" x14ac:dyDescent="0.2">
      <c r="D244" s="58">
        <v>12</v>
      </c>
      <c r="E244" s="58">
        <v>3</v>
      </c>
      <c r="F244" s="59">
        <f t="shared" si="37"/>
        <v>43403</v>
      </c>
      <c r="G244" s="59">
        <v>43433</v>
      </c>
      <c r="H244" s="31">
        <f t="shared" si="38"/>
        <v>30</v>
      </c>
    </row>
    <row r="245" spans="4:8" x14ac:dyDescent="0.2">
      <c r="D245" s="58">
        <v>12</v>
      </c>
      <c r="E245" s="58">
        <v>4</v>
      </c>
      <c r="F245" s="59">
        <f t="shared" si="37"/>
        <v>43403</v>
      </c>
      <c r="G245" s="59">
        <v>43433</v>
      </c>
      <c r="H245" s="31">
        <f t="shared" si="38"/>
        <v>30</v>
      </c>
    </row>
    <row r="246" spans="4:8" x14ac:dyDescent="0.2">
      <c r="D246" s="58">
        <v>12</v>
      </c>
      <c r="E246" s="58">
        <v>5</v>
      </c>
      <c r="F246" s="59">
        <f t="shared" si="37"/>
        <v>43403</v>
      </c>
      <c r="G246" s="59">
        <v>43433</v>
      </c>
      <c r="H246" s="31">
        <f t="shared" si="38"/>
        <v>30</v>
      </c>
    </row>
    <row r="247" spans="4:8" x14ac:dyDescent="0.2">
      <c r="D247" s="58">
        <v>12</v>
      </c>
      <c r="E247" s="58">
        <v>6</v>
      </c>
      <c r="F247" s="59">
        <f t="shared" si="37"/>
        <v>43403</v>
      </c>
      <c r="G247" s="59">
        <v>43433</v>
      </c>
      <c r="H247" s="31">
        <f t="shared" si="38"/>
        <v>30</v>
      </c>
    </row>
    <row r="248" spans="4:8" x14ac:dyDescent="0.2">
      <c r="D248" s="58">
        <v>12</v>
      </c>
      <c r="E248" s="58">
        <v>7</v>
      </c>
      <c r="F248" s="59">
        <f t="shared" si="37"/>
        <v>43403</v>
      </c>
      <c r="G248" s="59">
        <v>43433</v>
      </c>
      <c r="H248" s="31">
        <f t="shared" si="38"/>
        <v>30</v>
      </c>
    </row>
    <row r="249" spans="4:8" x14ac:dyDescent="0.2">
      <c r="D249" s="58">
        <v>12</v>
      </c>
      <c r="E249" s="58">
        <v>8</v>
      </c>
      <c r="F249" s="59">
        <f t="shared" si="37"/>
        <v>43403</v>
      </c>
      <c r="G249" s="59">
        <v>43433</v>
      </c>
      <c r="H249" s="31">
        <f t="shared" si="38"/>
        <v>30</v>
      </c>
    </row>
    <row r="250" spans="4:8" x14ac:dyDescent="0.2">
      <c r="D250" s="58">
        <v>12</v>
      </c>
      <c r="E250" s="58">
        <v>9</v>
      </c>
      <c r="F250" s="59">
        <f t="shared" si="37"/>
        <v>43403</v>
      </c>
      <c r="G250" s="59">
        <v>43433</v>
      </c>
      <c r="H250" s="31">
        <f t="shared" si="38"/>
        <v>30</v>
      </c>
    </row>
    <row r="251" spans="4:8" x14ac:dyDescent="0.2">
      <c r="D251" s="58">
        <v>12</v>
      </c>
      <c r="E251" s="58">
        <v>10</v>
      </c>
      <c r="F251" s="59">
        <f t="shared" si="37"/>
        <v>43403</v>
      </c>
      <c r="G251" s="59">
        <v>43433</v>
      </c>
      <c r="H251" s="31">
        <f t="shared" si="38"/>
        <v>30</v>
      </c>
    </row>
    <row r="252" spans="4:8" x14ac:dyDescent="0.2">
      <c r="D252" s="58">
        <v>12</v>
      </c>
      <c r="E252" s="58">
        <v>11</v>
      </c>
      <c r="F252" s="59">
        <f t="shared" si="37"/>
        <v>43403</v>
      </c>
      <c r="G252" s="59">
        <v>43433</v>
      </c>
      <c r="H252" s="31">
        <f t="shared" si="38"/>
        <v>30</v>
      </c>
    </row>
    <row r="253" spans="4:8" x14ac:dyDescent="0.2">
      <c r="D253" s="58">
        <v>12</v>
      </c>
      <c r="E253" s="58">
        <v>12</v>
      </c>
      <c r="F253" s="59">
        <f t="shared" si="37"/>
        <v>43403</v>
      </c>
      <c r="G253" s="59">
        <v>43433</v>
      </c>
      <c r="H253" s="31">
        <f t="shared" si="38"/>
        <v>30</v>
      </c>
    </row>
    <row r="254" spans="4:8" x14ac:dyDescent="0.2">
      <c r="D254" s="58">
        <v>12</v>
      </c>
      <c r="E254" s="58">
        <v>13</v>
      </c>
      <c r="F254" s="59">
        <f t="shared" si="37"/>
        <v>43403</v>
      </c>
      <c r="G254" s="59">
        <v>43433</v>
      </c>
      <c r="H254" s="31">
        <f t="shared" si="38"/>
        <v>30</v>
      </c>
    </row>
    <row r="255" spans="4:8" x14ac:dyDescent="0.2">
      <c r="D255" s="58">
        <v>12</v>
      </c>
      <c r="E255" s="58">
        <v>14</v>
      </c>
      <c r="F255" s="59">
        <f t="shared" si="37"/>
        <v>43403</v>
      </c>
      <c r="G255" s="59">
        <v>43433</v>
      </c>
      <c r="H255" s="31">
        <f t="shared" si="38"/>
        <v>30</v>
      </c>
    </row>
    <row r="256" spans="4:8" x14ac:dyDescent="0.2">
      <c r="D256" s="58">
        <v>12</v>
      </c>
      <c r="E256" s="58">
        <v>15</v>
      </c>
      <c r="F256" s="59">
        <f t="shared" si="37"/>
        <v>43403</v>
      </c>
      <c r="G256" s="59">
        <v>43433</v>
      </c>
      <c r="H256" s="31">
        <f t="shared" si="38"/>
        <v>30</v>
      </c>
    </row>
    <row r="257" spans="4:8" x14ac:dyDescent="0.2">
      <c r="D257" s="58">
        <v>12</v>
      </c>
      <c r="E257" s="58">
        <v>16</v>
      </c>
      <c r="F257" s="59">
        <f t="shared" si="37"/>
        <v>43403</v>
      </c>
      <c r="G257" s="59">
        <v>43433</v>
      </c>
      <c r="H257" s="31">
        <f t="shared" si="38"/>
        <v>30</v>
      </c>
    </row>
    <row r="258" spans="4:8" x14ac:dyDescent="0.2">
      <c r="D258" s="58">
        <v>12</v>
      </c>
      <c r="E258" s="58">
        <v>17</v>
      </c>
      <c r="F258" s="59">
        <f t="shared" si="37"/>
        <v>43403</v>
      </c>
      <c r="G258" s="59">
        <v>43433</v>
      </c>
      <c r="H258" s="31">
        <f t="shared" si="38"/>
        <v>30</v>
      </c>
    </row>
    <row r="259" spans="4:8" x14ac:dyDescent="0.2">
      <c r="D259" s="58">
        <v>12</v>
      </c>
      <c r="E259" s="58">
        <v>18</v>
      </c>
      <c r="F259" s="59">
        <f t="shared" si="37"/>
        <v>43403</v>
      </c>
      <c r="G259" s="59">
        <v>43433</v>
      </c>
      <c r="H259" s="31">
        <f t="shared" si="38"/>
        <v>30</v>
      </c>
    </row>
    <row r="260" spans="4:8" x14ac:dyDescent="0.2">
      <c r="D260" s="58">
        <v>12</v>
      </c>
      <c r="E260" s="58">
        <v>19</v>
      </c>
      <c r="F260" s="59">
        <f t="shared" si="37"/>
        <v>43403</v>
      </c>
      <c r="G260" s="59">
        <v>43433</v>
      </c>
      <c r="H260" s="31">
        <f t="shared" si="38"/>
        <v>30</v>
      </c>
    </row>
    <row r="261" spans="4:8" x14ac:dyDescent="0.2">
      <c r="D261" s="58">
        <v>1</v>
      </c>
      <c r="E261" s="58">
        <v>1</v>
      </c>
      <c r="F261" s="59">
        <f t="shared" si="37"/>
        <v>43433</v>
      </c>
      <c r="G261" s="59">
        <v>43464</v>
      </c>
      <c r="H261" s="31">
        <f t="shared" si="38"/>
        <v>31</v>
      </c>
    </row>
    <row r="262" spans="4:8" x14ac:dyDescent="0.2">
      <c r="D262" s="58">
        <v>1</v>
      </c>
      <c r="E262" s="58">
        <v>2</v>
      </c>
      <c r="F262" s="59">
        <f t="shared" si="37"/>
        <v>43433</v>
      </c>
      <c r="G262" s="59">
        <v>43464</v>
      </c>
      <c r="H262" s="31">
        <f t="shared" si="38"/>
        <v>31</v>
      </c>
    </row>
    <row r="263" spans="4:8" x14ac:dyDescent="0.2">
      <c r="D263" s="58">
        <v>1</v>
      </c>
      <c r="E263" s="58">
        <v>3</v>
      </c>
      <c r="F263" s="59">
        <f t="shared" si="37"/>
        <v>43433</v>
      </c>
      <c r="G263" s="59">
        <v>43464</v>
      </c>
      <c r="H263" s="31">
        <f t="shared" si="38"/>
        <v>31</v>
      </c>
    </row>
    <row r="264" spans="4:8" x14ac:dyDescent="0.2">
      <c r="D264" s="58">
        <v>1</v>
      </c>
      <c r="E264" s="58">
        <v>4</v>
      </c>
      <c r="F264" s="59">
        <f t="shared" si="37"/>
        <v>43433</v>
      </c>
      <c r="G264" s="59">
        <v>43464</v>
      </c>
      <c r="H264" s="31">
        <f t="shared" si="38"/>
        <v>31</v>
      </c>
    </row>
    <row r="265" spans="4:8" x14ac:dyDescent="0.2">
      <c r="D265" s="58">
        <v>1</v>
      </c>
      <c r="E265" s="58">
        <v>5</v>
      </c>
      <c r="F265" s="59">
        <f t="shared" si="37"/>
        <v>43433</v>
      </c>
      <c r="G265" s="59">
        <v>43464</v>
      </c>
      <c r="H265" s="31">
        <f t="shared" si="38"/>
        <v>31</v>
      </c>
    </row>
    <row r="266" spans="4:8" x14ac:dyDescent="0.2">
      <c r="D266" s="58">
        <v>1</v>
      </c>
      <c r="E266" s="58">
        <v>6</v>
      </c>
      <c r="F266" s="59">
        <f t="shared" si="37"/>
        <v>43433</v>
      </c>
      <c r="G266" s="59">
        <v>43464</v>
      </c>
      <c r="H266" s="31">
        <f t="shared" si="38"/>
        <v>31</v>
      </c>
    </row>
    <row r="267" spans="4:8" x14ac:dyDescent="0.2">
      <c r="D267" s="58">
        <v>1</v>
      </c>
      <c r="E267" s="58">
        <v>7</v>
      </c>
      <c r="F267" s="59">
        <f t="shared" si="37"/>
        <v>43433</v>
      </c>
      <c r="G267" s="59">
        <v>43464</v>
      </c>
      <c r="H267" s="31">
        <f t="shared" si="38"/>
        <v>31</v>
      </c>
    </row>
    <row r="268" spans="4:8" x14ac:dyDescent="0.2">
      <c r="D268" s="58">
        <v>1</v>
      </c>
      <c r="E268" s="58">
        <v>8</v>
      </c>
      <c r="F268" s="59">
        <f t="shared" si="37"/>
        <v>43433</v>
      </c>
      <c r="G268" s="59">
        <v>43464</v>
      </c>
      <c r="H268" s="31">
        <f t="shared" si="38"/>
        <v>31</v>
      </c>
    </row>
    <row r="269" spans="4:8" x14ac:dyDescent="0.2">
      <c r="D269" s="58">
        <v>1</v>
      </c>
      <c r="E269" s="58">
        <v>9</v>
      </c>
      <c r="F269" s="59">
        <f t="shared" ref="F269:F298" si="39">+G250</f>
        <v>43433</v>
      </c>
      <c r="G269" s="59">
        <v>43464</v>
      </c>
      <c r="H269" s="31">
        <f t="shared" si="38"/>
        <v>31</v>
      </c>
    </row>
    <row r="270" spans="4:8" x14ac:dyDescent="0.2">
      <c r="D270" s="58">
        <v>1</v>
      </c>
      <c r="E270" s="58">
        <v>10</v>
      </c>
      <c r="F270" s="59">
        <f t="shared" si="39"/>
        <v>43433</v>
      </c>
      <c r="G270" s="59">
        <v>43464</v>
      </c>
      <c r="H270" s="31">
        <f t="shared" si="38"/>
        <v>31</v>
      </c>
    </row>
    <row r="271" spans="4:8" x14ac:dyDescent="0.2">
      <c r="D271" s="58">
        <v>1</v>
      </c>
      <c r="E271" s="58">
        <v>11</v>
      </c>
      <c r="F271" s="59">
        <f t="shared" si="39"/>
        <v>43433</v>
      </c>
      <c r="G271" s="59">
        <v>43464</v>
      </c>
      <c r="H271" s="31">
        <f t="shared" si="38"/>
        <v>31</v>
      </c>
    </row>
    <row r="272" spans="4:8" x14ac:dyDescent="0.2">
      <c r="D272" s="58">
        <v>1</v>
      </c>
      <c r="E272" s="58">
        <v>12</v>
      </c>
      <c r="F272" s="59">
        <f t="shared" si="39"/>
        <v>43433</v>
      </c>
      <c r="G272" s="59">
        <v>43464</v>
      </c>
      <c r="H272" s="31">
        <f t="shared" si="38"/>
        <v>31</v>
      </c>
    </row>
    <row r="273" spans="4:8" x14ac:dyDescent="0.2">
      <c r="D273" s="58">
        <v>1</v>
      </c>
      <c r="E273" s="58">
        <v>13</v>
      </c>
      <c r="F273" s="59">
        <f t="shared" si="39"/>
        <v>43433</v>
      </c>
      <c r="G273" s="59">
        <v>43464</v>
      </c>
      <c r="H273" s="31">
        <f t="shared" si="38"/>
        <v>31</v>
      </c>
    </row>
    <row r="274" spans="4:8" x14ac:dyDescent="0.2">
      <c r="D274" s="58">
        <v>1</v>
      </c>
      <c r="E274" s="58">
        <v>14</v>
      </c>
      <c r="F274" s="59">
        <f t="shared" si="39"/>
        <v>43433</v>
      </c>
      <c r="G274" s="59">
        <v>43464</v>
      </c>
      <c r="H274" s="31">
        <f t="shared" si="38"/>
        <v>31</v>
      </c>
    </row>
    <row r="275" spans="4:8" x14ac:dyDescent="0.2">
      <c r="D275" s="58">
        <v>1</v>
      </c>
      <c r="E275" s="58">
        <v>15</v>
      </c>
      <c r="F275" s="59">
        <f t="shared" si="39"/>
        <v>43433</v>
      </c>
      <c r="G275" s="59">
        <v>43464</v>
      </c>
      <c r="H275" s="31">
        <f t="shared" si="38"/>
        <v>31</v>
      </c>
    </row>
    <row r="276" spans="4:8" x14ac:dyDescent="0.2">
      <c r="D276" s="58">
        <v>1</v>
      </c>
      <c r="E276" s="58">
        <v>16</v>
      </c>
      <c r="F276" s="59">
        <f t="shared" si="39"/>
        <v>43433</v>
      </c>
      <c r="G276" s="59">
        <v>43464</v>
      </c>
      <c r="H276" s="31">
        <f t="shared" si="38"/>
        <v>31</v>
      </c>
    </row>
    <row r="277" spans="4:8" x14ac:dyDescent="0.2">
      <c r="D277" s="58">
        <v>1</v>
      </c>
      <c r="E277" s="58">
        <v>17</v>
      </c>
      <c r="F277" s="59">
        <f t="shared" si="39"/>
        <v>43433</v>
      </c>
      <c r="G277" s="59">
        <v>43464</v>
      </c>
      <c r="H277" s="31">
        <f t="shared" si="38"/>
        <v>31</v>
      </c>
    </row>
    <row r="278" spans="4:8" x14ac:dyDescent="0.2">
      <c r="D278" s="58">
        <v>1</v>
      </c>
      <c r="E278" s="58">
        <v>18</v>
      </c>
      <c r="F278" s="59">
        <f t="shared" si="39"/>
        <v>43433</v>
      </c>
      <c r="G278" s="59">
        <v>43464</v>
      </c>
      <c r="H278" s="31">
        <f t="shared" si="38"/>
        <v>31</v>
      </c>
    </row>
    <row r="279" spans="4:8" x14ac:dyDescent="0.2">
      <c r="D279" s="58">
        <v>1</v>
      </c>
      <c r="E279" s="58">
        <v>19</v>
      </c>
      <c r="F279" s="59">
        <f t="shared" si="39"/>
        <v>43433</v>
      </c>
      <c r="G279" s="59">
        <v>43464</v>
      </c>
      <c r="H279" s="31">
        <f t="shared" si="38"/>
        <v>31</v>
      </c>
    </row>
    <row r="280" spans="4:8" x14ac:dyDescent="0.2">
      <c r="D280" s="58">
        <v>2</v>
      </c>
      <c r="E280" s="58">
        <v>1</v>
      </c>
      <c r="F280" s="59">
        <f t="shared" si="39"/>
        <v>43464</v>
      </c>
      <c r="G280" s="59">
        <v>43493</v>
      </c>
      <c r="H280" s="31">
        <f t="shared" si="38"/>
        <v>29</v>
      </c>
    </row>
    <row r="281" spans="4:8" x14ac:dyDescent="0.2">
      <c r="D281" s="58">
        <v>2</v>
      </c>
      <c r="E281" s="58">
        <v>2</v>
      </c>
      <c r="F281" s="59">
        <f t="shared" si="39"/>
        <v>43464</v>
      </c>
      <c r="G281" s="59">
        <v>43493</v>
      </c>
      <c r="H281" s="31">
        <f t="shared" si="38"/>
        <v>29</v>
      </c>
    </row>
    <row r="282" spans="4:8" x14ac:dyDescent="0.2">
      <c r="D282" s="58">
        <v>2</v>
      </c>
      <c r="E282" s="58">
        <v>3</v>
      </c>
      <c r="F282" s="59">
        <f t="shared" si="39"/>
        <v>43464</v>
      </c>
      <c r="G282" s="59">
        <v>43493</v>
      </c>
      <c r="H282" s="31">
        <f t="shared" si="38"/>
        <v>29</v>
      </c>
    </row>
    <row r="283" spans="4:8" x14ac:dyDescent="0.2">
      <c r="D283" s="58">
        <v>2</v>
      </c>
      <c r="E283" s="58">
        <v>4</v>
      </c>
      <c r="F283" s="59">
        <f t="shared" si="39"/>
        <v>43464</v>
      </c>
      <c r="G283" s="59">
        <v>43493</v>
      </c>
      <c r="H283" s="31">
        <f t="shared" si="38"/>
        <v>29</v>
      </c>
    </row>
    <row r="284" spans="4:8" x14ac:dyDescent="0.2">
      <c r="D284" s="58">
        <v>2</v>
      </c>
      <c r="E284" s="58">
        <v>5</v>
      </c>
      <c r="F284" s="59">
        <f t="shared" si="39"/>
        <v>43464</v>
      </c>
      <c r="G284" s="59">
        <v>43493</v>
      </c>
      <c r="H284" s="31">
        <f t="shared" si="38"/>
        <v>29</v>
      </c>
    </row>
    <row r="285" spans="4:8" x14ac:dyDescent="0.2">
      <c r="D285" s="58">
        <v>2</v>
      </c>
      <c r="E285" s="58">
        <v>6</v>
      </c>
      <c r="F285" s="59">
        <f t="shared" si="39"/>
        <v>43464</v>
      </c>
      <c r="G285" s="59">
        <v>43493</v>
      </c>
      <c r="H285" s="31">
        <f t="shared" si="38"/>
        <v>29</v>
      </c>
    </row>
    <row r="286" spans="4:8" x14ac:dyDescent="0.2">
      <c r="D286" s="58">
        <v>2</v>
      </c>
      <c r="E286" s="58">
        <v>7</v>
      </c>
      <c r="F286" s="59">
        <f t="shared" si="39"/>
        <v>43464</v>
      </c>
      <c r="G286" s="59">
        <v>43493</v>
      </c>
      <c r="H286" s="31">
        <f t="shared" si="38"/>
        <v>29</v>
      </c>
    </row>
    <row r="287" spans="4:8" x14ac:dyDescent="0.2">
      <c r="D287" s="58">
        <v>2</v>
      </c>
      <c r="E287" s="58">
        <v>8</v>
      </c>
      <c r="F287" s="59">
        <f t="shared" si="39"/>
        <v>43464</v>
      </c>
      <c r="G287" s="59">
        <v>43493</v>
      </c>
      <c r="H287" s="31">
        <f t="shared" si="38"/>
        <v>29</v>
      </c>
    </row>
    <row r="288" spans="4:8" x14ac:dyDescent="0.2">
      <c r="D288" s="58">
        <v>2</v>
      </c>
      <c r="E288" s="58">
        <v>9</v>
      </c>
      <c r="F288" s="59">
        <f t="shared" si="39"/>
        <v>43464</v>
      </c>
      <c r="G288" s="59">
        <v>43493</v>
      </c>
      <c r="H288" s="31">
        <f t="shared" si="38"/>
        <v>29</v>
      </c>
    </row>
    <row r="289" spans="4:8" x14ac:dyDescent="0.2">
      <c r="D289" s="58">
        <v>2</v>
      </c>
      <c r="E289" s="58">
        <v>10</v>
      </c>
      <c r="F289" s="59">
        <f t="shared" si="39"/>
        <v>43464</v>
      </c>
      <c r="G289" s="59">
        <v>43493</v>
      </c>
      <c r="H289" s="31">
        <f t="shared" si="38"/>
        <v>29</v>
      </c>
    </row>
    <row r="290" spans="4:8" x14ac:dyDescent="0.2">
      <c r="D290" s="58">
        <v>2</v>
      </c>
      <c r="E290" s="58">
        <v>11</v>
      </c>
      <c r="F290" s="59">
        <f t="shared" si="39"/>
        <v>43464</v>
      </c>
      <c r="G290" s="59">
        <v>43493</v>
      </c>
      <c r="H290" s="31">
        <f t="shared" ref="H290:H353" si="40">G290-F290</f>
        <v>29</v>
      </c>
    </row>
    <row r="291" spans="4:8" x14ac:dyDescent="0.2">
      <c r="D291" s="58">
        <v>2</v>
      </c>
      <c r="E291" s="58">
        <v>12</v>
      </c>
      <c r="F291" s="59">
        <f t="shared" si="39"/>
        <v>43464</v>
      </c>
      <c r="G291" s="59">
        <v>43493</v>
      </c>
      <c r="H291" s="31">
        <f t="shared" si="40"/>
        <v>29</v>
      </c>
    </row>
    <row r="292" spans="4:8" x14ac:dyDescent="0.2">
      <c r="D292" s="58">
        <v>2</v>
      </c>
      <c r="E292" s="58">
        <v>13</v>
      </c>
      <c r="F292" s="59">
        <f t="shared" si="39"/>
        <v>43464</v>
      </c>
      <c r="G292" s="59">
        <v>43493</v>
      </c>
      <c r="H292" s="31">
        <f t="shared" si="40"/>
        <v>29</v>
      </c>
    </row>
    <row r="293" spans="4:8" x14ac:dyDescent="0.2">
      <c r="D293" s="58">
        <v>2</v>
      </c>
      <c r="E293" s="58">
        <v>14</v>
      </c>
      <c r="F293" s="59">
        <f t="shared" si="39"/>
        <v>43464</v>
      </c>
      <c r="G293" s="59">
        <v>43493</v>
      </c>
      <c r="H293" s="31">
        <f t="shared" si="40"/>
        <v>29</v>
      </c>
    </row>
    <row r="294" spans="4:8" x14ac:dyDescent="0.2">
      <c r="D294" s="58">
        <v>2</v>
      </c>
      <c r="E294" s="58">
        <v>15</v>
      </c>
      <c r="F294" s="59">
        <f t="shared" si="39"/>
        <v>43464</v>
      </c>
      <c r="G294" s="59">
        <v>43493</v>
      </c>
      <c r="H294" s="31">
        <f t="shared" si="40"/>
        <v>29</v>
      </c>
    </row>
    <row r="295" spans="4:8" x14ac:dyDescent="0.2">
      <c r="D295" s="58">
        <v>2</v>
      </c>
      <c r="E295" s="58">
        <v>16</v>
      </c>
      <c r="F295" s="59">
        <f t="shared" si="39"/>
        <v>43464</v>
      </c>
      <c r="G295" s="59">
        <v>43493</v>
      </c>
      <c r="H295" s="31">
        <f t="shared" si="40"/>
        <v>29</v>
      </c>
    </row>
    <row r="296" spans="4:8" x14ac:dyDescent="0.2">
      <c r="D296" s="58">
        <v>2</v>
      </c>
      <c r="E296" s="58">
        <v>17</v>
      </c>
      <c r="F296" s="59">
        <f t="shared" si="39"/>
        <v>43464</v>
      </c>
      <c r="G296" s="59">
        <v>43493</v>
      </c>
      <c r="H296" s="31">
        <f t="shared" si="40"/>
        <v>29</v>
      </c>
    </row>
    <row r="297" spans="4:8" x14ac:dyDescent="0.2">
      <c r="D297" s="58">
        <v>2</v>
      </c>
      <c r="E297" s="58">
        <v>18</v>
      </c>
      <c r="F297" s="59">
        <f t="shared" si="39"/>
        <v>43464</v>
      </c>
      <c r="G297" s="59">
        <v>43493</v>
      </c>
      <c r="H297" s="31">
        <f t="shared" si="40"/>
        <v>29</v>
      </c>
    </row>
    <row r="298" spans="4:8" x14ac:dyDescent="0.2">
      <c r="D298" s="58">
        <v>2</v>
      </c>
      <c r="E298" s="58">
        <v>19</v>
      </c>
      <c r="F298" s="59">
        <f t="shared" si="39"/>
        <v>43464</v>
      </c>
      <c r="G298" s="59">
        <v>43493</v>
      </c>
      <c r="H298" s="31">
        <f t="shared" si="40"/>
        <v>29</v>
      </c>
    </row>
    <row r="299" spans="4:8" x14ac:dyDescent="0.2">
      <c r="D299" s="58">
        <v>3</v>
      </c>
      <c r="E299" s="58">
        <v>1</v>
      </c>
      <c r="F299" s="59">
        <f t="shared" ref="F299:F362" si="41">INDEX($W$10:$AX$28,MATCH(E299,$A$10:$A$28,0),D299*2)</f>
        <v>43491</v>
      </c>
      <c r="G299" s="59">
        <f t="shared" ref="G299:G362" si="42">INDEX($Y$10:$AX$28,MATCH(E299,$A$10:$A$28,0),D299*2)</f>
        <v>43519</v>
      </c>
      <c r="H299" s="31">
        <f t="shared" si="40"/>
        <v>28</v>
      </c>
    </row>
    <row r="300" spans="4:8" x14ac:dyDescent="0.2">
      <c r="D300" s="58">
        <v>3</v>
      </c>
      <c r="E300" s="58">
        <v>2</v>
      </c>
      <c r="F300" s="59">
        <f t="shared" si="41"/>
        <v>43491</v>
      </c>
      <c r="G300" s="59">
        <f t="shared" si="42"/>
        <v>43519</v>
      </c>
      <c r="H300" s="31">
        <f t="shared" si="40"/>
        <v>28</v>
      </c>
    </row>
    <row r="301" spans="4:8" x14ac:dyDescent="0.2">
      <c r="D301" s="58">
        <v>3</v>
      </c>
      <c r="E301" s="58">
        <v>3</v>
      </c>
      <c r="F301" s="59">
        <f t="shared" si="41"/>
        <v>43491</v>
      </c>
      <c r="G301" s="59">
        <f t="shared" si="42"/>
        <v>43519</v>
      </c>
      <c r="H301" s="31">
        <f t="shared" si="40"/>
        <v>28</v>
      </c>
    </row>
    <row r="302" spans="4:8" x14ac:dyDescent="0.2">
      <c r="D302" s="58">
        <v>3</v>
      </c>
      <c r="E302" s="58">
        <v>4</v>
      </c>
      <c r="F302" s="59">
        <f t="shared" si="41"/>
        <v>43491</v>
      </c>
      <c r="G302" s="59">
        <f t="shared" si="42"/>
        <v>43519</v>
      </c>
      <c r="H302" s="31">
        <f t="shared" si="40"/>
        <v>28</v>
      </c>
    </row>
    <row r="303" spans="4:8" x14ac:dyDescent="0.2">
      <c r="D303" s="58">
        <v>3</v>
      </c>
      <c r="E303" s="58">
        <v>5</v>
      </c>
      <c r="F303" s="59">
        <f t="shared" si="41"/>
        <v>43491</v>
      </c>
      <c r="G303" s="59">
        <f t="shared" si="42"/>
        <v>43519</v>
      </c>
      <c r="H303" s="31">
        <f t="shared" si="40"/>
        <v>28</v>
      </c>
    </row>
    <row r="304" spans="4:8" x14ac:dyDescent="0.2">
      <c r="D304" s="58">
        <v>3</v>
      </c>
      <c r="E304" s="58">
        <v>6</v>
      </c>
      <c r="F304" s="59">
        <f t="shared" si="41"/>
        <v>43491</v>
      </c>
      <c r="G304" s="59">
        <f t="shared" si="42"/>
        <v>43519</v>
      </c>
      <c r="H304" s="31">
        <f t="shared" si="40"/>
        <v>28</v>
      </c>
    </row>
    <row r="305" spans="4:8" x14ac:dyDescent="0.2">
      <c r="D305" s="58">
        <v>3</v>
      </c>
      <c r="E305" s="58">
        <v>7</v>
      </c>
      <c r="F305" s="59">
        <f t="shared" si="41"/>
        <v>43491</v>
      </c>
      <c r="G305" s="59">
        <f t="shared" si="42"/>
        <v>43519</v>
      </c>
      <c r="H305" s="31">
        <f t="shared" si="40"/>
        <v>28</v>
      </c>
    </row>
    <row r="306" spans="4:8" x14ac:dyDescent="0.2">
      <c r="D306" s="58">
        <v>3</v>
      </c>
      <c r="E306" s="58">
        <v>8</v>
      </c>
      <c r="F306" s="59">
        <f t="shared" si="41"/>
        <v>43491</v>
      </c>
      <c r="G306" s="59">
        <f t="shared" si="42"/>
        <v>43519</v>
      </c>
      <c r="H306" s="31">
        <f t="shared" si="40"/>
        <v>28</v>
      </c>
    </row>
    <row r="307" spans="4:8" x14ac:dyDescent="0.2">
      <c r="D307" s="58">
        <v>3</v>
      </c>
      <c r="E307" s="58">
        <v>9</v>
      </c>
      <c r="F307" s="59">
        <f t="shared" si="41"/>
        <v>43491</v>
      </c>
      <c r="G307" s="59">
        <f t="shared" si="42"/>
        <v>43519</v>
      </c>
      <c r="H307" s="31">
        <f t="shared" si="40"/>
        <v>28</v>
      </c>
    </row>
    <row r="308" spans="4:8" x14ac:dyDescent="0.2">
      <c r="D308" s="58">
        <v>3</v>
      </c>
      <c r="E308" s="58">
        <v>10</v>
      </c>
      <c r="F308" s="59">
        <f t="shared" si="41"/>
        <v>43491</v>
      </c>
      <c r="G308" s="59">
        <f t="shared" si="42"/>
        <v>43519</v>
      </c>
      <c r="H308" s="31">
        <f t="shared" si="40"/>
        <v>28</v>
      </c>
    </row>
    <row r="309" spans="4:8" x14ac:dyDescent="0.2">
      <c r="D309" s="58">
        <v>3</v>
      </c>
      <c r="E309" s="58">
        <v>11</v>
      </c>
      <c r="F309" s="59">
        <f t="shared" si="41"/>
        <v>43491</v>
      </c>
      <c r="G309" s="59">
        <f t="shared" si="42"/>
        <v>43519</v>
      </c>
      <c r="H309" s="31">
        <f t="shared" si="40"/>
        <v>28</v>
      </c>
    </row>
    <row r="310" spans="4:8" x14ac:dyDescent="0.2">
      <c r="D310" s="58">
        <v>3</v>
      </c>
      <c r="E310" s="58">
        <v>12</v>
      </c>
      <c r="F310" s="59">
        <f t="shared" si="41"/>
        <v>43491</v>
      </c>
      <c r="G310" s="59">
        <f t="shared" si="42"/>
        <v>43519</v>
      </c>
      <c r="H310" s="31">
        <f t="shared" si="40"/>
        <v>28</v>
      </c>
    </row>
    <row r="311" spans="4:8" x14ac:dyDescent="0.2">
      <c r="D311" s="58">
        <v>3</v>
      </c>
      <c r="E311" s="58">
        <v>13</v>
      </c>
      <c r="F311" s="59">
        <f t="shared" si="41"/>
        <v>43491</v>
      </c>
      <c r="G311" s="59">
        <f t="shared" si="42"/>
        <v>43519</v>
      </c>
      <c r="H311" s="31">
        <f t="shared" si="40"/>
        <v>28</v>
      </c>
    </row>
    <row r="312" spans="4:8" x14ac:dyDescent="0.2">
      <c r="D312" s="58">
        <v>3</v>
      </c>
      <c r="E312" s="58">
        <v>14</v>
      </c>
      <c r="F312" s="59">
        <f t="shared" si="41"/>
        <v>43491</v>
      </c>
      <c r="G312" s="59">
        <f t="shared" si="42"/>
        <v>43519</v>
      </c>
      <c r="H312" s="31">
        <f t="shared" si="40"/>
        <v>28</v>
      </c>
    </row>
    <row r="313" spans="4:8" x14ac:dyDescent="0.2">
      <c r="D313" s="58">
        <v>3</v>
      </c>
      <c r="E313" s="58">
        <v>15</v>
      </c>
      <c r="F313" s="59">
        <f t="shared" si="41"/>
        <v>43491</v>
      </c>
      <c r="G313" s="59">
        <f t="shared" si="42"/>
        <v>43519</v>
      </c>
      <c r="H313" s="31">
        <f t="shared" si="40"/>
        <v>28</v>
      </c>
    </row>
    <row r="314" spans="4:8" x14ac:dyDescent="0.2">
      <c r="D314" s="58">
        <v>3</v>
      </c>
      <c r="E314" s="58">
        <v>16</v>
      </c>
      <c r="F314" s="59">
        <f t="shared" si="41"/>
        <v>43491</v>
      </c>
      <c r="G314" s="59">
        <f t="shared" si="42"/>
        <v>43519</v>
      </c>
      <c r="H314" s="31">
        <f t="shared" si="40"/>
        <v>28</v>
      </c>
    </row>
    <row r="315" spans="4:8" x14ac:dyDescent="0.2">
      <c r="D315" s="58">
        <v>3</v>
      </c>
      <c r="E315" s="58">
        <v>17</v>
      </c>
      <c r="F315" s="59">
        <f t="shared" si="41"/>
        <v>43491</v>
      </c>
      <c r="G315" s="59">
        <f t="shared" si="42"/>
        <v>43519</v>
      </c>
      <c r="H315" s="31">
        <f t="shared" si="40"/>
        <v>28</v>
      </c>
    </row>
    <row r="316" spans="4:8" x14ac:dyDescent="0.2">
      <c r="D316" s="58">
        <v>3</v>
      </c>
      <c r="E316" s="58">
        <v>18</v>
      </c>
      <c r="F316" s="59">
        <f t="shared" si="41"/>
        <v>43491</v>
      </c>
      <c r="G316" s="59">
        <f t="shared" si="42"/>
        <v>43519</v>
      </c>
      <c r="H316" s="31">
        <f t="shared" si="40"/>
        <v>28</v>
      </c>
    </row>
    <row r="317" spans="4:8" x14ac:dyDescent="0.2">
      <c r="D317" s="58">
        <v>3</v>
      </c>
      <c r="E317" s="58">
        <v>19</v>
      </c>
      <c r="F317" s="59">
        <f t="shared" si="41"/>
        <v>43491</v>
      </c>
      <c r="G317" s="59">
        <f t="shared" si="42"/>
        <v>43519</v>
      </c>
      <c r="H317" s="31">
        <f t="shared" si="40"/>
        <v>28</v>
      </c>
    </row>
    <row r="318" spans="4:8" x14ac:dyDescent="0.2">
      <c r="D318" s="58">
        <v>4</v>
      </c>
      <c r="E318" s="58">
        <v>1</v>
      </c>
      <c r="F318" s="59">
        <f t="shared" si="41"/>
        <v>43519</v>
      </c>
      <c r="G318" s="59">
        <f t="shared" si="42"/>
        <v>43549</v>
      </c>
      <c r="H318" s="31">
        <f t="shared" si="40"/>
        <v>30</v>
      </c>
    </row>
    <row r="319" spans="4:8" x14ac:dyDescent="0.2">
      <c r="D319" s="58">
        <v>4</v>
      </c>
      <c r="E319" s="58">
        <v>2</v>
      </c>
      <c r="F319" s="59">
        <f t="shared" si="41"/>
        <v>43519</v>
      </c>
      <c r="G319" s="59">
        <f t="shared" si="42"/>
        <v>43549</v>
      </c>
      <c r="H319" s="31">
        <f t="shared" si="40"/>
        <v>30</v>
      </c>
    </row>
    <row r="320" spans="4:8" x14ac:dyDescent="0.2">
      <c r="D320" s="58">
        <v>4</v>
      </c>
      <c r="E320" s="58">
        <v>3</v>
      </c>
      <c r="F320" s="59">
        <f t="shared" si="41"/>
        <v>43519</v>
      </c>
      <c r="G320" s="59">
        <f t="shared" si="42"/>
        <v>43549</v>
      </c>
      <c r="H320" s="31">
        <f t="shared" si="40"/>
        <v>30</v>
      </c>
    </row>
    <row r="321" spans="4:8" x14ac:dyDescent="0.2">
      <c r="D321" s="58">
        <v>4</v>
      </c>
      <c r="E321" s="58">
        <v>4</v>
      </c>
      <c r="F321" s="59">
        <f t="shared" si="41"/>
        <v>43519</v>
      </c>
      <c r="G321" s="59">
        <f t="shared" si="42"/>
        <v>43549</v>
      </c>
      <c r="H321" s="31">
        <f t="shared" si="40"/>
        <v>30</v>
      </c>
    </row>
    <row r="322" spans="4:8" x14ac:dyDescent="0.2">
      <c r="D322" s="58">
        <v>4</v>
      </c>
      <c r="E322" s="58">
        <v>5</v>
      </c>
      <c r="F322" s="59">
        <f t="shared" si="41"/>
        <v>43519</v>
      </c>
      <c r="G322" s="59">
        <f t="shared" si="42"/>
        <v>43549</v>
      </c>
      <c r="H322" s="31">
        <f t="shared" si="40"/>
        <v>30</v>
      </c>
    </row>
    <row r="323" spans="4:8" x14ac:dyDescent="0.2">
      <c r="D323" s="58">
        <v>4</v>
      </c>
      <c r="E323" s="58">
        <v>6</v>
      </c>
      <c r="F323" s="59">
        <f t="shared" si="41"/>
        <v>43519</v>
      </c>
      <c r="G323" s="59">
        <f t="shared" si="42"/>
        <v>43549</v>
      </c>
      <c r="H323" s="31">
        <f t="shared" si="40"/>
        <v>30</v>
      </c>
    </row>
    <row r="324" spans="4:8" x14ac:dyDescent="0.2">
      <c r="D324" s="58">
        <v>4</v>
      </c>
      <c r="E324" s="58">
        <v>7</v>
      </c>
      <c r="F324" s="59">
        <f t="shared" si="41"/>
        <v>43519</v>
      </c>
      <c r="G324" s="59">
        <f t="shared" si="42"/>
        <v>43549</v>
      </c>
      <c r="H324" s="31">
        <f t="shared" si="40"/>
        <v>30</v>
      </c>
    </row>
    <row r="325" spans="4:8" x14ac:dyDescent="0.2">
      <c r="D325" s="58">
        <v>4</v>
      </c>
      <c r="E325" s="58">
        <v>8</v>
      </c>
      <c r="F325" s="59">
        <f t="shared" si="41"/>
        <v>43519</v>
      </c>
      <c r="G325" s="59">
        <f t="shared" si="42"/>
        <v>43549</v>
      </c>
      <c r="H325" s="31">
        <f t="shared" si="40"/>
        <v>30</v>
      </c>
    </row>
    <row r="326" spans="4:8" x14ac:dyDescent="0.2">
      <c r="D326" s="58">
        <v>4</v>
      </c>
      <c r="E326" s="58">
        <v>9</v>
      </c>
      <c r="F326" s="59">
        <f t="shared" si="41"/>
        <v>43519</v>
      </c>
      <c r="G326" s="59">
        <f t="shared" si="42"/>
        <v>43549</v>
      </c>
      <c r="H326" s="31">
        <f t="shared" si="40"/>
        <v>30</v>
      </c>
    </row>
    <row r="327" spans="4:8" x14ac:dyDescent="0.2">
      <c r="D327" s="58">
        <v>4</v>
      </c>
      <c r="E327" s="58">
        <v>10</v>
      </c>
      <c r="F327" s="59">
        <f t="shared" si="41"/>
        <v>43519</v>
      </c>
      <c r="G327" s="59">
        <f t="shared" si="42"/>
        <v>43549</v>
      </c>
      <c r="H327" s="31">
        <f t="shared" si="40"/>
        <v>30</v>
      </c>
    </row>
    <row r="328" spans="4:8" x14ac:dyDescent="0.2">
      <c r="D328" s="58">
        <v>4</v>
      </c>
      <c r="E328" s="58">
        <v>11</v>
      </c>
      <c r="F328" s="59">
        <f t="shared" si="41"/>
        <v>43519</v>
      </c>
      <c r="G328" s="59">
        <f t="shared" si="42"/>
        <v>43549</v>
      </c>
      <c r="H328" s="31">
        <f t="shared" si="40"/>
        <v>30</v>
      </c>
    </row>
    <row r="329" spans="4:8" x14ac:dyDescent="0.2">
      <c r="D329" s="58">
        <v>4</v>
      </c>
      <c r="E329" s="58">
        <v>12</v>
      </c>
      <c r="F329" s="59">
        <f t="shared" si="41"/>
        <v>43519</v>
      </c>
      <c r="G329" s="59">
        <f t="shared" si="42"/>
        <v>43549</v>
      </c>
      <c r="H329" s="31">
        <f t="shared" si="40"/>
        <v>30</v>
      </c>
    </row>
    <row r="330" spans="4:8" x14ac:dyDescent="0.2">
      <c r="D330" s="58">
        <v>4</v>
      </c>
      <c r="E330" s="58">
        <v>13</v>
      </c>
      <c r="F330" s="59">
        <f t="shared" si="41"/>
        <v>43519</v>
      </c>
      <c r="G330" s="59">
        <f t="shared" si="42"/>
        <v>43549</v>
      </c>
      <c r="H330" s="31">
        <f t="shared" si="40"/>
        <v>30</v>
      </c>
    </row>
    <row r="331" spans="4:8" x14ac:dyDescent="0.2">
      <c r="D331" s="58">
        <v>4</v>
      </c>
      <c r="E331" s="58">
        <v>14</v>
      </c>
      <c r="F331" s="59">
        <f t="shared" si="41"/>
        <v>43519</v>
      </c>
      <c r="G331" s="59">
        <f t="shared" si="42"/>
        <v>43549</v>
      </c>
      <c r="H331" s="31">
        <f t="shared" si="40"/>
        <v>30</v>
      </c>
    </row>
    <row r="332" spans="4:8" x14ac:dyDescent="0.2">
      <c r="D332" s="58">
        <v>4</v>
      </c>
      <c r="E332" s="58">
        <v>15</v>
      </c>
      <c r="F332" s="59">
        <f t="shared" si="41"/>
        <v>43519</v>
      </c>
      <c r="G332" s="59">
        <f t="shared" si="42"/>
        <v>43549</v>
      </c>
      <c r="H332" s="31">
        <f t="shared" si="40"/>
        <v>30</v>
      </c>
    </row>
    <row r="333" spans="4:8" x14ac:dyDescent="0.2">
      <c r="D333" s="58">
        <v>4</v>
      </c>
      <c r="E333" s="58">
        <v>16</v>
      </c>
      <c r="F333" s="59">
        <f t="shared" si="41"/>
        <v>43519</v>
      </c>
      <c r="G333" s="59">
        <f t="shared" si="42"/>
        <v>43549</v>
      </c>
      <c r="H333" s="31">
        <f t="shared" si="40"/>
        <v>30</v>
      </c>
    </row>
    <row r="334" spans="4:8" x14ac:dyDescent="0.2">
      <c r="D334" s="58">
        <v>4</v>
      </c>
      <c r="E334" s="58">
        <v>17</v>
      </c>
      <c r="F334" s="59">
        <f t="shared" si="41"/>
        <v>43519</v>
      </c>
      <c r="G334" s="59">
        <f t="shared" si="42"/>
        <v>43549</v>
      </c>
      <c r="H334" s="31">
        <f t="shared" si="40"/>
        <v>30</v>
      </c>
    </row>
    <row r="335" spans="4:8" x14ac:dyDescent="0.2">
      <c r="D335" s="58">
        <v>4</v>
      </c>
      <c r="E335" s="58">
        <v>18</v>
      </c>
      <c r="F335" s="59">
        <f t="shared" si="41"/>
        <v>43519</v>
      </c>
      <c r="G335" s="59">
        <f t="shared" si="42"/>
        <v>43549</v>
      </c>
      <c r="H335" s="31">
        <f t="shared" si="40"/>
        <v>30</v>
      </c>
    </row>
    <row r="336" spans="4:8" x14ac:dyDescent="0.2">
      <c r="D336" s="58">
        <v>4</v>
      </c>
      <c r="E336" s="58">
        <v>19</v>
      </c>
      <c r="F336" s="59">
        <f t="shared" si="41"/>
        <v>43519</v>
      </c>
      <c r="G336" s="59">
        <f t="shared" si="42"/>
        <v>43549</v>
      </c>
      <c r="H336" s="31">
        <f t="shared" si="40"/>
        <v>30</v>
      </c>
    </row>
    <row r="337" spans="4:8" x14ac:dyDescent="0.2">
      <c r="D337" s="58">
        <v>5</v>
      </c>
      <c r="E337" s="58">
        <v>1</v>
      </c>
      <c r="F337" s="59">
        <f t="shared" si="41"/>
        <v>43549</v>
      </c>
      <c r="G337" s="59">
        <f t="shared" si="42"/>
        <v>43580</v>
      </c>
      <c r="H337" s="31">
        <f t="shared" si="40"/>
        <v>31</v>
      </c>
    </row>
    <row r="338" spans="4:8" x14ac:dyDescent="0.2">
      <c r="D338" s="58">
        <v>5</v>
      </c>
      <c r="E338" s="58">
        <v>2</v>
      </c>
      <c r="F338" s="59">
        <f t="shared" si="41"/>
        <v>43549</v>
      </c>
      <c r="G338" s="59">
        <f t="shared" si="42"/>
        <v>43580</v>
      </c>
      <c r="H338" s="31">
        <f t="shared" si="40"/>
        <v>31</v>
      </c>
    </row>
    <row r="339" spans="4:8" x14ac:dyDescent="0.2">
      <c r="D339" s="58">
        <v>5</v>
      </c>
      <c r="E339" s="58">
        <v>3</v>
      </c>
      <c r="F339" s="59">
        <f t="shared" si="41"/>
        <v>43549</v>
      </c>
      <c r="G339" s="59">
        <f t="shared" si="42"/>
        <v>43580</v>
      </c>
      <c r="H339" s="31">
        <f t="shared" si="40"/>
        <v>31</v>
      </c>
    </row>
    <row r="340" spans="4:8" x14ac:dyDescent="0.2">
      <c r="D340" s="58">
        <v>5</v>
      </c>
      <c r="E340" s="58">
        <v>4</v>
      </c>
      <c r="F340" s="59">
        <f t="shared" si="41"/>
        <v>43549</v>
      </c>
      <c r="G340" s="59">
        <f t="shared" si="42"/>
        <v>43580</v>
      </c>
      <c r="H340" s="31">
        <f t="shared" si="40"/>
        <v>31</v>
      </c>
    </row>
    <row r="341" spans="4:8" x14ac:dyDescent="0.2">
      <c r="D341" s="58">
        <v>5</v>
      </c>
      <c r="E341" s="58">
        <v>5</v>
      </c>
      <c r="F341" s="59">
        <f t="shared" si="41"/>
        <v>43549</v>
      </c>
      <c r="G341" s="59">
        <f t="shared" si="42"/>
        <v>43580</v>
      </c>
      <c r="H341" s="31">
        <f t="shared" si="40"/>
        <v>31</v>
      </c>
    </row>
    <row r="342" spans="4:8" x14ac:dyDescent="0.2">
      <c r="D342" s="58">
        <v>5</v>
      </c>
      <c r="E342" s="58">
        <v>6</v>
      </c>
      <c r="F342" s="59">
        <f t="shared" si="41"/>
        <v>43549</v>
      </c>
      <c r="G342" s="59">
        <f t="shared" si="42"/>
        <v>43580</v>
      </c>
      <c r="H342" s="31">
        <f t="shared" si="40"/>
        <v>31</v>
      </c>
    </row>
    <row r="343" spans="4:8" x14ac:dyDescent="0.2">
      <c r="D343" s="58">
        <v>5</v>
      </c>
      <c r="E343" s="58">
        <v>7</v>
      </c>
      <c r="F343" s="59">
        <f t="shared" si="41"/>
        <v>43549</v>
      </c>
      <c r="G343" s="59">
        <f t="shared" si="42"/>
        <v>43580</v>
      </c>
      <c r="H343" s="31">
        <f t="shared" si="40"/>
        <v>31</v>
      </c>
    </row>
    <row r="344" spans="4:8" x14ac:dyDescent="0.2">
      <c r="D344" s="58">
        <v>5</v>
      </c>
      <c r="E344" s="58">
        <v>8</v>
      </c>
      <c r="F344" s="59">
        <f t="shared" si="41"/>
        <v>43549</v>
      </c>
      <c r="G344" s="59">
        <f t="shared" si="42"/>
        <v>43580</v>
      </c>
      <c r="H344" s="31">
        <f t="shared" si="40"/>
        <v>31</v>
      </c>
    </row>
    <row r="345" spans="4:8" x14ac:dyDescent="0.2">
      <c r="D345" s="58">
        <v>5</v>
      </c>
      <c r="E345" s="58">
        <v>9</v>
      </c>
      <c r="F345" s="59">
        <f t="shared" si="41"/>
        <v>43549</v>
      </c>
      <c r="G345" s="59">
        <f t="shared" si="42"/>
        <v>43580</v>
      </c>
      <c r="H345" s="31">
        <f t="shared" si="40"/>
        <v>31</v>
      </c>
    </row>
    <row r="346" spans="4:8" x14ac:dyDescent="0.2">
      <c r="D346" s="58">
        <v>5</v>
      </c>
      <c r="E346" s="58">
        <v>10</v>
      </c>
      <c r="F346" s="59">
        <f t="shared" si="41"/>
        <v>43549</v>
      </c>
      <c r="G346" s="59">
        <f t="shared" si="42"/>
        <v>43580</v>
      </c>
      <c r="H346" s="31">
        <f t="shared" si="40"/>
        <v>31</v>
      </c>
    </row>
    <row r="347" spans="4:8" x14ac:dyDescent="0.2">
      <c r="D347" s="58">
        <v>5</v>
      </c>
      <c r="E347" s="58">
        <v>11</v>
      </c>
      <c r="F347" s="59">
        <f t="shared" si="41"/>
        <v>43549</v>
      </c>
      <c r="G347" s="59">
        <f t="shared" si="42"/>
        <v>43580</v>
      </c>
      <c r="H347" s="31">
        <f t="shared" si="40"/>
        <v>31</v>
      </c>
    </row>
    <row r="348" spans="4:8" x14ac:dyDescent="0.2">
      <c r="D348" s="58">
        <v>5</v>
      </c>
      <c r="E348" s="58">
        <v>12</v>
      </c>
      <c r="F348" s="59">
        <f t="shared" si="41"/>
        <v>43549</v>
      </c>
      <c r="G348" s="59">
        <f t="shared" si="42"/>
        <v>43580</v>
      </c>
      <c r="H348" s="31">
        <f t="shared" si="40"/>
        <v>31</v>
      </c>
    </row>
    <row r="349" spans="4:8" x14ac:dyDescent="0.2">
      <c r="D349" s="58">
        <v>5</v>
      </c>
      <c r="E349" s="58">
        <v>13</v>
      </c>
      <c r="F349" s="59">
        <f t="shared" si="41"/>
        <v>43549</v>
      </c>
      <c r="G349" s="59">
        <f t="shared" si="42"/>
        <v>43580</v>
      </c>
      <c r="H349" s="31">
        <f t="shared" si="40"/>
        <v>31</v>
      </c>
    </row>
    <row r="350" spans="4:8" x14ac:dyDescent="0.2">
      <c r="D350" s="58">
        <v>5</v>
      </c>
      <c r="E350" s="58">
        <v>14</v>
      </c>
      <c r="F350" s="59">
        <f t="shared" si="41"/>
        <v>43549</v>
      </c>
      <c r="G350" s="59">
        <f t="shared" si="42"/>
        <v>43580</v>
      </c>
      <c r="H350" s="31">
        <f t="shared" si="40"/>
        <v>31</v>
      </c>
    </row>
    <row r="351" spans="4:8" x14ac:dyDescent="0.2">
      <c r="D351" s="58">
        <v>5</v>
      </c>
      <c r="E351" s="58">
        <v>15</v>
      </c>
      <c r="F351" s="59">
        <f t="shared" si="41"/>
        <v>43549</v>
      </c>
      <c r="G351" s="59">
        <f t="shared" si="42"/>
        <v>43580</v>
      </c>
      <c r="H351" s="31">
        <f t="shared" si="40"/>
        <v>31</v>
      </c>
    </row>
    <row r="352" spans="4:8" x14ac:dyDescent="0.2">
      <c r="D352" s="58">
        <v>5</v>
      </c>
      <c r="E352" s="58">
        <v>16</v>
      </c>
      <c r="F352" s="59">
        <f t="shared" si="41"/>
        <v>43549</v>
      </c>
      <c r="G352" s="59">
        <f t="shared" si="42"/>
        <v>43580</v>
      </c>
      <c r="H352" s="31">
        <f t="shared" si="40"/>
        <v>31</v>
      </c>
    </row>
    <row r="353" spans="4:8" x14ac:dyDescent="0.2">
      <c r="D353" s="58">
        <v>5</v>
      </c>
      <c r="E353" s="58">
        <v>17</v>
      </c>
      <c r="F353" s="59">
        <f t="shared" si="41"/>
        <v>43549</v>
      </c>
      <c r="G353" s="59">
        <f t="shared" si="42"/>
        <v>43580</v>
      </c>
      <c r="H353" s="31">
        <f t="shared" si="40"/>
        <v>31</v>
      </c>
    </row>
    <row r="354" spans="4:8" x14ac:dyDescent="0.2">
      <c r="D354" s="58">
        <v>5</v>
      </c>
      <c r="E354" s="58">
        <v>18</v>
      </c>
      <c r="F354" s="59">
        <f t="shared" si="41"/>
        <v>43549</v>
      </c>
      <c r="G354" s="59">
        <f t="shared" si="42"/>
        <v>43580</v>
      </c>
      <c r="H354" s="31">
        <f t="shared" ref="H354:H417" si="43">G354-F354</f>
        <v>31</v>
      </c>
    </row>
    <row r="355" spans="4:8" x14ac:dyDescent="0.2">
      <c r="D355" s="58">
        <v>5</v>
      </c>
      <c r="E355" s="58">
        <v>19</v>
      </c>
      <c r="F355" s="59">
        <f t="shared" si="41"/>
        <v>43549</v>
      </c>
      <c r="G355" s="59">
        <f t="shared" si="42"/>
        <v>43580</v>
      </c>
      <c r="H355" s="31">
        <f t="shared" si="43"/>
        <v>31</v>
      </c>
    </row>
    <row r="356" spans="4:8" x14ac:dyDescent="0.2">
      <c r="D356" s="58">
        <v>6</v>
      </c>
      <c r="E356" s="58">
        <v>1</v>
      </c>
      <c r="F356" s="59">
        <f t="shared" si="41"/>
        <v>43580</v>
      </c>
      <c r="G356" s="59">
        <f t="shared" si="42"/>
        <v>43616</v>
      </c>
      <c r="H356" s="31">
        <f t="shared" si="43"/>
        <v>36</v>
      </c>
    </row>
    <row r="357" spans="4:8" x14ac:dyDescent="0.2">
      <c r="D357" s="58">
        <v>6</v>
      </c>
      <c r="E357" s="58">
        <v>2</v>
      </c>
      <c r="F357" s="59">
        <f t="shared" si="41"/>
        <v>43580</v>
      </c>
      <c r="G357" s="59">
        <f t="shared" si="42"/>
        <v>43616</v>
      </c>
      <c r="H357" s="31">
        <f t="shared" si="43"/>
        <v>36</v>
      </c>
    </row>
    <row r="358" spans="4:8" x14ac:dyDescent="0.2">
      <c r="D358" s="58">
        <v>6</v>
      </c>
      <c r="E358" s="58">
        <v>3</v>
      </c>
      <c r="F358" s="59">
        <f t="shared" si="41"/>
        <v>43580</v>
      </c>
      <c r="G358" s="59">
        <f t="shared" si="42"/>
        <v>43616</v>
      </c>
      <c r="H358" s="31">
        <f t="shared" si="43"/>
        <v>36</v>
      </c>
    </row>
    <row r="359" spans="4:8" x14ac:dyDescent="0.2">
      <c r="D359" s="58">
        <v>6</v>
      </c>
      <c r="E359" s="58">
        <v>4</v>
      </c>
      <c r="F359" s="59">
        <f t="shared" si="41"/>
        <v>43580</v>
      </c>
      <c r="G359" s="59">
        <f t="shared" si="42"/>
        <v>43616</v>
      </c>
      <c r="H359" s="31">
        <f t="shared" si="43"/>
        <v>36</v>
      </c>
    </row>
    <row r="360" spans="4:8" x14ac:dyDescent="0.2">
      <c r="D360" s="58">
        <v>6</v>
      </c>
      <c r="E360" s="58">
        <v>5</v>
      </c>
      <c r="F360" s="59">
        <f t="shared" si="41"/>
        <v>43580</v>
      </c>
      <c r="G360" s="59">
        <f t="shared" si="42"/>
        <v>43616</v>
      </c>
      <c r="H360" s="31">
        <f t="shared" si="43"/>
        <v>36</v>
      </c>
    </row>
    <row r="361" spans="4:8" x14ac:dyDescent="0.2">
      <c r="D361" s="58">
        <v>6</v>
      </c>
      <c r="E361" s="58">
        <v>6</v>
      </c>
      <c r="F361" s="59">
        <f t="shared" si="41"/>
        <v>43580</v>
      </c>
      <c r="G361" s="59">
        <f t="shared" si="42"/>
        <v>43616</v>
      </c>
      <c r="H361" s="31">
        <f t="shared" si="43"/>
        <v>36</v>
      </c>
    </row>
    <row r="362" spans="4:8" x14ac:dyDescent="0.2">
      <c r="D362" s="58">
        <v>6</v>
      </c>
      <c r="E362" s="58">
        <v>7</v>
      </c>
      <c r="F362" s="59">
        <f t="shared" si="41"/>
        <v>43580</v>
      </c>
      <c r="G362" s="59">
        <f t="shared" si="42"/>
        <v>43616</v>
      </c>
      <c r="H362" s="31">
        <f t="shared" si="43"/>
        <v>36</v>
      </c>
    </row>
    <row r="363" spans="4:8" x14ac:dyDescent="0.2">
      <c r="D363" s="58">
        <v>6</v>
      </c>
      <c r="E363" s="58">
        <v>8</v>
      </c>
      <c r="F363" s="59">
        <f t="shared" ref="F363:F426" si="44">INDEX($W$10:$AX$28,MATCH(E363,$A$10:$A$28,0),D363*2)</f>
        <v>43580</v>
      </c>
      <c r="G363" s="59">
        <f t="shared" ref="G363:G426" si="45">INDEX($Y$10:$AX$28,MATCH(E363,$A$10:$A$28,0),D363*2)</f>
        <v>43616</v>
      </c>
      <c r="H363" s="31">
        <f t="shared" si="43"/>
        <v>36</v>
      </c>
    </row>
    <row r="364" spans="4:8" x14ac:dyDescent="0.2">
      <c r="D364" s="58">
        <v>6</v>
      </c>
      <c r="E364" s="58">
        <v>9</v>
      </c>
      <c r="F364" s="59">
        <f t="shared" si="44"/>
        <v>43580</v>
      </c>
      <c r="G364" s="59">
        <f t="shared" si="45"/>
        <v>43616</v>
      </c>
      <c r="H364" s="31">
        <f t="shared" si="43"/>
        <v>36</v>
      </c>
    </row>
    <row r="365" spans="4:8" x14ac:dyDescent="0.2">
      <c r="D365" s="58">
        <v>6</v>
      </c>
      <c r="E365" s="58">
        <v>10</v>
      </c>
      <c r="F365" s="59">
        <f t="shared" si="44"/>
        <v>43580</v>
      </c>
      <c r="G365" s="59">
        <f t="shared" si="45"/>
        <v>43616</v>
      </c>
      <c r="H365" s="31">
        <f t="shared" si="43"/>
        <v>36</v>
      </c>
    </row>
    <row r="366" spans="4:8" x14ac:dyDescent="0.2">
      <c r="D366" s="58">
        <v>6</v>
      </c>
      <c r="E366" s="58">
        <v>11</v>
      </c>
      <c r="F366" s="59">
        <f t="shared" si="44"/>
        <v>43580</v>
      </c>
      <c r="G366" s="59">
        <f t="shared" si="45"/>
        <v>43616</v>
      </c>
      <c r="H366" s="31">
        <f t="shared" si="43"/>
        <v>36</v>
      </c>
    </row>
    <row r="367" spans="4:8" x14ac:dyDescent="0.2">
      <c r="D367" s="58">
        <v>6</v>
      </c>
      <c r="E367" s="58">
        <v>12</v>
      </c>
      <c r="F367" s="59">
        <f t="shared" si="44"/>
        <v>43580</v>
      </c>
      <c r="G367" s="59">
        <f t="shared" si="45"/>
        <v>43616</v>
      </c>
      <c r="H367" s="31">
        <f t="shared" si="43"/>
        <v>36</v>
      </c>
    </row>
    <row r="368" spans="4:8" x14ac:dyDescent="0.2">
      <c r="D368" s="58">
        <v>6</v>
      </c>
      <c r="E368" s="58">
        <v>13</v>
      </c>
      <c r="F368" s="59">
        <f t="shared" si="44"/>
        <v>43580</v>
      </c>
      <c r="G368" s="59">
        <f t="shared" si="45"/>
        <v>43616</v>
      </c>
      <c r="H368" s="31">
        <f t="shared" si="43"/>
        <v>36</v>
      </c>
    </row>
    <row r="369" spans="4:8" x14ac:dyDescent="0.2">
      <c r="D369" s="58">
        <v>6</v>
      </c>
      <c r="E369" s="58">
        <v>14</v>
      </c>
      <c r="F369" s="59">
        <f t="shared" si="44"/>
        <v>43580</v>
      </c>
      <c r="G369" s="59">
        <f t="shared" si="45"/>
        <v>43616</v>
      </c>
      <c r="H369" s="31">
        <f t="shared" si="43"/>
        <v>36</v>
      </c>
    </row>
    <row r="370" spans="4:8" x14ac:dyDescent="0.2">
      <c r="D370" s="58">
        <v>6</v>
      </c>
      <c r="E370" s="58">
        <v>15</v>
      </c>
      <c r="F370" s="59">
        <f t="shared" si="44"/>
        <v>43580</v>
      </c>
      <c r="G370" s="59">
        <f t="shared" si="45"/>
        <v>43616</v>
      </c>
      <c r="H370" s="31">
        <f t="shared" si="43"/>
        <v>36</v>
      </c>
    </row>
    <row r="371" spans="4:8" x14ac:dyDescent="0.2">
      <c r="D371" s="58">
        <v>6</v>
      </c>
      <c r="E371" s="58">
        <v>16</v>
      </c>
      <c r="F371" s="59">
        <f t="shared" si="44"/>
        <v>43580</v>
      </c>
      <c r="G371" s="59">
        <f t="shared" si="45"/>
        <v>43616</v>
      </c>
      <c r="H371" s="31">
        <f t="shared" si="43"/>
        <v>36</v>
      </c>
    </row>
    <row r="372" spans="4:8" x14ac:dyDescent="0.2">
      <c r="D372" s="58">
        <v>6</v>
      </c>
      <c r="E372" s="58">
        <v>17</v>
      </c>
      <c r="F372" s="59">
        <f t="shared" si="44"/>
        <v>43580</v>
      </c>
      <c r="G372" s="59">
        <f t="shared" si="45"/>
        <v>43616</v>
      </c>
      <c r="H372" s="31">
        <f t="shared" si="43"/>
        <v>36</v>
      </c>
    </row>
    <row r="373" spans="4:8" x14ac:dyDescent="0.2">
      <c r="D373" s="58">
        <v>6</v>
      </c>
      <c r="E373" s="58">
        <v>18</v>
      </c>
      <c r="F373" s="59">
        <f t="shared" si="44"/>
        <v>43580</v>
      </c>
      <c r="G373" s="59">
        <f t="shared" si="45"/>
        <v>43616</v>
      </c>
      <c r="H373" s="31">
        <f t="shared" si="43"/>
        <v>36</v>
      </c>
    </row>
    <row r="374" spans="4:8" x14ac:dyDescent="0.2">
      <c r="D374" s="58">
        <v>6</v>
      </c>
      <c r="E374" s="58">
        <v>19</v>
      </c>
      <c r="F374" s="59">
        <f t="shared" si="44"/>
        <v>43580</v>
      </c>
      <c r="G374" s="59">
        <f t="shared" si="45"/>
        <v>43616</v>
      </c>
      <c r="H374" s="31">
        <f t="shared" si="43"/>
        <v>36</v>
      </c>
    </row>
    <row r="375" spans="4:8" x14ac:dyDescent="0.2">
      <c r="D375" s="58">
        <v>7</v>
      </c>
      <c r="E375" s="58">
        <v>1</v>
      </c>
      <c r="F375" s="59">
        <f t="shared" si="44"/>
        <v>43616</v>
      </c>
      <c r="G375" s="59">
        <f t="shared" si="45"/>
        <v>43646</v>
      </c>
      <c r="H375" s="31">
        <f t="shared" si="43"/>
        <v>30</v>
      </c>
    </row>
    <row r="376" spans="4:8" x14ac:dyDescent="0.2">
      <c r="D376" s="58">
        <v>7</v>
      </c>
      <c r="E376" s="58">
        <v>2</v>
      </c>
      <c r="F376" s="59">
        <f t="shared" si="44"/>
        <v>43616</v>
      </c>
      <c r="G376" s="59">
        <f t="shared" si="45"/>
        <v>43646</v>
      </c>
      <c r="H376" s="31">
        <f t="shared" si="43"/>
        <v>30</v>
      </c>
    </row>
    <row r="377" spans="4:8" x14ac:dyDescent="0.2">
      <c r="D377" s="58">
        <v>7</v>
      </c>
      <c r="E377" s="58">
        <v>3</v>
      </c>
      <c r="F377" s="59">
        <f t="shared" si="44"/>
        <v>43616</v>
      </c>
      <c r="G377" s="59">
        <f t="shared" si="45"/>
        <v>43646</v>
      </c>
      <c r="H377" s="31">
        <f t="shared" si="43"/>
        <v>30</v>
      </c>
    </row>
    <row r="378" spans="4:8" x14ac:dyDescent="0.2">
      <c r="D378" s="58">
        <v>7</v>
      </c>
      <c r="E378" s="58">
        <v>4</v>
      </c>
      <c r="F378" s="59">
        <f t="shared" si="44"/>
        <v>43616</v>
      </c>
      <c r="G378" s="59">
        <f t="shared" si="45"/>
        <v>43646</v>
      </c>
      <c r="H378" s="31">
        <f t="shared" si="43"/>
        <v>30</v>
      </c>
    </row>
    <row r="379" spans="4:8" x14ac:dyDescent="0.2">
      <c r="D379" s="58">
        <v>7</v>
      </c>
      <c r="E379" s="58">
        <v>5</v>
      </c>
      <c r="F379" s="59">
        <f t="shared" si="44"/>
        <v>43616</v>
      </c>
      <c r="G379" s="59">
        <f t="shared" si="45"/>
        <v>43646</v>
      </c>
      <c r="H379" s="31">
        <f t="shared" si="43"/>
        <v>30</v>
      </c>
    </row>
    <row r="380" spans="4:8" x14ac:dyDescent="0.2">
      <c r="D380" s="58">
        <v>7</v>
      </c>
      <c r="E380" s="58">
        <v>6</v>
      </c>
      <c r="F380" s="59">
        <f t="shared" si="44"/>
        <v>43616</v>
      </c>
      <c r="G380" s="59">
        <f t="shared" si="45"/>
        <v>43646</v>
      </c>
      <c r="H380" s="31">
        <f t="shared" si="43"/>
        <v>30</v>
      </c>
    </row>
    <row r="381" spans="4:8" x14ac:dyDescent="0.2">
      <c r="D381" s="58">
        <v>7</v>
      </c>
      <c r="E381" s="58">
        <v>7</v>
      </c>
      <c r="F381" s="59">
        <f t="shared" si="44"/>
        <v>43616</v>
      </c>
      <c r="G381" s="59">
        <f t="shared" si="45"/>
        <v>43646</v>
      </c>
      <c r="H381" s="31">
        <f t="shared" si="43"/>
        <v>30</v>
      </c>
    </row>
    <row r="382" spans="4:8" x14ac:dyDescent="0.2">
      <c r="D382" s="58">
        <v>7</v>
      </c>
      <c r="E382" s="58">
        <v>8</v>
      </c>
      <c r="F382" s="59">
        <f t="shared" si="44"/>
        <v>43616</v>
      </c>
      <c r="G382" s="59">
        <f t="shared" si="45"/>
        <v>43646</v>
      </c>
      <c r="H382" s="31">
        <f t="shared" si="43"/>
        <v>30</v>
      </c>
    </row>
    <row r="383" spans="4:8" x14ac:dyDescent="0.2">
      <c r="D383" s="58">
        <v>7</v>
      </c>
      <c r="E383" s="58">
        <v>9</v>
      </c>
      <c r="F383" s="59">
        <f t="shared" si="44"/>
        <v>43616</v>
      </c>
      <c r="G383" s="59">
        <f t="shared" si="45"/>
        <v>43646</v>
      </c>
      <c r="H383" s="31">
        <f t="shared" si="43"/>
        <v>30</v>
      </c>
    </row>
    <row r="384" spans="4:8" x14ac:dyDescent="0.2">
      <c r="D384" s="58">
        <v>7</v>
      </c>
      <c r="E384" s="58">
        <v>10</v>
      </c>
      <c r="F384" s="59">
        <f t="shared" si="44"/>
        <v>43616</v>
      </c>
      <c r="G384" s="59">
        <f t="shared" si="45"/>
        <v>43646</v>
      </c>
      <c r="H384" s="31">
        <f t="shared" si="43"/>
        <v>30</v>
      </c>
    </row>
    <row r="385" spans="4:8" x14ac:dyDescent="0.2">
      <c r="D385" s="58">
        <v>7</v>
      </c>
      <c r="E385" s="58">
        <v>11</v>
      </c>
      <c r="F385" s="59">
        <f t="shared" si="44"/>
        <v>43616</v>
      </c>
      <c r="G385" s="59">
        <f t="shared" si="45"/>
        <v>43646</v>
      </c>
      <c r="H385" s="31">
        <f t="shared" si="43"/>
        <v>30</v>
      </c>
    </row>
    <row r="386" spans="4:8" x14ac:dyDescent="0.2">
      <c r="D386" s="58">
        <v>7</v>
      </c>
      <c r="E386" s="58">
        <v>12</v>
      </c>
      <c r="F386" s="59">
        <f t="shared" si="44"/>
        <v>43616</v>
      </c>
      <c r="G386" s="59">
        <f t="shared" si="45"/>
        <v>43646</v>
      </c>
      <c r="H386" s="31">
        <f t="shared" si="43"/>
        <v>30</v>
      </c>
    </row>
    <row r="387" spans="4:8" x14ac:dyDescent="0.2">
      <c r="D387" s="58">
        <v>7</v>
      </c>
      <c r="E387" s="58">
        <v>13</v>
      </c>
      <c r="F387" s="59">
        <f t="shared" si="44"/>
        <v>43616</v>
      </c>
      <c r="G387" s="59">
        <f t="shared" si="45"/>
        <v>43646</v>
      </c>
      <c r="H387" s="31">
        <f t="shared" si="43"/>
        <v>30</v>
      </c>
    </row>
    <row r="388" spans="4:8" x14ac:dyDescent="0.2">
      <c r="D388" s="58">
        <v>7</v>
      </c>
      <c r="E388" s="58">
        <v>14</v>
      </c>
      <c r="F388" s="59">
        <f t="shared" si="44"/>
        <v>43616</v>
      </c>
      <c r="G388" s="59">
        <f t="shared" si="45"/>
        <v>43646</v>
      </c>
      <c r="H388" s="31">
        <f t="shared" si="43"/>
        <v>30</v>
      </c>
    </row>
    <row r="389" spans="4:8" x14ac:dyDescent="0.2">
      <c r="D389" s="58">
        <v>7</v>
      </c>
      <c r="E389" s="58">
        <v>15</v>
      </c>
      <c r="F389" s="59">
        <f t="shared" si="44"/>
        <v>43616</v>
      </c>
      <c r="G389" s="59">
        <f t="shared" si="45"/>
        <v>43646</v>
      </c>
      <c r="H389" s="31">
        <f t="shared" si="43"/>
        <v>30</v>
      </c>
    </row>
    <row r="390" spans="4:8" x14ac:dyDescent="0.2">
      <c r="D390" s="58">
        <v>7</v>
      </c>
      <c r="E390" s="58">
        <v>16</v>
      </c>
      <c r="F390" s="59">
        <f t="shared" si="44"/>
        <v>43616</v>
      </c>
      <c r="G390" s="59">
        <f t="shared" si="45"/>
        <v>43646</v>
      </c>
      <c r="H390" s="31">
        <f t="shared" si="43"/>
        <v>30</v>
      </c>
    </row>
    <row r="391" spans="4:8" x14ac:dyDescent="0.2">
      <c r="D391" s="58">
        <v>7</v>
      </c>
      <c r="E391" s="58">
        <v>17</v>
      </c>
      <c r="F391" s="59">
        <f t="shared" si="44"/>
        <v>43616</v>
      </c>
      <c r="G391" s="59">
        <f t="shared" si="45"/>
        <v>43646</v>
      </c>
      <c r="H391" s="31">
        <f t="shared" si="43"/>
        <v>30</v>
      </c>
    </row>
    <row r="392" spans="4:8" x14ac:dyDescent="0.2">
      <c r="D392" s="58">
        <v>7</v>
      </c>
      <c r="E392" s="58">
        <v>18</v>
      </c>
      <c r="F392" s="59">
        <f t="shared" si="44"/>
        <v>43616</v>
      </c>
      <c r="G392" s="59">
        <f t="shared" si="45"/>
        <v>43646</v>
      </c>
      <c r="H392" s="31">
        <f t="shared" si="43"/>
        <v>30</v>
      </c>
    </row>
    <row r="393" spans="4:8" x14ac:dyDescent="0.2">
      <c r="D393" s="58">
        <v>7</v>
      </c>
      <c r="E393" s="58">
        <v>19</v>
      </c>
      <c r="F393" s="59">
        <f t="shared" si="44"/>
        <v>43616</v>
      </c>
      <c r="G393" s="59">
        <f t="shared" si="45"/>
        <v>43646</v>
      </c>
      <c r="H393" s="31">
        <f t="shared" si="43"/>
        <v>30</v>
      </c>
    </row>
    <row r="394" spans="4:8" x14ac:dyDescent="0.2">
      <c r="D394" s="58">
        <v>8</v>
      </c>
      <c r="E394" s="58">
        <v>1</v>
      </c>
      <c r="F394" s="59">
        <f t="shared" si="44"/>
        <v>43646</v>
      </c>
      <c r="G394" s="59">
        <f t="shared" si="45"/>
        <v>43671</v>
      </c>
      <c r="H394" s="31">
        <f t="shared" si="43"/>
        <v>25</v>
      </c>
    </row>
    <row r="395" spans="4:8" x14ac:dyDescent="0.2">
      <c r="D395" s="58">
        <v>8</v>
      </c>
      <c r="E395" s="58">
        <v>2</v>
      </c>
      <c r="F395" s="59">
        <f t="shared" si="44"/>
        <v>43646</v>
      </c>
      <c r="G395" s="59">
        <f t="shared" si="45"/>
        <v>43671</v>
      </c>
      <c r="H395" s="31">
        <f t="shared" si="43"/>
        <v>25</v>
      </c>
    </row>
    <row r="396" spans="4:8" x14ac:dyDescent="0.2">
      <c r="D396" s="58">
        <v>8</v>
      </c>
      <c r="E396" s="58">
        <v>3</v>
      </c>
      <c r="F396" s="59">
        <f t="shared" si="44"/>
        <v>43646</v>
      </c>
      <c r="G396" s="59">
        <f t="shared" si="45"/>
        <v>43671</v>
      </c>
      <c r="H396" s="31">
        <f t="shared" si="43"/>
        <v>25</v>
      </c>
    </row>
    <row r="397" spans="4:8" x14ac:dyDescent="0.2">
      <c r="D397" s="58">
        <v>8</v>
      </c>
      <c r="E397" s="58">
        <v>4</v>
      </c>
      <c r="F397" s="59">
        <f t="shared" si="44"/>
        <v>43646</v>
      </c>
      <c r="G397" s="59">
        <f t="shared" si="45"/>
        <v>43671</v>
      </c>
      <c r="H397" s="31">
        <f t="shared" si="43"/>
        <v>25</v>
      </c>
    </row>
    <row r="398" spans="4:8" x14ac:dyDescent="0.2">
      <c r="D398" s="58">
        <v>8</v>
      </c>
      <c r="E398" s="58">
        <v>5</v>
      </c>
      <c r="F398" s="59">
        <f t="shared" si="44"/>
        <v>43646</v>
      </c>
      <c r="G398" s="59">
        <f t="shared" si="45"/>
        <v>43671</v>
      </c>
      <c r="H398" s="31">
        <f t="shared" si="43"/>
        <v>25</v>
      </c>
    </row>
    <row r="399" spans="4:8" x14ac:dyDescent="0.2">
      <c r="D399" s="58">
        <v>8</v>
      </c>
      <c r="E399" s="58">
        <v>6</v>
      </c>
      <c r="F399" s="59">
        <f t="shared" si="44"/>
        <v>43646</v>
      </c>
      <c r="G399" s="59">
        <f t="shared" si="45"/>
        <v>43671</v>
      </c>
      <c r="H399" s="31">
        <f t="shared" si="43"/>
        <v>25</v>
      </c>
    </row>
    <row r="400" spans="4:8" x14ac:dyDescent="0.2">
      <c r="D400" s="58">
        <v>8</v>
      </c>
      <c r="E400" s="58">
        <v>7</v>
      </c>
      <c r="F400" s="59">
        <f t="shared" si="44"/>
        <v>43646</v>
      </c>
      <c r="G400" s="59">
        <f t="shared" si="45"/>
        <v>43671</v>
      </c>
      <c r="H400" s="31">
        <f t="shared" si="43"/>
        <v>25</v>
      </c>
    </row>
    <row r="401" spans="4:8" x14ac:dyDescent="0.2">
      <c r="D401" s="58">
        <v>8</v>
      </c>
      <c r="E401" s="58">
        <v>8</v>
      </c>
      <c r="F401" s="59">
        <f t="shared" si="44"/>
        <v>43646</v>
      </c>
      <c r="G401" s="59">
        <f t="shared" si="45"/>
        <v>43671</v>
      </c>
      <c r="H401" s="31">
        <f t="shared" si="43"/>
        <v>25</v>
      </c>
    </row>
    <row r="402" spans="4:8" x14ac:dyDescent="0.2">
      <c r="D402" s="58">
        <v>8</v>
      </c>
      <c r="E402" s="58">
        <v>9</v>
      </c>
      <c r="F402" s="59">
        <f t="shared" si="44"/>
        <v>43646</v>
      </c>
      <c r="G402" s="59">
        <f t="shared" si="45"/>
        <v>43671</v>
      </c>
      <c r="H402" s="31">
        <f t="shared" si="43"/>
        <v>25</v>
      </c>
    </row>
    <row r="403" spans="4:8" x14ac:dyDescent="0.2">
      <c r="D403" s="58">
        <v>8</v>
      </c>
      <c r="E403" s="58">
        <v>10</v>
      </c>
      <c r="F403" s="59">
        <f t="shared" si="44"/>
        <v>43646</v>
      </c>
      <c r="G403" s="59">
        <f t="shared" si="45"/>
        <v>43671</v>
      </c>
      <c r="H403" s="31">
        <f t="shared" si="43"/>
        <v>25</v>
      </c>
    </row>
    <row r="404" spans="4:8" x14ac:dyDescent="0.2">
      <c r="D404" s="58">
        <v>8</v>
      </c>
      <c r="E404" s="58">
        <v>11</v>
      </c>
      <c r="F404" s="59">
        <f t="shared" si="44"/>
        <v>43646</v>
      </c>
      <c r="G404" s="59">
        <f t="shared" si="45"/>
        <v>43671</v>
      </c>
      <c r="H404" s="31">
        <f t="shared" si="43"/>
        <v>25</v>
      </c>
    </row>
    <row r="405" spans="4:8" x14ac:dyDescent="0.2">
      <c r="D405" s="58">
        <v>8</v>
      </c>
      <c r="E405" s="58">
        <v>12</v>
      </c>
      <c r="F405" s="59">
        <f t="shared" si="44"/>
        <v>43646</v>
      </c>
      <c r="G405" s="59">
        <f t="shared" si="45"/>
        <v>43671</v>
      </c>
      <c r="H405" s="31">
        <f t="shared" si="43"/>
        <v>25</v>
      </c>
    </row>
    <row r="406" spans="4:8" x14ac:dyDescent="0.2">
      <c r="D406" s="58">
        <v>8</v>
      </c>
      <c r="E406" s="58">
        <v>13</v>
      </c>
      <c r="F406" s="59">
        <f t="shared" si="44"/>
        <v>43646</v>
      </c>
      <c r="G406" s="59">
        <f t="shared" si="45"/>
        <v>43671</v>
      </c>
      <c r="H406" s="31">
        <f t="shared" si="43"/>
        <v>25</v>
      </c>
    </row>
    <row r="407" spans="4:8" x14ac:dyDescent="0.2">
      <c r="D407" s="58">
        <v>8</v>
      </c>
      <c r="E407" s="58">
        <v>14</v>
      </c>
      <c r="F407" s="59">
        <f t="shared" si="44"/>
        <v>43646</v>
      </c>
      <c r="G407" s="59">
        <f t="shared" si="45"/>
        <v>43671</v>
      </c>
      <c r="H407" s="31">
        <f t="shared" si="43"/>
        <v>25</v>
      </c>
    </row>
    <row r="408" spans="4:8" x14ac:dyDescent="0.2">
      <c r="D408" s="58">
        <v>8</v>
      </c>
      <c r="E408" s="58">
        <v>15</v>
      </c>
      <c r="F408" s="59">
        <f t="shared" si="44"/>
        <v>43646</v>
      </c>
      <c r="G408" s="59">
        <f t="shared" si="45"/>
        <v>43671</v>
      </c>
      <c r="H408" s="31">
        <f t="shared" si="43"/>
        <v>25</v>
      </c>
    </row>
    <row r="409" spans="4:8" x14ac:dyDescent="0.2">
      <c r="D409" s="58">
        <v>8</v>
      </c>
      <c r="E409" s="58">
        <v>16</v>
      </c>
      <c r="F409" s="59">
        <f t="shared" si="44"/>
        <v>43646</v>
      </c>
      <c r="G409" s="59">
        <f t="shared" si="45"/>
        <v>43671</v>
      </c>
      <c r="H409" s="31">
        <f t="shared" si="43"/>
        <v>25</v>
      </c>
    </row>
    <row r="410" spans="4:8" x14ac:dyDescent="0.2">
      <c r="D410" s="58">
        <v>8</v>
      </c>
      <c r="E410" s="58">
        <v>17</v>
      </c>
      <c r="F410" s="59">
        <f t="shared" si="44"/>
        <v>43646</v>
      </c>
      <c r="G410" s="59">
        <f t="shared" si="45"/>
        <v>43671</v>
      </c>
      <c r="H410" s="31">
        <f t="shared" si="43"/>
        <v>25</v>
      </c>
    </row>
    <row r="411" spans="4:8" x14ac:dyDescent="0.2">
      <c r="D411" s="58">
        <v>8</v>
      </c>
      <c r="E411" s="58">
        <v>18</v>
      </c>
      <c r="F411" s="59">
        <f t="shared" si="44"/>
        <v>43646</v>
      </c>
      <c r="G411" s="59">
        <f t="shared" si="45"/>
        <v>43671</v>
      </c>
      <c r="H411" s="31">
        <f t="shared" si="43"/>
        <v>25</v>
      </c>
    </row>
    <row r="412" spans="4:8" x14ac:dyDescent="0.2">
      <c r="D412" s="58">
        <v>8</v>
      </c>
      <c r="E412" s="58">
        <v>19</v>
      </c>
      <c r="F412" s="59">
        <f t="shared" si="44"/>
        <v>43646</v>
      </c>
      <c r="G412" s="59">
        <f t="shared" si="45"/>
        <v>43671</v>
      </c>
      <c r="H412" s="31">
        <f t="shared" si="43"/>
        <v>25</v>
      </c>
    </row>
    <row r="413" spans="4:8" x14ac:dyDescent="0.2">
      <c r="D413" s="58">
        <v>9</v>
      </c>
      <c r="E413" s="58">
        <v>1</v>
      </c>
      <c r="F413" s="59">
        <f t="shared" si="44"/>
        <v>43671</v>
      </c>
      <c r="G413" s="59">
        <f t="shared" si="45"/>
        <v>43702</v>
      </c>
      <c r="H413" s="31">
        <f t="shared" si="43"/>
        <v>31</v>
      </c>
    </row>
    <row r="414" spans="4:8" x14ac:dyDescent="0.2">
      <c r="D414" s="58">
        <v>9</v>
      </c>
      <c r="E414" s="58">
        <v>2</v>
      </c>
      <c r="F414" s="59">
        <f t="shared" si="44"/>
        <v>43671</v>
      </c>
      <c r="G414" s="59">
        <f t="shared" si="45"/>
        <v>43702</v>
      </c>
      <c r="H414" s="31">
        <f t="shared" si="43"/>
        <v>31</v>
      </c>
    </row>
    <row r="415" spans="4:8" x14ac:dyDescent="0.2">
      <c r="D415" s="58">
        <v>9</v>
      </c>
      <c r="E415" s="58">
        <v>3</v>
      </c>
      <c r="F415" s="59">
        <f t="shared" si="44"/>
        <v>43671</v>
      </c>
      <c r="G415" s="59">
        <f t="shared" si="45"/>
        <v>43702</v>
      </c>
      <c r="H415" s="31">
        <f t="shared" si="43"/>
        <v>31</v>
      </c>
    </row>
    <row r="416" spans="4:8" x14ac:dyDescent="0.2">
      <c r="D416" s="58">
        <v>9</v>
      </c>
      <c r="E416" s="58">
        <v>4</v>
      </c>
      <c r="F416" s="59">
        <f t="shared" si="44"/>
        <v>43671</v>
      </c>
      <c r="G416" s="59">
        <f t="shared" si="45"/>
        <v>43702</v>
      </c>
      <c r="H416" s="31">
        <f t="shared" si="43"/>
        <v>31</v>
      </c>
    </row>
    <row r="417" spans="4:8" x14ac:dyDescent="0.2">
      <c r="D417" s="58">
        <v>9</v>
      </c>
      <c r="E417" s="58">
        <v>5</v>
      </c>
      <c r="F417" s="59">
        <f t="shared" si="44"/>
        <v>43671</v>
      </c>
      <c r="G417" s="59">
        <f t="shared" si="45"/>
        <v>43702</v>
      </c>
      <c r="H417" s="31">
        <f t="shared" si="43"/>
        <v>31</v>
      </c>
    </row>
    <row r="418" spans="4:8" x14ac:dyDescent="0.2">
      <c r="D418" s="58">
        <v>9</v>
      </c>
      <c r="E418" s="58">
        <v>6</v>
      </c>
      <c r="F418" s="59">
        <f t="shared" si="44"/>
        <v>43671</v>
      </c>
      <c r="G418" s="59">
        <f t="shared" si="45"/>
        <v>43702</v>
      </c>
      <c r="H418" s="31">
        <f t="shared" ref="H418:H481" si="46">G418-F418</f>
        <v>31</v>
      </c>
    </row>
    <row r="419" spans="4:8" x14ac:dyDescent="0.2">
      <c r="D419" s="58">
        <v>9</v>
      </c>
      <c r="E419" s="58">
        <v>7</v>
      </c>
      <c r="F419" s="59">
        <f t="shared" si="44"/>
        <v>43671</v>
      </c>
      <c r="G419" s="59">
        <f t="shared" si="45"/>
        <v>43702</v>
      </c>
      <c r="H419" s="31">
        <f t="shared" si="46"/>
        <v>31</v>
      </c>
    </row>
    <row r="420" spans="4:8" x14ac:dyDescent="0.2">
      <c r="D420" s="58">
        <v>9</v>
      </c>
      <c r="E420" s="58">
        <v>8</v>
      </c>
      <c r="F420" s="59">
        <f t="shared" si="44"/>
        <v>43671</v>
      </c>
      <c r="G420" s="59">
        <f t="shared" si="45"/>
        <v>43702</v>
      </c>
      <c r="H420" s="31">
        <f t="shared" si="46"/>
        <v>31</v>
      </c>
    </row>
    <row r="421" spans="4:8" x14ac:dyDescent="0.2">
      <c r="D421" s="58">
        <v>9</v>
      </c>
      <c r="E421" s="58">
        <v>9</v>
      </c>
      <c r="F421" s="59">
        <f t="shared" si="44"/>
        <v>43671</v>
      </c>
      <c r="G421" s="59">
        <f t="shared" si="45"/>
        <v>43702</v>
      </c>
      <c r="H421" s="31">
        <f t="shared" si="46"/>
        <v>31</v>
      </c>
    </row>
    <row r="422" spans="4:8" x14ac:dyDescent="0.2">
      <c r="D422" s="58">
        <v>9</v>
      </c>
      <c r="E422" s="58">
        <v>10</v>
      </c>
      <c r="F422" s="59">
        <f t="shared" si="44"/>
        <v>43671</v>
      </c>
      <c r="G422" s="59">
        <f t="shared" si="45"/>
        <v>43702</v>
      </c>
      <c r="H422" s="31">
        <f t="shared" si="46"/>
        <v>31</v>
      </c>
    </row>
    <row r="423" spans="4:8" x14ac:dyDescent="0.2">
      <c r="D423" s="58">
        <v>9</v>
      </c>
      <c r="E423" s="58">
        <v>11</v>
      </c>
      <c r="F423" s="59">
        <f t="shared" si="44"/>
        <v>43671</v>
      </c>
      <c r="G423" s="59">
        <f t="shared" si="45"/>
        <v>43702</v>
      </c>
      <c r="H423" s="31">
        <f t="shared" si="46"/>
        <v>31</v>
      </c>
    </row>
    <row r="424" spans="4:8" x14ac:dyDescent="0.2">
      <c r="D424" s="58">
        <v>9</v>
      </c>
      <c r="E424" s="58">
        <v>12</v>
      </c>
      <c r="F424" s="59">
        <f t="shared" si="44"/>
        <v>43671</v>
      </c>
      <c r="G424" s="59">
        <f t="shared" si="45"/>
        <v>43702</v>
      </c>
      <c r="H424" s="31">
        <f t="shared" si="46"/>
        <v>31</v>
      </c>
    </row>
    <row r="425" spans="4:8" x14ac:dyDescent="0.2">
      <c r="D425" s="58">
        <v>9</v>
      </c>
      <c r="E425" s="58">
        <v>13</v>
      </c>
      <c r="F425" s="59">
        <f t="shared" si="44"/>
        <v>43671</v>
      </c>
      <c r="G425" s="59">
        <f t="shared" si="45"/>
        <v>43702</v>
      </c>
      <c r="H425" s="31">
        <f t="shared" si="46"/>
        <v>31</v>
      </c>
    </row>
    <row r="426" spans="4:8" x14ac:dyDescent="0.2">
      <c r="D426" s="58">
        <v>9</v>
      </c>
      <c r="E426" s="58">
        <v>14</v>
      </c>
      <c r="F426" s="59">
        <f t="shared" si="44"/>
        <v>43671</v>
      </c>
      <c r="G426" s="59">
        <f t="shared" si="45"/>
        <v>43702</v>
      </c>
      <c r="H426" s="31">
        <f t="shared" si="46"/>
        <v>31</v>
      </c>
    </row>
    <row r="427" spans="4:8" x14ac:dyDescent="0.2">
      <c r="D427" s="58">
        <v>9</v>
      </c>
      <c r="E427" s="58">
        <v>15</v>
      </c>
      <c r="F427" s="59">
        <f t="shared" ref="F427:F488" si="47">INDEX($W$10:$AX$28,MATCH(E427,$A$10:$A$28,0),D427*2)</f>
        <v>43671</v>
      </c>
      <c r="G427" s="59">
        <f t="shared" ref="G427:G488" si="48">INDEX($Y$10:$AX$28,MATCH(E427,$A$10:$A$28,0),D427*2)</f>
        <v>43702</v>
      </c>
      <c r="H427" s="31">
        <f t="shared" si="46"/>
        <v>31</v>
      </c>
    </row>
    <row r="428" spans="4:8" x14ac:dyDescent="0.2">
      <c r="D428" s="58">
        <v>9</v>
      </c>
      <c r="E428" s="58">
        <v>16</v>
      </c>
      <c r="F428" s="59">
        <f t="shared" si="47"/>
        <v>43671</v>
      </c>
      <c r="G428" s="59">
        <f t="shared" si="48"/>
        <v>43702</v>
      </c>
      <c r="H428" s="31">
        <f t="shared" si="46"/>
        <v>31</v>
      </c>
    </row>
    <row r="429" spans="4:8" x14ac:dyDescent="0.2">
      <c r="D429" s="58">
        <v>9</v>
      </c>
      <c r="E429" s="58">
        <v>17</v>
      </c>
      <c r="F429" s="59">
        <f t="shared" si="47"/>
        <v>43671</v>
      </c>
      <c r="G429" s="59">
        <f t="shared" si="48"/>
        <v>43702</v>
      </c>
      <c r="H429" s="31">
        <f t="shared" si="46"/>
        <v>31</v>
      </c>
    </row>
    <row r="430" spans="4:8" x14ac:dyDescent="0.2">
      <c r="D430" s="58">
        <v>9</v>
      </c>
      <c r="E430" s="58">
        <v>18</v>
      </c>
      <c r="F430" s="59">
        <f t="shared" si="47"/>
        <v>43671</v>
      </c>
      <c r="G430" s="59">
        <f t="shared" si="48"/>
        <v>43702</v>
      </c>
      <c r="H430" s="31">
        <f t="shared" si="46"/>
        <v>31</v>
      </c>
    </row>
    <row r="431" spans="4:8" x14ac:dyDescent="0.2">
      <c r="D431" s="58">
        <v>9</v>
      </c>
      <c r="E431" s="58">
        <v>19</v>
      </c>
      <c r="F431" s="59">
        <f t="shared" si="47"/>
        <v>43671</v>
      </c>
      <c r="G431" s="59">
        <f t="shared" si="48"/>
        <v>43702</v>
      </c>
      <c r="H431" s="31">
        <f t="shared" si="46"/>
        <v>31</v>
      </c>
    </row>
    <row r="432" spans="4:8" x14ac:dyDescent="0.2">
      <c r="D432" s="58">
        <v>10</v>
      </c>
      <c r="E432" s="58">
        <v>1</v>
      </c>
      <c r="F432" s="59">
        <f t="shared" si="47"/>
        <v>43702</v>
      </c>
      <c r="G432" s="59">
        <f t="shared" si="48"/>
        <v>43733</v>
      </c>
      <c r="H432" s="31">
        <f t="shared" si="46"/>
        <v>31</v>
      </c>
    </row>
    <row r="433" spans="4:8" x14ac:dyDescent="0.2">
      <c r="D433" s="58">
        <v>10</v>
      </c>
      <c r="E433" s="58">
        <v>2</v>
      </c>
      <c r="F433" s="59">
        <f t="shared" si="47"/>
        <v>43702</v>
      </c>
      <c r="G433" s="59">
        <f t="shared" si="48"/>
        <v>43733</v>
      </c>
      <c r="H433" s="31">
        <f t="shared" si="46"/>
        <v>31</v>
      </c>
    </row>
    <row r="434" spans="4:8" x14ac:dyDescent="0.2">
      <c r="D434" s="58">
        <v>10</v>
      </c>
      <c r="E434" s="58">
        <v>3</v>
      </c>
      <c r="F434" s="59">
        <f t="shared" si="47"/>
        <v>43702</v>
      </c>
      <c r="G434" s="59">
        <f t="shared" si="48"/>
        <v>43733</v>
      </c>
      <c r="H434" s="31">
        <f t="shared" si="46"/>
        <v>31</v>
      </c>
    </row>
    <row r="435" spans="4:8" x14ac:dyDescent="0.2">
      <c r="D435" s="58">
        <v>10</v>
      </c>
      <c r="E435" s="58">
        <v>4</v>
      </c>
      <c r="F435" s="59">
        <f t="shared" si="47"/>
        <v>43702</v>
      </c>
      <c r="G435" s="59">
        <f t="shared" si="48"/>
        <v>43733</v>
      </c>
      <c r="H435" s="31">
        <f t="shared" si="46"/>
        <v>31</v>
      </c>
    </row>
    <row r="436" spans="4:8" x14ac:dyDescent="0.2">
      <c r="D436" s="58">
        <v>10</v>
      </c>
      <c r="E436" s="58">
        <v>5</v>
      </c>
      <c r="F436" s="59">
        <f t="shared" si="47"/>
        <v>43702</v>
      </c>
      <c r="G436" s="59">
        <f t="shared" si="48"/>
        <v>43733</v>
      </c>
      <c r="H436" s="31">
        <f t="shared" si="46"/>
        <v>31</v>
      </c>
    </row>
    <row r="437" spans="4:8" x14ac:dyDescent="0.2">
      <c r="D437" s="58">
        <v>10</v>
      </c>
      <c r="E437" s="58">
        <v>6</v>
      </c>
      <c r="F437" s="59">
        <f t="shared" si="47"/>
        <v>43702</v>
      </c>
      <c r="G437" s="59">
        <f t="shared" si="48"/>
        <v>43733</v>
      </c>
      <c r="H437" s="31">
        <f t="shared" si="46"/>
        <v>31</v>
      </c>
    </row>
    <row r="438" spans="4:8" x14ac:dyDescent="0.2">
      <c r="D438" s="58">
        <v>10</v>
      </c>
      <c r="E438" s="58">
        <v>7</v>
      </c>
      <c r="F438" s="59">
        <f t="shared" si="47"/>
        <v>43702</v>
      </c>
      <c r="G438" s="59">
        <f t="shared" si="48"/>
        <v>43733</v>
      </c>
      <c r="H438" s="31">
        <f t="shared" si="46"/>
        <v>31</v>
      </c>
    </row>
    <row r="439" spans="4:8" x14ac:dyDescent="0.2">
      <c r="D439" s="58">
        <v>10</v>
      </c>
      <c r="E439" s="58">
        <v>8</v>
      </c>
      <c r="F439" s="59">
        <f t="shared" si="47"/>
        <v>43702</v>
      </c>
      <c r="G439" s="59">
        <f t="shared" si="48"/>
        <v>43733</v>
      </c>
      <c r="H439" s="31">
        <f t="shared" si="46"/>
        <v>31</v>
      </c>
    </row>
    <row r="440" spans="4:8" x14ac:dyDescent="0.2">
      <c r="D440" s="58">
        <v>10</v>
      </c>
      <c r="E440" s="58">
        <v>9</v>
      </c>
      <c r="F440" s="59">
        <f t="shared" si="47"/>
        <v>43702</v>
      </c>
      <c r="G440" s="59">
        <f t="shared" si="48"/>
        <v>43733</v>
      </c>
      <c r="H440" s="31">
        <f t="shared" si="46"/>
        <v>31</v>
      </c>
    </row>
    <row r="441" spans="4:8" x14ac:dyDescent="0.2">
      <c r="D441" s="58">
        <v>10</v>
      </c>
      <c r="E441" s="58">
        <v>10</v>
      </c>
      <c r="F441" s="59">
        <f t="shared" si="47"/>
        <v>43702</v>
      </c>
      <c r="G441" s="59">
        <f t="shared" si="48"/>
        <v>43733</v>
      </c>
      <c r="H441" s="31">
        <f t="shared" si="46"/>
        <v>31</v>
      </c>
    </row>
    <row r="442" spans="4:8" x14ac:dyDescent="0.2">
      <c r="D442" s="58">
        <v>10</v>
      </c>
      <c r="E442" s="58">
        <v>11</v>
      </c>
      <c r="F442" s="59">
        <f t="shared" si="47"/>
        <v>43702</v>
      </c>
      <c r="G442" s="59">
        <f t="shared" si="48"/>
        <v>43733</v>
      </c>
      <c r="H442" s="31">
        <f t="shared" si="46"/>
        <v>31</v>
      </c>
    </row>
    <row r="443" spans="4:8" x14ac:dyDescent="0.2">
      <c r="D443" s="58">
        <v>10</v>
      </c>
      <c r="E443" s="58">
        <v>12</v>
      </c>
      <c r="F443" s="59">
        <f t="shared" si="47"/>
        <v>43702</v>
      </c>
      <c r="G443" s="59">
        <f t="shared" si="48"/>
        <v>43733</v>
      </c>
      <c r="H443" s="31">
        <f t="shared" si="46"/>
        <v>31</v>
      </c>
    </row>
    <row r="444" spans="4:8" x14ac:dyDescent="0.2">
      <c r="D444" s="58">
        <v>10</v>
      </c>
      <c r="E444" s="58">
        <v>13</v>
      </c>
      <c r="F444" s="59">
        <f t="shared" si="47"/>
        <v>43702</v>
      </c>
      <c r="G444" s="59">
        <f t="shared" si="48"/>
        <v>43733</v>
      </c>
      <c r="H444" s="31">
        <f t="shared" si="46"/>
        <v>31</v>
      </c>
    </row>
    <row r="445" spans="4:8" x14ac:dyDescent="0.2">
      <c r="D445" s="58">
        <v>10</v>
      </c>
      <c r="E445" s="58">
        <v>14</v>
      </c>
      <c r="F445" s="59">
        <f t="shared" si="47"/>
        <v>43702</v>
      </c>
      <c r="G445" s="59">
        <f t="shared" si="48"/>
        <v>43733</v>
      </c>
      <c r="H445" s="31">
        <f t="shared" si="46"/>
        <v>31</v>
      </c>
    </row>
    <row r="446" spans="4:8" x14ac:dyDescent="0.2">
      <c r="D446" s="58">
        <v>10</v>
      </c>
      <c r="E446" s="58">
        <v>15</v>
      </c>
      <c r="F446" s="59">
        <f t="shared" si="47"/>
        <v>43702</v>
      </c>
      <c r="G446" s="59">
        <f t="shared" si="48"/>
        <v>43733</v>
      </c>
      <c r="H446" s="31">
        <f t="shared" si="46"/>
        <v>31</v>
      </c>
    </row>
    <row r="447" spans="4:8" x14ac:dyDescent="0.2">
      <c r="D447" s="58">
        <v>10</v>
      </c>
      <c r="E447" s="58">
        <v>16</v>
      </c>
      <c r="F447" s="59">
        <f t="shared" si="47"/>
        <v>43702</v>
      </c>
      <c r="G447" s="59">
        <f t="shared" si="48"/>
        <v>43733</v>
      </c>
      <c r="H447" s="31">
        <f t="shared" si="46"/>
        <v>31</v>
      </c>
    </row>
    <row r="448" spans="4:8" x14ac:dyDescent="0.2">
      <c r="D448" s="58">
        <v>10</v>
      </c>
      <c r="E448" s="58">
        <v>17</v>
      </c>
      <c r="F448" s="59">
        <f t="shared" si="47"/>
        <v>43702</v>
      </c>
      <c r="G448" s="59">
        <f t="shared" si="48"/>
        <v>43733</v>
      </c>
      <c r="H448" s="31">
        <f t="shared" si="46"/>
        <v>31</v>
      </c>
    </row>
    <row r="449" spans="4:8" x14ac:dyDescent="0.2">
      <c r="D449" s="58">
        <v>10</v>
      </c>
      <c r="E449" s="58">
        <v>18</v>
      </c>
      <c r="F449" s="59">
        <f t="shared" si="47"/>
        <v>43702</v>
      </c>
      <c r="G449" s="59">
        <f t="shared" si="48"/>
        <v>43733</v>
      </c>
      <c r="H449" s="31">
        <f t="shared" si="46"/>
        <v>31</v>
      </c>
    </row>
    <row r="450" spans="4:8" x14ac:dyDescent="0.2">
      <c r="D450" s="58">
        <v>10</v>
      </c>
      <c r="E450" s="58">
        <v>19</v>
      </c>
      <c r="F450" s="59">
        <f t="shared" si="47"/>
        <v>43702</v>
      </c>
      <c r="G450" s="59">
        <f t="shared" si="48"/>
        <v>43733</v>
      </c>
      <c r="H450" s="31">
        <f t="shared" si="46"/>
        <v>31</v>
      </c>
    </row>
    <row r="451" spans="4:8" x14ac:dyDescent="0.2">
      <c r="D451" s="58">
        <v>11</v>
      </c>
      <c r="E451" s="58">
        <v>1</v>
      </c>
      <c r="F451" s="59">
        <f t="shared" si="47"/>
        <v>43733</v>
      </c>
      <c r="G451" s="59">
        <f t="shared" si="48"/>
        <v>43763</v>
      </c>
      <c r="H451" s="31">
        <f t="shared" si="46"/>
        <v>30</v>
      </c>
    </row>
    <row r="452" spans="4:8" x14ac:dyDescent="0.2">
      <c r="D452" s="58">
        <v>11</v>
      </c>
      <c r="E452" s="58">
        <v>2</v>
      </c>
      <c r="F452" s="59">
        <f t="shared" si="47"/>
        <v>43733</v>
      </c>
      <c r="G452" s="59">
        <f t="shared" si="48"/>
        <v>43763</v>
      </c>
      <c r="H452" s="31">
        <f t="shared" si="46"/>
        <v>30</v>
      </c>
    </row>
    <row r="453" spans="4:8" x14ac:dyDescent="0.2">
      <c r="D453" s="58">
        <v>11</v>
      </c>
      <c r="E453" s="58">
        <v>3</v>
      </c>
      <c r="F453" s="59">
        <f t="shared" si="47"/>
        <v>43733</v>
      </c>
      <c r="G453" s="59">
        <f t="shared" si="48"/>
        <v>43763</v>
      </c>
      <c r="H453" s="31">
        <f t="shared" si="46"/>
        <v>30</v>
      </c>
    </row>
    <row r="454" spans="4:8" x14ac:dyDescent="0.2">
      <c r="D454" s="58">
        <v>11</v>
      </c>
      <c r="E454" s="58">
        <v>4</v>
      </c>
      <c r="F454" s="59">
        <f t="shared" si="47"/>
        <v>43733</v>
      </c>
      <c r="G454" s="59">
        <f t="shared" si="48"/>
        <v>43763</v>
      </c>
      <c r="H454" s="31">
        <f t="shared" si="46"/>
        <v>30</v>
      </c>
    </row>
    <row r="455" spans="4:8" x14ac:dyDescent="0.2">
      <c r="D455" s="58">
        <v>11</v>
      </c>
      <c r="E455" s="58">
        <v>5</v>
      </c>
      <c r="F455" s="59">
        <f t="shared" si="47"/>
        <v>43733</v>
      </c>
      <c r="G455" s="59">
        <f t="shared" si="48"/>
        <v>43763</v>
      </c>
      <c r="H455" s="31">
        <f t="shared" si="46"/>
        <v>30</v>
      </c>
    </row>
    <row r="456" spans="4:8" x14ac:dyDescent="0.2">
      <c r="D456" s="58">
        <v>11</v>
      </c>
      <c r="E456" s="58">
        <v>6</v>
      </c>
      <c r="F456" s="59">
        <f t="shared" si="47"/>
        <v>43733</v>
      </c>
      <c r="G456" s="59">
        <f t="shared" si="48"/>
        <v>43763</v>
      </c>
      <c r="H456" s="31">
        <f t="shared" si="46"/>
        <v>30</v>
      </c>
    </row>
    <row r="457" spans="4:8" x14ac:dyDescent="0.2">
      <c r="D457" s="58">
        <v>11</v>
      </c>
      <c r="E457" s="58">
        <v>7</v>
      </c>
      <c r="F457" s="59">
        <f t="shared" si="47"/>
        <v>43733</v>
      </c>
      <c r="G457" s="59">
        <f t="shared" si="48"/>
        <v>43763</v>
      </c>
      <c r="H457" s="31">
        <f t="shared" si="46"/>
        <v>30</v>
      </c>
    </row>
    <row r="458" spans="4:8" x14ac:dyDescent="0.2">
      <c r="D458" s="58">
        <v>11</v>
      </c>
      <c r="E458" s="58">
        <v>8</v>
      </c>
      <c r="F458" s="59">
        <f t="shared" si="47"/>
        <v>43733</v>
      </c>
      <c r="G458" s="59">
        <f t="shared" si="48"/>
        <v>43763</v>
      </c>
      <c r="H458" s="31">
        <f t="shared" si="46"/>
        <v>30</v>
      </c>
    </row>
    <row r="459" spans="4:8" x14ac:dyDescent="0.2">
      <c r="D459" s="58">
        <v>11</v>
      </c>
      <c r="E459" s="58">
        <v>9</v>
      </c>
      <c r="F459" s="59">
        <f t="shared" si="47"/>
        <v>43733</v>
      </c>
      <c r="G459" s="59">
        <f t="shared" si="48"/>
        <v>43763</v>
      </c>
      <c r="H459" s="31">
        <f t="shared" si="46"/>
        <v>30</v>
      </c>
    </row>
    <row r="460" spans="4:8" x14ac:dyDescent="0.2">
      <c r="D460" s="58">
        <v>11</v>
      </c>
      <c r="E460" s="58">
        <v>10</v>
      </c>
      <c r="F460" s="59">
        <f t="shared" si="47"/>
        <v>43733</v>
      </c>
      <c r="G460" s="59">
        <f t="shared" si="48"/>
        <v>43763</v>
      </c>
      <c r="H460" s="31">
        <f t="shared" si="46"/>
        <v>30</v>
      </c>
    </row>
    <row r="461" spans="4:8" x14ac:dyDescent="0.2">
      <c r="D461" s="58">
        <v>11</v>
      </c>
      <c r="E461" s="58">
        <v>11</v>
      </c>
      <c r="F461" s="59">
        <f t="shared" si="47"/>
        <v>43733</v>
      </c>
      <c r="G461" s="59">
        <f t="shared" si="48"/>
        <v>43763</v>
      </c>
      <c r="H461" s="31">
        <f t="shared" si="46"/>
        <v>30</v>
      </c>
    </row>
    <row r="462" spans="4:8" x14ac:dyDescent="0.2">
      <c r="D462" s="58">
        <v>11</v>
      </c>
      <c r="E462" s="58">
        <v>12</v>
      </c>
      <c r="F462" s="59">
        <f t="shared" si="47"/>
        <v>43733</v>
      </c>
      <c r="G462" s="59">
        <f t="shared" si="48"/>
        <v>43763</v>
      </c>
      <c r="H462" s="31">
        <f t="shared" si="46"/>
        <v>30</v>
      </c>
    </row>
    <row r="463" spans="4:8" x14ac:dyDescent="0.2">
      <c r="D463" s="58">
        <v>11</v>
      </c>
      <c r="E463" s="58">
        <v>13</v>
      </c>
      <c r="F463" s="59">
        <f t="shared" si="47"/>
        <v>43733</v>
      </c>
      <c r="G463" s="59">
        <f t="shared" si="48"/>
        <v>43763</v>
      </c>
      <c r="H463" s="31">
        <f t="shared" si="46"/>
        <v>30</v>
      </c>
    </row>
    <row r="464" spans="4:8" x14ac:dyDescent="0.2">
      <c r="D464" s="58">
        <v>11</v>
      </c>
      <c r="E464" s="58">
        <v>14</v>
      </c>
      <c r="F464" s="59">
        <f t="shared" si="47"/>
        <v>43733</v>
      </c>
      <c r="G464" s="59">
        <f t="shared" si="48"/>
        <v>43763</v>
      </c>
      <c r="H464" s="31">
        <f t="shared" si="46"/>
        <v>30</v>
      </c>
    </row>
    <row r="465" spans="4:8" x14ac:dyDescent="0.2">
      <c r="D465" s="58">
        <v>11</v>
      </c>
      <c r="E465" s="58">
        <v>15</v>
      </c>
      <c r="F465" s="59">
        <f t="shared" si="47"/>
        <v>43733</v>
      </c>
      <c r="G465" s="59">
        <f t="shared" si="48"/>
        <v>43763</v>
      </c>
      <c r="H465" s="31">
        <f t="shared" si="46"/>
        <v>30</v>
      </c>
    </row>
    <row r="466" spans="4:8" x14ac:dyDescent="0.2">
      <c r="D466" s="58">
        <v>11</v>
      </c>
      <c r="E466" s="58">
        <v>16</v>
      </c>
      <c r="F466" s="59">
        <f t="shared" si="47"/>
        <v>43733</v>
      </c>
      <c r="G466" s="59">
        <f t="shared" si="48"/>
        <v>43763</v>
      </c>
      <c r="H466" s="31">
        <f t="shared" si="46"/>
        <v>30</v>
      </c>
    </row>
    <row r="467" spans="4:8" x14ac:dyDescent="0.2">
      <c r="D467" s="58">
        <v>11</v>
      </c>
      <c r="E467" s="58">
        <v>17</v>
      </c>
      <c r="F467" s="59">
        <f t="shared" si="47"/>
        <v>43733</v>
      </c>
      <c r="G467" s="59">
        <f t="shared" si="48"/>
        <v>43763</v>
      </c>
      <c r="H467" s="31">
        <f t="shared" si="46"/>
        <v>30</v>
      </c>
    </row>
    <row r="468" spans="4:8" x14ac:dyDescent="0.2">
      <c r="D468" s="58">
        <v>11</v>
      </c>
      <c r="E468" s="58">
        <v>18</v>
      </c>
      <c r="F468" s="59">
        <f t="shared" si="47"/>
        <v>43733</v>
      </c>
      <c r="G468" s="59">
        <f t="shared" si="48"/>
        <v>43763</v>
      </c>
      <c r="H468" s="31">
        <f t="shared" si="46"/>
        <v>30</v>
      </c>
    </row>
    <row r="469" spans="4:8" x14ac:dyDescent="0.2">
      <c r="D469" s="58">
        <v>11</v>
      </c>
      <c r="E469" s="58">
        <v>19</v>
      </c>
      <c r="F469" s="59">
        <f t="shared" si="47"/>
        <v>43733</v>
      </c>
      <c r="G469" s="59">
        <f t="shared" si="48"/>
        <v>43763</v>
      </c>
      <c r="H469" s="31">
        <f t="shared" si="46"/>
        <v>30</v>
      </c>
    </row>
    <row r="470" spans="4:8" x14ac:dyDescent="0.2">
      <c r="D470" s="58">
        <v>12</v>
      </c>
      <c r="E470" s="58">
        <v>1</v>
      </c>
      <c r="F470" s="59">
        <f t="shared" si="47"/>
        <v>43763</v>
      </c>
      <c r="G470" s="59">
        <f t="shared" si="48"/>
        <v>43794</v>
      </c>
      <c r="H470" s="31">
        <f t="shared" si="46"/>
        <v>31</v>
      </c>
    </row>
    <row r="471" spans="4:8" x14ac:dyDescent="0.2">
      <c r="D471" s="58">
        <v>12</v>
      </c>
      <c r="E471" s="58">
        <v>2</v>
      </c>
      <c r="F471" s="59">
        <f t="shared" si="47"/>
        <v>43763</v>
      </c>
      <c r="G471" s="59">
        <f t="shared" si="48"/>
        <v>43794</v>
      </c>
      <c r="H471" s="31">
        <f t="shared" si="46"/>
        <v>31</v>
      </c>
    </row>
    <row r="472" spans="4:8" x14ac:dyDescent="0.2">
      <c r="D472" s="58">
        <v>12</v>
      </c>
      <c r="E472" s="58">
        <v>3</v>
      </c>
      <c r="F472" s="59">
        <f t="shared" si="47"/>
        <v>43763</v>
      </c>
      <c r="G472" s="59">
        <f t="shared" si="48"/>
        <v>43794</v>
      </c>
      <c r="H472" s="31">
        <f t="shared" si="46"/>
        <v>31</v>
      </c>
    </row>
    <row r="473" spans="4:8" x14ac:dyDescent="0.2">
      <c r="D473" s="58">
        <v>12</v>
      </c>
      <c r="E473" s="58">
        <v>4</v>
      </c>
      <c r="F473" s="59">
        <f t="shared" si="47"/>
        <v>43763</v>
      </c>
      <c r="G473" s="59">
        <f t="shared" si="48"/>
        <v>43794</v>
      </c>
      <c r="H473" s="31">
        <f t="shared" si="46"/>
        <v>31</v>
      </c>
    </row>
    <row r="474" spans="4:8" x14ac:dyDescent="0.2">
      <c r="D474" s="58">
        <v>12</v>
      </c>
      <c r="E474" s="58">
        <v>5</v>
      </c>
      <c r="F474" s="59">
        <f t="shared" si="47"/>
        <v>43763</v>
      </c>
      <c r="G474" s="59">
        <f t="shared" si="48"/>
        <v>43794</v>
      </c>
      <c r="H474" s="31">
        <f t="shared" si="46"/>
        <v>31</v>
      </c>
    </row>
    <row r="475" spans="4:8" x14ac:dyDescent="0.2">
      <c r="D475" s="58">
        <v>12</v>
      </c>
      <c r="E475" s="58">
        <v>6</v>
      </c>
      <c r="F475" s="59">
        <f t="shared" si="47"/>
        <v>43763</v>
      </c>
      <c r="G475" s="59">
        <f t="shared" si="48"/>
        <v>43794</v>
      </c>
      <c r="H475" s="31">
        <f t="shared" si="46"/>
        <v>31</v>
      </c>
    </row>
    <row r="476" spans="4:8" x14ac:dyDescent="0.2">
      <c r="D476" s="58">
        <v>12</v>
      </c>
      <c r="E476" s="58">
        <v>7</v>
      </c>
      <c r="F476" s="59">
        <f t="shared" si="47"/>
        <v>43763</v>
      </c>
      <c r="G476" s="59">
        <f t="shared" si="48"/>
        <v>43794</v>
      </c>
      <c r="H476" s="31">
        <f t="shared" si="46"/>
        <v>31</v>
      </c>
    </row>
    <row r="477" spans="4:8" x14ac:dyDescent="0.2">
      <c r="D477" s="58">
        <v>12</v>
      </c>
      <c r="E477" s="58">
        <v>8</v>
      </c>
      <c r="F477" s="59">
        <f t="shared" si="47"/>
        <v>43763</v>
      </c>
      <c r="G477" s="59">
        <f t="shared" si="48"/>
        <v>43794</v>
      </c>
      <c r="H477" s="31">
        <f t="shared" si="46"/>
        <v>31</v>
      </c>
    </row>
    <row r="478" spans="4:8" x14ac:dyDescent="0.2">
      <c r="D478" s="58">
        <v>12</v>
      </c>
      <c r="E478" s="58">
        <v>9</v>
      </c>
      <c r="F478" s="59">
        <f t="shared" si="47"/>
        <v>43763</v>
      </c>
      <c r="G478" s="59">
        <f t="shared" si="48"/>
        <v>43794</v>
      </c>
      <c r="H478" s="31">
        <f t="shared" si="46"/>
        <v>31</v>
      </c>
    </row>
    <row r="479" spans="4:8" x14ac:dyDescent="0.2">
      <c r="D479" s="58">
        <v>12</v>
      </c>
      <c r="E479" s="58">
        <v>10</v>
      </c>
      <c r="F479" s="59">
        <f t="shared" si="47"/>
        <v>43763</v>
      </c>
      <c r="G479" s="59">
        <f t="shared" si="48"/>
        <v>43794</v>
      </c>
      <c r="H479" s="31">
        <f t="shared" si="46"/>
        <v>31</v>
      </c>
    </row>
    <row r="480" spans="4:8" x14ac:dyDescent="0.2">
      <c r="D480" s="58">
        <v>12</v>
      </c>
      <c r="E480" s="58">
        <v>11</v>
      </c>
      <c r="F480" s="59">
        <f t="shared" si="47"/>
        <v>43763</v>
      </c>
      <c r="G480" s="59">
        <f t="shared" si="48"/>
        <v>43794</v>
      </c>
      <c r="H480" s="31">
        <f t="shared" si="46"/>
        <v>31</v>
      </c>
    </row>
    <row r="481" spans="4:8" x14ac:dyDescent="0.2">
      <c r="D481" s="58">
        <v>12</v>
      </c>
      <c r="E481" s="58">
        <v>12</v>
      </c>
      <c r="F481" s="59">
        <f t="shared" si="47"/>
        <v>43763</v>
      </c>
      <c r="G481" s="59">
        <f t="shared" si="48"/>
        <v>43794</v>
      </c>
      <c r="H481" s="31">
        <f t="shared" si="46"/>
        <v>31</v>
      </c>
    </row>
    <row r="482" spans="4:8" x14ac:dyDescent="0.2">
      <c r="D482" s="58">
        <v>12</v>
      </c>
      <c r="E482" s="58">
        <v>13</v>
      </c>
      <c r="F482" s="59">
        <f t="shared" si="47"/>
        <v>43763</v>
      </c>
      <c r="G482" s="59">
        <f t="shared" si="48"/>
        <v>43794</v>
      </c>
      <c r="H482" s="31">
        <f t="shared" ref="H482:H488" si="49">G482-F482</f>
        <v>31</v>
      </c>
    </row>
    <row r="483" spans="4:8" x14ac:dyDescent="0.2">
      <c r="D483" s="58">
        <v>12</v>
      </c>
      <c r="E483" s="58">
        <v>14</v>
      </c>
      <c r="F483" s="59">
        <f t="shared" si="47"/>
        <v>43763</v>
      </c>
      <c r="G483" s="59">
        <f t="shared" si="48"/>
        <v>43794</v>
      </c>
      <c r="H483" s="31">
        <f t="shared" si="49"/>
        <v>31</v>
      </c>
    </row>
    <row r="484" spans="4:8" x14ac:dyDescent="0.2">
      <c r="D484" s="58">
        <v>12</v>
      </c>
      <c r="E484" s="58">
        <v>15</v>
      </c>
      <c r="F484" s="59">
        <f t="shared" si="47"/>
        <v>43763</v>
      </c>
      <c r="G484" s="59">
        <f t="shared" si="48"/>
        <v>43794</v>
      </c>
      <c r="H484" s="31">
        <f t="shared" si="49"/>
        <v>31</v>
      </c>
    </row>
    <row r="485" spans="4:8" x14ac:dyDescent="0.2">
      <c r="D485" s="58">
        <v>12</v>
      </c>
      <c r="E485" s="58">
        <v>16</v>
      </c>
      <c r="F485" s="59">
        <f t="shared" si="47"/>
        <v>43763</v>
      </c>
      <c r="G485" s="59">
        <f t="shared" si="48"/>
        <v>43794</v>
      </c>
      <c r="H485" s="31">
        <f t="shared" si="49"/>
        <v>31</v>
      </c>
    </row>
    <row r="486" spans="4:8" x14ac:dyDescent="0.2">
      <c r="D486" s="58">
        <v>12</v>
      </c>
      <c r="E486" s="58">
        <v>17</v>
      </c>
      <c r="F486" s="59">
        <f t="shared" si="47"/>
        <v>43763</v>
      </c>
      <c r="G486" s="59">
        <f t="shared" si="48"/>
        <v>43794</v>
      </c>
      <c r="H486" s="31">
        <f t="shared" si="49"/>
        <v>31</v>
      </c>
    </row>
    <row r="487" spans="4:8" x14ac:dyDescent="0.2">
      <c r="D487" s="58">
        <v>12</v>
      </c>
      <c r="E487" s="58">
        <v>18</v>
      </c>
      <c r="F487" s="59">
        <f t="shared" si="47"/>
        <v>43763</v>
      </c>
      <c r="G487" s="59">
        <f t="shared" si="48"/>
        <v>43794</v>
      </c>
      <c r="H487" s="31">
        <f t="shared" si="49"/>
        <v>31</v>
      </c>
    </row>
    <row r="488" spans="4:8" x14ac:dyDescent="0.2">
      <c r="D488" s="58">
        <v>12</v>
      </c>
      <c r="E488" s="58">
        <v>19</v>
      </c>
      <c r="F488" s="59">
        <f t="shared" si="47"/>
        <v>43763</v>
      </c>
      <c r="G488" s="59">
        <f t="shared" si="48"/>
        <v>43794</v>
      </c>
      <c r="H488" s="31">
        <f t="shared" si="49"/>
        <v>31</v>
      </c>
    </row>
    <row r="489" spans="4:8" x14ac:dyDescent="0.2">
      <c r="D489" s="58"/>
      <c r="E489" s="58"/>
      <c r="G489" s="59"/>
    </row>
    <row r="490" spans="4:8" x14ac:dyDescent="0.2">
      <c r="D490" s="58"/>
      <c r="E490" s="58"/>
      <c r="G490" s="59"/>
    </row>
    <row r="491" spans="4:8" x14ac:dyDescent="0.2">
      <c r="D491" s="58"/>
      <c r="E491" s="58"/>
      <c r="G491" s="59"/>
    </row>
    <row r="492" spans="4:8" x14ac:dyDescent="0.2">
      <c r="D492" s="58"/>
      <c r="E492" s="58"/>
      <c r="G492" s="59"/>
    </row>
    <row r="493" spans="4:8" x14ac:dyDescent="0.2">
      <c r="D493" s="58"/>
      <c r="E493" s="58"/>
      <c r="G493" s="59"/>
    </row>
    <row r="494" spans="4:8" x14ac:dyDescent="0.2">
      <c r="D494" s="58"/>
      <c r="E494" s="58"/>
      <c r="G494" s="59"/>
    </row>
    <row r="495" spans="4:8" x14ac:dyDescent="0.2">
      <c r="D495" s="58"/>
      <c r="E495" s="58"/>
      <c r="G495" s="59"/>
    </row>
    <row r="496" spans="4:8" x14ac:dyDescent="0.2">
      <c r="D496" s="58"/>
      <c r="E496" s="58"/>
      <c r="G496" s="59"/>
    </row>
    <row r="497" spans="4:7" x14ac:dyDescent="0.2">
      <c r="D497" s="58"/>
      <c r="E497" s="58"/>
      <c r="G497" s="59"/>
    </row>
    <row r="498" spans="4:7" x14ac:dyDescent="0.2">
      <c r="D498" s="58"/>
      <c r="E498" s="58"/>
      <c r="G498" s="59"/>
    </row>
    <row r="499" spans="4:7" x14ac:dyDescent="0.2">
      <c r="D499" s="58"/>
      <c r="E499" s="58"/>
      <c r="G499" s="59"/>
    </row>
    <row r="500" spans="4:7" x14ac:dyDescent="0.2">
      <c r="D500" s="58"/>
      <c r="E500" s="58"/>
      <c r="G500" s="59"/>
    </row>
    <row r="501" spans="4:7" x14ac:dyDescent="0.2">
      <c r="D501" s="58"/>
      <c r="E501" s="58"/>
      <c r="G501" s="59"/>
    </row>
    <row r="502" spans="4:7" x14ac:dyDescent="0.2">
      <c r="D502" s="58"/>
      <c r="E502" s="58"/>
      <c r="G502" s="59"/>
    </row>
    <row r="503" spans="4:7" x14ac:dyDescent="0.2">
      <c r="D503" s="58"/>
      <c r="E503" s="58"/>
      <c r="G503" s="59"/>
    </row>
    <row r="504" spans="4:7" x14ac:dyDescent="0.2">
      <c r="D504" s="58"/>
      <c r="E504" s="58"/>
      <c r="G504" s="59"/>
    </row>
    <row r="505" spans="4:7" x14ac:dyDescent="0.2">
      <c r="D505" s="58"/>
      <c r="E505" s="58"/>
      <c r="G505" s="59"/>
    </row>
    <row r="506" spans="4:7" x14ac:dyDescent="0.2">
      <c r="D506" s="58"/>
      <c r="E506" s="58"/>
      <c r="G506" s="59"/>
    </row>
    <row r="507" spans="4:7" x14ac:dyDescent="0.2">
      <c r="D507" s="58"/>
      <c r="E507" s="58"/>
      <c r="G507" s="59"/>
    </row>
  </sheetData>
  <mergeCells count="1">
    <mergeCell ref="BB7:BE9"/>
  </mergeCells>
  <conditionalFormatting sqref="AK14 AJ15:AJ249">
    <cfRule type="cellIs" dxfId="2" priority="1" operator="greaterThan">
      <formula>4</formula>
    </cfRule>
  </conditionalFormatting>
  <pageMargins left="0.45" right="0.45" top="0.75" bottom="0.5" header="0.3" footer="0.3"/>
  <pageSetup scale="22" orientation="landscape" horizontalDpi="72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88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B21" sqref="B21"/>
    </sheetView>
  </sheetViews>
  <sheetFormatPr defaultColWidth="14.7109375" defaultRowHeight="15" x14ac:dyDescent="0.25"/>
  <cols>
    <col min="1" max="1" width="20.7109375" customWidth="1"/>
    <col min="12" max="12" width="15" bestFit="1" customWidth="1"/>
  </cols>
  <sheetData>
    <row r="1" spans="1:12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12" x14ac:dyDescent="0.25">
      <c r="A2" s="6" t="s">
        <v>8</v>
      </c>
      <c r="B2" s="21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12" x14ac:dyDescent="0.25">
      <c r="A3" s="10" t="s">
        <v>497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12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12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12" ht="9" customHeight="1" x14ac:dyDescent="0.25"/>
    <row r="7" spans="1:12" x14ac:dyDescent="0.25">
      <c r="A7" s="19" t="str">
        <f>'CSWNA Summary'!A8&amp;" Billing Cycle"</f>
        <v>February  2019 Billing Cycle</v>
      </c>
    </row>
    <row r="8" spans="1:12" x14ac:dyDescent="0.25">
      <c r="A8" s="204" t="s">
        <v>519</v>
      </c>
      <c r="B8" s="3">
        <f>Input_NEMO!H6</f>
        <v>1104.8953623956074</v>
      </c>
      <c r="C8" s="3">
        <f>Input_NEMO!G6</f>
        <v>1241.5</v>
      </c>
      <c r="D8" s="3">
        <f t="shared" ref="D8" si="1">+B8-C8</f>
        <v>-136.60463760439256</v>
      </c>
      <c r="E8" s="3">
        <f>Input_NEMO!I6</f>
        <v>16080</v>
      </c>
      <c r="F8" s="28">
        <f>Assumptions!B7</f>
        <v>0.11254740000000001</v>
      </c>
      <c r="G8" s="21">
        <f>+D8*E8*$F$8</f>
        <v>-247221.90838829114</v>
      </c>
      <c r="H8" s="29">
        <v>0.33606999999999998</v>
      </c>
      <c r="I8" s="108">
        <f>+ROUND(G8*$H$8,0)</f>
        <v>-83084</v>
      </c>
      <c r="K8" s="3"/>
      <c r="L8" s="108"/>
    </row>
    <row r="9" spans="1:12" x14ac:dyDescent="0.25">
      <c r="A9" s="1"/>
      <c r="B9" s="3"/>
      <c r="C9" s="3"/>
      <c r="D9" s="3"/>
      <c r="E9" s="3"/>
      <c r="G9" s="21"/>
      <c r="I9" s="2"/>
    </row>
    <row r="10" spans="1:12" ht="15.75" thickBot="1" x14ac:dyDescent="0.3">
      <c r="A10" s="1" t="s">
        <v>18</v>
      </c>
      <c r="B10" s="20">
        <f>SUM(B8:B8)</f>
        <v>1104.8953623956074</v>
      </c>
      <c r="C10" s="20">
        <f>SUM(C8:C8)</f>
        <v>1241.5</v>
      </c>
      <c r="D10" s="20">
        <f>SUM(D8:D8)</f>
        <v>-136.60463760439256</v>
      </c>
      <c r="E10" s="20">
        <f>SUM(E8:E8)</f>
        <v>16080</v>
      </c>
      <c r="G10" s="22">
        <f>SUM(G8:G8)</f>
        <v>-247221.90838829114</v>
      </c>
      <c r="H10" s="18">
        <f>SUM(H8:H8)</f>
        <v>0.33606999999999998</v>
      </c>
      <c r="I10" s="219">
        <f>SUM(I8:I8)</f>
        <v>-83084</v>
      </c>
    </row>
    <row r="11" spans="1:12" ht="15.75" thickTop="1" x14ac:dyDescent="0.25">
      <c r="A11" s="1"/>
    </row>
    <row r="12" spans="1:12" x14ac:dyDescent="0.25">
      <c r="A12" s="1"/>
    </row>
    <row r="13" spans="1:12" x14ac:dyDescent="0.25">
      <c r="A13" t="s">
        <v>24</v>
      </c>
      <c r="I13" s="218">
        <f>I10</f>
        <v>-83084</v>
      </c>
    </row>
    <row r="15" spans="1:12" x14ac:dyDescent="0.25">
      <c r="A15" t="s">
        <v>26</v>
      </c>
      <c r="I15" s="30">
        <f>Assumptions!B20</f>
        <v>11089284.458101537</v>
      </c>
    </row>
    <row r="17" spans="1:10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-7.4900000000000001E-3</v>
      </c>
      <c r="J17" s="160"/>
    </row>
    <row r="20" spans="1:10" x14ac:dyDescent="0.25">
      <c r="A20" s="19" t="str">
        <f>'CSWNA Summary'!A9&amp;" Billing Cycle"</f>
        <v>March  2019 Billing Cycle</v>
      </c>
    </row>
    <row r="21" spans="1:10" x14ac:dyDescent="0.25">
      <c r="A21" s="204" t="s">
        <v>519</v>
      </c>
      <c r="B21" s="3">
        <f>Input_NEMO!H9</f>
        <v>863.13300678001997</v>
      </c>
      <c r="C21" s="3">
        <f>Input_NEMO!G9</f>
        <v>1030.5</v>
      </c>
      <c r="D21" s="3">
        <f t="shared" ref="D21" si="2">+B21-C21</f>
        <v>-167.36699321998003</v>
      </c>
      <c r="E21" s="3">
        <f>Input_NEMO!I9</f>
        <v>16295</v>
      </c>
      <c r="F21" s="28">
        <f>F8</f>
        <v>0.11254740000000001</v>
      </c>
      <c r="G21" s="21">
        <f>+D21*E21*$F$21</f>
        <v>-306944.35130377638</v>
      </c>
      <c r="H21" s="29">
        <v>0.33606999999999998</v>
      </c>
      <c r="I21" s="108">
        <f>+ROUND(G21*$H$8,0)</f>
        <v>-103155</v>
      </c>
    </row>
    <row r="22" spans="1:10" x14ac:dyDescent="0.25">
      <c r="A22" s="1"/>
      <c r="B22" s="3"/>
      <c r="C22" s="3"/>
      <c r="D22" s="3"/>
      <c r="E22" s="3"/>
      <c r="G22" s="21"/>
      <c r="I22" s="2"/>
    </row>
    <row r="23" spans="1:10" ht="15.75" thickBot="1" x14ac:dyDescent="0.3">
      <c r="A23" s="1" t="s">
        <v>18</v>
      </c>
      <c r="B23" s="20">
        <f>SUM(B21:B21)</f>
        <v>863.13300678001997</v>
      </c>
      <c r="C23" s="20">
        <f>SUM(C21:C21)</f>
        <v>1030.5</v>
      </c>
      <c r="D23" s="20">
        <f>SUM(D21:D21)</f>
        <v>-167.36699321998003</v>
      </c>
      <c r="E23" s="20">
        <f>SUM(E21:E21)</f>
        <v>16295</v>
      </c>
      <c r="G23" s="22">
        <f>SUM(G21:G21)</f>
        <v>-306944.35130377638</v>
      </c>
      <c r="H23" s="18">
        <f>SUM(H21:H21)</f>
        <v>0.33606999999999998</v>
      </c>
      <c r="I23" s="219">
        <f>SUM(I21:I21)</f>
        <v>-103155</v>
      </c>
    </row>
    <row r="24" spans="1:10" ht="15.75" thickTop="1" x14ac:dyDescent="0.25">
      <c r="A24" s="1"/>
      <c r="B24" s="203"/>
      <c r="C24" s="203"/>
      <c r="D24" s="203"/>
      <c r="E24" s="203"/>
      <c r="G24" s="215"/>
      <c r="H24" s="161"/>
      <c r="I24" s="205"/>
    </row>
    <row r="26" spans="1:10" x14ac:dyDescent="0.25">
      <c r="A26" t="s">
        <v>24</v>
      </c>
      <c r="I26" s="218">
        <f>I23</f>
        <v>-103155</v>
      </c>
    </row>
    <row r="28" spans="1:10" x14ac:dyDescent="0.25">
      <c r="A28" t="s">
        <v>26</v>
      </c>
      <c r="I28" s="30">
        <f>I15</f>
        <v>11089284.458101537</v>
      </c>
    </row>
    <row r="30" spans="1:10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-9.2999999999999992E-3</v>
      </c>
    </row>
    <row r="33" spans="1:10" x14ac:dyDescent="0.25">
      <c r="A33" s="19" t="str">
        <f>'CSWNA Summary'!A10&amp;" Billing Cycle"</f>
        <v>April 2019 Billing Cycle</v>
      </c>
    </row>
    <row r="34" spans="1:10" x14ac:dyDescent="0.25">
      <c r="A34" s="204" t="s">
        <v>519</v>
      </c>
      <c r="B34" s="3">
        <f>Input_NEMO!H12</f>
        <v>442.44759856630822</v>
      </c>
      <c r="C34" s="3">
        <f>Input_NEMO!G12</f>
        <v>451.5</v>
      </c>
      <c r="D34" s="3">
        <f>+B34-C34</f>
        <v>-9.0524014336917844</v>
      </c>
      <c r="E34" s="3">
        <f>Input_NEMO!I12</f>
        <v>16154</v>
      </c>
      <c r="F34" s="28">
        <f>F21</f>
        <v>0.11254740000000001</v>
      </c>
      <c r="G34" s="21">
        <f>+D34*E34*F34</f>
        <v>-16458.08685564074</v>
      </c>
      <c r="H34" s="29">
        <v>0.33606999999999998</v>
      </c>
      <c r="I34" s="108">
        <f>+ROUND(G34*$H$8,0)</f>
        <v>-5531</v>
      </c>
    </row>
    <row r="35" spans="1:10" x14ac:dyDescent="0.25">
      <c r="A35" s="1"/>
      <c r="B35" s="3"/>
      <c r="C35" s="3"/>
      <c r="D35" s="3"/>
      <c r="E35" s="3"/>
      <c r="G35" s="21"/>
      <c r="I35" s="2"/>
    </row>
    <row r="36" spans="1:10" ht="15.75" thickBot="1" x14ac:dyDescent="0.3">
      <c r="A36" s="1" t="s">
        <v>18</v>
      </c>
      <c r="B36" s="20">
        <f>SUM(B34:B34)</f>
        <v>442.44759856630822</v>
      </c>
      <c r="C36" s="20">
        <f>SUM(C34:C34)</f>
        <v>451.5</v>
      </c>
      <c r="D36" s="20">
        <f>SUM(D34:D34)</f>
        <v>-9.0524014336917844</v>
      </c>
      <c r="E36" s="20">
        <f>SUM(E34:E34)</f>
        <v>16154</v>
      </c>
      <c r="G36" s="22">
        <f>SUM(G34:G34)</f>
        <v>-16458.08685564074</v>
      </c>
      <c r="H36" s="18">
        <f>SUM(H34:H34)</f>
        <v>0.33606999999999998</v>
      </c>
      <c r="I36" s="108">
        <f>SUM(I34:I34)</f>
        <v>-5531</v>
      </c>
    </row>
    <row r="37" spans="1:10" ht="15.75" thickTop="1" x14ac:dyDescent="0.25"/>
    <row r="39" spans="1:10" x14ac:dyDescent="0.25">
      <c r="A39" t="s">
        <v>24</v>
      </c>
      <c r="I39" s="108">
        <f>I36</f>
        <v>-5531</v>
      </c>
    </row>
    <row r="41" spans="1:10" x14ac:dyDescent="0.25">
      <c r="A41" t="s">
        <v>26</v>
      </c>
      <c r="I41" s="30">
        <f>I28</f>
        <v>11089284.458101537</v>
      </c>
    </row>
    <row r="43" spans="1:10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-5.0000000000000001E-4</v>
      </c>
    </row>
    <row r="46" spans="1:10" x14ac:dyDescent="0.25">
      <c r="A46" s="19" t="str">
        <f>'CSWNA Summary'!A11&amp;" Billing Cycle"</f>
        <v>May 2019 Billing Cycle</v>
      </c>
    </row>
    <row r="47" spans="1:10" x14ac:dyDescent="0.25">
      <c r="A47" s="204" t="s">
        <v>519</v>
      </c>
      <c r="B47" s="3">
        <f>Input_NEMO!H15</f>
        <v>231.67243130227004</v>
      </c>
      <c r="C47" s="3">
        <f>Input_NEMO!G15</f>
        <v>294.5</v>
      </c>
      <c r="D47" s="3">
        <f>+B47-C47</f>
        <v>-62.827568697729959</v>
      </c>
      <c r="E47" s="3">
        <f>Input_NEMO!I15</f>
        <v>15957</v>
      </c>
      <c r="F47" s="28">
        <f>F34</f>
        <v>0.11254740000000001</v>
      </c>
      <c r="G47" s="21">
        <f>+D47*E47*F47</f>
        <v>-112833.2156652885</v>
      </c>
      <c r="H47" s="29">
        <v>0.35071999999999998</v>
      </c>
      <c r="I47" s="108">
        <f>+G47*H47</f>
        <v>-39572.865398129979</v>
      </c>
      <c r="J47" s="110"/>
    </row>
    <row r="48" spans="1:10" x14ac:dyDescent="0.25">
      <c r="A48" s="1"/>
      <c r="B48" s="3"/>
      <c r="C48" s="3"/>
      <c r="D48" s="3"/>
      <c r="E48" s="3"/>
      <c r="G48" s="21"/>
      <c r="I48" s="2"/>
    </row>
    <row r="49" spans="1:10" ht="15.75" thickBot="1" x14ac:dyDescent="0.3">
      <c r="A49" s="1" t="s">
        <v>18</v>
      </c>
      <c r="B49" s="20">
        <f>SUM(B47:B47)</f>
        <v>231.67243130227004</v>
      </c>
      <c r="C49" s="20">
        <f>SUM(C47:C47)</f>
        <v>294.5</v>
      </c>
      <c r="D49" s="20">
        <f>SUM(D47:D47)</f>
        <v>-62.827568697729959</v>
      </c>
      <c r="E49" s="20">
        <f>SUM(E47:E47)</f>
        <v>15957</v>
      </c>
      <c r="G49" s="22">
        <f>SUM(G47:G47)</f>
        <v>-112833.2156652885</v>
      </c>
      <c r="H49" s="18">
        <f>SUM(H47:H47)</f>
        <v>0.35071999999999998</v>
      </c>
      <c r="I49" s="108">
        <f>SUM(I47:I47)</f>
        <v>-39572.865398129979</v>
      </c>
    </row>
    <row r="50" spans="1:10" ht="15.75" thickTop="1" x14ac:dyDescent="0.25">
      <c r="A50" s="1"/>
      <c r="B50" s="203"/>
      <c r="C50" s="203"/>
      <c r="D50" s="203"/>
      <c r="E50" s="203"/>
      <c r="G50" s="215"/>
      <c r="H50" s="161"/>
      <c r="I50" s="108"/>
    </row>
    <row r="51" spans="1:10" x14ac:dyDescent="0.25">
      <c r="D51" s="111"/>
    </row>
    <row r="52" spans="1:10" x14ac:dyDescent="0.25">
      <c r="A52" t="s">
        <v>24</v>
      </c>
      <c r="I52" s="108">
        <f>I49</f>
        <v>-39572.865398129979</v>
      </c>
    </row>
    <row r="54" spans="1:10" x14ac:dyDescent="0.25">
      <c r="A54" t="s">
        <v>26</v>
      </c>
      <c r="I54" s="30">
        <f>I41</f>
        <v>11089284.458101537</v>
      </c>
    </row>
    <row r="56" spans="1:10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-3.5699999999999998E-3</v>
      </c>
    </row>
    <row r="59" spans="1:10" x14ac:dyDescent="0.25">
      <c r="A59" s="19" t="str">
        <f>'CSWNA Summary'!A12&amp;" Billing Cycle"</f>
        <v>June 2019 Billing Cycle</v>
      </c>
    </row>
    <row r="60" spans="1:10" x14ac:dyDescent="0.25">
      <c r="A60" s="204" t="s">
        <v>519</v>
      </c>
      <c r="B60" s="3">
        <f>Input_NEMO!H18</f>
        <v>20.661612903225802</v>
      </c>
      <c r="C60" s="3">
        <f>Input_NEMO!G18</f>
        <v>11.5</v>
      </c>
      <c r="D60" s="3">
        <f>+B60-C60</f>
        <v>9.1616129032258016</v>
      </c>
      <c r="E60" s="3">
        <f>Input_NEMO!I18</f>
        <v>15525</v>
      </c>
      <c r="F60" s="28">
        <f>F47</f>
        <v>0.11254740000000001</v>
      </c>
      <c r="G60" s="21">
        <f>+D60*E60*F60</f>
        <v>16008.071429801606</v>
      </c>
      <c r="H60" s="29">
        <v>0.33239000000000002</v>
      </c>
      <c r="I60" s="108">
        <f>+ROUND(G60*$H$8,0)</f>
        <v>5380</v>
      </c>
      <c r="J60" s="110"/>
    </row>
    <row r="61" spans="1:10" x14ac:dyDescent="0.25">
      <c r="A61" s="1"/>
      <c r="B61" s="3"/>
      <c r="C61" s="3"/>
      <c r="D61" s="3"/>
      <c r="E61" s="3"/>
      <c r="G61" s="21"/>
      <c r="I61" s="2"/>
    </row>
    <row r="62" spans="1:10" ht="15.75" thickBot="1" x14ac:dyDescent="0.3">
      <c r="A62" s="1" t="s">
        <v>18</v>
      </c>
      <c r="B62" s="20">
        <f>SUM(B60:B60)</f>
        <v>20.661612903225802</v>
      </c>
      <c r="C62" s="20">
        <f>SUM(C60:C60)</f>
        <v>11.5</v>
      </c>
      <c r="D62" s="20">
        <f>SUM(D60:D60)</f>
        <v>9.1616129032258016</v>
      </c>
      <c r="E62" s="20">
        <f>SUM(E60:E60)</f>
        <v>15525</v>
      </c>
      <c r="G62" s="22">
        <f>SUM(G60:G60)</f>
        <v>16008.071429801606</v>
      </c>
      <c r="H62" s="18">
        <f>SUM(H60:H60)</f>
        <v>0.33239000000000002</v>
      </c>
      <c r="I62" s="108">
        <f>SUM(I60:I60)</f>
        <v>5380</v>
      </c>
    </row>
    <row r="63" spans="1:10" ht="15.75" thickTop="1" x14ac:dyDescent="0.25">
      <c r="A63" s="1"/>
      <c r="B63" s="203"/>
      <c r="C63" s="203"/>
      <c r="D63" s="203"/>
      <c r="E63" s="203"/>
      <c r="G63" s="215"/>
      <c r="H63" s="161"/>
      <c r="I63" s="108"/>
    </row>
    <row r="64" spans="1:10" x14ac:dyDescent="0.25">
      <c r="D64" s="111"/>
    </row>
    <row r="65" spans="1:9" x14ac:dyDescent="0.25">
      <c r="A65" t="s">
        <v>24</v>
      </c>
      <c r="I65" s="108">
        <f>I62</f>
        <v>5380</v>
      </c>
    </row>
    <row r="67" spans="1:9" x14ac:dyDescent="0.25">
      <c r="A67" t="s">
        <v>26</v>
      </c>
      <c r="I67" s="30">
        <f>I54</f>
        <v>11089284.458101537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4.8999999999999998E-4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204" t="s">
        <v>519</v>
      </c>
      <c r="B73" s="3">
        <f>Input_NEMO!H21</f>
        <v>1.9386200716845867</v>
      </c>
      <c r="C73" s="3">
        <f>Input_NEMO!G21</f>
        <v>0</v>
      </c>
      <c r="D73" s="3">
        <f>+B73-C73</f>
        <v>1.9386200716845867</v>
      </c>
      <c r="E73" s="3">
        <f>Input_NEMO!I21</f>
        <v>15235</v>
      </c>
      <c r="F73" s="28">
        <f>F60</f>
        <v>0.11254740000000001</v>
      </c>
      <c r="G73" s="21">
        <f>+D73*E73*F73</f>
        <v>3324.0735922728477</v>
      </c>
      <c r="H73" s="29">
        <v>0.33048</v>
      </c>
      <c r="I73" s="108">
        <f>+ROUND(G73*$H$8,0)</f>
        <v>1117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1.9386200716845867</v>
      </c>
      <c r="C75" s="20">
        <f>SUM(C73:C73)</f>
        <v>0</v>
      </c>
      <c r="D75" s="20">
        <f>SUM(D73:D73)</f>
        <v>1.9386200716845867</v>
      </c>
      <c r="E75" s="20">
        <f>SUM(E73:E73)</f>
        <v>15235</v>
      </c>
      <c r="G75" s="22">
        <f>SUM(G73:G73)</f>
        <v>3324.0735922728477</v>
      </c>
      <c r="H75" s="18">
        <f>SUM(H73:H73)</f>
        <v>0.33048</v>
      </c>
      <c r="I75" s="108">
        <f>SUM(I73:I73)</f>
        <v>1117</v>
      </c>
    </row>
    <row r="76" spans="1:9" ht="15.75" thickTop="1" x14ac:dyDescent="0.25">
      <c r="A76" s="1"/>
      <c r="B76" s="203"/>
      <c r="C76" s="203"/>
      <c r="D76" s="203"/>
      <c r="E76" s="203"/>
      <c r="G76" s="215"/>
      <c r="H76" s="161"/>
      <c r="I76" s="108"/>
    </row>
    <row r="78" spans="1:9" x14ac:dyDescent="0.25">
      <c r="A78" t="s">
        <v>24</v>
      </c>
      <c r="I78" s="108">
        <f>I75</f>
        <v>1117</v>
      </c>
    </row>
    <row r="80" spans="1:9" x14ac:dyDescent="0.25">
      <c r="A80" t="s">
        <v>26</v>
      </c>
      <c r="I80" s="30">
        <f>I67</f>
        <v>11089284.458101537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1E-4</v>
      </c>
    </row>
    <row r="87" spans="1:9" x14ac:dyDescent="0.25">
      <c r="B87" s="107"/>
    </row>
    <row r="88" spans="1:9" x14ac:dyDescent="0.25">
      <c r="B88" s="110"/>
    </row>
  </sheetData>
  <pageMargins left="0.45" right="0.45" top="0.75" bottom="0.5" header="0.3" footer="0.3"/>
  <pageSetup scale="75" orientation="landscape" horizontalDpi="72" verticalDpi="72" r:id="rId1"/>
  <rowBreaks count="1" manualBreakCount="1">
    <brk id="45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E507"/>
  <sheetViews>
    <sheetView zoomScale="85" zoomScaleNormal="85" workbookViewId="0">
      <selection activeCell="M16" sqref="M16"/>
    </sheetView>
  </sheetViews>
  <sheetFormatPr defaultColWidth="12.7109375" defaultRowHeight="15" x14ac:dyDescent="0.2"/>
  <cols>
    <col min="1" max="1" width="12.7109375" style="31"/>
    <col min="2" max="2" width="12.7109375" style="31" customWidth="1"/>
    <col min="3" max="3" width="7.7109375" style="31" bestFit="1" customWidth="1"/>
    <col min="4" max="9" width="12.7109375" style="31" customWidth="1"/>
    <col min="10" max="10" width="16.85546875" style="31" bestFit="1" customWidth="1"/>
    <col min="11" max="15" width="12.7109375" style="31" customWidth="1"/>
    <col min="16" max="51" width="12.7109375" style="31"/>
    <col min="52" max="52" width="21.5703125" style="31" customWidth="1"/>
    <col min="53" max="16384" width="12.7109375" style="31"/>
  </cols>
  <sheetData>
    <row r="1" spans="1:57" s="36" customFormat="1" ht="15" customHeight="1" x14ac:dyDescent="0.3">
      <c r="A1" s="35" t="s">
        <v>50</v>
      </c>
    </row>
    <row r="2" spans="1:57" s="36" customFormat="1" ht="15" customHeight="1" x14ac:dyDescent="0.25">
      <c r="A2" s="37"/>
    </row>
    <row r="3" spans="1:57" s="36" customFormat="1" ht="15" customHeight="1" x14ac:dyDescent="0.25">
      <c r="A3" s="38" t="s">
        <v>51</v>
      </c>
    </row>
    <row r="4" spans="1:57" s="36" customFormat="1" ht="15" customHeight="1" x14ac:dyDescent="0.25">
      <c r="A4" s="38"/>
      <c r="B4" s="39" t="str">
        <f t="shared" ref="B4:AS4" si="0">IF(ISERROR(MONTH(DATEVALUE("01/" &amp; B$7 &amp; "/" &amp; B8)))=FALSE,MONTH(DATEVALUE("01/" &amp; B$7 &amp; "/" &amp; B8))&amp;B8,0)</f>
        <v>12018</v>
      </c>
      <c r="C4" s="39">
        <f t="shared" si="0"/>
        <v>0</v>
      </c>
      <c r="D4" s="39" t="str">
        <f t="shared" si="0"/>
        <v>22018</v>
      </c>
      <c r="E4" s="39">
        <f t="shared" si="0"/>
        <v>0</v>
      </c>
      <c r="F4" s="39" t="str">
        <f t="shared" si="0"/>
        <v>32018</v>
      </c>
      <c r="G4" s="39">
        <f t="shared" si="0"/>
        <v>0</v>
      </c>
      <c r="H4" s="39" t="str">
        <f t="shared" si="0"/>
        <v>42018</v>
      </c>
      <c r="I4" s="39">
        <f t="shared" si="0"/>
        <v>0</v>
      </c>
      <c r="J4" s="39" t="str">
        <f t="shared" si="0"/>
        <v>52018</v>
      </c>
      <c r="K4" s="39">
        <f t="shared" si="0"/>
        <v>0</v>
      </c>
      <c r="L4" s="39" t="str">
        <f t="shared" si="0"/>
        <v>62018</v>
      </c>
      <c r="M4" s="39">
        <f t="shared" si="0"/>
        <v>0</v>
      </c>
      <c r="N4" s="39" t="str">
        <f t="shared" si="0"/>
        <v>72018</v>
      </c>
      <c r="O4" s="39">
        <f t="shared" si="0"/>
        <v>0</v>
      </c>
      <c r="P4" s="39" t="str">
        <f t="shared" si="0"/>
        <v>82018</v>
      </c>
      <c r="Q4" s="39">
        <f t="shared" si="0"/>
        <v>0</v>
      </c>
      <c r="R4" s="39" t="str">
        <f t="shared" si="0"/>
        <v>92018</v>
      </c>
      <c r="S4" s="39">
        <f t="shared" si="0"/>
        <v>0</v>
      </c>
      <c r="T4" s="39" t="str">
        <f t="shared" si="0"/>
        <v>102018</v>
      </c>
      <c r="U4" s="39">
        <f t="shared" si="0"/>
        <v>0</v>
      </c>
      <c r="V4" s="39" t="str">
        <f t="shared" si="0"/>
        <v>112018</v>
      </c>
      <c r="W4" s="39">
        <f t="shared" si="0"/>
        <v>0</v>
      </c>
      <c r="X4" s="39" t="str">
        <f t="shared" si="0"/>
        <v>122018</v>
      </c>
      <c r="Y4" s="39">
        <f t="shared" si="0"/>
        <v>0</v>
      </c>
      <c r="Z4" s="39" t="str">
        <f>IF(ISERROR(MONTH(DATEVALUE("01/" &amp; Z$7 &amp; "/" &amp; Z8)))=FALSE,MONTH(DATEVALUE("01/" &amp; Z$7 &amp; "/" &amp; Z8))&amp;Z8,0)</f>
        <v>12019</v>
      </c>
      <c r="AA4" s="39">
        <f t="shared" si="0"/>
        <v>0</v>
      </c>
      <c r="AB4" s="39" t="str">
        <f t="shared" si="0"/>
        <v>22019</v>
      </c>
      <c r="AC4" s="39">
        <f t="shared" si="0"/>
        <v>0</v>
      </c>
      <c r="AD4" s="39" t="str">
        <f t="shared" si="0"/>
        <v>32019</v>
      </c>
      <c r="AE4" s="39">
        <f t="shared" si="0"/>
        <v>0</v>
      </c>
      <c r="AF4" s="39" t="str">
        <f t="shared" si="0"/>
        <v>42019</v>
      </c>
      <c r="AG4" s="39">
        <f t="shared" si="0"/>
        <v>0</v>
      </c>
      <c r="AH4" s="39" t="str">
        <f t="shared" si="0"/>
        <v>52019</v>
      </c>
      <c r="AI4" s="39">
        <f t="shared" si="0"/>
        <v>0</v>
      </c>
      <c r="AJ4" s="39" t="str">
        <f t="shared" si="0"/>
        <v>62019</v>
      </c>
      <c r="AK4" s="39">
        <f t="shared" si="0"/>
        <v>0</v>
      </c>
      <c r="AL4" s="39" t="str">
        <f t="shared" si="0"/>
        <v>72019</v>
      </c>
      <c r="AM4" s="39">
        <f t="shared" si="0"/>
        <v>0</v>
      </c>
      <c r="AN4" s="39" t="str">
        <f t="shared" si="0"/>
        <v>82019</v>
      </c>
      <c r="AO4" s="39">
        <f t="shared" si="0"/>
        <v>0</v>
      </c>
      <c r="AP4" s="39" t="str">
        <f t="shared" si="0"/>
        <v>92019</v>
      </c>
      <c r="AQ4" s="39">
        <f t="shared" si="0"/>
        <v>0</v>
      </c>
      <c r="AR4" s="39" t="str">
        <f t="shared" si="0"/>
        <v>102019</v>
      </c>
      <c r="AS4" s="39">
        <f t="shared" si="0"/>
        <v>0</v>
      </c>
      <c r="AT4" s="39" t="str">
        <f>IF(ISERROR(MONTH(DATEVALUE("01/" &amp; AT$7 &amp; "/" &amp; AT8)))=FALSE,MONTH(DATEVALUE("01/" &amp; AT$7 &amp; "/" &amp; AT8))&amp;AT8,0)</f>
        <v>112019</v>
      </c>
      <c r="AU4" s="39">
        <f>IF(ISERROR(MONTH(DATEVALUE("01/" &amp; AU$7 &amp; "/" &amp; AU8)))=FALSE,MONTH(DATEVALUE("01/" &amp; AU$7 &amp; "/" &amp; AU8))&amp;AU8,0)</f>
        <v>0</v>
      </c>
      <c r="AV4" s="39">
        <f>IF(ISERROR(MONTH(DATEVALUE("01/" &amp; AV$7 &amp; "/" &amp; AV8)))=FALSE,MONTH(DATEVALUE("01/" &amp; AV$7 &amp; "/" &amp; AV8))&amp;AV8,0)</f>
        <v>0</v>
      </c>
      <c r="AW4" s="39">
        <f>IF(ISERROR(MONTH(DATEVALUE("01/" &amp; AW$7 &amp; "/" &amp; AW8)))=FALSE,MONTH(DATEVALUE("01/" &amp; AW$7 &amp; "/" &amp; AW8))&amp;AW8,0)</f>
        <v>0</v>
      </c>
      <c r="AX4" s="39" t="str">
        <f>IF(ISERROR(MONTH(DATEVALUE("01/" &amp; AX$7 &amp; "/" &amp; AX8)))=FALSE,MONTH(DATEVALUE("01/" &amp; AX$7 &amp; "/" &amp; AX8))&amp;AX8,0)</f>
        <v>12020</v>
      </c>
    </row>
    <row r="5" spans="1:57" s="36" customFormat="1" ht="15" customHeight="1" x14ac:dyDescent="0.25">
      <c r="A5" s="40"/>
      <c r="B5" s="36">
        <f t="shared" ref="B5:V5" si="1">C4</f>
        <v>0</v>
      </c>
      <c r="C5" s="36" t="str">
        <f t="shared" si="1"/>
        <v>22018</v>
      </c>
      <c r="D5" s="36">
        <f t="shared" si="1"/>
        <v>0</v>
      </c>
      <c r="E5" s="36" t="str">
        <f t="shared" si="1"/>
        <v>32018</v>
      </c>
      <c r="F5" s="36">
        <f t="shared" si="1"/>
        <v>0</v>
      </c>
      <c r="G5" s="36" t="str">
        <f t="shared" si="1"/>
        <v>42018</v>
      </c>
      <c r="H5" s="36">
        <f t="shared" si="1"/>
        <v>0</v>
      </c>
      <c r="I5" s="36" t="str">
        <f t="shared" si="1"/>
        <v>52018</v>
      </c>
      <c r="J5" s="36">
        <f t="shared" si="1"/>
        <v>0</v>
      </c>
      <c r="K5" s="36" t="str">
        <f t="shared" si="1"/>
        <v>62018</v>
      </c>
      <c r="L5" s="36">
        <f t="shared" si="1"/>
        <v>0</v>
      </c>
      <c r="M5" s="36" t="str">
        <f t="shared" si="1"/>
        <v>72018</v>
      </c>
      <c r="N5" s="36">
        <f t="shared" si="1"/>
        <v>0</v>
      </c>
      <c r="O5" s="36" t="str">
        <f t="shared" si="1"/>
        <v>82018</v>
      </c>
      <c r="P5" s="36">
        <f t="shared" si="1"/>
        <v>0</v>
      </c>
      <c r="Q5" s="36" t="str">
        <f t="shared" si="1"/>
        <v>92018</v>
      </c>
      <c r="R5" s="36">
        <f t="shared" si="1"/>
        <v>0</v>
      </c>
      <c r="S5" s="36" t="str">
        <f t="shared" si="1"/>
        <v>102018</v>
      </c>
      <c r="T5" s="36">
        <f t="shared" si="1"/>
        <v>0</v>
      </c>
      <c r="U5" s="36" t="str">
        <f t="shared" si="1"/>
        <v>112018</v>
      </c>
      <c r="V5" s="36">
        <f t="shared" si="1"/>
        <v>0</v>
      </c>
      <c r="W5" s="36">
        <v>122018</v>
      </c>
      <c r="Y5" s="36" t="str">
        <f t="shared" ref="Y5:AX5" si="2">Z4</f>
        <v>12019</v>
      </c>
      <c r="Z5" s="36">
        <f t="shared" si="2"/>
        <v>0</v>
      </c>
      <c r="AA5" s="36" t="str">
        <f t="shared" si="2"/>
        <v>22019</v>
      </c>
      <c r="AB5" s="36">
        <f t="shared" si="2"/>
        <v>0</v>
      </c>
      <c r="AC5" s="36" t="str">
        <f t="shared" si="2"/>
        <v>32019</v>
      </c>
      <c r="AD5" s="36">
        <f t="shared" si="2"/>
        <v>0</v>
      </c>
      <c r="AE5" s="36" t="str">
        <f t="shared" si="2"/>
        <v>42019</v>
      </c>
      <c r="AF5" s="36">
        <f t="shared" si="2"/>
        <v>0</v>
      </c>
      <c r="AG5" s="36" t="str">
        <f t="shared" si="2"/>
        <v>52019</v>
      </c>
      <c r="AH5" s="36">
        <f t="shared" si="2"/>
        <v>0</v>
      </c>
      <c r="AI5" s="36" t="str">
        <f t="shared" si="2"/>
        <v>62019</v>
      </c>
      <c r="AJ5" s="36">
        <f t="shared" si="2"/>
        <v>0</v>
      </c>
      <c r="AK5" s="36" t="str">
        <f t="shared" si="2"/>
        <v>72019</v>
      </c>
      <c r="AL5" s="36">
        <f t="shared" si="2"/>
        <v>0</v>
      </c>
      <c r="AM5" s="36" t="str">
        <f t="shared" si="2"/>
        <v>82019</v>
      </c>
      <c r="AN5" s="36">
        <f t="shared" si="2"/>
        <v>0</v>
      </c>
      <c r="AO5" s="36" t="str">
        <f t="shared" si="2"/>
        <v>92019</v>
      </c>
      <c r="AP5" s="36">
        <f t="shared" si="2"/>
        <v>0</v>
      </c>
      <c r="AQ5" s="36" t="str">
        <f t="shared" si="2"/>
        <v>102019</v>
      </c>
      <c r="AR5" s="36">
        <f t="shared" si="2"/>
        <v>0</v>
      </c>
      <c r="AS5" s="36" t="str">
        <f t="shared" si="2"/>
        <v>112019</v>
      </c>
      <c r="AT5" s="36">
        <f t="shared" si="2"/>
        <v>0</v>
      </c>
      <c r="AU5" s="36">
        <f t="shared" si="2"/>
        <v>0</v>
      </c>
      <c r="AV5" s="36">
        <f t="shared" si="2"/>
        <v>0</v>
      </c>
      <c r="AW5" s="36" t="str">
        <f t="shared" si="2"/>
        <v>12020</v>
      </c>
      <c r="AX5" s="36">
        <f t="shared" si="2"/>
        <v>0</v>
      </c>
    </row>
    <row r="6" spans="1:57" s="36" customFormat="1" ht="9.9499999999999993" customHeight="1" x14ac:dyDescent="0.25">
      <c r="A6" s="40"/>
    </row>
    <row r="7" spans="1:57" s="36" customFormat="1" ht="21.95" customHeight="1" x14ac:dyDescent="0.25">
      <c r="A7" s="41" t="s">
        <v>52</v>
      </c>
      <c r="B7" s="42" t="s">
        <v>54</v>
      </c>
      <c r="C7" s="42"/>
      <c r="D7" s="42" t="s">
        <v>55</v>
      </c>
      <c r="E7" s="42"/>
      <c r="F7" s="42" t="s">
        <v>56</v>
      </c>
      <c r="G7" s="42"/>
      <c r="H7" s="42" t="s">
        <v>57</v>
      </c>
      <c r="I7" s="42"/>
      <c r="J7" s="43" t="s">
        <v>58</v>
      </c>
      <c r="K7" s="43"/>
      <c r="L7" s="43" t="s">
        <v>59</v>
      </c>
      <c r="M7" s="43"/>
      <c r="N7" s="43" t="s">
        <v>60</v>
      </c>
      <c r="O7" s="43"/>
      <c r="P7" s="43" t="s">
        <v>61</v>
      </c>
      <c r="Q7" s="43"/>
      <c r="R7" s="43" t="s">
        <v>62</v>
      </c>
      <c r="S7" s="43"/>
      <c r="T7" s="43" t="s">
        <v>63</v>
      </c>
      <c r="U7" s="43"/>
      <c r="V7" s="43" t="s">
        <v>64</v>
      </c>
      <c r="W7" s="43"/>
      <c r="X7" s="43" t="s">
        <v>53</v>
      </c>
      <c r="Y7" s="43"/>
      <c r="Z7" s="99" t="s">
        <v>54</v>
      </c>
      <c r="AA7" s="99"/>
      <c r="AB7" s="99" t="s">
        <v>55</v>
      </c>
      <c r="AC7" s="99"/>
      <c r="AD7" s="99" t="s">
        <v>56</v>
      </c>
      <c r="AE7" s="99"/>
      <c r="AF7" s="99" t="s">
        <v>57</v>
      </c>
      <c r="AG7" s="99"/>
      <c r="AH7" s="99" t="s">
        <v>58</v>
      </c>
      <c r="AI7" s="99"/>
      <c r="AJ7" s="99" t="s">
        <v>59</v>
      </c>
      <c r="AK7" s="99"/>
      <c r="AL7" s="99" t="s">
        <v>60</v>
      </c>
      <c r="AM7" s="99"/>
      <c r="AN7" s="99" t="s">
        <v>61</v>
      </c>
      <c r="AO7" s="99"/>
      <c r="AP7" s="99" t="s">
        <v>62</v>
      </c>
      <c r="AQ7" s="99"/>
      <c r="AR7" s="99" t="s">
        <v>63</v>
      </c>
      <c r="AS7" s="99"/>
      <c r="AT7" s="99" t="s">
        <v>64</v>
      </c>
      <c r="AU7" s="99"/>
      <c r="AV7" s="99" t="s">
        <v>65</v>
      </c>
      <c r="AW7" s="99"/>
      <c r="AX7" s="99" t="s">
        <v>54</v>
      </c>
      <c r="AY7" s="99"/>
      <c r="AZ7" s="231" t="s">
        <v>534</v>
      </c>
      <c r="BB7" s="240" t="s">
        <v>533</v>
      </c>
      <c r="BC7" s="240"/>
      <c r="BD7" s="240"/>
      <c r="BE7" s="240"/>
    </row>
    <row r="8" spans="1:57" s="36" customFormat="1" ht="21.95" customHeight="1" x14ac:dyDescent="0.25">
      <c r="A8" s="44"/>
      <c r="B8" s="45">
        <v>2018</v>
      </c>
      <c r="C8" s="45"/>
      <c r="D8" s="45">
        <v>2018</v>
      </c>
      <c r="E8" s="45"/>
      <c r="F8" s="45">
        <v>2018</v>
      </c>
      <c r="G8" s="45" t="s">
        <v>51</v>
      </c>
      <c r="H8" s="45">
        <v>2018</v>
      </c>
      <c r="I8" s="45" t="s">
        <v>51</v>
      </c>
      <c r="J8" s="46">
        <v>2018</v>
      </c>
      <c r="K8" s="46" t="s">
        <v>51</v>
      </c>
      <c r="L8" s="46">
        <v>2018</v>
      </c>
      <c r="M8" s="46" t="s">
        <v>51</v>
      </c>
      <c r="N8" s="46">
        <v>2018</v>
      </c>
      <c r="O8" s="46" t="s">
        <v>51</v>
      </c>
      <c r="P8" s="46">
        <v>2018</v>
      </c>
      <c r="Q8" s="46" t="s">
        <v>51</v>
      </c>
      <c r="R8" s="46">
        <v>2018</v>
      </c>
      <c r="S8" s="46" t="s">
        <v>51</v>
      </c>
      <c r="T8" s="46">
        <v>2018</v>
      </c>
      <c r="U8" s="46" t="s">
        <v>51</v>
      </c>
      <c r="V8" s="46">
        <v>2018</v>
      </c>
      <c r="W8" s="46" t="s">
        <v>51</v>
      </c>
      <c r="X8" s="46">
        <v>2018</v>
      </c>
      <c r="Y8" s="46"/>
      <c r="Z8" s="100">
        <v>2019</v>
      </c>
      <c r="AA8" s="100"/>
      <c r="AB8" s="100">
        <v>2019</v>
      </c>
      <c r="AC8" s="100"/>
      <c r="AD8" s="100">
        <v>2019</v>
      </c>
      <c r="AE8" s="100" t="s">
        <v>51</v>
      </c>
      <c r="AF8" s="100">
        <v>2019</v>
      </c>
      <c r="AG8" s="100" t="s">
        <v>51</v>
      </c>
      <c r="AH8" s="100">
        <v>2019</v>
      </c>
      <c r="AI8" s="100" t="s">
        <v>51</v>
      </c>
      <c r="AJ8" s="100">
        <v>2019</v>
      </c>
      <c r="AK8" s="100" t="s">
        <v>51</v>
      </c>
      <c r="AL8" s="100">
        <v>2019</v>
      </c>
      <c r="AM8" s="100" t="s">
        <v>51</v>
      </c>
      <c r="AN8" s="100">
        <v>2019</v>
      </c>
      <c r="AO8" s="100" t="s">
        <v>51</v>
      </c>
      <c r="AP8" s="100">
        <v>2019</v>
      </c>
      <c r="AQ8" s="100" t="s">
        <v>51</v>
      </c>
      <c r="AR8" s="100">
        <v>2019</v>
      </c>
      <c r="AS8" s="100" t="s">
        <v>51</v>
      </c>
      <c r="AT8" s="100">
        <v>2019</v>
      </c>
      <c r="AU8" s="100" t="s">
        <v>51</v>
      </c>
      <c r="AV8" s="100">
        <v>2019</v>
      </c>
      <c r="AW8" s="100"/>
      <c r="AX8" s="100">
        <v>2020</v>
      </c>
      <c r="AY8" s="100"/>
      <c r="BB8" s="240"/>
      <c r="BC8" s="240"/>
      <c r="BD8" s="240"/>
      <c r="BE8" s="240"/>
    </row>
    <row r="9" spans="1:57" s="36" customFormat="1" ht="21.95" customHeight="1" x14ac:dyDescent="0.25">
      <c r="A9" s="47" t="s">
        <v>51</v>
      </c>
      <c r="B9" s="48"/>
      <c r="C9" s="48"/>
      <c r="D9" s="48"/>
      <c r="E9" s="49"/>
      <c r="F9" s="48"/>
      <c r="G9" s="48"/>
      <c r="H9" s="48"/>
      <c r="I9" s="48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BB9" s="240"/>
      <c r="BC9" s="240"/>
      <c r="BD9" s="240"/>
      <c r="BE9" s="240"/>
    </row>
    <row r="10" spans="1:57" s="36" customFormat="1" ht="21.95" customHeight="1" x14ac:dyDescent="0.25">
      <c r="A10" s="31">
        <v>1</v>
      </c>
      <c r="B10" s="51">
        <v>43102</v>
      </c>
      <c r="C10" s="52">
        <f t="shared" ref="C10:C28" si="3">D10-B10</f>
        <v>29</v>
      </c>
      <c r="D10" s="53">
        <v>43131</v>
      </c>
      <c r="E10" s="52">
        <f t="shared" ref="E10:E28" si="4">F10-D10</f>
        <v>28</v>
      </c>
      <c r="F10" s="53">
        <v>43159</v>
      </c>
      <c r="G10" s="52">
        <f t="shared" ref="G10:G28" si="5">H10-F10</f>
        <v>29</v>
      </c>
      <c r="H10" s="53">
        <v>43188</v>
      </c>
      <c r="I10" s="52">
        <f t="shared" ref="I10:I28" si="6">J10-H10</f>
        <v>31</v>
      </c>
      <c r="J10" s="54">
        <v>43219</v>
      </c>
      <c r="K10" s="55">
        <f t="shared" ref="K10:K28" si="7">L10-J10</f>
        <v>32</v>
      </c>
      <c r="L10" s="56">
        <v>43251</v>
      </c>
      <c r="M10" s="55">
        <f t="shared" ref="M10:M28" si="8">N10-L10</f>
        <v>29</v>
      </c>
      <c r="N10" s="129">
        <v>43280</v>
      </c>
      <c r="O10" s="57">
        <f t="shared" ref="O10:O28" si="9">P10-N10</f>
        <v>32</v>
      </c>
      <c r="P10" s="130">
        <v>43312</v>
      </c>
      <c r="Q10" s="57">
        <f t="shared" ref="Q10:Q28" si="10">R10-P10</f>
        <v>31</v>
      </c>
      <c r="R10" s="131">
        <v>43343</v>
      </c>
      <c r="S10" s="57">
        <f t="shared" ref="S10:S28" si="11">T10-R10</f>
        <v>28</v>
      </c>
      <c r="T10" s="132">
        <v>43371</v>
      </c>
      <c r="U10" s="57">
        <f t="shared" ref="U10:U28" si="12">V10-T10</f>
        <v>28</v>
      </c>
      <c r="V10" s="133">
        <v>43399</v>
      </c>
      <c r="W10" s="57">
        <f t="shared" ref="W10:W28" si="13">X10-V10</f>
        <v>30</v>
      </c>
      <c r="X10" s="134">
        <v>43429</v>
      </c>
      <c r="Y10" s="57">
        <f>Z10-X10</f>
        <v>27</v>
      </c>
      <c r="Z10" s="135">
        <v>43456</v>
      </c>
      <c r="AA10" s="102">
        <f t="shared" ref="AA10:AA28" si="14">AB10-Z10</f>
        <v>35</v>
      </c>
      <c r="AB10" s="135">
        <v>43491</v>
      </c>
      <c r="AC10" s="102">
        <f t="shared" ref="AC10:AC28" si="15">AD10-AB10</f>
        <v>28</v>
      </c>
      <c r="AD10" s="135">
        <v>43519</v>
      </c>
      <c r="AE10" s="102">
        <f t="shared" ref="AE10:AE28" si="16">AF10-AD10</f>
        <v>30</v>
      </c>
      <c r="AF10" s="135">
        <v>43549</v>
      </c>
      <c r="AG10" s="102">
        <f t="shared" ref="AG10:AG28" si="17">AH10-AF10</f>
        <v>31</v>
      </c>
      <c r="AH10" s="135">
        <v>43580</v>
      </c>
      <c r="AI10" s="102">
        <f t="shared" ref="AI10:AI28" si="18">AJ10-AH10</f>
        <v>33</v>
      </c>
      <c r="AJ10" s="135">
        <v>43613</v>
      </c>
      <c r="AK10" s="102">
        <f t="shared" ref="AK10:AK28" si="19">AL10-AJ10</f>
        <v>28</v>
      </c>
      <c r="AL10" s="135">
        <v>43641</v>
      </c>
      <c r="AM10" s="102">
        <f t="shared" ref="AM10:AM28" si="20">AN10-AL10</f>
        <v>30</v>
      </c>
      <c r="AN10" s="135">
        <v>43671</v>
      </c>
      <c r="AO10" s="102">
        <f t="shared" ref="AO10:AO28" si="21">AP10-AN10</f>
        <v>31</v>
      </c>
      <c r="AP10" s="135">
        <v>43702</v>
      </c>
      <c r="AQ10" s="102">
        <f t="shared" ref="AQ10:AQ28" si="22">AR10-AP10</f>
        <v>31</v>
      </c>
      <c r="AR10" s="136">
        <v>43733</v>
      </c>
      <c r="AS10" s="102">
        <f t="shared" ref="AS10:AS28" si="23">AT10-AR10</f>
        <v>30</v>
      </c>
      <c r="AT10" s="135">
        <v>43763</v>
      </c>
      <c r="AU10" s="102">
        <f t="shared" ref="AU10:AU28" si="24">AV10-AT10</f>
        <v>31</v>
      </c>
      <c r="AV10" s="135">
        <v>43794</v>
      </c>
      <c r="AW10" s="102">
        <f>AX10-AV10</f>
        <v>31</v>
      </c>
      <c r="AX10" s="135">
        <v>43825</v>
      </c>
      <c r="AY10" s="102"/>
    </row>
    <row r="11" spans="1:57" s="36" customFormat="1" ht="21.95" customHeight="1" x14ac:dyDescent="0.25">
      <c r="A11" s="31">
        <v>2</v>
      </c>
      <c r="B11" s="51">
        <v>43103</v>
      </c>
      <c r="C11" s="52">
        <f t="shared" si="3"/>
        <v>29</v>
      </c>
      <c r="D11" s="53">
        <v>43132</v>
      </c>
      <c r="E11" s="52">
        <f t="shared" si="4"/>
        <v>29</v>
      </c>
      <c r="F11" s="51">
        <v>43161</v>
      </c>
      <c r="G11" s="52">
        <f t="shared" si="5"/>
        <v>31</v>
      </c>
      <c r="H11" s="51">
        <v>43192</v>
      </c>
      <c r="I11" s="52">
        <f t="shared" si="6"/>
        <v>30</v>
      </c>
      <c r="J11" s="54">
        <v>43222</v>
      </c>
      <c r="K11" s="55">
        <f t="shared" si="7"/>
        <v>30</v>
      </c>
      <c r="L11" s="54">
        <v>43252</v>
      </c>
      <c r="M11" s="55">
        <f t="shared" si="8"/>
        <v>31</v>
      </c>
      <c r="N11" s="129">
        <v>43283</v>
      </c>
      <c r="O11" s="57">
        <f t="shared" si="9"/>
        <v>30</v>
      </c>
      <c r="P11" s="130">
        <v>43313</v>
      </c>
      <c r="Q11" s="57">
        <f t="shared" si="10"/>
        <v>30</v>
      </c>
      <c r="R11" s="131">
        <v>43343</v>
      </c>
      <c r="S11" s="57">
        <f t="shared" si="11"/>
        <v>28</v>
      </c>
      <c r="T11" s="132">
        <v>43371</v>
      </c>
      <c r="U11" s="57">
        <f t="shared" si="12"/>
        <v>28</v>
      </c>
      <c r="V11" s="133">
        <v>43399</v>
      </c>
      <c r="W11" s="57">
        <f t="shared" si="13"/>
        <v>30</v>
      </c>
      <c r="X11" s="134">
        <v>43429</v>
      </c>
      <c r="Y11" s="57">
        <f t="shared" ref="Y11:Y28" si="25">Z11-X11</f>
        <v>27</v>
      </c>
      <c r="Z11" s="135">
        <v>43456</v>
      </c>
      <c r="AA11" s="102">
        <f t="shared" si="14"/>
        <v>35</v>
      </c>
      <c r="AB11" s="135">
        <v>43491</v>
      </c>
      <c r="AC11" s="102">
        <f t="shared" si="15"/>
        <v>28</v>
      </c>
      <c r="AD11" s="135">
        <v>43519</v>
      </c>
      <c r="AE11" s="102">
        <f t="shared" si="16"/>
        <v>30</v>
      </c>
      <c r="AF11" s="135">
        <v>43549</v>
      </c>
      <c r="AG11" s="102">
        <f t="shared" si="17"/>
        <v>31</v>
      </c>
      <c r="AH11" s="135">
        <v>43580</v>
      </c>
      <c r="AI11" s="102">
        <f t="shared" si="18"/>
        <v>33</v>
      </c>
      <c r="AJ11" s="135">
        <v>43613</v>
      </c>
      <c r="AK11" s="102">
        <f t="shared" si="19"/>
        <v>28</v>
      </c>
      <c r="AL11" s="135">
        <v>43641</v>
      </c>
      <c r="AM11" s="102">
        <f t="shared" si="20"/>
        <v>30</v>
      </c>
      <c r="AN11" s="135">
        <v>43671</v>
      </c>
      <c r="AO11" s="102">
        <f t="shared" si="21"/>
        <v>31</v>
      </c>
      <c r="AP11" s="135">
        <v>43702</v>
      </c>
      <c r="AQ11" s="102">
        <f t="shared" si="22"/>
        <v>31</v>
      </c>
      <c r="AR11" s="136">
        <v>43733</v>
      </c>
      <c r="AS11" s="102">
        <f t="shared" si="23"/>
        <v>30</v>
      </c>
      <c r="AT11" s="135">
        <v>43763</v>
      </c>
      <c r="AU11" s="102">
        <f t="shared" si="24"/>
        <v>31</v>
      </c>
      <c r="AV11" s="135">
        <v>43794</v>
      </c>
      <c r="AW11" s="102">
        <f t="shared" ref="AW11:AW28" si="26">AX11-AV11</f>
        <v>31</v>
      </c>
      <c r="AX11" s="135">
        <v>43825</v>
      </c>
      <c r="AY11" s="102"/>
    </row>
    <row r="12" spans="1:57" s="36" customFormat="1" ht="21.95" customHeight="1" x14ac:dyDescent="0.25">
      <c r="A12" s="31">
        <v>3</v>
      </c>
      <c r="B12" s="51">
        <v>43104</v>
      </c>
      <c r="C12" s="52">
        <f t="shared" si="3"/>
        <v>29</v>
      </c>
      <c r="D12" s="53">
        <v>43133</v>
      </c>
      <c r="E12" s="52">
        <f t="shared" si="4"/>
        <v>29</v>
      </c>
      <c r="F12" s="51">
        <v>43162</v>
      </c>
      <c r="G12" s="52">
        <f t="shared" si="5"/>
        <v>31</v>
      </c>
      <c r="H12" s="51">
        <v>43193</v>
      </c>
      <c r="I12" s="52">
        <f t="shared" si="6"/>
        <v>30</v>
      </c>
      <c r="J12" s="54">
        <v>43223</v>
      </c>
      <c r="K12" s="55">
        <f t="shared" si="7"/>
        <v>32</v>
      </c>
      <c r="L12" s="54">
        <v>43255</v>
      </c>
      <c r="M12" s="55">
        <f t="shared" si="8"/>
        <v>29</v>
      </c>
      <c r="N12" s="129">
        <v>43284</v>
      </c>
      <c r="O12" s="57">
        <f t="shared" si="9"/>
        <v>30</v>
      </c>
      <c r="P12" s="130">
        <v>43314</v>
      </c>
      <c r="Q12" s="57">
        <f t="shared" si="10"/>
        <v>29</v>
      </c>
      <c r="R12" s="131">
        <v>43343</v>
      </c>
      <c r="S12" s="57">
        <f t="shared" si="11"/>
        <v>28</v>
      </c>
      <c r="T12" s="132">
        <v>43371</v>
      </c>
      <c r="U12" s="57">
        <f t="shared" si="12"/>
        <v>28</v>
      </c>
      <c r="V12" s="133">
        <v>43399</v>
      </c>
      <c r="W12" s="57">
        <f t="shared" si="13"/>
        <v>30</v>
      </c>
      <c r="X12" s="134">
        <v>43429</v>
      </c>
      <c r="Y12" s="57">
        <f t="shared" si="25"/>
        <v>27</v>
      </c>
      <c r="Z12" s="135">
        <v>43456</v>
      </c>
      <c r="AA12" s="102">
        <f t="shared" si="14"/>
        <v>35</v>
      </c>
      <c r="AB12" s="135">
        <v>43491</v>
      </c>
      <c r="AC12" s="102">
        <f t="shared" si="15"/>
        <v>28</v>
      </c>
      <c r="AD12" s="135">
        <v>43519</v>
      </c>
      <c r="AE12" s="102">
        <f t="shared" si="16"/>
        <v>30</v>
      </c>
      <c r="AF12" s="135">
        <v>43549</v>
      </c>
      <c r="AG12" s="102">
        <f t="shared" si="17"/>
        <v>31</v>
      </c>
      <c r="AH12" s="135">
        <v>43580</v>
      </c>
      <c r="AI12" s="102">
        <f t="shared" si="18"/>
        <v>33</v>
      </c>
      <c r="AJ12" s="135">
        <v>43613</v>
      </c>
      <c r="AK12" s="102">
        <f t="shared" si="19"/>
        <v>28</v>
      </c>
      <c r="AL12" s="135">
        <v>43641</v>
      </c>
      <c r="AM12" s="102">
        <f t="shared" si="20"/>
        <v>30</v>
      </c>
      <c r="AN12" s="135">
        <v>43671</v>
      </c>
      <c r="AO12" s="102">
        <f t="shared" si="21"/>
        <v>31</v>
      </c>
      <c r="AP12" s="135">
        <v>43702</v>
      </c>
      <c r="AQ12" s="102">
        <f t="shared" si="22"/>
        <v>31</v>
      </c>
      <c r="AR12" s="136">
        <v>43733</v>
      </c>
      <c r="AS12" s="102">
        <f t="shared" si="23"/>
        <v>30</v>
      </c>
      <c r="AT12" s="135">
        <v>43763</v>
      </c>
      <c r="AU12" s="102">
        <f t="shared" si="24"/>
        <v>31</v>
      </c>
      <c r="AV12" s="135">
        <v>43794</v>
      </c>
      <c r="AW12" s="102">
        <f t="shared" si="26"/>
        <v>31</v>
      </c>
      <c r="AX12" s="135">
        <v>43825</v>
      </c>
      <c r="AY12" s="102"/>
    </row>
    <row r="13" spans="1:57" s="36" customFormat="1" ht="21.95" customHeight="1" x14ac:dyDescent="0.25">
      <c r="A13" s="31">
        <v>4</v>
      </c>
      <c r="B13" s="51">
        <v>43105</v>
      </c>
      <c r="C13" s="52">
        <f t="shared" si="3"/>
        <v>31</v>
      </c>
      <c r="D13" s="53">
        <v>43136</v>
      </c>
      <c r="E13" s="52">
        <f t="shared" si="4"/>
        <v>29</v>
      </c>
      <c r="F13" s="51">
        <v>43165</v>
      </c>
      <c r="G13" s="52">
        <f t="shared" si="5"/>
        <v>29</v>
      </c>
      <c r="H13" s="51">
        <v>43194</v>
      </c>
      <c r="I13" s="52">
        <f t="shared" si="6"/>
        <v>30</v>
      </c>
      <c r="J13" s="54">
        <v>43224</v>
      </c>
      <c r="K13" s="55">
        <f t="shared" si="7"/>
        <v>32</v>
      </c>
      <c r="L13" s="54">
        <v>43256</v>
      </c>
      <c r="M13" s="55">
        <f t="shared" si="8"/>
        <v>30</v>
      </c>
      <c r="N13" s="129">
        <v>43286</v>
      </c>
      <c r="O13" s="57">
        <f t="shared" si="9"/>
        <v>29</v>
      </c>
      <c r="P13" s="130">
        <v>43315</v>
      </c>
      <c r="Q13" s="57">
        <f t="shared" si="10"/>
        <v>28</v>
      </c>
      <c r="R13" s="131">
        <v>43343</v>
      </c>
      <c r="S13" s="57">
        <f t="shared" si="11"/>
        <v>28</v>
      </c>
      <c r="T13" s="132">
        <v>43371</v>
      </c>
      <c r="U13" s="57">
        <f t="shared" si="12"/>
        <v>28</v>
      </c>
      <c r="V13" s="133">
        <v>43399</v>
      </c>
      <c r="W13" s="57">
        <f t="shared" si="13"/>
        <v>30</v>
      </c>
      <c r="X13" s="134">
        <v>43429</v>
      </c>
      <c r="Y13" s="57">
        <f t="shared" si="25"/>
        <v>27</v>
      </c>
      <c r="Z13" s="135">
        <v>43456</v>
      </c>
      <c r="AA13" s="102">
        <f t="shared" si="14"/>
        <v>35</v>
      </c>
      <c r="AB13" s="135">
        <v>43491</v>
      </c>
      <c r="AC13" s="102">
        <f t="shared" si="15"/>
        <v>28</v>
      </c>
      <c r="AD13" s="135">
        <v>43519</v>
      </c>
      <c r="AE13" s="102">
        <f t="shared" si="16"/>
        <v>30</v>
      </c>
      <c r="AF13" s="135">
        <v>43549</v>
      </c>
      <c r="AG13" s="102">
        <f t="shared" si="17"/>
        <v>31</v>
      </c>
      <c r="AH13" s="135">
        <v>43580</v>
      </c>
      <c r="AI13" s="102">
        <f t="shared" si="18"/>
        <v>33</v>
      </c>
      <c r="AJ13" s="135">
        <v>43613</v>
      </c>
      <c r="AK13" s="102">
        <f t="shared" si="19"/>
        <v>28</v>
      </c>
      <c r="AL13" s="135">
        <v>43641</v>
      </c>
      <c r="AM13" s="102">
        <f t="shared" si="20"/>
        <v>30</v>
      </c>
      <c r="AN13" s="135">
        <v>43671</v>
      </c>
      <c r="AO13" s="102">
        <f t="shared" si="21"/>
        <v>31</v>
      </c>
      <c r="AP13" s="135">
        <v>43702</v>
      </c>
      <c r="AQ13" s="102">
        <f t="shared" si="22"/>
        <v>31</v>
      </c>
      <c r="AR13" s="136">
        <v>43733</v>
      </c>
      <c r="AS13" s="102">
        <f t="shared" si="23"/>
        <v>30</v>
      </c>
      <c r="AT13" s="135">
        <v>43763</v>
      </c>
      <c r="AU13" s="102">
        <f t="shared" si="24"/>
        <v>31</v>
      </c>
      <c r="AV13" s="135">
        <v>43794</v>
      </c>
      <c r="AW13" s="102">
        <f t="shared" si="26"/>
        <v>31</v>
      </c>
      <c r="AX13" s="135">
        <v>43825</v>
      </c>
      <c r="AY13" s="102"/>
    </row>
    <row r="14" spans="1:57" s="36" customFormat="1" ht="21.95" customHeight="1" x14ac:dyDescent="0.25">
      <c r="A14" s="31">
        <v>5</v>
      </c>
      <c r="B14" s="51">
        <v>43108</v>
      </c>
      <c r="C14" s="52">
        <f t="shared" si="3"/>
        <v>29</v>
      </c>
      <c r="D14" s="53">
        <v>43137</v>
      </c>
      <c r="E14" s="52">
        <f t="shared" si="4"/>
        <v>29</v>
      </c>
      <c r="F14" s="51">
        <v>43166</v>
      </c>
      <c r="G14" s="52">
        <f t="shared" si="5"/>
        <v>29</v>
      </c>
      <c r="H14" s="51">
        <v>43195</v>
      </c>
      <c r="I14" s="52">
        <f t="shared" si="6"/>
        <v>30</v>
      </c>
      <c r="J14" s="54">
        <v>43225</v>
      </c>
      <c r="K14" s="55">
        <f t="shared" si="7"/>
        <v>32</v>
      </c>
      <c r="L14" s="54">
        <v>43257</v>
      </c>
      <c r="M14" s="55">
        <f t="shared" si="8"/>
        <v>30</v>
      </c>
      <c r="N14" s="129">
        <v>43287</v>
      </c>
      <c r="O14" s="57">
        <f t="shared" si="9"/>
        <v>31</v>
      </c>
      <c r="P14" s="130">
        <v>43318</v>
      </c>
      <c r="Q14" s="57">
        <f t="shared" si="10"/>
        <v>25</v>
      </c>
      <c r="R14" s="131">
        <v>43343</v>
      </c>
      <c r="S14" s="57">
        <f t="shared" si="11"/>
        <v>28</v>
      </c>
      <c r="T14" s="132">
        <v>43371</v>
      </c>
      <c r="U14" s="57">
        <f t="shared" si="12"/>
        <v>28</v>
      </c>
      <c r="V14" s="133">
        <v>43399</v>
      </c>
      <c r="W14" s="57">
        <f t="shared" si="13"/>
        <v>30</v>
      </c>
      <c r="X14" s="134">
        <v>43429</v>
      </c>
      <c r="Y14" s="57">
        <f t="shared" si="25"/>
        <v>27</v>
      </c>
      <c r="Z14" s="135">
        <v>43456</v>
      </c>
      <c r="AA14" s="102">
        <f t="shared" si="14"/>
        <v>35</v>
      </c>
      <c r="AB14" s="135">
        <v>43491</v>
      </c>
      <c r="AC14" s="102">
        <f t="shared" si="15"/>
        <v>28</v>
      </c>
      <c r="AD14" s="135">
        <v>43519</v>
      </c>
      <c r="AE14" s="102">
        <f t="shared" si="16"/>
        <v>30</v>
      </c>
      <c r="AF14" s="135">
        <v>43549</v>
      </c>
      <c r="AG14" s="102">
        <f t="shared" si="17"/>
        <v>31</v>
      </c>
      <c r="AH14" s="135">
        <v>43580</v>
      </c>
      <c r="AI14" s="102">
        <f t="shared" si="18"/>
        <v>33</v>
      </c>
      <c r="AJ14" s="135">
        <v>43613</v>
      </c>
      <c r="AK14" s="102">
        <f t="shared" si="19"/>
        <v>28</v>
      </c>
      <c r="AL14" s="135">
        <v>43641</v>
      </c>
      <c r="AM14" s="102">
        <f t="shared" si="20"/>
        <v>30</v>
      </c>
      <c r="AN14" s="135">
        <v>43671</v>
      </c>
      <c r="AO14" s="102">
        <f t="shared" si="21"/>
        <v>31</v>
      </c>
      <c r="AP14" s="135">
        <v>43702</v>
      </c>
      <c r="AQ14" s="102">
        <f t="shared" si="22"/>
        <v>31</v>
      </c>
      <c r="AR14" s="136">
        <v>43733</v>
      </c>
      <c r="AS14" s="102">
        <f t="shared" si="23"/>
        <v>30</v>
      </c>
      <c r="AT14" s="135">
        <v>43763</v>
      </c>
      <c r="AU14" s="102">
        <f t="shared" si="24"/>
        <v>31</v>
      </c>
      <c r="AV14" s="135">
        <v>43794</v>
      </c>
      <c r="AW14" s="102">
        <f t="shared" si="26"/>
        <v>31</v>
      </c>
      <c r="AX14" s="135">
        <v>43825</v>
      </c>
      <c r="AY14" s="102"/>
    </row>
    <row r="15" spans="1:57" s="36" customFormat="1" ht="21.95" customHeight="1" x14ac:dyDescent="0.25">
      <c r="A15" s="31">
        <v>6</v>
      </c>
      <c r="B15" s="51">
        <v>43109</v>
      </c>
      <c r="C15" s="52">
        <f t="shared" si="3"/>
        <v>29</v>
      </c>
      <c r="D15" s="53">
        <v>43138</v>
      </c>
      <c r="E15" s="52">
        <f t="shared" si="4"/>
        <v>29</v>
      </c>
      <c r="F15" s="51">
        <v>43167</v>
      </c>
      <c r="G15" s="52">
        <f t="shared" si="5"/>
        <v>29</v>
      </c>
      <c r="H15" s="51">
        <v>43196</v>
      </c>
      <c r="I15" s="52">
        <f t="shared" si="6"/>
        <v>30</v>
      </c>
      <c r="J15" s="54">
        <v>43226</v>
      </c>
      <c r="K15" s="55">
        <f t="shared" si="7"/>
        <v>32</v>
      </c>
      <c r="L15" s="54">
        <v>43258</v>
      </c>
      <c r="M15" s="55">
        <f t="shared" si="8"/>
        <v>32</v>
      </c>
      <c r="N15" s="129">
        <v>43290</v>
      </c>
      <c r="O15" s="57">
        <f t="shared" si="9"/>
        <v>29</v>
      </c>
      <c r="P15" s="130">
        <v>43319</v>
      </c>
      <c r="Q15" s="57">
        <f t="shared" si="10"/>
        <v>24</v>
      </c>
      <c r="R15" s="131">
        <v>43343</v>
      </c>
      <c r="S15" s="57">
        <f t="shared" si="11"/>
        <v>28</v>
      </c>
      <c r="T15" s="132">
        <v>43371</v>
      </c>
      <c r="U15" s="57">
        <f t="shared" si="12"/>
        <v>28</v>
      </c>
      <c r="V15" s="133">
        <v>43399</v>
      </c>
      <c r="W15" s="57">
        <f t="shared" si="13"/>
        <v>30</v>
      </c>
      <c r="X15" s="134">
        <v>43429</v>
      </c>
      <c r="Y15" s="57">
        <f t="shared" si="25"/>
        <v>27</v>
      </c>
      <c r="Z15" s="135">
        <v>43456</v>
      </c>
      <c r="AA15" s="102">
        <f t="shared" si="14"/>
        <v>35</v>
      </c>
      <c r="AB15" s="135">
        <v>43491</v>
      </c>
      <c r="AC15" s="102">
        <f t="shared" si="15"/>
        <v>28</v>
      </c>
      <c r="AD15" s="135">
        <v>43519</v>
      </c>
      <c r="AE15" s="102">
        <f t="shared" si="16"/>
        <v>30</v>
      </c>
      <c r="AF15" s="135">
        <v>43549</v>
      </c>
      <c r="AG15" s="102">
        <f t="shared" si="17"/>
        <v>31</v>
      </c>
      <c r="AH15" s="135">
        <v>43580</v>
      </c>
      <c r="AI15" s="102">
        <f t="shared" si="18"/>
        <v>33</v>
      </c>
      <c r="AJ15" s="135">
        <v>43613</v>
      </c>
      <c r="AK15" s="102">
        <f t="shared" si="19"/>
        <v>28</v>
      </c>
      <c r="AL15" s="135">
        <v>43641</v>
      </c>
      <c r="AM15" s="102">
        <f t="shared" si="20"/>
        <v>30</v>
      </c>
      <c r="AN15" s="135">
        <v>43671</v>
      </c>
      <c r="AO15" s="102">
        <f t="shared" si="21"/>
        <v>31</v>
      </c>
      <c r="AP15" s="135">
        <v>43702</v>
      </c>
      <c r="AQ15" s="102">
        <f t="shared" si="22"/>
        <v>31</v>
      </c>
      <c r="AR15" s="136">
        <v>43733</v>
      </c>
      <c r="AS15" s="102">
        <f t="shared" si="23"/>
        <v>30</v>
      </c>
      <c r="AT15" s="135">
        <v>43763</v>
      </c>
      <c r="AU15" s="102">
        <f t="shared" si="24"/>
        <v>31</v>
      </c>
      <c r="AV15" s="135">
        <v>43794</v>
      </c>
      <c r="AW15" s="102">
        <f t="shared" si="26"/>
        <v>31</v>
      </c>
      <c r="AX15" s="135">
        <v>43825</v>
      </c>
      <c r="AY15" s="102"/>
    </row>
    <row r="16" spans="1:57" s="36" customFormat="1" ht="21.95" customHeight="1" x14ac:dyDescent="0.25">
      <c r="A16" s="31">
        <v>7</v>
      </c>
      <c r="B16" s="51">
        <v>43110</v>
      </c>
      <c r="C16" s="52">
        <f t="shared" si="3"/>
        <v>29</v>
      </c>
      <c r="D16" s="53">
        <v>43139</v>
      </c>
      <c r="E16" s="52">
        <f t="shared" si="4"/>
        <v>29</v>
      </c>
      <c r="F16" s="51">
        <v>43168</v>
      </c>
      <c r="G16" s="52">
        <f t="shared" si="5"/>
        <v>31</v>
      </c>
      <c r="H16" s="51">
        <v>43199</v>
      </c>
      <c r="I16" s="52">
        <f t="shared" si="6"/>
        <v>30</v>
      </c>
      <c r="J16" s="54">
        <v>43229</v>
      </c>
      <c r="K16" s="55">
        <f t="shared" si="7"/>
        <v>30</v>
      </c>
      <c r="L16" s="54">
        <v>43259</v>
      </c>
      <c r="M16" s="55">
        <f t="shared" si="8"/>
        <v>32</v>
      </c>
      <c r="N16" s="129">
        <v>43291</v>
      </c>
      <c r="O16" s="57">
        <f t="shared" si="9"/>
        <v>29</v>
      </c>
      <c r="P16" s="130">
        <v>43320</v>
      </c>
      <c r="Q16" s="57">
        <f t="shared" si="10"/>
        <v>23</v>
      </c>
      <c r="R16" s="131">
        <v>43343</v>
      </c>
      <c r="S16" s="57">
        <f t="shared" si="11"/>
        <v>28</v>
      </c>
      <c r="T16" s="132">
        <v>43371</v>
      </c>
      <c r="U16" s="57">
        <f t="shared" si="12"/>
        <v>28</v>
      </c>
      <c r="V16" s="133">
        <v>43399</v>
      </c>
      <c r="W16" s="57">
        <f t="shared" si="13"/>
        <v>30</v>
      </c>
      <c r="X16" s="134">
        <v>43429</v>
      </c>
      <c r="Y16" s="57">
        <f t="shared" si="25"/>
        <v>27</v>
      </c>
      <c r="Z16" s="135">
        <v>43456</v>
      </c>
      <c r="AA16" s="102">
        <f t="shared" si="14"/>
        <v>35</v>
      </c>
      <c r="AB16" s="135">
        <v>43491</v>
      </c>
      <c r="AC16" s="102">
        <f t="shared" si="15"/>
        <v>28</v>
      </c>
      <c r="AD16" s="135">
        <v>43519</v>
      </c>
      <c r="AE16" s="102">
        <f t="shared" si="16"/>
        <v>30</v>
      </c>
      <c r="AF16" s="135">
        <v>43549</v>
      </c>
      <c r="AG16" s="102">
        <f t="shared" si="17"/>
        <v>31</v>
      </c>
      <c r="AH16" s="135">
        <v>43580</v>
      </c>
      <c r="AI16" s="102">
        <f t="shared" si="18"/>
        <v>33</v>
      </c>
      <c r="AJ16" s="135">
        <v>43613</v>
      </c>
      <c r="AK16" s="102">
        <f t="shared" si="19"/>
        <v>28</v>
      </c>
      <c r="AL16" s="135">
        <v>43641</v>
      </c>
      <c r="AM16" s="102">
        <f t="shared" si="20"/>
        <v>30</v>
      </c>
      <c r="AN16" s="135">
        <v>43671</v>
      </c>
      <c r="AO16" s="102">
        <f t="shared" si="21"/>
        <v>31</v>
      </c>
      <c r="AP16" s="135">
        <v>43702</v>
      </c>
      <c r="AQ16" s="102">
        <f t="shared" si="22"/>
        <v>31</v>
      </c>
      <c r="AR16" s="136">
        <v>43733</v>
      </c>
      <c r="AS16" s="102">
        <f t="shared" si="23"/>
        <v>30</v>
      </c>
      <c r="AT16" s="135">
        <v>43763</v>
      </c>
      <c r="AU16" s="102">
        <f t="shared" si="24"/>
        <v>31</v>
      </c>
      <c r="AV16" s="135">
        <v>43794</v>
      </c>
      <c r="AW16" s="102">
        <f t="shared" si="26"/>
        <v>31</v>
      </c>
      <c r="AX16" s="135">
        <v>43825</v>
      </c>
      <c r="AY16" s="102"/>
    </row>
    <row r="17" spans="1:51" s="36" customFormat="1" ht="21.95" customHeight="1" x14ac:dyDescent="0.25">
      <c r="A17" s="31">
        <v>8</v>
      </c>
      <c r="B17" s="51">
        <v>43111</v>
      </c>
      <c r="C17" s="52">
        <f t="shared" si="3"/>
        <v>29</v>
      </c>
      <c r="D17" s="53">
        <v>43140</v>
      </c>
      <c r="E17" s="52">
        <f t="shared" si="4"/>
        <v>29</v>
      </c>
      <c r="F17" s="51">
        <v>43169</v>
      </c>
      <c r="G17" s="52">
        <f t="shared" si="5"/>
        <v>31</v>
      </c>
      <c r="H17" s="51">
        <v>43200</v>
      </c>
      <c r="I17" s="52">
        <f t="shared" si="6"/>
        <v>30</v>
      </c>
      <c r="J17" s="54">
        <v>43230</v>
      </c>
      <c r="K17" s="55">
        <f t="shared" si="7"/>
        <v>32</v>
      </c>
      <c r="L17" s="54">
        <v>43262</v>
      </c>
      <c r="M17" s="55">
        <f t="shared" si="8"/>
        <v>30</v>
      </c>
      <c r="N17" s="129">
        <v>43292</v>
      </c>
      <c r="O17" s="57">
        <f t="shared" si="9"/>
        <v>29</v>
      </c>
      <c r="P17" s="130">
        <v>43321</v>
      </c>
      <c r="Q17" s="57">
        <f t="shared" si="10"/>
        <v>22</v>
      </c>
      <c r="R17" s="131">
        <v>43343</v>
      </c>
      <c r="S17" s="57">
        <f t="shared" si="11"/>
        <v>28</v>
      </c>
      <c r="T17" s="132">
        <v>43371</v>
      </c>
      <c r="U17" s="57">
        <f t="shared" si="12"/>
        <v>28</v>
      </c>
      <c r="V17" s="133">
        <v>43399</v>
      </c>
      <c r="W17" s="57">
        <f t="shared" si="13"/>
        <v>30</v>
      </c>
      <c r="X17" s="134">
        <v>43429</v>
      </c>
      <c r="Y17" s="57">
        <f t="shared" si="25"/>
        <v>27</v>
      </c>
      <c r="Z17" s="135">
        <v>43456</v>
      </c>
      <c r="AA17" s="102">
        <f t="shared" si="14"/>
        <v>35</v>
      </c>
      <c r="AB17" s="135">
        <v>43491</v>
      </c>
      <c r="AC17" s="102">
        <f t="shared" si="15"/>
        <v>28</v>
      </c>
      <c r="AD17" s="135">
        <v>43519</v>
      </c>
      <c r="AE17" s="102">
        <f t="shared" si="16"/>
        <v>30</v>
      </c>
      <c r="AF17" s="135">
        <v>43549</v>
      </c>
      <c r="AG17" s="102">
        <f t="shared" si="17"/>
        <v>31</v>
      </c>
      <c r="AH17" s="135">
        <v>43580</v>
      </c>
      <c r="AI17" s="102">
        <f t="shared" si="18"/>
        <v>33</v>
      </c>
      <c r="AJ17" s="135">
        <v>43613</v>
      </c>
      <c r="AK17" s="102">
        <f t="shared" si="19"/>
        <v>28</v>
      </c>
      <c r="AL17" s="135">
        <v>43641</v>
      </c>
      <c r="AM17" s="102">
        <f t="shared" si="20"/>
        <v>30</v>
      </c>
      <c r="AN17" s="135">
        <v>43671</v>
      </c>
      <c r="AO17" s="102">
        <f t="shared" si="21"/>
        <v>31</v>
      </c>
      <c r="AP17" s="135">
        <v>43702</v>
      </c>
      <c r="AQ17" s="102">
        <f t="shared" si="22"/>
        <v>31</v>
      </c>
      <c r="AR17" s="136">
        <v>43733</v>
      </c>
      <c r="AS17" s="102">
        <f t="shared" si="23"/>
        <v>30</v>
      </c>
      <c r="AT17" s="135">
        <v>43763</v>
      </c>
      <c r="AU17" s="102">
        <f t="shared" si="24"/>
        <v>31</v>
      </c>
      <c r="AV17" s="135">
        <v>43794</v>
      </c>
      <c r="AW17" s="102">
        <f t="shared" si="26"/>
        <v>31</v>
      </c>
      <c r="AX17" s="135">
        <v>43825</v>
      </c>
      <c r="AY17" s="102"/>
    </row>
    <row r="18" spans="1:51" s="36" customFormat="1" ht="21.95" customHeight="1" x14ac:dyDescent="0.25">
      <c r="A18" s="31">
        <v>9</v>
      </c>
      <c r="B18" s="51">
        <v>43112</v>
      </c>
      <c r="C18" s="52">
        <f t="shared" si="3"/>
        <v>31</v>
      </c>
      <c r="D18" s="53">
        <v>43143</v>
      </c>
      <c r="E18" s="52">
        <f t="shared" si="4"/>
        <v>29</v>
      </c>
      <c r="F18" s="51">
        <v>43172</v>
      </c>
      <c r="G18" s="52">
        <f t="shared" si="5"/>
        <v>29</v>
      </c>
      <c r="H18" s="51">
        <v>43201</v>
      </c>
      <c r="I18" s="52">
        <f t="shared" si="6"/>
        <v>30</v>
      </c>
      <c r="J18" s="54">
        <v>43231</v>
      </c>
      <c r="K18" s="55">
        <f t="shared" si="7"/>
        <v>32</v>
      </c>
      <c r="L18" s="54">
        <v>43263</v>
      </c>
      <c r="M18" s="55">
        <f t="shared" si="8"/>
        <v>30</v>
      </c>
      <c r="N18" s="129">
        <v>43293</v>
      </c>
      <c r="O18" s="57">
        <f t="shared" si="9"/>
        <v>29</v>
      </c>
      <c r="P18" s="130">
        <v>43322</v>
      </c>
      <c r="Q18" s="57">
        <f t="shared" si="10"/>
        <v>21</v>
      </c>
      <c r="R18" s="131">
        <v>43343</v>
      </c>
      <c r="S18" s="57">
        <f t="shared" si="11"/>
        <v>28</v>
      </c>
      <c r="T18" s="132">
        <v>43371</v>
      </c>
      <c r="U18" s="57">
        <f t="shared" si="12"/>
        <v>28</v>
      </c>
      <c r="V18" s="133">
        <v>43399</v>
      </c>
      <c r="W18" s="57">
        <f t="shared" si="13"/>
        <v>30</v>
      </c>
      <c r="X18" s="134">
        <v>43429</v>
      </c>
      <c r="Y18" s="57">
        <f t="shared" si="25"/>
        <v>27</v>
      </c>
      <c r="Z18" s="135">
        <v>43456</v>
      </c>
      <c r="AA18" s="102">
        <f t="shared" si="14"/>
        <v>35</v>
      </c>
      <c r="AB18" s="135">
        <v>43491</v>
      </c>
      <c r="AC18" s="102">
        <f t="shared" si="15"/>
        <v>28</v>
      </c>
      <c r="AD18" s="135">
        <v>43519</v>
      </c>
      <c r="AE18" s="102">
        <f t="shared" si="16"/>
        <v>30</v>
      </c>
      <c r="AF18" s="135">
        <v>43549</v>
      </c>
      <c r="AG18" s="102">
        <f t="shared" si="17"/>
        <v>31</v>
      </c>
      <c r="AH18" s="135">
        <v>43580</v>
      </c>
      <c r="AI18" s="102">
        <f t="shared" si="18"/>
        <v>33</v>
      </c>
      <c r="AJ18" s="135">
        <v>43613</v>
      </c>
      <c r="AK18" s="102">
        <f t="shared" si="19"/>
        <v>28</v>
      </c>
      <c r="AL18" s="135">
        <v>43641</v>
      </c>
      <c r="AM18" s="102">
        <f t="shared" si="20"/>
        <v>30</v>
      </c>
      <c r="AN18" s="135">
        <v>43671</v>
      </c>
      <c r="AO18" s="102">
        <f t="shared" si="21"/>
        <v>31</v>
      </c>
      <c r="AP18" s="135">
        <v>43702</v>
      </c>
      <c r="AQ18" s="102">
        <f t="shared" si="22"/>
        <v>31</v>
      </c>
      <c r="AR18" s="136">
        <v>43733</v>
      </c>
      <c r="AS18" s="102">
        <f t="shared" si="23"/>
        <v>30</v>
      </c>
      <c r="AT18" s="135">
        <v>43763</v>
      </c>
      <c r="AU18" s="102">
        <f t="shared" si="24"/>
        <v>31</v>
      </c>
      <c r="AV18" s="135">
        <v>43794</v>
      </c>
      <c r="AW18" s="102">
        <f t="shared" si="26"/>
        <v>31</v>
      </c>
      <c r="AX18" s="135">
        <v>43825</v>
      </c>
      <c r="AY18" s="102"/>
    </row>
    <row r="19" spans="1:51" s="36" customFormat="1" ht="21.95" customHeight="1" x14ac:dyDescent="0.25">
      <c r="A19" s="31">
        <v>10</v>
      </c>
      <c r="B19" s="51">
        <v>43115</v>
      </c>
      <c r="C19" s="52">
        <f t="shared" si="3"/>
        <v>29</v>
      </c>
      <c r="D19" s="53">
        <v>43144</v>
      </c>
      <c r="E19" s="52">
        <f t="shared" si="4"/>
        <v>29</v>
      </c>
      <c r="F19" s="51">
        <v>43173</v>
      </c>
      <c r="G19" s="52">
        <f t="shared" si="5"/>
        <v>29</v>
      </c>
      <c r="H19" s="51">
        <v>43202</v>
      </c>
      <c r="I19" s="52">
        <f t="shared" si="6"/>
        <v>30</v>
      </c>
      <c r="J19" s="54">
        <v>43232</v>
      </c>
      <c r="K19" s="55">
        <f t="shared" si="7"/>
        <v>32</v>
      </c>
      <c r="L19" s="54">
        <v>43264</v>
      </c>
      <c r="M19" s="55">
        <f t="shared" si="8"/>
        <v>30</v>
      </c>
      <c r="N19" s="129">
        <v>43294</v>
      </c>
      <c r="O19" s="57">
        <f t="shared" si="9"/>
        <v>31</v>
      </c>
      <c r="P19" s="130">
        <v>43325</v>
      </c>
      <c r="Q19" s="57">
        <f t="shared" si="10"/>
        <v>18</v>
      </c>
      <c r="R19" s="131">
        <v>43343</v>
      </c>
      <c r="S19" s="57">
        <f t="shared" si="11"/>
        <v>28</v>
      </c>
      <c r="T19" s="132">
        <v>43371</v>
      </c>
      <c r="U19" s="57">
        <f t="shared" si="12"/>
        <v>28</v>
      </c>
      <c r="V19" s="133">
        <v>43399</v>
      </c>
      <c r="W19" s="57">
        <f t="shared" si="13"/>
        <v>30</v>
      </c>
      <c r="X19" s="134">
        <v>43429</v>
      </c>
      <c r="Y19" s="57">
        <f t="shared" si="25"/>
        <v>27</v>
      </c>
      <c r="Z19" s="135">
        <v>43456</v>
      </c>
      <c r="AA19" s="102">
        <f t="shared" si="14"/>
        <v>35</v>
      </c>
      <c r="AB19" s="135">
        <v>43491</v>
      </c>
      <c r="AC19" s="102">
        <f t="shared" si="15"/>
        <v>28</v>
      </c>
      <c r="AD19" s="135">
        <v>43519</v>
      </c>
      <c r="AE19" s="102">
        <f t="shared" si="16"/>
        <v>30</v>
      </c>
      <c r="AF19" s="135">
        <v>43549</v>
      </c>
      <c r="AG19" s="102">
        <f t="shared" si="17"/>
        <v>31</v>
      </c>
      <c r="AH19" s="135">
        <v>43580</v>
      </c>
      <c r="AI19" s="102">
        <f t="shared" si="18"/>
        <v>33</v>
      </c>
      <c r="AJ19" s="135">
        <v>43613</v>
      </c>
      <c r="AK19" s="102">
        <f t="shared" si="19"/>
        <v>28</v>
      </c>
      <c r="AL19" s="135">
        <v>43641</v>
      </c>
      <c r="AM19" s="102">
        <f t="shared" si="20"/>
        <v>30</v>
      </c>
      <c r="AN19" s="135">
        <v>43671</v>
      </c>
      <c r="AO19" s="102">
        <f t="shared" si="21"/>
        <v>31</v>
      </c>
      <c r="AP19" s="135">
        <v>43702</v>
      </c>
      <c r="AQ19" s="102">
        <f t="shared" si="22"/>
        <v>31</v>
      </c>
      <c r="AR19" s="136">
        <v>43733</v>
      </c>
      <c r="AS19" s="102">
        <f t="shared" si="23"/>
        <v>30</v>
      </c>
      <c r="AT19" s="135">
        <v>43763</v>
      </c>
      <c r="AU19" s="102">
        <f t="shared" si="24"/>
        <v>31</v>
      </c>
      <c r="AV19" s="135">
        <v>43794</v>
      </c>
      <c r="AW19" s="102">
        <f t="shared" si="26"/>
        <v>31</v>
      </c>
      <c r="AX19" s="135">
        <v>43825</v>
      </c>
      <c r="AY19" s="102"/>
    </row>
    <row r="20" spans="1:51" s="36" customFormat="1" ht="21.95" customHeight="1" x14ac:dyDescent="0.25">
      <c r="A20" s="31">
        <v>11</v>
      </c>
      <c r="B20" s="51">
        <v>43116</v>
      </c>
      <c r="C20" s="52">
        <f t="shared" si="3"/>
        <v>29</v>
      </c>
      <c r="D20" s="53">
        <v>43145</v>
      </c>
      <c r="E20" s="52">
        <f t="shared" si="4"/>
        <v>29</v>
      </c>
      <c r="F20" s="51">
        <v>43174</v>
      </c>
      <c r="G20" s="52">
        <f t="shared" si="5"/>
        <v>29</v>
      </c>
      <c r="H20" s="51">
        <v>43203</v>
      </c>
      <c r="I20" s="52">
        <f t="shared" si="6"/>
        <v>30</v>
      </c>
      <c r="J20" s="54">
        <v>43233</v>
      </c>
      <c r="K20" s="55">
        <f t="shared" si="7"/>
        <v>32</v>
      </c>
      <c r="L20" s="54">
        <v>43265</v>
      </c>
      <c r="M20" s="55">
        <f t="shared" si="8"/>
        <v>32</v>
      </c>
      <c r="N20" s="129">
        <v>43297</v>
      </c>
      <c r="O20" s="57">
        <f t="shared" si="9"/>
        <v>29</v>
      </c>
      <c r="P20" s="130">
        <v>43326</v>
      </c>
      <c r="Q20" s="57">
        <f t="shared" si="10"/>
        <v>17</v>
      </c>
      <c r="R20" s="131">
        <v>43343</v>
      </c>
      <c r="S20" s="57">
        <f t="shared" si="11"/>
        <v>28</v>
      </c>
      <c r="T20" s="132">
        <v>43371</v>
      </c>
      <c r="U20" s="57">
        <f t="shared" si="12"/>
        <v>28</v>
      </c>
      <c r="V20" s="133">
        <v>43399</v>
      </c>
      <c r="W20" s="57">
        <f t="shared" si="13"/>
        <v>30</v>
      </c>
      <c r="X20" s="134">
        <v>43429</v>
      </c>
      <c r="Y20" s="57">
        <f t="shared" si="25"/>
        <v>27</v>
      </c>
      <c r="Z20" s="135">
        <v>43456</v>
      </c>
      <c r="AA20" s="102">
        <f t="shared" si="14"/>
        <v>35</v>
      </c>
      <c r="AB20" s="135">
        <v>43491</v>
      </c>
      <c r="AC20" s="102">
        <f t="shared" si="15"/>
        <v>28</v>
      </c>
      <c r="AD20" s="135">
        <v>43519</v>
      </c>
      <c r="AE20" s="102">
        <f t="shared" si="16"/>
        <v>30</v>
      </c>
      <c r="AF20" s="135">
        <v>43549</v>
      </c>
      <c r="AG20" s="102">
        <f t="shared" si="17"/>
        <v>31</v>
      </c>
      <c r="AH20" s="135">
        <v>43580</v>
      </c>
      <c r="AI20" s="102">
        <f t="shared" si="18"/>
        <v>33</v>
      </c>
      <c r="AJ20" s="135">
        <v>43613</v>
      </c>
      <c r="AK20" s="102">
        <f t="shared" si="19"/>
        <v>28</v>
      </c>
      <c r="AL20" s="135">
        <v>43641</v>
      </c>
      <c r="AM20" s="102">
        <f t="shared" si="20"/>
        <v>30</v>
      </c>
      <c r="AN20" s="135">
        <v>43671</v>
      </c>
      <c r="AO20" s="102">
        <f t="shared" si="21"/>
        <v>31</v>
      </c>
      <c r="AP20" s="135">
        <v>43702</v>
      </c>
      <c r="AQ20" s="102">
        <f t="shared" si="22"/>
        <v>31</v>
      </c>
      <c r="AR20" s="136">
        <v>43733</v>
      </c>
      <c r="AS20" s="102">
        <f t="shared" si="23"/>
        <v>30</v>
      </c>
      <c r="AT20" s="135">
        <v>43763</v>
      </c>
      <c r="AU20" s="102">
        <f t="shared" si="24"/>
        <v>31</v>
      </c>
      <c r="AV20" s="135">
        <v>43794</v>
      </c>
      <c r="AW20" s="102">
        <f t="shared" si="26"/>
        <v>31</v>
      </c>
      <c r="AX20" s="135">
        <v>43825</v>
      </c>
      <c r="AY20" s="102"/>
    </row>
    <row r="21" spans="1:51" s="36" customFormat="1" ht="21.95" customHeight="1" x14ac:dyDescent="0.25">
      <c r="A21" s="31">
        <v>12</v>
      </c>
      <c r="B21" s="51">
        <v>43117</v>
      </c>
      <c r="C21" s="52">
        <f t="shared" si="3"/>
        <v>29</v>
      </c>
      <c r="D21" s="53">
        <v>43146</v>
      </c>
      <c r="E21" s="52">
        <f t="shared" si="4"/>
        <v>29</v>
      </c>
      <c r="F21" s="51">
        <v>43175</v>
      </c>
      <c r="G21" s="52">
        <f t="shared" si="5"/>
        <v>31</v>
      </c>
      <c r="H21" s="51">
        <v>43206</v>
      </c>
      <c r="I21" s="52">
        <f t="shared" si="6"/>
        <v>30</v>
      </c>
      <c r="J21" s="54">
        <v>43236</v>
      </c>
      <c r="K21" s="55">
        <f t="shared" si="7"/>
        <v>30</v>
      </c>
      <c r="L21" s="54">
        <v>43266</v>
      </c>
      <c r="M21" s="55">
        <f t="shared" si="8"/>
        <v>32</v>
      </c>
      <c r="N21" s="129">
        <v>43298</v>
      </c>
      <c r="O21" s="57">
        <f t="shared" si="9"/>
        <v>29</v>
      </c>
      <c r="P21" s="130">
        <v>43327</v>
      </c>
      <c r="Q21" s="57">
        <f t="shared" si="10"/>
        <v>16</v>
      </c>
      <c r="R21" s="131">
        <v>43343</v>
      </c>
      <c r="S21" s="57">
        <f t="shared" si="11"/>
        <v>28</v>
      </c>
      <c r="T21" s="132">
        <v>43371</v>
      </c>
      <c r="U21" s="57">
        <f t="shared" si="12"/>
        <v>28</v>
      </c>
      <c r="V21" s="133">
        <v>43399</v>
      </c>
      <c r="W21" s="57">
        <f t="shared" si="13"/>
        <v>30</v>
      </c>
      <c r="X21" s="134">
        <v>43429</v>
      </c>
      <c r="Y21" s="57">
        <f t="shared" si="25"/>
        <v>27</v>
      </c>
      <c r="Z21" s="135">
        <v>43456</v>
      </c>
      <c r="AA21" s="102">
        <f t="shared" si="14"/>
        <v>35</v>
      </c>
      <c r="AB21" s="135">
        <v>43491</v>
      </c>
      <c r="AC21" s="102">
        <f t="shared" si="15"/>
        <v>28</v>
      </c>
      <c r="AD21" s="135">
        <v>43519</v>
      </c>
      <c r="AE21" s="102">
        <f t="shared" si="16"/>
        <v>30</v>
      </c>
      <c r="AF21" s="135">
        <v>43549</v>
      </c>
      <c r="AG21" s="102">
        <f t="shared" si="17"/>
        <v>31</v>
      </c>
      <c r="AH21" s="135">
        <v>43580</v>
      </c>
      <c r="AI21" s="102">
        <f t="shared" si="18"/>
        <v>33</v>
      </c>
      <c r="AJ21" s="135">
        <v>43613</v>
      </c>
      <c r="AK21" s="102">
        <f t="shared" si="19"/>
        <v>28</v>
      </c>
      <c r="AL21" s="135">
        <v>43641</v>
      </c>
      <c r="AM21" s="102">
        <f t="shared" si="20"/>
        <v>30</v>
      </c>
      <c r="AN21" s="135">
        <v>43671</v>
      </c>
      <c r="AO21" s="102">
        <f t="shared" si="21"/>
        <v>31</v>
      </c>
      <c r="AP21" s="135">
        <v>43702</v>
      </c>
      <c r="AQ21" s="102">
        <f t="shared" si="22"/>
        <v>31</v>
      </c>
      <c r="AR21" s="136">
        <v>43733</v>
      </c>
      <c r="AS21" s="102">
        <f t="shared" si="23"/>
        <v>30</v>
      </c>
      <c r="AT21" s="135">
        <v>43763</v>
      </c>
      <c r="AU21" s="102">
        <f t="shared" si="24"/>
        <v>31</v>
      </c>
      <c r="AV21" s="135">
        <v>43794</v>
      </c>
      <c r="AW21" s="102">
        <f t="shared" si="26"/>
        <v>31</v>
      </c>
      <c r="AX21" s="135">
        <v>43825</v>
      </c>
      <c r="AY21" s="102"/>
    </row>
    <row r="22" spans="1:51" s="36" customFormat="1" ht="21.95" customHeight="1" x14ac:dyDescent="0.25">
      <c r="A22" s="31">
        <v>13</v>
      </c>
      <c r="B22" s="51">
        <v>43118</v>
      </c>
      <c r="C22" s="52">
        <f t="shared" si="3"/>
        <v>29</v>
      </c>
      <c r="D22" s="53">
        <v>43147</v>
      </c>
      <c r="E22" s="52">
        <f t="shared" si="4"/>
        <v>29</v>
      </c>
      <c r="F22" s="51">
        <v>43176</v>
      </c>
      <c r="G22" s="52">
        <f t="shared" si="5"/>
        <v>31</v>
      </c>
      <c r="H22" s="51">
        <v>43207</v>
      </c>
      <c r="I22" s="52">
        <f t="shared" si="6"/>
        <v>30</v>
      </c>
      <c r="J22" s="54">
        <v>43237</v>
      </c>
      <c r="K22" s="55">
        <f t="shared" si="7"/>
        <v>32</v>
      </c>
      <c r="L22" s="54">
        <v>43269</v>
      </c>
      <c r="M22" s="55">
        <f t="shared" si="8"/>
        <v>30</v>
      </c>
      <c r="N22" s="129">
        <v>43299</v>
      </c>
      <c r="O22" s="57">
        <f t="shared" si="9"/>
        <v>29</v>
      </c>
      <c r="P22" s="130">
        <v>43328</v>
      </c>
      <c r="Q22" s="57">
        <f t="shared" si="10"/>
        <v>15</v>
      </c>
      <c r="R22" s="131">
        <v>43343</v>
      </c>
      <c r="S22" s="57">
        <f t="shared" si="11"/>
        <v>28</v>
      </c>
      <c r="T22" s="132">
        <v>43371</v>
      </c>
      <c r="U22" s="57">
        <f t="shared" si="12"/>
        <v>28</v>
      </c>
      <c r="V22" s="133">
        <v>43399</v>
      </c>
      <c r="W22" s="57">
        <f t="shared" si="13"/>
        <v>30</v>
      </c>
      <c r="X22" s="134">
        <v>43429</v>
      </c>
      <c r="Y22" s="57">
        <f t="shared" si="25"/>
        <v>27</v>
      </c>
      <c r="Z22" s="135">
        <v>43456</v>
      </c>
      <c r="AA22" s="102">
        <f t="shared" si="14"/>
        <v>35</v>
      </c>
      <c r="AB22" s="135">
        <v>43491</v>
      </c>
      <c r="AC22" s="102">
        <f t="shared" si="15"/>
        <v>28</v>
      </c>
      <c r="AD22" s="135">
        <v>43519</v>
      </c>
      <c r="AE22" s="102">
        <f t="shared" si="16"/>
        <v>30</v>
      </c>
      <c r="AF22" s="135">
        <v>43549</v>
      </c>
      <c r="AG22" s="102">
        <f t="shared" si="17"/>
        <v>31</v>
      </c>
      <c r="AH22" s="135">
        <v>43580</v>
      </c>
      <c r="AI22" s="102">
        <f t="shared" si="18"/>
        <v>33</v>
      </c>
      <c r="AJ22" s="135">
        <v>43613</v>
      </c>
      <c r="AK22" s="102">
        <f t="shared" si="19"/>
        <v>28</v>
      </c>
      <c r="AL22" s="135">
        <v>43641</v>
      </c>
      <c r="AM22" s="102">
        <f t="shared" si="20"/>
        <v>30</v>
      </c>
      <c r="AN22" s="135">
        <v>43671</v>
      </c>
      <c r="AO22" s="102">
        <f t="shared" si="21"/>
        <v>31</v>
      </c>
      <c r="AP22" s="135">
        <v>43702</v>
      </c>
      <c r="AQ22" s="102">
        <f t="shared" si="22"/>
        <v>31</v>
      </c>
      <c r="AR22" s="136">
        <v>43733</v>
      </c>
      <c r="AS22" s="102">
        <f t="shared" si="23"/>
        <v>30</v>
      </c>
      <c r="AT22" s="135">
        <v>43763</v>
      </c>
      <c r="AU22" s="102">
        <f t="shared" si="24"/>
        <v>31</v>
      </c>
      <c r="AV22" s="135">
        <v>43794</v>
      </c>
      <c r="AW22" s="102">
        <f t="shared" si="26"/>
        <v>31</v>
      </c>
      <c r="AX22" s="135">
        <v>43825</v>
      </c>
      <c r="AY22" s="102"/>
    </row>
    <row r="23" spans="1:51" s="36" customFormat="1" ht="21.95" customHeight="1" x14ac:dyDescent="0.25">
      <c r="A23" s="31">
        <v>14</v>
      </c>
      <c r="B23" s="51">
        <v>43119</v>
      </c>
      <c r="C23" s="52">
        <f t="shared" si="3"/>
        <v>31</v>
      </c>
      <c r="D23" s="53">
        <v>43150</v>
      </c>
      <c r="E23" s="52">
        <f t="shared" si="4"/>
        <v>29</v>
      </c>
      <c r="F23" s="51">
        <v>43179</v>
      </c>
      <c r="G23" s="52">
        <f t="shared" si="5"/>
        <v>29</v>
      </c>
      <c r="H23" s="51">
        <v>43208</v>
      </c>
      <c r="I23" s="52">
        <f t="shared" si="6"/>
        <v>30</v>
      </c>
      <c r="J23" s="54">
        <v>43238</v>
      </c>
      <c r="K23" s="55">
        <f t="shared" si="7"/>
        <v>32</v>
      </c>
      <c r="L23" s="54">
        <v>43270</v>
      </c>
      <c r="M23" s="55">
        <f t="shared" si="8"/>
        <v>30</v>
      </c>
      <c r="N23" s="129">
        <v>43300</v>
      </c>
      <c r="O23" s="57">
        <f t="shared" si="9"/>
        <v>29</v>
      </c>
      <c r="P23" s="130">
        <v>43329</v>
      </c>
      <c r="Q23" s="57">
        <f t="shared" si="10"/>
        <v>14</v>
      </c>
      <c r="R23" s="131">
        <v>43343</v>
      </c>
      <c r="S23" s="57">
        <f t="shared" si="11"/>
        <v>28</v>
      </c>
      <c r="T23" s="132">
        <v>43371</v>
      </c>
      <c r="U23" s="57">
        <f t="shared" si="12"/>
        <v>28</v>
      </c>
      <c r="V23" s="133">
        <v>43399</v>
      </c>
      <c r="W23" s="57">
        <f t="shared" si="13"/>
        <v>30</v>
      </c>
      <c r="X23" s="134">
        <v>43429</v>
      </c>
      <c r="Y23" s="57">
        <f t="shared" si="25"/>
        <v>27</v>
      </c>
      <c r="Z23" s="135">
        <v>43456</v>
      </c>
      <c r="AA23" s="102">
        <f t="shared" si="14"/>
        <v>35</v>
      </c>
      <c r="AB23" s="135">
        <v>43491</v>
      </c>
      <c r="AC23" s="102">
        <f t="shared" si="15"/>
        <v>28</v>
      </c>
      <c r="AD23" s="135">
        <v>43519</v>
      </c>
      <c r="AE23" s="102">
        <f t="shared" si="16"/>
        <v>30</v>
      </c>
      <c r="AF23" s="135">
        <v>43549</v>
      </c>
      <c r="AG23" s="102">
        <f t="shared" si="17"/>
        <v>31</v>
      </c>
      <c r="AH23" s="135">
        <v>43580</v>
      </c>
      <c r="AI23" s="102">
        <f t="shared" si="18"/>
        <v>33</v>
      </c>
      <c r="AJ23" s="135">
        <v>43613</v>
      </c>
      <c r="AK23" s="102">
        <f t="shared" si="19"/>
        <v>28</v>
      </c>
      <c r="AL23" s="135">
        <v>43641</v>
      </c>
      <c r="AM23" s="102">
        <f t="shared" si="20"/>
        <v>30</v>
      </c>
      <c r="AN23" s="135">
        <v>43671</v>
      </c>
      <c r="AO23" s="102">
        <f t="shared" si="21"/>
        <v>31</v>
      </c>
      <c r="AP23" s="135">
        <v>43702</v>
      </c>
      <c r="AQ23" s="102">
        <f t="shared" si="22"/>
        <v>31</v>
      </c>
      <c r="AR23" s="136">
        <v>43733</v>
      </c>
      <c r="AS23" s="102">
        <f t="shared" si="23"/>
        <v>30</v>
      </c>
      <c r="AT23" s="135">
        <v>43763</v>
      </c>
      <c r="AU23" s="102">
        <f t="shared" si="24"/>
        <v>31</v>
      </c>
      <c r="AV23" s="135">
        <v>43794</v>
      </c>
      <c r="AW23" s="102">
        <f t="shared" si="26"/>
        <v>31</v>
      </c>
      <c r="AX23" s="135">
        <v>43825</v>
      </c>
      <c r="AY23" s="102"/>
    </row>
    <row r="24" spans="1:51" s="36" customFormat="1" ht="21.95" customHeight="1" x14ac:dyDescent="0.25">
      <c r="A24" s="31">
        <v>15</v>
      </c>
      <c r="B24" s="51">
        <v>43122</v>
      </c>
      <c r="C24" s="52">
        <f t="shared" si="3"/>
        <v>29</v>
      </c>
      <c r="D24" s="53">
        <v>43151</v>
      </c>
      <c r="E24" s="52">
        <f t="shared" si="4"/>
        <v>29</v>
      </c>
      <c r="F24" s="51">
        <v>43180</v>
      </c>
      <c r="G24" s="52">
        <f t="shared" si="5"/>
        <v>29</v>
      </c>
      <c r="H24" s="51">
        <v>43209</v>
      </c>
      <c r="I24" s="52">
        <f t="shared" si="6"/>
        <v>30</v>
      </c>
      <c r="J24" s="54">
        <v>43239</v>
      </c>
      <c r="K24" s="55">
        <f t="shared" si="7"/>
        <v>32</v>
      </c>
      <c r="L24" s="54">
        <v>43271</v>
      </c>
      <c r="M24" s="55">
        <f t="shared" si="8"/>
        <v>30</v>
      </c>
      <c r="N24" s="129">
        <v>43301</v>
      </c>
      <c r="O24" s="57">
        <f t="shared" si="9"/>
        <v>31</v>
      </c>
      <c r="P24" s="130">
        <v>43332</v>
      </c>
      <c r="Q24" s="57">
        <f t="shared" si="10"/>
        <v>11</v>
      </c>
      <c r="R24" s="131">
        <v>43343</v>
      </c>
      <c r="S24" s="57">
        <f t="shared" si="11"/>
        <v>28</v>
      </c>
      <c r="T24" s="132">
        <v>43371</v>
      </c>
      <c r="U24" s="57">
        <f t="shared" si="12"/>
        <v>28</v>
      </c>
      <c r="V24" s="133">
        <v>43399</v>
      </c>
      <c r="W24" s="57">
        <f t="shared" si="13"/>
        <v>30</v>
      </c>
      <c r="X24" s="134">
        <v>43429</v>
      </c>
      <c r="Y24" s="57">
        <f t="shared" si="25"/>
        <v>27</v>
      </c>
      <c r="Z24" s="135">
        <v>43456</v>
      </c>
      <c r="AA24" s="102">
        <f t="shared" si="14"/>
        <v>35</v>
      </c>
      <c r="AB24" s="135">
        <v>43491</v>
      </c>
      <c r="AC24" s="102">
        <f t="shared" si="15"/>
        <v>28</v>
      </c>
      <c r="AD24" s="135">
        <v>43519</v>
      </c>
      <c r="AE24" s="102">
        <f t="shared" si="16"/>
        <v>30</v>
      </c>
      <c r="AF24" s="135">
        <v>43549</v>
      </c>
      <c r="AG24" s="102">
        <f t="shared" si="17"/>
        <v>31</v>
      </c>
      <c r="AH24" s="135">
        <v>43580</v>
      </c>
      <c r="AI24" s="102">
        <f t="shared" si="18"/>
        <v>33</v>
      </c>
      <c r="AJ24" s="135">
        <v>43613</v>
      </c>
      <c r="AK24" s="102">
        <f t="shared" si="19"/>
        <v>28</v>
      </c>
      <c r="AL24" s="135">
        <v>43641</v>
      </c>
      <c r="AM24" s="102">
        <f t="shared" si="20"/>
        <v>30</v>
      </c>
      <c r="AN24" s="135">
        <v>43671</v>
      </c>
      <c r="AO24" s="102">
        <f t="shared" si="21"/>
        <v>31</v>
      </c>
      <c r="AP24" s="135">
        <v>43702</v>
      </c>
      <c r="AQ24" s="102">
        <f t="shared" si="22"/>
        <v>31</v>
      </c>
      <c r="AR24" s="136">
        <v>43733</v>
      </c>
      <c r="AS24" s="102">
        <f t="shared" si="23"/>
        <v>30</v>
      </c>
      <c r="AT24" s="135">
        <v>43763</v>
      </c>
      <c r="AU24" s="102">
        <f t="shared" si="24"/>
        <v>31</v>
      </c>
      <c r="AV24" s="135">
        <v>43794</v>
      </c>
      <c r="AW24" s="102">
        <f t="shared" si="26"/>
        <v>31</v>
      </c>
      <c r="AX24" s="135">
        <v>43825</v>
      </c>
      <c r="AY24" s="102"/>
    </row>
    <row r="25" spans="1:51" s="36" customFormat="1" ht="21.95" customHeight="1" x14ac:dyDescent="0.25">
      <c r="A25" s="31">
        <v>16</v>
      </c>
      <c r="B25" s="51">
        <v>43123</v>
      </c>
      <c r="C25" s="52">
        <f t="shared" si="3"/>
        <v>29</v>
      </c>
      <c r="D25" s="53">
        <v>43152</v>
      </c>
      <c r="E25" s="52">
        <f t="shared" si="4"/>
        <v>29</v>
      </c>
      <c r="F25" s="51">
        <v>43181</v>
      </c>
      <c r="G25" s="52">
        <f t="shared" si="5"/>
        <v>29</v>
      </c>
      <c r="H25" s="51">
        <v>43210</v>
      </c>
      <c r="I25" s="52">
        <f t="shared" si="6"/>
        <v>30</v>
      </c>
      <c r="J25" s="54">
        <v>43240</v>
      </c>
      <c r="K25" s="55">
        <f t="shared" si="7"/>
        <v>32</v>
      </c>
      <c r="L25" s="54">
        <v>43272</v>
      </c>
      <c r="M25" s="55">
        <f t="shared" si="8"/>
        <v>32</v>
      </c>
      <c r="N25" s="129">
        <v>43304</v>
      </c>
      <c r="O25" s="57">
        <f t="shared" si="9"/>
        <v>29</v>
      </c>
      <c r="P25" s="130">
        <v>43333</v>
      </c>
      <c r="Q25" s="57">
        <f t="shared" si="10"/>
        <v>10</v>
      </c>
      <c r="R25" s="131">
        <v>43343</v>
      </c>
      <c r="S25" s="57">
        <f t="shared" si="11"/>
        <v>28</v>
      </c>
      <c r="T25" s="132">
        <v>43371</v>
      </c>
      <c r="U25" s="57">
        <f t="shared" si="12"/>
        <v>28</v>
      </c>
      <c r="V25" s="133">
        <v>43399</v>
      </c>
      <c r="W25" s="57">
        <f t="shared" si="13"/>
        <v>30</v>
      </c>
      <c r="X25" s="134">
        <v>43429</v>
      </c>
      <c r="Y25" s="57">
        <f t="shared" si="25"/>
        <v>27</v>
      </c>
      <c r="Z25" s="135">
        <v>43456</v>
      </c>
      <c r="AA25" s="102">
        <f t="shared" si="14"/>
        <v>35</v>
      </c>
      <c r="AB25" s="135">
        <v>43491</v>
      </c>
      <c r="AC25" s="102">
        <f t="shared" si="15"/>
        <v>28</v>
      </c>
      <c r="AD25" s="135">
        <v>43519</v>
      </c>
      <c r="AE25" s="102">
        <f t="shared" si="16"/>
        <v>30</v>
      </c>
      <c r="AF25" s="135">
        <v>43549</v>
      </c>
      <c r="AG25" s="102">
        <f t="shared" si="17"/>
        <v>31</v>
      </c>
      <c r="AH25" s="135">
        <v>43580</v>
      </c>
      <c r="AI25" s="102">
        <f t="shared" si="18"/>
        <v>33</v>
      </c>
      <c r="AJ25" s="135">
        <v>43613</v>
      </c>
      <c r="AK25" s="102">
        <f t="shared" si="19"/>
        <v>28</v>
      </c>
      <c r="AL25" s="135">
        <v>43641</v>
      </c>
      <c r="AM25" s="102">
        <f t="shared" si="20"/>
        <v>30</v>
      </c>
      <c r="AN25" s="135">
        <v>43671</v>
      </c>
      <c r="AO25" s="102">
        <f t="shared" si="21"/>
        <v>31</v>
      </c>
      <c r="AP25" s="135">
        <v>43702</v>
      </c>
      <c r="AQ25" s="102">
        <f t="shared" si="22"/>
        <v>31</v>
      </c>
      <c r="AR25" s="136">
        <v>43733</v>
      </c>
      <c r="AS25" s="102">
        <f t="shared" si="23"/>
        <v>30</v>
      </c>
      <c r="AT25" s="135">
        <v>43763</v>
      </c>
      <c r="AU25" s="102">
        <f t="shared" si="24"/>
        <v>31</v>
      </c>
      <c r="AV25" s="135">
        <v>43794</v>
      </c>
      <c r="AW25" s="102">
        <f t="shared" si="26"/>
        <v>31</v>
      </c>
      <c r="AX25" s="135">
        <v>43825</v>
      </c>
      <c r="AY25" s="102"/>
    </row>
    <row r="26" spans="1:51" s="36" customFormat="1" ht="21.95" customHeight="1" x14ac:dyDescent="0.25">
      <c r="A26" s="31">
        <v>17</v>
      </c>
      <c r="B26" s="51">
        <v>43124</v>
      </c>
      <c r="C26" s="52">
        <f t="shared" si="3"/>
        <v>29</v>
      </c>
      <c r="D26" s="53">
        <v>43153</v>
      </c>
      <c r="E26" s="52">
        <f t="shared" si="4"/>
        <v>29</v>
      </c>
      <c r="F26" s="51">
        <v>43182</v>
      </c>
      <c r="G26" s="52">
        <f t="shared" si="5"/>
        <v>31</v>
      </c>
      <c r="H26" s="51">
        <v>43213</v>
      </c>
      <c r="I26" s="52">
        <f t="shared" si="6"/>
        <v>30</v>
      </c>
      <c r="J26" s="54">
        <v>43243</v>
      </c>
      <c r="K26" s="55">
        <f t="shared" si="7"/>
        <v>30</v>
      </c>
      <c r="L26" s="54">
        <v>43273</v>
      </c>
      <c r="M26" s="55">
        <f t="shared" si="8"/>
        <v>32</v>
      </c>
      <c r="N26" s="129">
        <v>43305</v>
      </c>
      <c r="O26" s="57">
        <f t="shared" si="9"/>
        <v>29</v>
      </c>
      <c r="P26" s="130">
        <v>43334</v>
      </c>
      <c r="Q26" s="57">
        <f t="shared" si="10"/>
        <v>9</v>
      </c>
      <c r="R26" s="131">
        <v>43343</v>
      </c>
      <c r="S26" s="57">
        <f t="shared" si="11"/>
        <v>28</v>
      </c>
      <c r="T26" s="132">
        <v>43371</v>
      </c>
      <c r="U26" s="57">
        <f t="shared" si="12"/>
        <v>28</v>
      </c>
      <c r="V26" s="133">
        <v>43399</v>
      </c>
      <c r="W26" s="57">
        <f t="shared" si="13"/>
        <v>30</v>
      </c>
      <c r="X26" s="134">
        <v>43429</v>
      </c>
      <c r="Y26" s="57">
        <f t="shared" si="25"/>
        <v>27</v>
      </c>
      <c r="Z26" s="135">
        <v>43456</v>
      </c>
      <c r="AA26" s="102">
        <f t="shared" si="14"/>
        <v>35</v>
      </c>
      <c r="AB26" s="135">
        <v>43491</v>
      </c>
      <c r="AC26" s="102">
        <f t="shared" si="15"/>
        <v>28</v>
      </c>
      <c r="AD26" s="135">
        <v>43519</v>
      </c>
      <c r="AE26" s="102">
        <f t="shared" si="16"/>
        <v>30</v>
      </c>
      <c r="AF26" s="135">
        <v>43549</v>
      </c>
      <c r="AG26" s="102">
        <f t="shared" si="17"/>
        <v>31</v>
      </c>
      <c r="AH26" s="135">
        <v>43580</v>
      </c>
      <c r="AI26" s="102">
        <f t="shared" si="18"/>
        <v>33</v>
      </c>
      <c r="AJ26" s="135">
        <v>43613</v>
      </c>
      <c r="AK26" s="102">
        <f t="shared" si="19"/>
        <v>28</v>
      </c>
      <c r="AL26" s="135">
        <v>43641</v>
      </c>
      <c r="AM26" s="102">
        <f t="shared" si="20"/>
        <v>30</v>
      </c>
      <c r="AN26" s="135">
        <v>43671</v>
      </c>
      <c r="AO26" s="102">
        <f t="shared" si="21"/>
        <v>31</v>
      </c>
      <c r="AP26" s="135">
        <v>43702</v>
      </c>
      <c r="AQ26" s="102">
        <f t="shared" si="22"/>
        <v>31</v>
      </c>
      <c r="AR26" s="136">
        <v>43733</v>
      </c>
      <c r="AS26" s="102">
        <f t="shared" si="23"/>
        <v>30</v>
      </c>
      <c r="AT26" s="135">
        <v>43763</v>
      </c>
      <c r="AU26" s="102">
        <f t="shared" si="24"/>
        <v>31</v>
      </c>
      <c r="AV26" s="135">
        <v>43794</v>
      </c>
      <c r="AW26" s="102">
        <f t="shared" si="26"/>
        <v>31</v>
      </c>
      <c r="AX26" s="135">
        <v>43825</v>
      </c>
      <c r="AY26" s="102"/>
    </row>
    <row r="27" spans="1:51" s="36" customFormat="1" ht="21.95" customHeight="1" x14ac:dyDescent="0.25">
      <c r="A27" s="31">
        <v>18</v>
      </c>
      <c r="B27" s="51">
        <v>43125</v>
      </c>
      <c r="C27" s="52">
        <f t="shared" si="3"/>
        <v>29</v>
      </c>
      <c r="D27" s="53">
        <v>43154</v>
      </c>
      <c r="E27" s="52">
        <f t="shared" si="4"/>
        <v>29</v>
      </c>
      <c r="F27" s="51">
        <v>43183</v>
      </c>
      <c r="G27" s="52">
        <f t="shared" si="5"/>
        <v>31</v>
      </c>
      <c r="H27" s="51">
        <v>43214</v>
      </c>
      <c r="I27" s="52">
        <f t="shared" si="6"/>
        <v>30</v>
      </c>
      <c r="J27" s="54">
        <v>43244</v>
      </c>
      <c r="K27" s="55">
        <f t="shared" si="7"/>
        <v>32</v>
      </c>
      <c r="L27" s="54">
        <v>43276</v>
      </c>
      <c r="M27" s="55">
        <f t="shared" si="8"/>
        <v>30</v>
      </c>
      <c r="N27" s="129">
        <v>43306</v>
      </c>
      <c r="O27" s="57">
        <f t="shared" si="9"/>
        <v>29</v>
      </c>
      <c r="P27" s="130">
        <v>43335</v>
      </c>
      <c r="Q27" s="57">
        <f t="shared" si="10"/>
        <v>8</v>
      </c>
      <c r="R27" s="131">
        <v>43343</v>
      </c>
      <c r="S27" s="57">
        <f t="shared" si="11"/>
        <v>28</v>
      </c>
      <c r="T27" s="132">
        <v>43371</v>
      </c>
      <c r="U27" s="57">
        <f t="shared" si="12"/>
        <v>28</v>
      </c>
      <c r="V27" s="133">
        <v>43399</v>
      </c>
      <c r="W27" s="57">
        <f t="shared" si="13"/>
        <v>30</v>
      </c>
      <c r="X27" s="134">
        <v>43429</v>
      </c>
      <c r="Y27" s="57">
        <f t="shared" si="25"/>
        <v>27</v>
      </c>
      <c r="Z27" s="135">
        <v>43456</v>
      </c>
      <c r="AA27" s="102">
        <f t="shared" si="14"/>
        <v>35</v>
      </c>
      <c r="AB27" s="135">
        <v>43491</v>
      </c>
      <c r="AC27" s="102">
        <f t="shared" si="15"/>
        <v>28</v>
      </c>
      <c r="AD27" s="135">
        <v>43519</v>
      </c>
      <c r="AE27" s="102">
        <f t="shared" si="16"/>
        <v>30</v>
      </c>
      <c r="AF27" s="135">
        <v>43549</v>
      </c>
      <c r="AG27" s="102">
        <f t="shared" si="17"/>
        <v>31</v>
      </c>
      <c r="AH27" s="135">
        <v>43580</v>
      </c>
      <c r="AI27" s="102">
        <f t="shared" si="18"/>
        <v>33</v>
      </c>
      <c r="AJ27" s="135">
        <v>43613</v>
      </c>
      <c r="AK27" s="102">
        <f t="shared" si="19"/>
        <v>28</v>
      </c>
      <c r="AL27" s="135">
        <v>43641</v>
      </c>
      <c r="AM27" s="102">
        <f t="shared" si="20"/>
        <v>30</v>
      </c>
      <c r="AN27" s="135">
        <v>43671</v>
      </c>
      <c r="AO27" s="102">
        <f t="shared" si="21"/>
        <v>31</v>
      </c>
      <c r="AP27" s="135">
        <v>43702</v>
      </c>
      <c r="AQ27" s="102">
        <f t="shared" si="22"/>
        <v>31</v>
      </c>
      <c r="AR27" s="136">
        <v>43733</v>
      </c>
      <c r="AS27" s="102">
        <f t="shared" si="23"/>
        <v>30</v>
      </c>
      <c r="AT27" s="135">
        <v>43763</v>
      </c>
      <c r="AU27" s="102">
        <f t="shared" si="24"/>
        <v>31</v>
      </c>
      <c r="AV27" s="135">
        <v>43794</v>
      </c>
      <c r="AW27" s="102">
        <f t="shared" si="26"/>
        <v>31</v>
      </c>
      <c r="AX27" s="135">
        <v>43825</v>
      </c>
      <c r="AY27" s="102"/>
    </row>
    <row r="28" spans="1:51" s="36" customFormat="1" ht="21.95" customHeight="1" x14ac:dyDescent="0.25">
      <c r="A28" s="31">
        <v>19</v>
      </c>
      <c r="B28" s="51">
        <v>43126</v>
      </c>
      <c r="C28" s="52">
        <f t="shared" si="3"/>
        <v>31</v>
      </c>
      <c r="D28" s="53">
        <v>43157</v>
      </c>
      <c r="E28" s="52">
        <f t="shared" si="4"/>
        <v>29</v>
      </c>
      <c r="F28" s="51">
        <v>43186</v>
      </c>
      <c r="G28" s="52">
        <f t="shared" si="5"/>
        <v>29</v>
      </c>
      <c r="H28" s="51">
        <v>43215</v>
      </c>
      <c r="I28" s="52">
        <f t="shared" si="6"/>
        <v>30</v>
      </c>
      <c r="J28" s="54">
        <v>43245</v>
      </c>
      <c r="K28" s="55">
        <f t="shared" si="7"/>
        <v>32</v>
      </c>
      <c r="L28" s="54">
        <v>43277</v>
      </c>
      <c r="M28" s="55">
        <f t="shared" si="8"/>
        <v>30</v>
      </c>
      <c r="N28" s="129">
        <v>43307</v>
      </c>
      <c r="O28" s="57">
        <f t="shared" si="9"/>
        <v>29</v>
      </c>
      <c r="P28" s="130">
        <v>43336</v>
      </c>
      <c r="Q28" s="57">
        <f t="shared" si="10"/>
        <v>7</v>
      </c>
      <c r="R28" s="131">
        <v>43343</v>
      </c>
      <c r="S28" s="57">
        <f t="shared" si="11"/>
        <v>28</v>
      </c>
      <c r="T28" s="132">
        <v>43371</v>
      </c>
      <c r="U28" s="57">
        <f t="shared" si="12"/>
        <v>28</v>
      </c>
      <c r="V28" s="133">
        <v>43399</v>
      </c>
      <c r="W28" s="57">
        <f t="shared" si="13"/>
        <v>30</v>
      </c>
      <c r="X28" s="134">
        <v>43429</v>
      </c>
      <c r="Y28" s="57">
        <f t="shared" si="25"/>
        <v>27</v>
      </c>
      <c r="Z28" s="135">
        <v>43456</v>
      </c>
      <c r="AA28" s="102">
        <f t="shared" si="14"/>
        <v>35</v>
      </c>
      <c r="AB28" s="135">
        <v>43491</v>
      </c>
      <c r="AC28" s="102">
        <f t="shared" si="15"/>
        <v>28</v>
      </c>
      <c r="AD28" s="135">
        <v>43519</v>
      </c>
      <c r="AE28" s="102">
        <f t="shared" si="16"/>
        <v>30</v>
      </c>
      <c r="AF28" s="135">
        <v>43549</v>
      </c>
      <c r="AG28" s="102">
        <f t="shared" si="17"/>
        <v>31</v>
      </c>
      <c r="AH28" s="135">
        <v>43580</v>
      </c>
      <c r="AI28" s="102">
        <f t="shared" si="18"/>
        <v>33</v>
      </c>
      <c r="AJ28" s="135">
        <v>43613</v>
      </c>
      <c r="AK28" s="102">
        <f t="shared" si="19"/>
        <v>28</v>
      </c>
      <c r="AL28" s="135">
        <v>43641</v>
      </c>
      <c r="AM28" s="102">
        <f t="shared" si="20"/>
        <v>30</v>
      </c>
      <c r="AN28" s="135">
        <v>43671</v>
      </c>
      <c r="AO28" s="102">
        <f t="shared" si="21"/>
        <v>31</v>
      </c>
      <c r="AP28" s="135">
        <v>43702</v>
      </c>
      <c r="AQ28" s="102">
        <f t="shared" si="22"/>
        <v>31</v>
      </c>
      <c r="AR28" s="136">
        <v>43733</v>
      </c>
      <c r="AS28" s="102">
        <f t="shared" si="23"/>
        <v>30</v>
      </c>
      <c r="AT28" s="135">
        <v>43763</v>
      </c>
      <c r="AU28" s="102">
        <f t="shared" si="24"/>
        <v>31</v>
      </c>
      <c r="AV28" s="135">
        <v>43794</v>
      </c>
      <c r="AW28" s="102">
        <f t="shared" si="26"/>
        <v>31</v>
      </c>
      <c r="AX28" s="135">
        <v>43825</v>
      </c>
      <c r="AY28" s="102"/>
    </row>
    <row r="29" spans="1:51" s="36" customFormat="1" ht="21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</row>
    <row r="30" spans="1:51" ht="21.95" customHeight="1" x14ac:dyDescent="0.2"/>
    <row r="31" spans="1:51" ht="15" customHeight="1" x14ac:dyDescent="0.2">
      <c r="D31" s="73"/>
      <c r="E31" s="73" t="s">
        <v>66</v>
      </c>
      <c r="F31" s="73" t="s">
        <v>31</v>
      </c>
      <c r="G31" s="73" t="s">
        <v>31</v>
      </c>
      <c r="H31" s="73" t="s">
        <v>66</v>
      </c>
    </row>
    <row r="32" spans="1:51" ht="15" customHeight="1" x14ac:dyDescent="0.2">
      <c r="D32" s="74" t="s">
        <v>36</v>
      </c>
      <c r="E32" s="74" t="s">
        <v>35</v>
      </c>
      <c r="F32" s="74" t="s">
        <v>37</v>
      </c>
      <c r="G32" s="74" t="s">
        <v>38</v>
      </c>
      <c r="H32" s="74" t="s">
        <v>67</v>
      </c>
    </row>
    <row r="33" spans="4:8" ht="15" customHeight="1" x14ac:dyDescent="0.2">
      <c r="D33" s="58">
        <v>1</v>
      </c>
      <c r="E33" s="58">
        <v>1</v>
      </c>
      <c r="F33" s="59">
        <f t="shared" ref="F33:F96" si="27">INDEX($B$10:$X$28,MATCH(E33,$A$10:$A$28,0),D33*2)</f>
        <v>29</v>
      </c>
      <c r="G33" s="59">
        <f t="shared" ref="G33:G96" si="28">INDEX($B$10:$X$28,MATCH(E33,$A$10:$A$28,0),D33*2)</f>
        <v>29</v>
      </c>
      <c r="H33" s="31">
        <f>G33-F33</f>
        <v>0</v>
      </c>
    </row>
    <row r="34" spans="4:8" ht="15" customHeight="1" x14ac:dyDescent="0.2">
      <c r="D34" s="58">
        <v>1</v>
      </c>
      <c r="E34" s="58">
        <v>2</v>
      </c>
      <c r="F34" s="59">
        <f t="shared" si="27"/>
        <v>29</v>
      </c>
      <c r="G34" s="59">
        <f t="shared" si="28"/>
        <v>29</v>
      </c>
      <c r="H34" s="31">
        <f t="shared" ref="H34:H97" si="29">G34-F34</f>
        <v>0</v>
      </c>
    </row>
    <row r="35" spans="4:8" ht="15" customHeight="1" x14ac:dyDescent="0.2">
      <c r="D35" s="58">
        <v>1</v>
      </c>
      <c r="E35" s="58">
        <v>3</v>
      </c>
      <c r="F35" s="59">
        <f t="shared" si="27"/>
        <v>29</v>
      </c>
      <c r="G35" s="59">
        <f t="shared" si="28"/>
        <v>29</v>
      </c>
      <c r="H35" s="31">
        <f t="shared" si="29"/>
        <v>0</v>
      </c>
    </row>
    <row r="36" spans="4:8" ht="15" customHeight="1" x14ac:dyDescent="0.2">
      <c r="D36" s="58">
        <v>1</v>
      </c>
      <c r="E36" s="58">
        <v>4</v>
      </c>
      <c r="F36" s="59">
        <f t="shared" si="27"/>
        <v>31</v>
      </c>
      <c r="G36" s="59">
        <f t="shared" si="28"/>
        <v>31</v>
      </c>
      <c r="H36" s="31">
        <f t="shared" si="29"/>
        <v>0</v>
      </c>
    </row>
    <row r="37" spans="4:8" ht="15" customHeight="1" x14ac:dyDescent="0.2">
      <c r="D37" s="58">
        <v>1</v>
      </c>
      <c r="E37" s="58">
        <v>5</v>
      </c>
      <c r="F37" s="59">
        <f t="shared" si="27"/>
        <v>29</v>
      </c>
      <c r="G37" s="59">
        <f t="shared" si="28"/>
        <v>29</v>
      </c>
      <c r="H37" s="31">
        <f t="shared" si="29"/>
        <v>0</v>
      </c>
    </row>
    <row r="38" spans="4:8" ht="15" customHeight="1" x14ac:dyDescent="0.2">
      <c r="D38" s="58">
        <v>1</v>
      </c>
      <c r="E38" s="58">
        <v>6</v>
      </c>
      <c r="F38" s="59">
        <f t="shared" si="27"/>
        <v>29</v>
      </c>
      <c r="G38" s="59">
        <f t="shared" si="28"/>
        <v>29</v>
      </c>
      <c r="H38" s="31">
        <f t="shared" si="29"/>
        <v>0</v>
      </c>
    </row>
    <row r="39" spans="4:8" ht="15" customHeight="1" x14ac:dyDescent="0.2">
      <c r="D39" s="58">
        <v>1</v>
      </c>
      <c r="E39" s="58">
        <v>7</v>
      </c>
      <c r="F39" s="59">
        <f t="shared" si="27"/>
        <v>29</v>
      </c>
      <c r="G39" s="59">
        <f t="shared" si="28"/>
        <v>29</v>
      </c>
      <c r="H39" s="31">
        <f t="shared" si="29"/>
        <v>0</v>
      </c>
    </row>
    <row r="40" spans="4:8" x14ac:dyDescent="0.2">
      <c r="D40" s="58">
        <v>1</v>
      </c>
      <c r="E40" s="58">
        <v>8</v>
      </c>
      <c r="F40" s="59">
        <f t="shared" si="27"/>
        <v>29</v>
      </c>
      <c r="G40" s="59">
        <f t="shared" si="28"/>
        <v>29</v>
      </c>
      <c r="H40" s="31">
        <f t="shared" si="29"/>
        <v>0</v>
      </c>
    </row>
    <row r="41" spans="4:8" x14ac:dyDescent="0.2">
      <c r="D41" s="58">
        <v>1</v>
      </c>
      <c r="E41" s="58">
        <v>9</v>
      </c>
      <c r="F41" s="59">
        <f t="shared" si="27"/>
        <v>31</v>
      </c>
      <c r="G41" s="59">
        <f t="shared" si="28"/>
        <v>31</v>
      </c>
      <c r="H41" s="31">
        <f t="shared" si="29"/>
        <v>0</v>
      </c>
    </row>
    <row r="42" spans="4:8" x14ac:dyDescent="0.2">
      <c r="D42" s="58">
        <v>1</v>
      </c>
      <c r="E42" s="58">
        <v>10</v>
      </c>
      <c r="F42" s="59">
        <f t="shared" si="27"/>
        <v>29</v>
      </c>
      <c r="G42" s="59">
        <f t="shared" si="28"/>
        <v>29</v>
      </c>
      <c r="H42" s="31">
        <f t="shared" si="29"/>
        <v>0</v>
      </c>
    </row>
    <row r="43" spans="4:8" x14ac:dyDescent="0.2">
      <c r="D43" s="58">
        <v>1</v>
      </c>
      <c r="E43" s="58">
        <v>11</v>
      </c>
      <c r="F43" s="59">
        <f t="shared" si="27"/>
        <v>29</v>
      </c>
      <c r="G43" s="59">
        <f t="shared" si="28"/>
        <v>29</v>
      </c>
      <c r="H43" s="31">
        <f t="shared" si="29"/>
        <v>0</v>
      </c>
    </row>
    <row r="44" spans="4:8" x14ac:dyDescent="0.2">
      <c r="D44" s="58">
        <v>1</v>
      </c>
      <c r="E44" s="58">
        <v>12</v>
      </c>
      <c r="F44" s="59">
        <f t="shared" si="27"/>
        <v>29</v>
      </c>
      <c r="G44" s="59">
        <f t="shared" si="28"/>
        <v>29</v>
      </c>
      <c r="H44" s="31">
        <f t="shared" si="29"/>
        <v>0</v>
      </c>
    </row>
    <row r="45" spans="4:8" x14ac:dyDescent="0.2">
      <c r="D45" s="58">
        <v>1</v>
      </c>
      <c r="E45" s="58">
        <v>13</v>
      </c>
      <c r="F45" s="59">
        <f t="shared" si="27"/>
        <v>29</v>
      </c>
      <c r="G45" s="59">
        <f t="shared" si="28"/>
        <v>29</v>
      </c>
      <c r="H45" s="31">
        <f t="shared" si="29"/>
        <v>0</v>
      </c>
    </row>
    <row r="46" spans="4:8" x14ac:dyDescent="0.2">
      <c r="D46" s="58">
        <v>1</v>
      </c>
      <c r="E46" s="58">
        <v>14</v>
      </c>
      <c r="F46" s="59">
        <f t="shared" si="27"/>
        <v>31</v>
      </c>
      <c r="G46" s="59">
        <f t="shared" si="28"/>
        <v>31</v>
      </c>
      <c r="H46" s="31">
        <f t="shared" si="29"/>
        <v>0</v>
      </c>
    </row>
    <row r="47" spans="4:8" x14ac:dyDescent="0.2">
      <c r="D47" s="58">
        <v>1</v>
      </c>
      <c r="E47" s="58">
        <v>15</v>
      </c>
      <c r="F47" s="59">
        <f t="shared" si="27"/>
        <v>29</v>
      </c>
      <c r="G47" s="59">
        <f t="shared" si="28"/>
        <v>29</v>
      </c>
      <c r="H47" s="31">
        <f t="shared" si="29"/>
        <v>0</v>
      </c>
    </row>
    <row r="48" spans="4:8" x14ac:dyDescent="0.2">
      <c r="D48" s="58">
        <v>1</v>
      </c>
      <c r="E48" s="58">
        <v>16</v>
      </c>
      <c r="F48" s="59">
        <f t="shared" si="27"/>
        <v>29</v>
      </c>
      <c r="G48" s="59">
        <f t="shared" si="28"/>
        <v>29</v>
      </c>
      <c r="H48" s="31">
        <f t="shared" si="29"/>
        <v>0</v>
      </c>
    </row>
    <row r="49" spans="4:8" x14ac:dyDescent="0.2">
      <c r="D49" s="58">
        <v>1</v>
      </c>
      <c r="E49" s="58">
        <v>17</v>
      </c>
      <c r="F49" s="59">
        <f t="shared" si="27"/>
        <v>29</v>
      </c>
      <c r="G49" s="59">
        <f t="shared" si="28"/>
        <v>29</v>
      </c>
      <c r="H49" s="31">
        <f t="shared" si="29"/>
        <v>0</v>
      </c>
    </row>
    <row r="50" spans="4:8" x14ac:dyDescent="0.2">
      <c r="D50" s="58">
        <v>1</v>
      </c>
      <c r="E50" s="58">
        <v>18</v>
      </c>
      <c r="F50" s="59">
        <f t="shared" si="27"/>
        <v>29</v>
      </c>
      <c r="G50" s="59">
        <f t="shared" si="28"/>
        <v>29</v>
      </c>
      <c r="H50" s="31">
        <f t="shared" si="29"/>
        <v>0</v>
      </c>
    </row>
    <row r="51" spans="4:8" x14ac:dyDescent="0.2">
      <c r="D51" s="58">
        <v>1</v>
      </c>
      <c r="E51" s="58">
        <v>19</v>
      </c>
      <c r="F51" s="59">
        <f t="shared" si="27"/>
        <v>31</v>
      </c>
      <c r="G51" s="59">
        <f t="shared" si="28"/>
        <v>31</v>
      </c>
      <c r="H51" s="31">
        <f t="shared" si="29"/>
        <v>0</v>
      </c>
    </row>
    <row r="52" spans="4:8" x14ac:dyDescent="0.2">
      <c r="D52" s="58">
        <v>2</v>
      </c>
      <c r="E52" s="58">
        <v>1</v>
      </c>
      <c r="F52" s="59">
        <f t="shared" si="27"/>
        <v>28</v>
      </c>
      <c r="G52" s="59">
        <f t="shared" si="28"/>
        <v>28</v>
      </c>
      <c r="H52" s="31">
        <f t="shared" si="29"/>
        <v>0</v>
      </c>
    </row>
    <row r="53" spans="4:8" x14ac:dyDescent="0.2">
      <c r="D53" s="58">
        <v>2</v>
      </c>
      <c r="E53" s="58">
        <v>2</v>
      </c>
      <c r="F53" s="59">
        <f t="shared" si="27"/>
        <v>29</v>
      </c>
      <c r="G53" s="59">
        <f t="shared" si="28"/>
        <v>29</v>
      </c>
      <c r="H53" s="31">
        <f t="shared" si="29"/>
        <v>0</v>
      </c>
    </row>
    <row r="54" spans="4:8" x14ac:dyDescent="0.2">
      <c r="D54" s="58">
        <v>2</v>
      </c>
      <c r="E54" s="58">
        <v>3</v>
      </c>
      <c r="F54" s="59">
        <f t="shared" si="27"/>
        <v>29</v>
      </c>
      <c r="G54" s="59">
        <f t="shared" si="28"/>
        <v>29</v>
      </c>
      <c r="H54" s="31">
        <f t="shared" si="29"/>
        <v>0</v>
      </c>
    </row>
    <row r="55" spans="4:8" x14ac:dyDescent="0.2">
      <c r="D55" s="58">
        <v>2</v>
      </c>
      <c r="E55" s="58">
        <v>4</v>
      </c>
      <c r="F55" s="59">
        <f t="shared" si="27"/>
        <v>29</v>
      </c>
      <c r="G55" s="59">
        <f t="shared" si="28"/>
        <v>29</v>
      </c>
      <c r="H55" s="31">
        <f t="shared" si="29"/>
        <v>0</v>
      </c>
    </row>
    <row r="56" spans="4:8" x14ac:dyDescent="0.2">
      <c r="D56" s="58">
        <v>2</v>
      </c>
      <c r="E56" s="58">
        <v>5</v>
      </c>
      <c r="F56" s="59">
        <f t="shared" si="27"/>
        <v>29</v>
      </c>
      <c r="G56" s="59">
        <f t="shared" si="28"/>
        <v>29</v>
      </c>
      <c r="H56" s="31">
        <f t="shared" si="29"/>
        <v>0</v>
      </c>
    </row>
    <row r="57" spans="4:8" x14ac:dyDescent="0.2">
      <c r="D57" s="58">
        <v>2</v>
      </c>
      <c r="E57" s="58">
        <v>6</v>
      </c>
      <c r="F57" s="59">
        <f t="shared" si="27"/>
        <v>29</v>
      </c>
      <c r="G57" s="59">
        <f t="shared" si="28"/>
        <v>29</v>
      </c>
      <c r="H57" s="31">
        <f t="shared" si="29"/>
        <v>0</v>
      </c>
    </row>
    <row r="58" spans="4:8" x14ac:dyDescent="0.2">
      <c r="D58" s="58">
        <v>2</v>
      </c>
      <c r="E58" s="58">
        <v>7</v>
      </c>
      <c r="F58" s="59">
        <f t="shared" si="27"/>
        <v>29</v>
      </c>
      <c r="G58" s="59">
        <f t="shared" si="28"/>
        <v>29</v>
      </c>
      <c r="H58" s="31">
        <f t="shared" si="29"/>
        <v>0</v>
      </c>
    </row>
    <row r="59" spans="4:8" x14ac:dyDescent="0.2">
      <c r="D59" s="58">
        <v>2</v>
      </c>
      <c r="E59" s="58">
        <v>8</v>
      </c>
      <c r="F59" s="59">
        <f t="shared" si="27"/>
        <v>29</v>
      </c>
      <c r="G59" s="59">
        <f t="shared" si="28"/>
        <v>29</v>
      </c>
      <c r="H59" s="31">
        <f t="shared" si="29"/>
        <v>0</v>
      </c>
    </row>
    <row r="60" spans="4:8" x14ac:dyDescent="0.2">
      <c r="D60" s="58">
        <v>2</v>
      </c>
      <c r="E60" s="58">
        <v>9</v>
      </c>
      <c r="F60" s="59">
        <f t="shared" si="27"/>
        <v>29</v>
      </c>
      <c r="G60" s="59">
        <f t="shared" si="28"/>
        <v>29</v>
      </c>
      <c r="H60" s="31">
        <f t="shared" si="29"/>
        <v>0</v>
      </c>
    </row>
    <row r="61" spans="4:8" x14ac:dyDescent="0.2">
      <c r="D61" s="58">
        <v>2</v>
      </c>
      <c r="E61" s="58">
        <v>10</v>
      </c>
      <c r="F61" s="59">
        <f t="shared" si="27"/>
        <v>29</v>
      </c>
      <c r="G61" s="59">
        <f t="shared" si="28"/>
        <v>29</v>
      </c>
      <c r="H61" s="31">
        <f t="shared" si="29"/>
        <v>0</v>
      </c>
    </row>
    <row r="62" spans="4:8" x14ac:dyDescent="0.2">
      <c r="D62" s="58">
        <v>2</v>
      </c>
      <c r="E62" s="58">
        <v>11</v>
      </c>
      <c r="F62" s="59">
        <f t="shared" si="27"/>
        <v>29</v>
      </c>
      <c r="G62" s="59">
        <f t="shared" si="28"/>
        <v>29</v>
      </c>
      <c r="H62" s="31">
        <f t="shared" si="29"/>
        <v>0</v>
      </c>
    </row>
    <row r="63" spans="4:8" x14ac:dyDescent="0.2">
      <c r="D63" s="58">
        <v>2</v>
      </c>
      <c r="E63" s="58">
        <v>12</v>
      </c>
      <c r="F63" s="59">
        <f t="shared" si="27"/>
        <v>29</v>
      </c>
      <c r="G63" s="59">
        <f t="shared" si="28"/>
        <v>29</v>
      </c>
      <c r="H63" s="31">
        <f t="shared" si="29"/>
        <v>0</v>
      </c>
    </row>
    <row r="64" spans="4:8" x14ac:dyDescent="0.2">
      <c r="D64" s="58">
        <v>2</v>
      </c>
      <c r="E64" s="58">
        <v>13</v>
      </c>
      <c r="F64" s="59">
        <f t="shared" si="27"/>
        <v>29</v>
      </c>
      <c r="G64" s="59">
        <f t="shared" si="28"/>
        <v>29</v>
      </c>
      <c r="H64" s="31">
        <f t="shared" si="29"/>
        <v>0</v>
      </c>
    </row>
    <row r="65" spans="4:8" x14ac:dyDescent="0.2">
      <c r="D65" s="58">
        <v>2</v>
      </c>
      <c r="E65" s="58">
        <v>14</v>
      </c>
      <c r="F65" s="59">
        <f t="shared" si="27"/>
        <v>29</v>
      </c>
      <c r="G65" s="59">
        <f t="shared" si="28"/>
        <v>29</v>
      </c>
      <c r="H65" s="31">
        <f t="shared" si="29"/>
        <v>0</v>
      </c>
    </row>
    <row r="66" spans="4:8" x14ac:dyDescent="0.2">
      <c r="D66" s="58">
        <v>2</v>
      </c>
      <c r="E66" s="58">
        <v>15</v>
      </c>
      <c r="F66" s="59">
        <f t="shared" si="27"/>
        <v>29</v>
      </c>
      <c r="G66" s="59">
        <f t="shared" si="28"/>
        <v>29</v>
      </c>
      <c r="H66" s="31">
        <f t="shared" si="29"/>
        <v>0</v>
      </c>
    </row>
    <row r="67" spans="4:8" x14ac:dyDescent="0.2">
      <c r="D67" s="58">
        <v>2</v>
      </c>
      <c r="E67" s="58">
        <v>16</v>
      </c>
      <c r="F67" s="59">
        <f t="shared" si="27"/>
        <v>29</v>
      </c>
      <c r="G67" s="59">
        <f t="shared" si="28"/>
        <v>29</v>
      </c>
      <c r="H67" s="31">
        <f t="shared" si="29"/>
        <v>0</v>
      </c>
    </row>
    <row r="68" spans="4:8" x14ac:dyDescent="0.2">
      <c r="D68" s="58">
        <v>2</v>
      </c>
      <c r="E68" s="58">
        <v>17</v>
      </c>
      <c r="F68" s="59">
        <f t="shared" si="27"/>
        <v>29</v>
      </c>
      <c r="G68" s="59">
        <f t="shared" si="28"/>
        <v>29</v>
      </c>
      <c r="H68" s="31">
        <f t="shared" si="29"/>
        <v>0</v>
      </c>
    </row>
    <row r="69" spans="4:8" x14ac:dyDescent="0.2">
      <c r="D69" s="58">
        <v>2</v>
      </c>
      <c r="E69" s="58">
        <v>18</v>
      </c>
      <c r="F69" s="59">
        <f t="shared" si="27"/>
        <v>29</v>
      </c>
      <c r="G69" s="59">
        <f t="shared" si="28"/>
        <v>29</v>
      </c>
      <c r="H69" s="31">
        <f t="shared" si="29"/>
        <v>0</v>
      </c>
    </row>
    <row r="70" spans="4:8" x14ac:dyDescent="0.2">
      <c r="D70" s="58">
        <v>2</v>
      </c>
      <c r="E70" s="58">
        <v>19</v>
      </c>
      <c r="F70" s="59">
        <f t="shared" si="27"/>
        <v>29</v>
      </c>
      <c r="G70" s="59">
        <f t="shared" si="28"/>
        <v>29</v>
      </c>
      <c r="H70" s="31">
        <f t="shared" si="29"/>
        <v>0</v>
      </c>
    </row>
    <row r="71" spans="4:8" x14ac:dyDescent="0.2">
      <c r="D71" s="58">
        <v>3</v>
      </c>
      <c r="E71" s="58">
        <v>1</v>
      </c>
      <c r="F71" s="59">
        <f t="shared" si="27"/>
        <v>29</v>
      </c>
      <c r="G71" s="59">
        <f t="shared" si="28"/>
        <v>29</v>
      </c>
      <c r="H71" s="31">
        <f t="shared" si="29"/>
        <v>0</v>
      </c>
    </row>
    <row r="72" spans="4:8" x14ac:dyDescent="0.2">
      <c r="D72" s="58">
        <v>3</v>
      </c>
      <c r="E72" s="58">
        <v>2</v>
      </c>
      <c r="F72" s="59">
        <f t="shared" si="27"/>
        <v>31</v>
      </c>
      <c r="G72" s="59">
        <f t="shared" si="28"/>
        <v>31</v>
      </c>
      <c r="H72" s="31">
        <f t="shared" si="29"/>
        <v>0</v>
      </c>
    </row>
    <row r="73" spans="4:8" x14ac:dyDescent="0.2">
      <c r="D73" s="58">
        <v>3</v>
      </c>
      <c r="E73" s="58">
        <v>3</v>
      </c>
      <c r="F73" s="59">
        <f t="shared" si="27"/>
        <v>31</v>
      </c>
      <c r="G73" s="59">
        <f t="shared" si="28"/>
        <v>31</v>
      </c>
      <c r="H73" s="31">
        <f t="shared" si="29"/>
        <v>0</v>
      </c>
    </row>
    <row r="74" spans="4:8" x14ac:dyDescent="0.2">
      <c r="D74" s="58">
        <v>3</v>
      </c>
      <c r="E74" s="58">
        <v>4</v>
      </c>
      <c r="F74" s="59">
        <f t="shared" si="27"/>
        <v>29</v>
      </c>
      <c r="G74" s="59">
        <f t="shared" si="28"/>
        <v>29</v>
      </c>
      <c r="H74" s="31">
        <f t="shared" si="29"/>
        <v>0</v>
      </c>
    </row>
    <row r="75" spans="4:8" x14ac:dyDescent="0.2">
      <c r="D75" s="58">
        <v>3</v>
      </c>
      <c r="E75" s="58">
        <v>5</v>
      </c>
      <c r="F75" s="59">
        <f t="shared" si="27"/>
        <v>29</v>
      </c>
      <c r="G75" s="59">
        <f t="shared" si="28"/>
        <v>29</v>
      </c>
      <c r="H75" s="31">
        <f t="shared" si="29"/>
        <v>0</v>
      </c>
    </row>
    <row r="76" spans="4:8" x14ac:dyDescent="0.2">
      <c r="D76" s="58">
        <v>3</v>
      </c>
      <c r="E76" s="58">
        <v>6</v>
      </c>
      <c r="F76" s="59">
        <f t="shared" si="27"/>
        <v>29</v>
      </c>
      <c r="G76" s="59">
        <f t="shared" si="28"/>
        <v>29</v>
      </c>
      <c r="H76" s="31">
        <f t="shared" si="29"/>
        <v>0</v>
      </c>
    </row>
    <row r="77" spans="4:8" x14ac:dyDescent="0.2">
      <c r="D77" s="58">
        <v>3</v>
      </c>
      <c r="E77" s="58">
        <v>7</v>
      </c>
      <c r="F77" s="59">
        <f t="shared" si="27"/>
        <v>31</v>
      </c>
      <c r="G77" s="59">
        <f t="shared" si="28"/>
        <v>31</v>
      </c>
      <c r="H77" s="31">
        <f t="shared" si="29"/>
        <v>0</v>
      </c>
    </row>
    <row r="78" spans="4:8" x14ac:dyDescent="0.2">
      <c r="D78" s="58">
        <v>3</v>
      </c>
      <c r="E78" s="58">
        <v>8</v>
      </c>
      <c r="F78" s="59">
        <f t="shared" si="27"/>
        <v>31</v>
      </c>
      <c r="G78" s="59">
        <f t="shared" si="28"/>
        <v>31</v>
      </c>
      <c r="H78" s="31">
        <f t="shared" si="29"/>
        <v>0</v>
      </c>
    </row>
    <row r="79" spans="4:8" x14ac:dyDescent="0.2">
      <c r="D79" s="58">
        <v>3</v>
      </c>
      <c r="E79" s="58">
        <v>9</v>
      </c>
      <c r="F79" s="59">
        <f t="shared" si="27"/>
        <v>29</v>
      </c>
      <c r="G79" s="59">
        <f t="shared" si="28"/>
        <v>29</v>
      </c>
      <c r="H79" s="31">
        <f t="shared" si="29"/>
        <v>0</v>
      </c>
    </row>
    <row r="80" spans="4:8" x14ac:dyDescent="0.2">
      <c r="D80" s="58">
        <v>3</v>
      </c>
      <c r="E80" s="58">
        <v>10</v>
      </c>
      <c r="F80" s="59">
        <f t="shared" si="27"/>
        <v>29</v>
      </c>
      <c r="G80" s="59">
        <f t="shared" si="28"/>
        <v>29</v>
      </c>
      <c r="H80" s="31">
        <f t="shared" si="29"/>
        <v>0</v>
      </c>
    </row>
    <row r="81" spans="4:8" x14ac:dyDescent="0.2">
      <c r="D81" s="58">
        <v>3</v>
      </c>
      <c r="E81" s="58">
        <v>11</v>
      </c>
      <c r="F81" s="59">
        <f t="shared" si="27"/>
        <v>29</v>
      </c>
      <c r="G81" s="59">
        <f t="shared" si="28"/>
        <v>29</v>
      </c>
      <c r="H81" s="31">
        <f t="shared" si="29"/>
        <v>0</v>
      </c>
    </row>
    <row r="82" spans="4:8" x14ac:dyDescent="0.2">
      <c r="D82" s="58">
        <v>3</v>
      </c>
      <c r="E82" s="58">
        <v>12</v>
      </c>
      <c r="F82" s="59">
        <f t="shared" si="27"/>
        <v>31</v>
      </c>
      <c r="G82" s="59">
        <f t="shared" si="28"/>
        <v>31</v>
      </c>
      <c r="H82" s="31">
        <f t="shared" si="29"/>
        <v>0</v>
      </c>
    </row>
    <row r="83" spans="4:8" x14ac:dyDescent="0.2">
      <c r="D83" s="58">
        <v>3</v>
      </c>
      <c r="E83" s="58">
        <v>13</v>
      </c>
      <c r="F83" s="59">
        <f t="shared" si="27"/>
        <v>31</v>
      </c>
      <c r="G83" s="59">
        <f t="shared" si="28"/>
        <v>31</v>
      </c>
      <c r="H83" s="31">
        <f t="shared" si="29"/>
        <v>0</v>
      </c>
    </row>
    <row r="84" spans="4:8" x14ac:dyDescent="0.2">
      <c r="D84" s="58">
        <v>3</v>
      </c>
      <c r="E84" s="58">
        <v>14</v>
      </c>
      <c r="F84" s="59">
        <f t="shared" si="27"/>
        <v>29</v>
      </c>
      <c r="G84" s="59">
        <f t="shared" si="28"/>
        <v>29</v>
      </c>
      <c r="H84" s="31">
        <f t="shared" si="29"/>
        <v>0</v>
      </c>
    </row>
    <row r="85" spans="4:8" x14ac:dyDescent="0.2">
      <c r="D85" s="58">
        <v>3</v>
      </c>
      <c r="E85" s="58">
        <v>15</v>
      </c>
      <c r="F85" s="59">
        <f t="shared" si="27"/>
        <v>29</v>
      </c>
      <c r="G85" s="59">
        <f t="shared" si="28"/>
        <v>29</v>
      </c>
      <c r="H85" s="31">
        <f t="shared" si="29"/>
        <v>0</v>
      </c>
    </row>
    <row r="86" spans="4:8" x14ac:dyDescent="0.2">
      <c r="D86" s="58">
        <v>3</v>
      </c>
      <c r="E86" s="58">
        <v>16</v>
      </c>
      <c r="F86" s="59">
        <f t="shared" si="27"/>
        <v>29</v>
      </c>
      <c r="G86" s="59">
        <f t="shared" si="28"/>
        <v>29</v>
      </c>
      <c r="H86" s="31">
        <f t="shared" si="29"/>
        <v>0</v>
      </c>
    </row>
    <row r="87" spans="4:8" x14ac:dyDescent="0.2">
      <c r="D87" s="58">
        <v>3</v>
      </c>
      <c r="E87" s="58">
        <v>17</v>
      </c>
      <c r="F87" s="59">
        <f t="shared" si="27"/>
        <v>31</v>
      </c>
      <c r="G87" s="59">
        <f t="shared" si="28"/>
        <v>31</v>
      </c>
      <c r="H87" s="31">
        <f t="shared" si="29"/>
        <v>0</v>
      </c>
    </row>
    <row r="88" spans="4:8" x14ac:dyDescent="0.2">
      <c r="D88" s="58">
        <v>3</v>
      </c>
      <c r="E88" s="58">
        <v>18</v>
      </c>
      <c r="F88" s="59">
        <f t="shared" si="27"/>
        <v>31</v>
      </c>
      <c r="G88" s="59">
        <f t="shared" si="28"/>
        <v>31</v>
      </c>
      <c r="H88" s="31">
        <f t="shared" si="29"/>
        <v>0</v>
      </c>
    </row>
    <row r="89" spans="4:8" x14ac:dyDescent="0.2">
      <c r="D89" s="58">
        <v>3</v>
      </c>
      <c r="E89" s="58">
        <v>19</v>
      </c>
      <c r="F89" s="59">
        <f t="shared" si="27"/>
        <v>29</v>
      </c>
      <c r="G89" s="59">
        <f t="shared" si="28"/>
        <v>29</v>
      </c>
      <c r="H89" s="31">
        <f t="shared" si="29"/>
        <v>0</v>
      </c>
    </row>
    <row r="90" spans="4:8" x14ac:dyDescent="0.2">
      <c r="D90" s="58">
        <v>4</v>
      </c>
      <c r="E90" s="58">
        <v>1</v>
      </c>
      <c r="F90" s="59">
        <f t="shared" si="27"/>
        <v>31</v>
      </c>
      <c r="G90" s="59">
        <f t="shared" si="28"/>
        <v>31</v>
      </c>
      <c r="H90" s="31">
        <f t="shared" si="29"/>
        <v>0</v>
      </c>
    </row>
    <row r="91" spans="4:8" x14ac:dyDescent="0.2">
      <c r="D91" s="58">
        <v>4</v>
      </c>
      <c r="E91" s="58">
        <v>2</v>
      </c>
      <c r="F91" s="59">
        <f t="shared" si="27"/>
        <v>30</v>
      </c>
      <c r="G91" s="59">
        <f t="shared" si="28"/>
        <v>30</v>
      </c>
      <c r="H91" s="31">
        <f t="shared" si="29"/>
        <v>0</v>
      </c>
    </row>
    <row r="92" spans="4:8" x14ac:dyDescent="0.2">
      <c r="D92" s="58">
        <v>4</v>
      </c>
      <c r="E92" s="58">
        <v>3</v>
      </c>
      <c r="F92" s="59">
        <f t="shared" si="27"/>
        <v>30</v>
      </c>
      <c r="G92" s="59">
        <f t="shared" si="28"/>
        <v>30</v>
      </c>
      <c r="H92" s="31">
        <f t="shared" si="29"/>
        <v>0</v>
      </c>
    </row>
    <row r="93" spans="4:8" x14ac:dyDescent="0.2">
      <c r="D93" s="58">
        <v>4</v>
      </c>
      <c r="E93" s="58">
        <v>4</v>
      </c>
      <c r="F93" s="59">
        <f t="shared" si="27"/>
        <v>30</v>
      </c>
      <c r="G93" s="59">
        <f t="shared" si="28"/>
        <v>30</v>
      </c>
      <c r="H93" s="31">
        <f t="shared" si="29"/>
        <v>0</v>
      </c>
    </row>
    <row r="94" spans="4:8" x14ac:dyDescent="0.2">
      <c r="D94" s="58">
        <v>4</v>
      </c>
      <c r="E94" s="58">
        <v>5</v>
      </c>
      <c r="F94" s="59">
        <f t="shared" si="27"/>
        <v>30</v>
      </c>
      <c r="G94" s="59">
        <f t="shared" si="28"/>
        <v>30</v>
      </c>
      <c r="H94" s="31">
        <f t="shared" si="29"/>
        <v>0</v>
      </c>
    </row>
    <row r="95" spans="4:8" x14ac:dyDescent="0.2">
      <c r="D95" s="58">
        <v>4</v>
      </c>
      <c r="E95" s="58">
        <v>6</v>
      </c>
      <c r="F95" s="59">
        <f t="shared" si="27"/>
        <v>30</v>
      </c>
      <c r="G95" s="59">
        <f t="shared" si="28"/>
        <v>30</v>
      </c>
      <c r="H95" s="31">
        <f t="shared" si="29"/>
        <v>0</v>
      </c>
    </row>
    <row r="96" spans="4:8" x14ac:dyDescent="0.2">
      <c r="D96" s="58">
        <v>4</v>
      </c>
      <c r="E96" s="58">
        <v>7</v>
      </c>
      <c r="F96" s="59">
        <f t="shared" si="27"/>
        <v>30</v>
      </c>
      <c r="G96" s="59">
        <f t="shared" si="28"/>
        <v>30</v>
      </c>
      <c r="H96" s="31">
        <f t="shared" si="29"/>
        <v>0</v>
      </c>
    </row>
    <row r="97" spans="4:8" x14ac:dyDescent="0.2">
      <c r="D97" s="58">
        <v>4</v>
      </c>
      <c r="E97" s="58">
        <v>8</v>
      </c>
      <c r="F97" s="59">
        <f t="shared" ref="F97:F160" si="30">INDEX($B$10:$X$28,MATCH(E97,$A$10:$A$28,0),D97*2)</f>
        <v>30</v>
      </c>
      <c r="G97" s="59">
        <f t="shared" ref="G97:G160" si="31">INDEX($B$10:$X$28,MATCH(E97,$A$10:$A$28,0),D97*2)</f>
        <v>30</v>
      </c>
      <c r="H97" s="31">
        <f t="shared" si="29"/>
        <v>0</v>
      </c>
    </row>
    <row r="98" spans="4:8" x14ac:dyDescent="0.2">
      <c r="D98" s="58">
        <v>4</v>
      </c>
      <c r="E98" s="58">
        <v>9</v>
      </c>
      <c r="F98" s="59">
        <f t="shared" si="30"/>
        <v>30</v>
      </c>
      <c r="G98" s="59">
        <f t="shared" si="31"/>
        <v>30</v>
      </c>
      <c r="H98" s="31">
        <f t="shared" ref="H98:H161" si="32">G98-F98</f>
        <v>0</v>
      </c>
    </row>
    <row r="99" spans="4:8" x14ac:dyDescent="0.2">
      <c r="D99" s="58">
        <v>4</v>
      </c>
      <c r="E99" s="58">
        <v>10</v>
      </c>
      <c r="F99" s="59">
        <f t="shared" si="30"/>
        <v>30</v>
      </c>
      <c r="G99" s="59">
        <f t="shared" si="31"/>
        <v>30</v>
      </c>
      <c r="H99" s="31">
        <f t="shared" si="32"/>
        <v>0</v>
      </c>
    </row>
    <row r="100" spans="4:8" x14ac:dyDescent="0.2">
      <c r="D100" s="58">
        <v>4</v>
      </c>
      <c r="E100" s="58">
        <v>11</v>
      </c>
      <c r="F100" s="59">
        <f t="shared" si="30"/>
        <v>30</v>
      </c>
      <c r="G100" s="59">
        <f t="shared" si="31"/>
        <v>30</v>
      </c>
      <c r="H100" s="31">
        <f t="shared" si="32"/>
        <v>0</v>
      </c>
    </row>
    <row r="101" spans="4:8" x14ac:dyDescent="0.2">
      <c r="D101" s="58">
        <v>4</v>
      </c>
      <c r="E101" s="58">
        <v>12</v>
      </c>
      <c r="F101" s="59">
        <f t="shared" si="30"/>
        <v>30</v>
      </c>
      <c r="G101" s="59">
        <f t="shared" si="31"/>
        <v>30</v>
      </c>
      <c r="H101" s="31">
        <f t="shared" si="32"/>
        <v>0</v>
      </c>
    </row>
    <row r="102" spans="4:8" x14ac:dyDescent="0.2">
      <c r="D102" s="58">
        <v>4</v>
      </c>
      <c r="E102" s="58">
        <v>13</v>
      </c>
      <c r="F102" s="59">
        <f t="shared" si="30"/>
        <v>30</v>
      </c>
      <c r="G102" s="59">
        <f t="shared" si="31"/>
        <v>30</v>
      </c>
      <c r="H102" s="31">
        <f t="shared" si="32"/>
        <v>0</v>
      </c>
    </row>
    <row r="103" spans="4:8" x14ac:dyDescent="0.2">
      <c r="D103" s="58">
        <v>4</v>
      </c>
      <c r="E103" s="58">
        <v>14</v>
      </c>
      <c r="F103" s="59">
        <f t="shared" si="30"/>
        <v>30</v>
      </c>
      <c r="G103" s="59">
        <f t="shared" si="31"/>
        <v>30</v>
      </c>
      <c r="H103" s="31">
        <f t="shared" si="32"/>
        <v>0</v>
      </c>
    </row>
    <row r="104" spans="4:8" x14ac:dyDescent="0.2">
      <c r="D104" s="58">
        <v>4</v>
      </c>
      <c r="E104" s="58">
        <v>15</v>
      </c>
      <c r="F104" s="59">
        <f t="shared" si="30"/>
        <v>30</v>
      </c>
      <c r="G104" s="59">
        <f t="shared" si="31"/>
        <v>30</v>
      </c>
      <c r="H104" s="31">
        <f t="shared" si="32"/>
        <v>0</v>
      </c>
    </row>
    <row r="105" spans="4:8" x14ac:dyDescent="0.2">
      <c r="D105" s="58">
        <v>4</v>
      </c>
      <c r="E105" s="58">
        <v>16</v>
      </c>
      <c r="F105" s="59">
        <f t="shared" si="30"/>
        <v>30</v>
      </c>
      <c r="G105" s="59">
        <f t="shared" si="31"/>
        <v>30</v>
      </c>
      <c r="H105" s="31">
        <f t="shared" si="32"/>
        <v>0</v>
      </c>
    </row>
    <row r="106" spans="4:8" x14ac:dyDescent="0.2">
      <c r="D106" s="58">
        <v>4</v>
      </c>
      <c r="E106" s="58">
        <v>17</v>
      </c>
      <c r="F106" s="59">
        <f t="shared" si="30"/>
        <v>30</v>
      </c>
      <c r="G106" s="59">
        <f t="shared" si="31"/>
        <v>30</v>
      </c>
      <c r="H106" s="31">
        <f t="shared" si="32"/>
        <v>0</v>
      </c>
    </row>
    <row r="107" spans="4:8" x14ac:dyDescent="0.2">
      <c r="D107" s="58">
        <v>4</v>
      </c>
      <c r="E107" s="58">
        <v>18</v>
      </c>
      <c r="F107" s="59">
        <f t="shared" si="30"/>
        <v>30</v>
      </c>
      <c r="G107" s="59">
        <f t="shared" si="31"/>
        <v>30</v>
      </c>
      <c r="H107" s="31">
        <f t="shared" si="32"/>
        <v>0</v>
      </c>
    </row>
    <row r="108" spans="4:8" x14ac:dyDescent="0.2">
      <c r="D108" s="58">
        <v>4</v>
      </c>
      <c r="E108" s="58">
        <v>19</v>
      </c>
      <c r="F108" s="59">
        <f t="shared" si="30"/>
        <v>30</v>
      </c>
      <c r="G108" s="59">
        <f t="shared" si="31"/>
        <v>30</v>
      </c>
      <c r="H108" s="31">
        <f t="shared" si="32"/>
        <v>0</v>
      </c>
    </row>
    <row r="109" spans="4:8" x14ac:dyDescent="0.2">
      <c r="D109" s="58">
        <v>5</v>
      </c>
      <c r="E109" s="58">
        <v>1</v>
      </c>
      <c r="F109" s="59">
        <f t="shared" si="30"/>
        <v>32</v>
      </c>
      <c r="G109" s="59">
        <f t="shared" si="31"/>
        <v>32</v>
      </c>
      <c r="H109" s="31">
        <f t="shared" si="32"/>
        <v>0</v>
      </c>
    </row>
    <row r="110" spans="4:8" x14ac:dyDescent="0.2">
      <c r="D110" s="58">
        <v>5</v>
      </c>
      <c r="E110" s="58">
        <v>2</v>
      </c>
      <c r="F110" s="59">
        <f t="shared" si="30"/>
        <v>30</v>
      </c>
      <c r="G110" s="59">
        <f t="shared" si="31"/>
        <v>30</v>
      </c>
      <c r="H110" s="31">
        <f t="shared" si="32"/>
        <v>0</v>
      </c>
    </row>
    <row r="111" spans="4:8" x14ac:dyDescent="0.2">
      <c r="D111" s="58">
        <v>5</v>
      </c>
      <c r="E111" s="58">
        <v>3</v>
      </c>
      <c r="F111" s="59">
        <f t="shared" si="30"/>
        <v>32</v>
      </c>
      <c r="G111" s="59">
        <f t="shared" si="31"/>
        <v>32</v>
      </c>
      <c r="H111" s="31">
        <f t="shared" si="32"/>
        <v>0</v>
      </c>
    </row>
    <row r="112" spans="4:8" x14ac:dyDescent="0.2">
      <c r="D112" s="58">
        <v>5</v>
      </c>
      <c r="E112" s="58">
        <v>4</v>
      </c>
      <c r="F112" s="59">
        <f t="shared" si="30"/>
        <v>32</v>
      </c>
      <c r="G112" s="59">
        <f t="shared" si="31"/>
        <v>32</v>
      </c>
      <c r="H112" s="31">
        <f t="shared" si="32"/>
        <v>0</v>
      </c>
    </row>
    <row r="113" spans="4:8" x14ac:dyDescent="0.2">
      <c r="D113" s="58">
        <v>5</v>
      </c>
      <c r="E113" s="58">
        <v>5</v>
      </c>
      <c r="F113" s="59">
        <f t="shared" si="30"/>
        <v>32</v>
      </c>
      <c r="G113" s="59">
        <f t="shared" si="31"/>
        <v>32</v>
      </c>
      <c r="H113" s="31">
        <f t="shared" si="32"/>
        <v>0</v>
      </c>
    </row>
    <row r="114" spans="4:8" x14ac:dyDescent="0.2">
      <c r="D114" s="58">
        <v>5</v>
      </c>
      <c r="E114" s="58">
        <v>6</v>
      </c>
      <c r="F114" s="59">
        <f t="shared" si="30"/>
        <v>32</v>
      </c>
      <c r="G114" s="59">
        <f t="shared" si="31"/>
        <v>32</v>
      </c>
      <c r="H114" s="31">
        <f t="shared" si="32"/>
        <v>0</v>
      </c>
    </row>
    <row r="115" spans="4:8" x14ac:dyDescent="0.2">
      <c r="D115" s="58">
        <v>5</v>
      </c>
      <c r="E115" s="58">
        <v>7</v>
      </c>
      <c r="F115" s="59">
        <f t="shared" si="30"/>
        <v>30</v>
      </c>
      <c r="G115" s="59">
        <f t="shared" si="31"/>
        <v>30</v>
      </c>
      <c r="H115" s="31">
        <f t="shared" si="32"/>
        <v>0</v>
      </c>
    </row>
    <row r="116" spans="4:8" x14ac:dyDescent="0.2">
      <c r="D116" s="58">
        <v>5</v>
      </c>
      <c r="E116" s="58">
        <v>8</v>
      </c>
      <c r="F116" s="59">
        <f t="shared" si="30"/>
        <v>32</v>
      </c>
      <c r="G116" s="59">
        <f t="shared" si="31"/>
        <v>32</v>
      </c>
      <c r="H116" s="31">
        <f t="shared" si="32"/>
        <v>0</v>
      </c>
    </row>
    <row r="117" spans="4:8" x14ac:dyDescent="0.2">
      <c r="D117" s="58">
        <v>5</v>
      </c>
      <c r="E117" s="58">
        <v>9</v>
      </c>
      <c r="F117" s="59">
        <f t="shared" si="30"/>
        <v>32</v>
      </c>
      <c r="G117" s="59">
        <f t="shared" si="31"/>
        <v>32</v>
      </c>
      <c r="H117" s="31">
        <f t="shared" si="32"/>
        <v>0</v>
      </c>
    </row>
    <row r="118" spans="4:8" x14ac:dyDescent="0.2">
      <c r="D118" s="58">
        <v>5</v>
      </c>
      <c r="E118" s="58">
        <v>10</v>
      </c>
      <c r="F118" s="59">
        <f t="shared" si="30"/>
        <v>32</v>
      </c>
      <c r="G118" s="59">
        <f t="shared" si="31"/>
        <v>32</v>
      </c>
      <c r="H118" s="31">
        <f t="shared" si="32"/>
        <v>0</v>
      </c>
    </row>
    <row r="119" spans="4:8" x14ac:dyDescent="0.2">
      <c r="D119" s="58">
        <v>5</v>
      </c>
      <c r="E119" s="58">
        <v>11</v>
      </c>
      <c r="F119" s="59">
        <f t="shared" si="30"/>
        <v>32</v>
      </c>
      <c r="G119" s="59">
        <f t="shared" si="31"/>
        <v>32</v>
      </c>
      <c r="H119" s="31">
        <f t="shared" si="32"/>
        <v>0</v>
      </c>
    </row>
    <row r="120" spans="4:8" x14ac:dyDescent="0.2">
      <c r="D120" s="58">
        <v>5</v>
      </c>
      <c r="E120" s="58">
        <v>12</v>
      </c>
      <c r="F120" s="59">
        <f t="shared" si="30"/>
        <v>30</v>
      </c>
      <c r="G120" s="59">
        <f t="shared" si="31"/>
        <v>30</v>
      </c>
      <c r="H120" s="31">
        <f t="shared" si="32"/>
        <v>0</v>
      </c>
    </row>
    <row r="121" spans="4:8" x14ac:dyDescent="0.2">
      <c r="D121" s="58">
        <v>5</v>
      </c>
      <c r="E121" s="58">
        <v>13</v>
      </c>
      <c r="F121" s="59">
        <f t="shared" si="30"/>
        <v>32</v>
      </c>
      <c r="G121" s="59">
        <f t="shared" si="31"/>
        <v>32</v>
      </c>
      <c r="H121" s="31">
        <f t="shared" si="32"/>
        <v>0</v>
      </c>
    </row>
    <row r="122" spans="4:8" x14ac:dyDescent="0.2">
      <c r="D122" s="58">
        <v>5</v>
      </c>
      <c r="E122" s="58">
        <v>14</v>
      </c>
      <c r="F122" s="59">
        <f t="shared" si="30"/>
        <v>32</v>
      </c>
      <c r="G122" s="59">
        <f t="shared" si="31"/>
        <v>32</v>
      </c>
      <c r="H122" s="31">
        <f t="shared" si="32"/>
        <v>0</v>
      </c>
    </row>
    <row r="123" spans="4:8" x14ac:dyDescent="0.2">
      <c r="D123" s="58">
        <v>5</v>
      </c>
      <c r="E123" s="58">
        <v>15</v>
      </c>
      <c r="F123" s="59">
        <f t="shared" si="30"/>
        <v>32</v>
      </c>
      <c r="G123" s="59">
        <f t="shared" si="31"/>
        <v>32</v>
      </c>
      <c r="H123" s="31">
        <f t="shared" si="32"/>
        <v>0</v>
      </c>
    </row>
    <row r="124" spans="4:8" x14ac:dyDescent="0.2">
      <c r="D124" s="58">
        <v>5</v>
      </c>
      <c r="E124" s="58">
        <v>16</v>
      </c>
      <c r="F124" s="59">
        <f t="shared" si="30"/>
        <v>32</v>
      </c>
      <c r="G124" s="59">
        <f t="shared" si="31"/>
        <v>32</v>
      </c>
      <c r="H124" s="31">
        <f t="shared" si="32"/>
        <v>0</v>
      </c>
    </row>
    <row r="125" spans="4:8" x14ac:dyDescent="0.2">
      <c r="D125" s="58">
        <v>5</v>
      </c>
      <c r="E125" s="58">
        <v>17</v>
      </c>
      <c r="F125" s="59">
        <f t="shared" si="30"/>
        <v>30</v>
      </c>
      <c r="G125" s="59">
        <f t="shared" si="31"/>
        <v>30</v>
      </c>
      <c r="H125" s="31">
        <f t="shared" si="32"/>
        <v>0</v>
      </c>
    </row>
    <row r="126" spans="4:8" x14ac:dyDescent="0.2">
      <c r="D126" s="58">
        <v>5</v>
      </c>
      <c r="E126" s="58">
        <v>18</v>
      </c>
      <c r="F126" s="59">
        <f t="shared" si="30"/>
        <v>32</v>
      </c>
      <c r="G126" s="59">
        <f t="shared" si="31"/>
        <v>32</v>
      </c>
      <c r="H126" s="31">
        <f t="shared" si="32"/>
        <v>0</v>
      </c>
    </row>
    <row r="127" spans="4:8" x14ac:dyDescent="0.2">
      <c r="D127" s="58">
        <v>5</v>
      </c>
      <c r="E127" s="58">
        <v>19</v>
      </c>
      <c r="F127" s="59">
        <f t="shared" si="30"/>
        <v>32</v>
      </c>
      <c r="G127" s="59">
        <f t="shared" si="31"/>
        <v>32</v>
      </c>
      <c r="H127" s="31">
        <f t="shared" si="32"/>
        <v>0</v>
      </c>
    </row>
    <row r="128" spans="4:8" x14ac:dyDescent="0.2">
      <c r="D128" s="58">
        <v>6</v>
      </c>
      <c r="E128" s="58">
        <v>1</v>
      </c>
      <c r="F128" s="59">
        <f t="shared" si="30"/>
        <v>29</v>
      </c>
      <c r="G128" s="59">
        <f t="shared" si="31"/>
        <v>29</v>
      </c>
      <c r="H128" s="31">
        <f t="shared" si="32"/>
        <v>0</v>
      </c>
    </row>
    <row r="129" spans="4:8" x14ac:dyDescent="0.2">
      <c r="D129" s="58">
        <v>6</v>
      </c>
      <c r="E129" s="58">
        <v>2</v>
      </c>
      <c r="F129" s="59">
        <f t="shared" si="30"/>
        <v>31</v>
      </c>
      <c r="G129" s="59">
        <f t="shared" si="31"/>
        <v>31</v>
      </c>
      <c r="H129" s="31">
        <f t="shared" si="32"/>
        <v>0</v>
      </c>
    </row>
    <row r="130" spans="4:8" x14ac:dyDescent="0.2">
      <c r="D130" s="58">
        <v>6</v>
      </c>
      <c r="E130" s="58">
        <v>3</v>
      </c>
      <c r="F130" s="59">
        <f t="shared" si="30"/>
        <v>29</v>
      </c>
      <c r="G130" s="59">
        <f t="shared" si="31"/>
        <v>29</v>
      </c>
      <c r="H130" s="31">
        <f t="shared" si="32"/>
        <v>0</v>
      </c>
    </row>
    <row r="131" spans="4:8" x14ac:dyDescent="0.2">
      <c r="D131" s="58">
        <v>6</v>
      </c>
      <c r="E131" s="58">
        <v>4</v>
      </c>
      <c r="F131" s="59">
        <f t="shared" si="30"/>
        <v>30</v>
      </c>
      <c r="G131" s="59">
        <f t="shared" si="31"/>
        <v>30</v>
      </c>
      <c r="H131" s="31">
        <f t="shared" si="32"/>
        <v>0</v>
      </c>
    </row>
    <row r="132" spans="4:8" x14ac:dyDescent="0.2">
      <c r="D132" s="58">
        <v>6</v>
      </c>
      <c r="E132" s="58">
        <v>5</v>
      </c>
      <c r="F132" s="59">
        <f t="shared" si="30"/>
        <v>30</v>
      </c>
      <c r="G132" s="59">
        <f t="shared" si="31"/>
        <v>30</v>
      </c>
      <c r="H132" s="31">
        <f t="shared" si="32"/>
        <v>0</v>
      </c>
    </row>
    <row r="133" spans="4:8" x14ac:dyDescent="0.2">
      <c r="D133" s="58">
        <v>6</v>
      </c>
      <c r="E133" s="58">
        <v>6</v>
      </c>
      <c r="F133" s="59">
        <f t="shared" si="30"/>
        <v>32</v>
      </c>
      <c r="G133" s="59">
        <f t="shared" si="31"/>
        <v>32</v>
      </c>
      <c r="H133" s="31">
        <f t="shared" si="32"/>
        <v>0</v>
      </c>
    </row>
    <row r="134" spans="4:8" x14ac:dyDescent="0.2">
      <c r="D134" s="58">
        <v>6</v>
      </c>
      <c r="E134" s="58">
        <v>7</v>
      </c>
      <c r="F134" s="59">
        <f t="shared" si="30"/>
        <v>32</v>
      </c>
      <c r="G134" s="59">
        <f t="shared" si="31"/>
        <v>32</v>
      </c>
      <c r="H134" s="31">
        <f t="shared" si="32"/>
        <v>0</v>
      </c>
    </row>
    <row r="135" spans="4:8" x14ac:dyDescent="0.2">
      <c r="D135" s="58">
        <v>6</v>
      </c>
      <c r="E135" s="58">
        <v>8</v>
      </c>
      <c r="F135" s="59">
        <f t="shared" si="30"/>
        <v>30</v>
      </c>
      <c r="G135" s="59">
        <f t="shared" si="31"/>
        <v>30</v>
      </c>
      <c r="H135" s="31">
        <f t="shared" si="32"/>
        <v>0</v>
      </c>
    </row>
    <row r="136" spans="4:8" x14ac:dyDescent="0.2">
      <c r="D136" s="58">
        <v>6</v>
      </c>
      <c r="E136" s="58">
        <v>9</v>
      </c>
      <c r="F136" s="59">
        <f t="shared" si="30"/>
        <v>30</v>
      </c>
      <c r="G136" s="59">
        <f t="shared" si="31"/>
        <v>30</v>
      </c>
      <c r="H136" s="31">
        <f t="shared" si="32"/>
        <v>0</v>
      </c>
    </row>
    <row r="137" spans="4:8" x14ac:dyDescent="0.2">
      <c r="D137" s="58">
        <v>6</v>
      </c>
      <c r="E137" s="58">
        <v>10</v>
      </c>
      <c r="F137" s="59">
        <f t="shared" si="30"/>
        <v>30</v>
      </c>
      <c r="G137" s="59">
        <f t="shared" si="31"/>
        <v>30</v>
      </c>
      <c r="H137" s="31">
        <f t="shared" si="32"/>
        <v>0</v>
      </c>
    </row>
    <row r="138" spans="4:8" x14ac:dyDescent="0.2">
      <c r="D138" s="58">
        <v>6</v>
      </c>
      <c r="E138" s="58">
        <v>11</v>
      </c>
      <c r="F138" s="59">
        <f t="shared" si="30"/>
        <v>32</v>
      </c>
      <c r="G138" s="59">
        <f t="shared" si="31"/>
        <v>32</v>
      </c>
      <c r="H138" s="31">
        <f t="shared" si="32"/>
        <v>0</v>
      </c>
    </row>
    <row r="139" spans="4:8" x14ac:dyDescent="0.2">
      <c r="D139" s="58">
        <v>6</v>
      </c>
      <c r="E139" s="58">
        <v>12</v>
      </c>
      <c r="F139" s="59">
        <f t="shared" si="30"/>
        <v>32</v>
      </c>
      <c r="G139" s="59">
        <f t="shared" si="31"/>
        <v>32</v>
      </c>
      <c r="H139" s="31">
        <f t="shared" si="32"/>
        <v>0</v>
      </c>
    </row>
    <row r="140" spans="4:8" x14ac:dyDescent="0.2">
      <c r="D140" s="58">
        <v>6</v>
      </c>
      <c r="E140" s="58">
        <v>13</v>
      </c>
      <c r="F140" s="59">
        <f t="shared" si="30"/>
        <v>30</v>
      </c>
      <c r="G140" s="59">
        <f t="shared" si="31"/>
        <v>30</v>
      </c>
      <c r="H140" s="31">
        <f t="shared" si="32"/>
        <v>0</v>
      </c>
    </row>
    <row r="141" spans="4:8" x14ac:dyDescent="0.2">
      <c r="D141" s="58">
        <v>6</v>
      </c>
      <c r="E141" s="58">
        <v>14</v>
      </c>
      <c r="F141" s="59">
        <f t="shared" si="30"/>
        <v>30</v>
      </c>
      <c r="G141" s="59">
        <f t="shared" si="31"/>
        <v>30</v>
      </c>
      <c r="H141" s="31">
        <f t="shared" si="32"/>
        <v>0</v>
      </c>
    </row>
    <row r="142" spans="4:8" x14ac:dyDescent="0.2">
      <c r="D142" s="58">
        <v>6</v>
      </c>
      <c r="E142" s="58">
        <v>15</v>
      </c>
      <c r="F142" s="59">
        <f t="shared" si="30"/>
        <v>30</v>
      </c>
      <c r="G142" s="59">
        <f t="shared" si="31"/>
        <v>30</v>
      </c>
      <c r="H142" s="31">
        <f t="shared" si="32"/>
        <v>0</v>
      </c>
    </row>
    <row r="143" spans="4:8" x14ac:dyDescent="0.2">
      <c r="D143" s="58">
        <v>6</v>
      </c>
      <c r="E143" s="58">
        <v>16</v>
      </c>
      <c r="F143" s="59">
        <f t="shared" si="30"/>
        <v>32</v>
      </c>
      <c r="G143" s="59">
        <f t="shared" si="31"/>
        <v>32</v>
      </c>
      <c r="H143" s="31">
        <f t="shared" si="32"/>
        <v>0</v>
      </c>
    </row>
    <row r="144" spans="4:8" x14ac:dyDescent="0.2">
      <c r="D144" s="58">
        <v>6</v>
      </c>
      <c r="E144" s="58">
        <v>17</v>
      </c>
      <c r="F144" s="59">
        <f t="shared" si="30"/>
        <v>32</v>
      </c>
      <c r="G144" s="59">
        <f t="shared" si="31"/>
        <v>32</v>
      </c>
      <c r="H144" s="31">
        <f t="shared" si="32"/>
        <v>0</v>
      </c>
    </row>
    <row r="145" spans="4:8" x14ac:dyDescent="0.2">
      <c r="D145" s="58">
        <v>6</v>
      </c>
      <c r="E145" s="58">
        <v>18</v>
      </c>
      <c r="F145" s="59">
        <f t="shared" si="30"/>
        <v>30</v>
      </c>
      <c r="G145" s="59">
        <f t="shared" si="31"/>
        <v>30</v>
      </c>
      <c r="H145" s="31">
        <f t="shared" si="32"/>
        <v>0</v>
      </c>
    </row>
    <row r="146" spans="4:8" x14ac:dyDescent="0.2">
      <c r="D146" s="58">
        <v>6</v>
      </c>
      <c r="E146" s="58">
        <v>19</v>
      </c>
      <c r="F146" s="59">
        <f t="shared" si="30"/>
        <v>30</v>
      </c>
      <c r="G146" s="59">
        <f t="shared" si="31"/>
        <v>30</v>
      </c>
      <c r="H146" s="31">
        <f t="shared" si="32"/>
        <v>0</v>
      </c>
    </row>
    <row r="147" spans="4:8" x14ac:dyDescent="0.2">
      <c r="D147" s="58">
        <v>7</v>
      </c>
      <c r="E147" s="58">
        <v>1</v>
      </c>
      <c r="F147" s="59">
        <f t="shared" si="30"/>
        <v>32</v>
      </c>
      <c r="G147" s="59">
        <f t="shared" si="31"/>
        <v>32</v>
      </c>
      <c r="H147" s="31">
        <f t="shared" si="32"/>
        <v>0</v>
      </c>
    </row>
    <row r="148" spans="4:8" x14ac:dyDescent="0.2">
      <c r="D148" s="58">
        <v>7</v>
      </c>
      <c r="E148" s="58">
        <v>2</v>
      </c>
      <c r="F148" s="59">
        <f t="shared" si="30"/>
        <v>30</v>
      </c>
      <c r="G148" s="59">
        <f t="shared" si="31"/>
        <v>30</v>
      </c>
      <c r="H148" s="31">
        <f t="shared" si="32"/>
        <v>0</v>
      </c>
    </row>
    <row r="149" spans="4:8" x14ac:dyDescent="0.2">
      <c r="D149" s="58">
        <v>7</v>
      </c>
      <c r="E149" s="58">
        <v>3</v>
      </c>
      <c r="F149" s="59">
        <f t="shared" si="30"/>
        <v>30</v>
      </c>
      <c r="G149" s="59">
        <f t="shared" si="31"/>
        <v>30</v>
      </c>
      <c r="H149" s="31">
        <f t="shared" si="32"/>
        <v>0</v>
      </c>
    </row>
    <row r="150" spans="4:8" x14ac:dyDescent="0.2">
      <c r="D150" s="58">
        <v>7</v>
      </c>
      <c r="E150" s="58">
        <v>4</v>
      </c>
      <c r="F150" s="59">
        <f t="shared" si="30"/>
        <v>29</v>
      </c>
      <c r="G150" s="59">
        <f t="shared" si="31"/>
        <v>29</v>
      </c>
      <c r="H150" s="31">
        <f t="shared" si="32"/>
        <v>0</v>
      </c>
    </row>
    <row r="151" spans="4:8" x14ac:dyDescent="0.2">
      <c r="D151" s="58">
        <v>7</v>
      </c>
      <c r="E151" s="58">
        <v>5</v>
      </c>
      <c r="F151" s="59">
        <f t="shared" si="30"/>
        <v>31</v>
      </c>
      <c r="G151" s="59">
        <f t="shared" si="31"/>
        <v>31</v>
      </c>
      <c r="H151" s="31">
        <f t="shared" si="32"/>
        <v>0</v>
      </c>
    </row>
    <row r="152" spans="4:8" x14ac:dyDescent="0.2">
      <c r="D152" s="58">
        <v>7</v>
      </c>
      <c r="E152" s="58">
        <v>6</v>
      </c>
      <c r="F152" s="59">
        <f t="shared" si="30"/>
        <v>29</v>
      </c>
      <c r="G152" s="59">
        <f t="shared" si="31"/>
        <v>29</v>
      </c>
      <c r="H152" s="31">
        <f t="shared" si="32"/>
        <v>0</v>
      </c>
    </row>
    <row r="153" spans="4:8" x14ac:dyDescent="0.2">
      <c r="D153" s="58">
        <v>7</v>
      </c>
      <c r="E153" s="58">
        <v>7</v>
      </c>
      <c r="F153" s="59">
        <f t="shared" si="30"/>
        <v>29</v>
      </c>
      <c r="G153" s="59">
        <f t="shared" si="31"/>
        <v>29</v>
      </c>
      <c r="H153" s="31">
        <f t="shared" si="32"/>
        <v>0</v>
      </c>
    </row>
    <row r="154" spans="4:8" x14ac:dyDescent="0.2">
      <c r="D154" s="58">
        <v>7</v>
      </c>
      <c r="E154" s="58">
        <v>8</v>
      </c>
      <c r="F154" s="59">
        <f t="shared" si="30"/>
        <v>29</v>
      </c>
      <c r="G154" s="59">
        <f t="shared" si="31"/>
        <v>29</v>
      </c>
      <c r="H154" s="31">
        <f t="shared" si="32"/>
        <v>0</v>
      </c>
    </row>
    <row r="155" spans="4:8" x14ac:dyDescent="0.2">
      <c r="D155" s="58">
        <v>7</v>
      </c>
      <c r="E155" s="58">
        <v>9</v>
      </c>
      <c r="F155" s="59">
        <f t="shared" si="30"/>
        <v>29</v>
      </c>
      <c r="G155" s="59">
        <f t="shared" si="31"/>
        <v>29</v>
      </c>
      <c r="H155" s="31">
        <f t="shared" si="32"/>
        <v>0</v>
      </c>
    </row>
    <row r="156" spans="4:8" x14ac:dyDescent="0.2">
      <c r="D156" s="58">
        <v>7</v>
      </c>
      <c r="E156" s="58">
        <v>10</v>
      </c>
      <c r="F156" s="59">
        <f t="shared" si="30"/>
        <v>31</v>
      </c>
      <c r="G156" s="59">
        <f t="shared" si="31"/>
        <v>31</v>
      </c>
      <c r="H156" s="31">
        <f t="shared" si="32"/>
        <v>0</v>
      </c>
    </row>
    <row r="157" spans="4:8" x14ac:dyDescent="0.2">
      <c r="D157" s="58">
        <v>7</v>
      </c>
      <c r="E157" s="58">
        <v>11</v>
      </c>
      <c r="F157" s="59">
        <f t="shared" si="30"/>
        <v>29</v>
      </c>
      <c r="G157" s="59">
        <f t="shared" si="31"/>
        <v>29</v>
      </c>
      <c r="H157" s="31">
        <f t="shared" si="32"/>
        <v>0</v>
      </c>
    </row>
    <row r="158" spans="4:8" x14ac:dyDescent="0.2">
      <c r="D158" s="58">
        <v>7</v>
      </c>
      <c r="E158" s="58">
        <v>12</v>
      </c>
      <c r="F158" s="59">
        <f t="shared" si="30"/>
        <v>29</v>
      </c>
      <c r="G158" s="59">
        <f t="shared" si="31"/>
        <v>29</v>
      </c>
      <c r="H158" s="31">
        <f t="shared" si="32"/>
        <v>0</v>
      </c>
    </row>
    <row r="159" spans="4:8" x14ac:dyDescent="0.2">
      <c r="D159" s="58">
        <v>7</v>
      </c>
      <c r="E159" s="58">
        <v>13</v>
      </c>
      <c r="F159" s="59">
        <f t="shared" si="30"/>
        <v>29</v>
      </c>
      <c r="G159" s="59">
        <f t="shared" si="31"/>
        <v>29</v>
      </c>
      <c r="H159" s="31">
        <f t="shared" si="32"/>
        <v>0</v>
      </c>
    </row>
    <row r="160" spans="4:8" x14ac:dyDescent="0.2">
      <c r="D160" s="58">
        <v>7</v>
      </c>
      <c r="E160" s="58">
        <v>14</v>
      </c>
      <c r="F160" s="59">
        <f t="shared" si="30"/>
        <v>29</v>
      </c>
      <c r="G160" s="59">
        <f t="shared" si="31"/>
        <v>29</v>
      </c>
      <c r="H160" s="31">
        <f t="shared" si="32"/>
        <v>0</v>
      </c>
    </row>
    <row r="161" spans="4:8" x14ac:dyDescent="0.2">
      <c r="D161" s="58">
        <v>7</v>
      </c>
      <c r="E161" s="58">
        <v>15</v>
      </c>
      <c r="F161" s="59">
        <f t="shared" ref="F161:F184" si="33">INDEX($B$10:$X$28,MATCH(E161,$A$10:$A$28,0),D161*2)</f>
        <v>31</v>
      </c>
      <c r="G161" s="59">
        <f t="shared" ref="G161:G184" si="34">INDEX($B$10:$X$28,MATCH(E161,$A$10:$A$28,0),D161*2)</f>
        <v>31</v>
      </c>
      <c r="H161" s="31">
        <f t="shared" si="32"/>
        <v>0</v>
      </c>
    </row>
    <row r="162" spans="4:8" x14ac:dyDescent="0.2">
      <c r="D162" s="58">
        <v>7</v>
      </c>
      <c r="E162" s="58">
        <v>16</v>
      </c>
      <c r="F162" s="59">
        <f t="shared" si="33"/>
        <v>29</v>
      </c>
      <c r="G162" s="59">
        <f t="shared" si="34"/>
        <v>29</v>
      </c>
      <c r="H162" s="31">
        <f t="shared" ref="H162:H225" si="35">G162-F162</f>
        <v>0</v>
      </c>
    </row>
    <row r="163" spans="4:8" x14ac:dyDescent="0.2">
      <c r="D163" s="58">
        <v>7</v>
      </c>
      <c r="E163" s="58">
        <v>17</v>
      </c>
      <c r="F163" s="59">
        <f t="shared" si="33"/>
        <v>29</v>
      </c>
      <c r="G163" s="59">
        <f t="shared" si="34"/>
        <v>29</v>
      </c>
      <c r="H163" s="31">
        <f t="shared" si="35"/>
        <v>0</v>
      </c>
    </row>
    <row r="164" spans="4:8" x14ac:dyDescent="0.2">
      <c r="D164" s="58">
        <v>7</v>
      </c>
      <c r="E164" s="58">
        <v>18</v>
      </c>
      <c r="F164" s="59">
        <f t="shared" si="33"/>
        <v>29</v>
      </c>
      <c r="G164" s="59">
        <f t="shared" si="34"/>
        <v>29</v>
      </c>
      <c r="H164" s="31">
        <f t="shared" si="35"/>
        <v>0</v>
      </c>
    </row>
    <row r="165" spans="4:8" x14ac:dyDescent="0.2">
      <c r="D165" s="58">
        <v>7</v>
      </c>
      <c r="E165" s="58">
        <v>19</v>
      </c>
      <c r="F165" s="59">
        <f t="shared" si="33"/>
        <v>29</v>
      </c>
      <c r="G165" s="59">
        <f t="shared" si="34"/>
        <v>29</v>
      </c>
      <c r="H165" s="31">
        <f t="shared" si="35"/>
        <v>0</v>
      </c>
    </row>
    <row r="166" spans="4:8" x14ac:dyDescent="0.2">
      <c r="D166" s="58">
        <v>8</v>
      </c>
      <c r="E166" s="58">
        <v>1</v>
      </c>
      <c r="F166" s="59">
        <f t="shared" si="33"/>
        <v>31</v>
      </c>
      <c r="G166" s="59">
        <f t="shared" si="34"/>
        <v>31</v>
      </c>
      <c r="H166" s="31">
        <f t="shared" si="35"/>
        <v>0</v>
      </c>
    </row>
    <row r="167" spans="4:8" x14ac:dyDescent="0.2">
      <c r="D167" s="58">
        <v>8</v>
      </c>
      <c r="E167" s="58">
        <v>2</v>
      </c>
      <c r="F167" s="59">
        <f t="shared" si="33"/>
        <v>30</v>
      </c>
      <c r="G167" s="59">
        <f t="shared" si="34"/>
        <v>30</v>
      </c>
      <c r="H167" s="31">
        <f t="shared" si="35"/>
        <v>0</v>
      </c>
    </row>
    <row r="168" spans="4:8" x14ac:dyDescent="0.2">
      <c r="D168" s="58">
        <v>8</v>
      </c>
      <c r="E168" s="58">
        <v>3</v>
      </c>
      <c r="F168" s="59">
        <f t="shared" si="33"/>
        <v>29</v>
      </c>
      <c r="G168" s="59">
        <f t="shared" si="34"/>
        <v>29</v>
      </c>
      <c r="H168" s="31">
        <f t="shared" si="35"/>
        <v>0</v>
      </c>
    </row>
    <row r="169" spans="4:8" x14ac:dyDescent="0.2">
      <c r="D169" s="58">
        <v>8</v>
      </c>
      <c r="E169" s="58">
        <v>4</v>
      </c>
      <c r="F169" s="59">
        <f t="shared" si="33"/>
        <v>28</v>
      </c>
      <c r="G169" s="59">
        <f t="shared" si="34"/>
        <v>28</v>
      </c>
      <c r="H169" s="31">
        <f t="shared" si="35"/>
        <v>0</v>
      </c>
    </row>
    <row r="170" spans="4:8" x14ac:dyDescent="0.2">
      <c r="D170" s="58">
        <v>8</v>
      </c>
      <c r="E170" s="58">
        <v>5</v>
      </c>
      <c r="F170" s="59">
        <f t="shared" si="33"/>
        <v>25</v>
      </c>
      <c r="G170" s="59">
        <f t="shared" si="34"/>
        <v>25</v>
      </c>
      <c r="H170" s="31">
        <f t="shared" si="35"/>
        <v>0</v>
      </c>
    </row>
    <row r="171" spans="4:8" x14ac:dyDescent="0.2">
      <c r="D171" s="58">
        <v>8</v>
      </c>
      <c r="E171" s="58">
        <v>6</v>
      </c>
      <c r="F171" s="59">
        <f t="shared" si="33"/>
        <v>24</v>
      </c>
      <c r="G171" s="59">
        <f t="shared" si="34"/>
        <v>24</v>
      </c>
      <c r="H171" s="31">
        <f t="shared" si="35"/>
        <v>0</v>
      </c>
    </row>
    <row r="172" spans="4:8" x14ac:dyDescent="0.2">
      <c r="D172" s="58">
        <v>8</v>
      </c>
      <c r="E172" s="58">
        <v>7</v>
      </c>
      <c r="F172" s="59">
        <f t="shared" si="33"/>
        <v>23</v>
      </c>
      <c r="G172" s="59">
        <f t="shared" si="34"/>
        <v>23</v>
      </c>
      <c r="H172" s="31">
        <f t="shared" si="35"/>
        <v>0</v>
      </c>
    </row>
    <row r="173" spans="4:8" x14ac:dyDescent="0.2">
      <c r="D173" s="58">
        <v>8</v>
      </c>
      <c r="E173" s="58">
        <v>8</v>
      </c>
      <c r="F173" s="59">
        <f t="shared" si="33"/>
        <v>22</v>
      </c>
      <c r="G173" s="59">
        <f t="shared" si="34"/>
        <v>22</v>
      </c>
      <c r="H173" s="31">
        <f t="shared" si="35"/>
        <v>0</v>
      </c>
    </row>
    <row r="174" spans="4:8" x14ac:dyDescent="0.2">
      <c r="D174" s="58">
        <v>8</v>
      </c>
      <c r="E174" s="58">
        <v>9</v>
      </c>
      <c r="F174" s="59">
        <f t="shared" si="33"/>
        <v>21</v>
      </c>
      <c r="G174" s="59">
        <f t="shared" si="34"/>
        <v>21</v>
      </c>
      <c r="H174" s="31">
        <f t="shared" si="35"/>
        <v>0</v>
      </c>
    </row>
    <row r="175" spans="4:8" x14ac:dyDescent="0.2">
      <c r="D175" s="58">
        <v>8</v>
      </c>
      <c r="E175" s="58">
        <v>10</v>
      </c>
      <c r="F175" s="59">
        <f t="shared" si="33"/>
        <v>18</v>
      </c>
      <c r="G175" s="59">
        <f t="shared" si="34"/>
        <v>18</v>
      </c>
      <c r="H175" s="31">
        <f t="shared" si="35"/>
        <v>0</v>
      </c>
    </row>
    <row r="176" spans="4:8" x14ac:dyDescent="0.2">
      <c r="D176" s="58">
        <v>8</v>
      </c>
      <c r="E176" s="58">
        <v>11</v>
      </c>
      <c r="F176" s="59">
        <f t="shared" si="33"/>
        <v>17</v>
      </c>
      <c r="G176" s="59">
        <f t="shared" si="34"/>
        <v>17</v>
      </c>
      <c r="H176" s="31">
        <f t="shared" si="35"/>
        <v>0</v>
      </c>
    </row>
    <row r="177" spans="4:8" x14ac:dyDescent="0.2">
      <c r="D177" s="58">
        <v>8</v>
      </c>
      <c r="E177" s="58">
        <v>12</v>
      </c>
      <c r="F177" s="59">
        <f t="shared" si="33"/>
        <v>16</v>
      </c>
      <c r="G177" s="59">
        <f t="shared" si="34"/>
        <v>16</v>
      </c>
      <c r="H177" s="31">
        <f t="shared" si="35"/>
        <v>0</v>
      </c>
    </row>
    <row r="178" spans="4:8" x14ac:dyDescent="0.2">
      <c r="D178" s="58">
        <v>8</v>
      </c>
      <c r="E178" s="58">
        <v>13</v>
      </c>
      <c r="F178" s="59">
        <f t="shared" si="33"/>
        <v>15</v>
      </c>
      <c r="G178" s="59">
        <f t="shared" si="34"/>
        <v>15</v>
      </c>
      <c r="H178" s="31">
        <f t="shared" si="35"/>
        <v>0</v>
      </c>
    </row>
    <row r="179" spans="4:8" x14ac:dyDescent="0.2">
      <c r="D179" s="58">
        <v>8</v>
      </c>
      <c r="E179" s="58">
        <v>14</v>
      </c>
      <c r="F179" s="59">
        <f t="shared" si="33"/>
        <v>14</v>
      </c>
      <c r="G179" s="59">
        <f t="shared" si="34"/>
        <v>14</v>
      </c>
      <c r="H179" s="31">
        <f t="shared" si="35"/>
        <v>0</v>
      </c>
    </row>
    <row r="180" spans="4:8" x14ac:dyDescent="0.2">
      <c r="D180" s="58">
        <v>8</v>
      </c>
      <c r="E180" s="58">
        <v>15</v>
      </c>
      <c r="F180" s="59">
        <f t="shared" si="33"/>
        <v>11</v>
      </c>
      <c r="G180" s="59">
        <f t="shared" si="34"/>
        <v>11</v>
      </c>
      <c r="H180" s="31">
        <f t="shared" si="35"/>
        <v>0</v>
      </c>
    </row>
    <row r="181" spans="4:8" x14ac:dyDescent="0.2">
      <c r="D181" s="58">
        <v>8</v>
      </c>
      <c r="E181" s="58">
        <v>16</v>
      </c>
      <c r="F181" s="59">
        <f t="shared" si="33"/>
        <v>10</v>
      </c>
      <c r="G181" s="59">
        <f t="shared" si="34"/>
        <v>10</v>
      </c>
      <c r="H181" s="31">
        <f t="shared" si="35"/>
        <v>0</v>
      </c>
    </row>
    <row r="182" spans="4:8" x14ac:dyDescent="0.2">
      <c r="D182" s="58">
        <v>8</v>
      </c>
      <c r="E182" s="58">
        <v>17</v>
      </c>
      <c r="F182" s="59">
        <f t="shared" si="33"/>
        <v>9</v>
      </c>
      <c r="G182" s="59">
        <f t="shared" si="34"/>
        <v>9</v>
      </c>
      <c r="H182" s="31">
        <f t="shared" si="35"/>
        <v>0</v>
      </c>
    </row>
    <row r="183" spans="4:8" x14ac:dyDescent="0.2">
      <c r="D183" s="58">
        <v>8</v>
      </c>
      <c r="E183" s="58">
        <v>18</v>
      </c>
      <c r="F183" s="59">
        <f t="shared" si="33"/>
        <v>8</v>
      </c>
      <c r="G183" s="59">
        <f t="shared" si="34"/>
        <v>8</v>
      </c>
      <c r="H183" s="31">
        <f t="shared" si="35"/>
        <v>0</v>
      </c>
    </row>
    <row r="184" spans="4:8" x14ac:dyDescent="0.2">
      <c r="D184" s="58">
        <v>8</v>
      </c>
      <c r="E184" s="58">
        <v>19</v>
      </c>
      <c r="F184" s="59">
        <f t="shared" si="33"/>
        <v>7</v>
      </c>
      <c r="G184" s="59">
        <f t="shared" si="34"/>
        <v>7</v>
      </c>
      <c r="H184" s="31">
        <f t="shared" si="35"/>
        <v>0</v>
      </c>
    </row>
    <row r="185" spans="4:8" x14ac:dyDescent="0.2">
      <c r="D185" s="58">
        <v>9</v>
      </c>
      <c r="E185" s="58">
        <v>1</v>
      </c>
      <c r="F185" s="59">
        <v>43312</v>
      </c>
      <c r="G185" s="59">
        <v>43343</v>
      </c>
      <c r="H185" s="31">
        <f t="shared" si="35"/>
        <v>31</v>
      </c>
    </row>
    <row r="186" spans="4:8" x14ac:dyDescent="0.2">
      <c r="D186" s="58">
        <v>9</v>
      </c>
      <c r="E186" s="58">
        <v>2</v>
      </c>
      <c r="F186" s="59">
        <v>43313</v>
      </c>
      <c r="G186" s="59">
        <v>43343</v>
      </c>
      <c r="H186" s="31">
        <f t="shared" si="35"/>
        <v>30</v>
      </c>
    </row>
    <row r="187" spans="4:8" x14ac:dyDescent="0.2">
      <c r="D187" s="58">
        <v>9</v>
      </c>
      <c r="E187" s="58">
        <v>3</v>
      </c>
      <c r="F187" s="59">
        <v>43314</v>
      </c>
      <c r="G187" s="59">
        <v>43343</v>
      </c>
      <c r="H187" s="31">
        <f t="shared" si="35"/>
        <v>29</v>
      </c>
    </row>
    <row r="188" spans="4:8" x14ac:dyDescent="0.2">
      <c r="D188" s="58">
        <v>9</v>
      </c>
      <c r="E188" s="58">
        <v>4</v>
      </c>
      <c r="F188" s="59">
        <v>43315</v>
      </c>
      <c r="G188" s="59">
        <v>43343</v>
      </c>
      <c r="H188" s="31">
        <f t="shared" si="35"/>
        <v>28</v>
      </c>
    </row>
    <row r="189" spans="4:8" x14ac:dyDescent="0.2">
      <c r="D189" s="58">
        <v>9</v>
      </c>
      <c r="E189" s="58">
        <v>5</v>
      </c>
      <c r="F189" s="59">
        <v>43318</v>
      </c>
      <c r="G189" s="59">
        <v>43343</v>
      </c>
      <c r="H189" s="31">
        <f t="shared" si="35"/>
        <v>25</v>
      </c>
    </row>
    <row r="190" spans="4:8" x14ac:dyDescent="0.2">
      <c r="D190" s="58">
        <v>9</v>
      </c>
      <c r="E190" s="58">
        <v>6</v>
      </c>
      <c r="F190" s="59">
        <v>43319</v>
      </c>
      <c r="G190" s="59">
        <v>43343</v>
      </c>
      <c r="H190" s="31">
        <f t="shared" si="35"/>
        <v>24</v>
      </c>
    </row>
    <row r="191" spans="4:8" x14ac:dyDescent="0.2">
      <c r="D191" s="58">
        <v>9</v>
      </c>
      <c r="E191" s="58">
        <v>7</v>
      </c>
      <c r="F191" s="59">
        <v>43320</v>
      </c>
      <c r="G191" s="59">
        <v>43343</v>
      </c>
      <c r="H191" s="31">
        <f t="shared" si="35"/>
        <v>23</v>
      </c>
    </row>
    <row r="192" spans="4:8" x14ac:dyDescent="0.2">
      <c r="D192" s="58">
        <v>9</v>
      </c>
      <c r="E192" s="58">
        <v>8</v>
      </c>
      <c r="F192" s="59">
        <v>43321</v>
      </c>
      <c r="G192" s="59">
        <v>43343</v>
      </c>
      <c r="H192" s="31">
        <f t="shared" si="35"/>
        <v>22</v>
      </c>
    </row>
    <row r="193" spans="4:8" x14ac:dyDescent="0.2">
      <c r="D193" s="58">
        <v>9</v>
      </c>
      <c r="E193" s="58">
        <v>9</v>
      </c>
      <c r="F193" s="59">
        <v>43322</v>
      </c>
      <c r="G193" s="59">
        <v>43343</v>
      </c>
      <c r="H193" s="31">
        <f t="shared" si="35"/>
        <v>21</v>
      </c>
    </row>
    <row r="194" spans="4:8" x14ac:dyDescent="0.2">
      <c r="D194" s="58">
        <v>9</v>
      </c>
      <c r="E194" s="58">
        <v>10</v>
      </c>
      <c r="F194" s="59">
        <v>43325</v>
      </c>
      <c r="G194" s="59">
        <v>43343</v>
      </c>
      <c r="H194" s="31">
        <f t="shared" si="35"/>
        <v>18</v>
      </c>
    </row>
    <row r="195" spans="4:8" x14ac:dyDescent="0.2">
      <c r="D195" s="58">
        <v>9</v>
      </c>
      <c r="E195" s="58">
        <v>11</v>
      </c>
      <c r="F195" s="59">
        <v>43326</v>
      </c>
      <c r="G195" s="59">
        <v>43343</v>
      </c>
      <c r="H195" s="31">
        <f t="shared" si="35"/>
        <v>17</v>
      </c>
    </row>
    <row r="196" spans="4:8" x14ac:dyDescent="0.2">
      <c r="D196" s="58">
        <v>9</v>
      </c>
      <c r="E196" s="58">
        <v>12</v>
      </c>
      <c r="F196" s="59">
        <v>43327</v>
      </c>
      <c r="G196" s="59">
        <v>43343</v>
      </c>
      <c r="H196" s="31">
        <f t="shared" si="35"/>
        <v>16</v>
      </c>
    </row>
    <row r="197" spans="4:8" x14ac:dyDescent="0.2">
      <c r="D197" s="58">
        <v>9</v>
      </c>
      <c r="E197" s="58">
        <v>13</v>
      </c>
      <c r="F197" s="59">
        <v>43328</v>
      </c>
      <c r="G197" s="59">
        <v>43343</v>
      </c>
      <c r="H197" s="31">
        <f t="shared" si="35"/>
        <v>15</v>
      </c>
    </row>
    <row r="198" spans="4:8" x14ac:dyDescent="0.2">
      <c r="D198" s="58">
        <v>9</v>
      </c>
      <c r="E198" s="58">
        <v>14</v>
      </c>
      <c r="F198" s="59">
        <v>43329</v>
      </c>
      <c r="G198" s="59">
        <v>43343</v>
      </c>
      <c r="H198" s="31">
        <f t="shared" si="35"/>
        <v>14</v>
      </c>
    </row>
    <row r="199" spans="4:8" x14ac:dyDescent="0.2">
      <c r="D199" s="58">
        <v>9</v>
      </c>
      <c r="E199" s="58">
        <v>15</v>
      </c>
      <c r="F199" s="59">
        <v>43332</v>
      </c>
      <c r="G199" s="59">
        <v>43343</v>
      </c>
      <c r="H199" s="31">
        <f t="shared" si="35"/>
        <v>11</v>
      </c>
    </row>
    <row r="200" spans="4:8" x14ac:dyDescent="0.2">
      <c r="D200" s="58">
        <v>9</v>
      </c>
      <c r="E200" s="58">
        <v>16</v>
      </c>
      <c r="F200" s="59">
        <v>43333</v>
      </c>
      <c r="G200" s="59">
        <v>43343</v>
      </c>
      <c r="H200" s="31">
        <f t="shared" si="35"/>
        <v>10</v>
      </c>
    </row>
    <row r="201" spans="4:8" x14ac:dyDescent="0.2">
      <c r="D201" s="58">
        <v>9</v>
      </c>
      <c r="E201" s="58">
        <v>17</v>
      </c>
      <c r="F201" s="59">
        <v>43334</v>
      </c>
      <c r="G201" s="59">
        <v>43343</v>
      </c>
      <c r="H201" s="31">
        <f t="shared" si="35"/>
        <v>9</v>
      </c>
    </row>
    <row r="202" spans="4:8" x14ac:dyDescent="0.2">
      <c r="D202" s="58">
        <v>9</v>
      </c>
      <c r="E202" s="58">
        <v>18</v>
      </c>
      <c r="F202" s="59">
        <v>43335</v>
      </c>
      <c r="G202" s="59">
        <v>43343</v>
      </c>
      <c r="H202" s="31">
        <f t="shared" si="35"/>
        <v>8</v>
      </c>
    </row>
    <row r="203" spans="4:8" x14ac:dyDescent="0.2">
      <c r="D203" s="58">
        <v>9</v>
      </c>
      <c r="E203" s="58">
        <v>19</v>
      </c>
      <c r="F203" s="59">
        <v>43336</v>
      </c>
      <c r="G203" s="59">
        <v>43343</v>
      </c>
      <c r="H203" s="31">
        <f t="shared" si="35"/>
        <v>7</v>
      </c>
    </row>
    <row r="204" spans="4:8" x14ac:dyDescent="0.2">
      <c r="D204" s="58">
        <v>10</v>
      </c>
      <c r="E204" s="58">
        <v>1</v>
      </c>
      <c r="F204" s="59">
        <f>+G185</f>
        <v>43343</v>
      </c>
      <c r="G204" s="59">
        <v>43371</v>
      </c>
      <c r="H204" s="31">
        <f>G204-F204</f>
        <v>28</v>
      </c>
    </row>
    <row r="205" spans="4:8" x14ac:dyDescent="0.2">
      <c r="D205" s="58">
        <v>10</v>
      </c>
      <c r="E205" s="58">
        <v>2</v>
      </c>
      <c r="F205" s="59">
        <f t="shared" ref="F205:F268" si="36">+G186</f>
        <v>43343</v>
      </c>
      <c r="G205" s="59">
        <v>43371</v>
      </c>
      <c r="H205" s="31">
        <f t="shared" si="35"/>
        <v>28</v>
      </c>
    </row>
    <row r="206" spans="4:8" x14ac:dyDescent="0.2">
      <c r="D206" s="58">
        <v>10</v>
      </c>
      <c r="E206" s="58">
        <v>3</v>
      </c>
      <c r="F206" s="59">
        <f t="shared" si="36"/>
        <v>43343</v>
      </c>
      <c r="G206" s="59">
        <v>43371</v>
      </c>
      <c r="H206" s="31">
        <f t="shared" si="35"/>
        <v>28</v>
      </c>
    </row>
    <row r="207" spans="4:8" x14ac:dyDescent="0.2">
      <c r="D207" s="58">
        <v>10</v>
      </c>
      <c r="E207" s="58">
        <v>4</v>
      </c>
      <c r="F207" s="59">
        <f t="shared" si="36"/>
        <v>43343</v>
      </c>
      <c r="G207" s="59">
        <v>43371</v>
      </c>
      <c r="H207" s="31">
        <f t="shared" si="35"/>
        <v>28</v>
      </c>
    </row>
    <row r="208" spans="4:8" x14ac:dyDescent="0.2">
      <c r="D208" s="58">
        <v>10</v>
      </c>
      <c r="E208" s="58">
        <v>5</v>
      </c>
      <c r="F208" s="59">
        <f t="shared" si="36"/>
        <v>43343</v>
      </c>
      <c r="G208" s="59">
        <v>43371</v>
      </c>
      <c r="H208" s="31">
        <f t="shared" si="35"/>
        <v>28</v>
      </c>
    </row>
    <row r="209" spans="4:8" x14ac:dyDescent="0.2">
      <c r="D209" s="58">
        <v>10</v>
      </c>
      <c r="E209" s="58">
        <v>6</v>
      </c>
      <c r="F209" s="59">
        <f t="shared" si="36"/>
        <v>43343</v>
      </c>
      <c r="G209" s="59">
        <v>43371</v>
      </c>
      <c r="H209" s="31">
        <f t="shared" si="35"/>
        <v>28</v>
      </c>
    </row>
    <row r="210" spans="4:8" x14ac:dyDescent="0.2">
      <c r="D210" s="58">
        <v>10</v>
      </c>
      <c r="E210" s="58">
        <v>7</v>
      </c>
      <c r="F210" s="59">
        <f t="shared" si="36"/>
        <v>43343</v>
      </c>
      <c r="G210" s="59">
        <v>43371</v>
      </c>
      <c r="H210" s="31">
        <f t="shared" si="35"/>
        <v>28</v>
      </c>
    </row>
    <row r="211" spans="4:8" x14ac:dyDescent="0.2">
      <c r="D211" s="58">
        <v>10</v>
      </c>
      <c r="E211" s="58">
        <v>8</v>
      </c>
      <c r="F211" s="59">
        <f t="shared" si="36"/>
        <v>43343</v>
      </c>
      <c r="G211" s="59">
        <v>43371</v>
      </c>
      <c r="H211" s="31">
        <f t="shared" si="35"/>
        <v>28</v>
      </c>
    </row>
    <row r="212" spans="4:8" x14ac:dyDescent="0.2">
      <c r="D212" s="58">
        <v>10</v>
      </c>
      <c r="E212" s="58">
        <v>9</v>
      </c>
      <c r="F212" s="59">
        <f t="shared" si="36"/>
        <v>43343</v>
      </c>
      <c r="G212" s="59">
        <v>43371</v>
      </c>
      <c r="H212" s="31">
        <f t="shared" si="35"/>
        <v>28</v>
      </c>
    </row>
    <row r="213" spans="4:8" x14ac:dyDescent="0.2">
      <c r="D213" s="58">
        <v>10</v>
      </c>
      <c r="E213" s="58">
        <v>10</v>
      </c>
      <c r="F213" s="59">
        <f t="shared" si="36"/>
        <v>43343</v>
      </c>
      <c r="G213" s="59">
        <v>43371</v>
      </c>
      <c r="H213" s="31">
        <f t="shared" si="35"/>
        <v>28</v>
      </c>
    </row>
    <row r="214" spans="4:8" x14ac:dyDescent="0.2">
      <c r="D214" s="58">
        <v>10</v>
      </c>
      <c r="E214" s="58">
        <v>11</v>
      </c>
      <c r="F214" s="59">
        <f t="shared" si="36"/>
        <v>43343</v>
      </c>
      <c r="G214" s="59">
        <v>43371</v>
      </c>
      <c r="H214" s="31">
        <f t="shared" si="35"/>
        <v>28</v>
      </c>
    </row>
    <row r="215" spans="4:8" x14ac:dyDescent="0.2">
      <c r="D215" s="58">
        <v>10</v>
      </c>
      <c r="E215" s="58">
        <v>12</v>
      </c>
      <c r="F215" s="59">
        <f t="shared" si="36"/>
        <v>43343</v>
      </c>
      <c r="G215" s="59">
        <v>43371</v>
      </c>
      <c r="H215" s="31">
        <f t="shared" si="35"/>
        <v>28</v>
      </c>
    </row>
    <row r="216" spans="4:8" x14ac:dyDescent="0.2">
      <c r="D216" s="58">
        <v>10</v>
      </c>
      <c r="E216" s="58">
        <v>13</v>
      </c>
      <c r="F216" s="59">
        <f t="shared" si="36"/>
        <v>43343</v>
      </c>
      <c r="G216" s="59">
        <v>43371</v>
      </c>
      <c r="H216" s="31">
        <f t="shared" si="35"/>
        <v>28</v>
      </c>
    </row>
    <row r="217" spans="4:8" x14ac:dyDescent="0.2">
      <c r="D217" s="58">
        <v>10</v>
      </c>
      <c r="E217" s="58">
        <v>14</v>
      </c>
      <c r="F217" s="59">
        <f t="shared" si="36"/>
        <v>43343</v>
      </c>
      <c r="G217" s="59">
        <v>43371</v>
      </c>
      <c r="H217" s="31">
        <f t="shared" si="35"/>
        <v>28</v>
      </c>
    </row>
    <row r="218" spans="4:8" x14ac:dyDescent="0.2">
      <c r="D218" s="58">
        <v>10</v>
      </c>
      <c r="E218" s="58">
        <v>15</v>
      </c>
      <c r="F218" s="59">
        <f t="shared" si="36"/>
        <v>43343</v>
      </c>
      <c r="G218" s="59">
        <v>43371</v>
      </c>
      <c r="H218" s="31">
        <f t="shared" si="35"/>
        <v>28</v>
      </c>
    </row>
    <row r="219" spans="4:8" x14ac:dyDescent="0.2">
      <c r="D219" s="58">
        <v>10</v>
      </c>
      <c r="E219" s="58">
        <v>16</v>
      </c>
      <c r="F219" s="59">
        <f t="shared" si="36"/>
        <v>43343</v>
      </c>
      <c r="G219" s="59">
        <v>43371</v>
      </c>
      <c r="H219" s="31">
        <f t="shared" si="35"/>
        <v>28</v>
      </c>
    </row>
    <row r="220" spans="4:8" x14ac:dyDescent="0.2">
      <c r="D220" s="58">
        <v>10</v>
      </c>
      <c r="E220" s="58">
        <v>17</v>
      </c>
      <c r="F220" s="59">
        <f t="shared" si="36"/>
        <v>43343</v>
      </c>
      <c r="G220" s="59">
        <v>43371</v>
      </c>
      <c r="H220" s="31">
        <f t="shared" si="35"/>
        <v>28</v>
      </c>
    </row>
    <row r="221" spans="4:8" x14ac:dyDescent="0.2">
      <c r="D221" s="58">
        <v>10</v>
      </c>
      <c r="E221" s="58">
        <v>18</v>
      </c>
      <c r="F221" s="59">
        <f t="shared" si="36"/>
        <v>43343</v>
      </c>
      <c r="G221" s="59">
        <v>43371</v>
      </c>
      <c r="H221" s="31">
        <f t="shared" si="35"/>
        <v>28</v>
      </c>
    </row>
    <row r="222" spans="4:8" x14ac:dyDescent="0.2">
      <c r="D222" s="58">
        <v>10</v>
      </c>
      <c r="E222" s="58">
        <v>19</v>
      </c>
      <c r="F222" s="59">
        <f t="shared" si="36"/>
        <v>43343</v>
      </c>
      <c r="G222" s="59">
        <v>43371</v>
      </c>
      <c r="H222" s="31">
        <f t="shared" si="35"/>
        <v>28</v>
      </c>
    </row>
    <row r="223" spans="4:8" x14ac:dyDescent="0.2">
      <c r="D223" s="58">
        <v>11</v>
      </c>
      <c r="E223" s="58">
        <v>1</v>
      </c>
      <c r="F223" s="59">
        <f>+G204</f>
        <v>43371</v>
      </c>
      <c r="G223" s="59">
        <v>43399</v>
      </c>
      <c r="H223" s="31">
        <f t="shared" si="35"/>
        <v>28</v>
      </c>
    </row>
    <row r="224" spans="4:8" x14ac:dyDescent="0.2">
      <c r="D224" s="58">
        <v>11</v>
      </c>
      <c r="E224" s="58">
        <v>2</v>
      </c>
      <c r="F224" s="59">
        <f t="shared" si="36"/>
        <v>43371</v>
      </c>
      <c r="G224" s="59">
        <v>43399</v>
      </c>
      <c r="H224" s="31">
        <f t="shared" si="35"/>
        <v>28</v>
      </c>
    </row>
    <row r="225" spans="4:8" x14ac:dyDescent="0.2">
      <c r="D225" s="58">
        <v>11</v>
      </c>
      <c r="E225" s="58">
        <v>3</v>
      </c>
      <c r="F225" s="59">
        <f t="shared" si="36"/>
        <v>43371</v>
      </c>
      <c r="G225" s="59">
        <v>43399</v>
      </c>
      <c r="H225" s="31">
        <f t="shared" si="35"/>
        <v>28</v>
      </c>
    </row>
    <row r="226" spans="4:8" x14ac:dyDescent="0.2">
      <c r="D226" s="58">
        <v>11</v>
      </c>
      <c r="E226" s="58">
        <v>4</v>
      </c>
      <c r="F226" s="59">
        <f t="shared" si="36"/>
        <v>43371</v>
      </c>
      <c r="G226" s="59">
        <v>43399</v>
      </c>
      <c r="H226" s="31">
        <f t="shared" ref="H226:H289" si="37">G226-F226</f>
        <v>28</v>
      </c>
    </row>
    <row r="227" spans="4:8" x14ac:dyDescent="0.2">
      <c r="D227" s="58">
        <v>11</v>
      </c>
      <c r="E227" s="58">
        <v>5</v>
      </c>
      <c r="F227" s="59">
        <f t="shared" si="36"/>
        <v>43371</v>
      </c>
      <c r="G227" s="59">
        <v>43399</v>
      </c>
      <c r="H227" s="31">
        <f t="shared" si="37"/>
        <v>28</v>
      </c>
    </row>
    <row r="228" spans="4:8" x14ac:dyDescent="0.2">
      <c r="D228" s="58">
        <v>11</v>
      </c>
      <c r="E228" s="58">
        <v>6</v>
      </c>
      <c r="F228" s="59">
        <f t="shared" si="36"/>
        <v>43371</v>
      </c>
      <c r="G228" s="59">
        <v>43399</v>
      </c>
      <c r="H228" s="31">
        <f t="shared" si="37"/>
        <v>28</v>
      </c>
    </row>
    <row r="229" spans="4:8" x14ac:dyDescent="0.2">
      <c r="D229" s="58">
        <v>11</v>
      </c>
      <c r="E229" s="58">
        <v>7</v>
      </c>
      <c r="F229" s="59">
        <f t="shared" si="36"/>
        <v>43371</v>
      </c>
      <c r="G229" s="59">
        <v>43399</v>
      </c>
      <c r="H229" s="31">
        <f t="shared" si="37"/>
        <v>28</v>
      </c>
    </row>
    <row r="230" spans="4:8" x14ac:dyDescent="0.2">
      <c r="D230" s="58">
        <v>11</v>
      </c>
      <c r="E230" s="58">
        <v>8</v>
      </c>
      <c r="F230" s="59">
        <f t="shared" si="36"/>
        <v>43371</v>
      </c>
      <c r="G230" s="59">
        <v>43399</v>
      </c>
      <c r="H230" s="31">
        <f t="shared" si="37"/>
        <v>28</v>
      </c>
    </row>
    <row r="231" spans="4:8" x14ac:dyDescent="0.2">
      <c r="D231" s="58">
        <v>11</v>
      </c>
      <c r="E231" s="58">
        <v>9</v>
      </c>
      <c r="F231" s="59">
        <f t="shared" si="36"/>
        <v>43371</v>
      </c>
      <c r="G231" s="59">
        <v>43399</v>
      </c>
      <c r="H231" s="31">
        <f t="shared" si="37"/>
        <v>28</v>
      </c>
    </row>
    <row r="232" spans="4:8" x14ac:dyDescent="0.2">
      <c r="D232" s="58">
        <v>11</v>
      </c>
      <c r="E232" s="58">
        <v>10</v>
      </c>
      <c r="F232" s="59">
        <f t="shared" si="36"/>
        <v>43371</v>
      </c>
      <c r="G232" s="59">
        <v>43399</v>
      </c>
      <c r="H232" s="31">
        <f t="shared" si="37"/>
        <v>28</v>
      </c>
    </row>
    <row r="233" spans="4:8" x14ac:dyDescent="0.2">
      <c r="D233" s="58">
        <v>11</v>
      </c>
      <c r="E233" s="58">
        <v>11</v>
      </c>
      <c r="F233" s="59">
        <f t="shared" si="36"/>
        <v>43371</v>
      </c>
      <c r="G233" s="59">
        <v>43399</v>
      </c>
      <c r="H233" s="31">
        <f t="shared" si="37"/>
        <v>28</v>
      </c>
    </row>
    <row r="234" spans="4:8" x14ac:dyDescent="0.2">
      <c r="D234" s="58">
        <v>11</v>
      </c>
      <c r="E234" s="58">
        <v>12</v>
      </c>
      <c r="F234" s="59">
        <f t="shared" si="36"/>
        <v>43371</v>
      </c>
      <c r="G234" s="59">
        <v>43399</v>
      </c>
      <c r="H234" s="31">
        <f t="shared" si="37"/>
        <v>28</v>
      </c>
    </row>
    <row r="235" spans="4:8" x14ac:dyDescent="0.2">
      <c r="D235" s="58">
        <v>11</v>
      </c>
      <c r="E235" s="58">
        <v>13</v>
      </c>
      <c r="F235" s="59">
        <f t="shared" si="36"/>
        <v>43371</v>
      </c>
      <c r="G235" s="59">
        <v>43399</v>
      </c>
      <c r="H235" s="31">
        <f t="shared" si="37"/>
        <v>28</v>
      </c>
    </row>
    <row r="236" spans="4:8" x14ac:dyDescent="0.2">
      <c r="D236" s="58">
        <v>11</v>
      </c>
      <c r="E236" s="58">
        <v>14</v>
      </c>
      <c r="F236" s="59">
        <f t="shared" si="36"/>
        <v>43371</v>
      </c>
      <c r="G236" s="59">
        <v>43399</v>
      </c>
      <c r="H236" s="31">
        <f t="shared" si="37"/>
        <v>28</v>
      </c>
    </row>
    <row r="237" spans="4:8" x14ac:dyDescent="0.2">
      <c r="D237" s="58">
        <v>11</v>
      </c>
      <c r="E237" s="58">
        <v>15</v>
      </c>
      <c r="F237" s="59">
        <f t="shared" si="36"/>
        <v>43371</v>
      </c>
      <c r="G237" s="59">
        <v>43399</v>
      </c>
      <c r="H237" s="31">
        <f t="shared" si="37"/>
        <v>28</v>
      </c>
    </row>
    <row r="238" spans="4:8" x14ac:dyDescent="0.2">
      <c r="D238" s="58">
        <v>11</v>
      </c>
      <c r="E238" s="58">
        <v>16</v>
      </c>
      <c r="F238" s="59">
        <f t="shared" si="36"/>
        <v>43371</v>
      </c>
      <c r="G238" s="59">
        <v>43399</v>
      </c>
      <c r="H238" s="31">
        <f t="shared" si="37"/>
        <v>28</v>
      </c>
    </row>
    <row r="239" spans="4:8" x14ac:dyDescent="0.2">
      <c r="D239" s="58">
        <v>11</v>
      </c>
      <c r="E239" s="58">
        <v>17</v>
      </c>
      <c r="F239" s="59">
        <f t="shared" si="36"/>
        <v>43371</v>
      </c>
      <c r="G239" s="59">
        <v>43399</v>
      </c>
      <c r="H239" s="31">
        <f t="shared" si="37"/>
        <v>28</v>
      </c>
    </row>
    <row r="240" spans="4:8" x14ac:dyDescent="0.2">
      <c r="D240" s="58">
        <v>11</v>
      </c>
      <c r="E240" s="58">
        <v>18</v>
      </c>
      <c r="F240" s="59">
        <f t="shared" si="36"/>
        <v>43371</v>
      </c>
      <c r="G240" s="59">
        <v>43399</v>
      </c>
      <c r="H240" s="31">
        <f t="shared" si="37"/>
        <v>28</v>
      </c>
    </row>
    <row r="241" spans="4:8" x14ac:dyDescent="0.2">
      <c r="D241" s="58">
        <v>11</v>
      </c>
      <c r="E241" s="58">
        <v>19</v>
      </c>
      <c r="F241" s="59">
        <f t="shared" si="36"/>
        <v>43371</v>
      </c>
      <c r="G241" s="59">
        <v>43399</v>
      </c>
      <c r="H241" s="31">
        <f t="shared" si="37"/>
        <v>28</v>
      </c>
    </row>
    <row r="242" spans="4:8" x14ac:dyDescent="0.2">
      <c r="D242" s="58">
        <v>12</v>
      </c>
      <c r="E242" s="58">
        <v>1</v>
      </c>
      <c r="F242" s="59">
        <f t="shared" si="36"/>
        <v>43399</v>
      </c>
      <c r="G242" s="59">
        <v>43429</v>
      </c>
      <c r="H242" s="31">
        <f t="shared" si="37"/>
        <v>30</v>
      </c>
    </row>
    <row r="243" spans="4:8" x14ac:dyDescent="0.2">
      <c r="D243" s="58">
        <v>12</v>
      </c>
      <c r="E243" s="58">
        <v>2</v>
      </c>
      <c r="F243" s="59">
        <f t="shared" si="36"/>
        <v>43399</v>
      </c>
      <c r="G243" s="59">
        <v>43429</v>
      </c>
      <c r="H243" s="31">
        <f t="shared" si="37"/>
        <v>30</v>
      </c>
    </row>
    <row r="244" spans="4:8" x14ac:dyDescent="0.2">
      <c r="D244" s="58">
        <v>12</v>
      </c>
      <c r="E244" s="58">
        <v>3</v>
      </c>
      <c r="F244" s="59">
        <f t="shared" si="36"/>
        <v>43399</v>
      </c>
      <c r="G244" s="59">
        <v>43429</v>
      </c>
      <c r="H244" s="31">
        <f t="shared" si="37"/>
        <v>30</v>
      </c>
    </row>
    <row r="245" spans="4:8" x14ac:dyDescent="0.2">
      <c r="D245" s="58">
        <v>12</v>
      </c>
      <c r="E245" s="58">
        <v>4</v>
      </c>
      <c r="F245" s="59">
        <f t="shared" si="36"/>
        <v>43399</v>
      </c>
      <c r="G245" s="59">
        <v>43429</v>
      </c>
      <c r="H245" s="31">
        <f t="shared" si="37"/>
        <v>30</v>
      </c>
    </row>
    <row r="246" spans="4:8" x14ac:dyDescent="0.2">
      <c r="D246" s="58">
        <v>12</v>
      </c>
      <c r="E246" s="58">
        <v>5</v>
      </c>
      <c r="F246" s="59">
        <f t="shared" si="36"/>
        <v>43399</v>
      </c>
      <c r="G246" s="59">
        <v>43429</v>
      </c>
      <c r="H246" s="31">
        <f t="shared" si="37"/>
        <v>30</v>
      </c>
    </row>
    <row r="247" spans="4:8" x14ac:dyDescent="0.2">
      <c r="D247" s="58">
        <v>12</v>
      </c>
      <c r="E247" s="58">
        <v>6</v>
      </c>
      <c r="F247" s="59">
        <f t="shared" si="36"/>
        <v>43399</v>
      </c>
      <c r="G247" s="59">
        <v>43429</v>
      </c>
      <c r="H247" s="31">
        <f t="shared" si="37"/>
        <v>30</v>
      </c>
    </row>
    <row r="248" spans="4:8" x14ac:dyDescent="0.2">
      <c r="D248" s="58">
        <v>12</v>
      </c>
      <c r="E248" s="58">
        <v>7</v>
      </c>
      <c r="F248" s="59">
        <f t="shared" si="36"/>
        <v>43399</v>
      </c>
      <c r="G248" s="59">
        <v>43429</v>
      </c>
      <c r="H248" s="31">
        <f t="shared" si="37"/>
        <v>30</v>
      </c>
    </row>
    <row r="249" spans="4:8" x14ac:dyDescent="0.2">
      <c r="D249" s="58">
        <v>12</v>
      </c>
      <c r="E249" s="58">
        <v>8</v>
      </c>
      <c r="F249" s="59">
        <f t="shared" si="36"/>
        <v>43399</v>
      </c>
      <c r="G249" s="59">
        <v>43429</v>
      </c>
      <c r="H249" s="31">
        <f t="shared" si="37"/>
        <v>30</v>
      </c>
    </row>
    <row r="250" spans="4:8" x14ac:dyDescent="0.2">
      <c r="D250" s="58">
        <v>12</v>
      </c>
      <c r="E250" s="58">
        <v>9</v>
      </c>
      <c r="F250" s="59">
        <f t="shared" si="36"/>
        <v>43399</v>
      </c>
      <c r="G250" s="59">
        <v>43429</v>
      </c>
      <c r="H250" s="31">
        <f t="shared" si="37"/>
        <v>30</v>
      </c>
    </row>
    <row r="251" spans="4:8" x14ac:dyDescent="0.2">
      <c r="D251" s="58">
        <v>12</v>
      </c>
      <c r="E251" s="58">
        <v>10</v>
      </c>
      <c r="F251" s="59">
        <f t="shared" si="36"/>
        <v>43399</v>
      </c>
      <c r="G251" s="59">
        <v>43429</v>
      </c>
      <c r="H251" s="31">
        <f t="shared" si="37"/>
        <v>30</v>
      </c>
    </row>
    <row r="252" spans="4:8" x14ac:dyDescent="0.2">
      <c r="D252" s="58">
        <v>12</v>
      </c>
      <c r="E252" s="58">
        <v>11</v>
      </c>
      <c r="F252" s="59">
        <f t="shared" si="36"/>
        <v>43399</v>
      </c>
      <c r="G252" s="59">
        <v>43429</v>
      </c>
      <c r="H252" s="31">
        <f t="shared" si="37"/>
        <v>30</v>
      </c>
    </row>
    <row r="253" spans="4:8" x14ac:dyDescent="0.2">
      <c r="D253" s="58">
        <v>12</v>
      </c>
      <c r="E253" s="58">
        <v>12</v>
      </c>
      <c r="F253" s="59">
        <f t="shared" si="36"/>
        <v>43399</v>
      </c>
      <c r="G253" s="59">
        <v>43429</v>
      </c>
      <c r="H253" s="31">
        <f t="shared" si="37"/>
        <v>30</v>
      </c>
    </row>
    <row r="254" spans="4:8" x14ac:dyDescent="0.2">
      <c r="D254" s="58">
        <v>12</v>
      </c>
      <c r="E254" s="58">
        <v>13</v>
      </c>
      <c r="F254" s="59">
        <f t="shared" si="36"/>
        <v>43399</v>
      </c>
      <c r="G254" s="59">
        <v>43429</v>
      </c>
      <c r="H254" s="31">
        <f t="shared" si="37"/>
        <v>30</v>
      </c>
    </row>
    <row r="255" spans="4:8" x14ac:dyDescent="0.2">
      <c r="D255" s="58">
        <v>12</v>
      </c>
      <c r="E255" s="58">
        <v>14</v>
      </c>
      <c r="F255" s="59">
        <f t="shared" si="36"/>
        <v>43399</v>
      </c>
      <c r="G255" s="59">
        <v>43429</v>
      </c>
      <c r="H255" s="31">
        <f t="shared" si="37"/>
        <v>30</v>
      </c>
    </row>
    <row r="256" spans="4:8" x14ac:dyDescent="0.2">
      <c r="D256" s="58">
        <v>12</v>
      </c>
      <c r="E256" s="58">
        <v>15</v>
      </c>
      <c r="F256" s="59">
        <f t="shared" si="36"/>
        <v>43399</v>
      </c>
      <c r="G256" s="59">
        <v>43429</v>
      </c>
      <c r="H256" s="31">
        <f t="shared" si="37"/>
        <v>30</v>
      </c>
    </row>
    <row r="257" spans="4:8" x14ac:dyDescent="0.2">
      <c r="D257" s="58">
        <v>12</v>
      </c>
      <c r="E257" s="58">
        <v>16</v>
      </c>
      <c r="F257" s="59">
        <f t="shared" si="36"/>
        <v>43399</v>
      </c>
      <c r="G257" s="59">
        <v>43429</v>
      </c>
      <c r="H257" s="31">
        <f t="shared" si="37"/>
        <v>30</v>
      </c>
    </row>
    <row r="258" spans="4:8" x14ac:dyDescent="0.2">
      <c r="D258" s="58">
        <v>12</v>
      </c>
      <c r="E258" s="58">
        <v>17</v>
      </c>
      <c r="F258" s="59">
        <f t="shared" si="36"/>
        <v>43399</v>
      </c>
      <c r="G258" s="59">
        <v>43429</v>
      </c>
      <c r="H258" s="31">
        <f t="shared" si="37"/>
        <v>30</v>
      </c>
    </row>
    <row r="259" spans="4:8" x14ac:dyDescent="0.2">
      <c r="D259" s="58">
        <v>12</v>
      </c>
      <c r="E259" s="58">
        <v>18</v>
      </c>
      <c r="F259" s="59">
        <f t="shared" si="36"/>
        <v>43399</v>
      </c>
      <c r="G259" s="59">
        <v>43429</v>
      </c>
      <c r="H259" s="31">
        <f t="shared" si="37"/>
        <v>30</v>
      </c>
    </row>
    <row r="260" spans="4:8" x14ac:dyDescent="0.2">
      <c r="D260" s="58">
        <v>12</v>
      </c>
      <c r="E260" s="58">
        <v>19</v>
      </c>
      <c r="F260" s="59">
        <f t="shared" si="36"/>
        <v>43399</v>
      </c>
      <c r="G260" s="59">
        <v>43429</v>
      </c>
      <c r="H260" s="31">
        <f t="shared" si="37"/>
        <v>30</v>
      </c>
    </row>
    <row r="261" spans="4:8" x14ac:dyDescent="0.2">
      <c r="D261" s="58">
        <v>1</v>
      </c>
      <c r="E261" s="58">
        <v>1</v>
      </c>
      <c r="F261" s="59">
        <f t="shared" si="36"/>
        <v>43429</v>
      </c>
      <c r="G261" s="59">
        <v>43456</v>
      </c>
      <c r="H261" s="31">
        <f t="shared" si="37"/>
        <v>27</v>
      </c>
    </row>
    <row r="262" spans="4:8" x14ac:dyDescent="0.2">
      <c r="D262" s="58">
        <v>1</v>
      </c>
      <c r="E262" s="58">
        <v>2</v>
      </c>
      <c r="F262" s="59">
        <f t="shared" si="36"/>
        <v>43429</v>
      </c>
      <c r="G262" s="59">
        <v>43456</v>
      </c>
      <c r="H262" s="31">
        <f t="shared" si="37"/>
        <v>27</v>
      </c>
    </row>
    <row r="263" spans="4:8" x14ac:dyDescent="0.2">
      <c r="D263" s="58">
        <v>1</v>
      </c>
      <c r="E263" s="58">
        <v>3</v>
      </c>
      <c r="F263" s="59">
        <f t="shared" si="36"/>
        <v>43429</v>
      </c>
      <c r="G263" s="59">
        <v>43456</v>
      </c>
      <c r="H263" s="31">
        <f t="shared" si="37"/>
        <v>27</v>
      </c>
    </row>
    <row r="264" spans="4:8" x14ac:dyDescent="0.2">
      <c r="D264" s="58">
        <v>1</v>
      </c>
      <c r="E264" s="58">
        <v>4</v>
      </c>
      <c r="F264" s="59">
        <f t="shared" si="36"/>
        <v>43429</v>
      </c>
      <c r="G264" s="59">
        <v>43456</v>
      </c>
      <c r="H264" s="31">
        <f t="shared" si="37"/>
        <v>27</v>
      </c>
    </row>
    <row r="265" spans="4:8" x14ac:dyDescent="0.2">
      <c r="D265" s="58">
        <v>1</v>
      </c>
      <c r="E265" s="58">
        <v>5</v>
      </c>
      <c r="F265" s="59">
        <f t="shared" si="36"/>
        <v>43429</v>
      </c>
      <c r="G265" s="59">
        <v>43456</v>
      </c>
      <c r="H265" s="31">
        <f t="shared" si="37"/>
        <v>27</v>
      </c>
    </row>
    <row r="266" spans="4:8" x14ac:dyDescent="0.2">
      <c r="D266" s="58">
        <v>1</v>
      </c>
      <c r="E266" s="58">
        <v>6</v>
      </c>
      <c r="F266" s="59">
        <f t="shared" si="36"/>
        <v>43429</v>
      </c>
      <c r="G266" s="59">
        <v>43456</v>
      </c>
      <c r="H266" s="31">
        <f t="shared" si="37"/>
        <v>27</v>
      </c>
    </row>
    <row r="267" spans="4:8" x14ac:dyDescent="0.2">
      <c r="D267" s="58">
        <v>1</v>
      </c>
      <c r="E267" s="58">
        <v>7</v>
      </c>
      <c r="F267" s="59">
        <f t="shared" si="36"/>
        <v>43429</v>
      </c>
      <c r="G267" s="59">
        <v>43456</v>
      </c>
      <c r="H267" s="31">
        <f t="shared" si="37"/>
        <v>27</v>
      </c>
    </row>
    <row r="268" spans="4:8" x14ac:dyDescent="0.2">
      <c r="D268" s="58">
        <v>1</v>
      </c>
      <c r="E268" s="58">
        <v>8</v>
      </c>
      <c r="F268" s="59">
        <f t="shared" si="36"/>
        <v>43429</v>
      </c>
      <c r="G268" s="59">
        <v>43456</v>
      </c>
      <c r="H268" s="31">
        <f t="shared" si="37"/>
        <v>27</v>
      </c>
    </row>
    <row r="269" spans="4:8" x14ac:dyDescent="0.2">
      <c r="D269" s="58">
        <v>1</v>
      </c>
      <c r="E269" s="58">
        <v>9</v>
      </c>
      <c r="F269" s="59">
        <f t="shared" ref="F269:F298" si="38">+G250</f>
        <v>43429</v>
      </c>
      <c r="G269" s="59">
        <v>43456</v>
      </c>
      <c r="H269" s="31">
        <f t="shared" si="37"/>
        <v>27</v>
      </c>
    </row>
    <row r="270" spans="4:8" x14ac:dyDescent="0.2">
      <c r="D270" s="58">
        <v>1</v>
      </c>
      <c r="E270" s="58">
        <v>10</v>
      </c>
      <c r="F270" s="59">
        <f t="shared" si="38"/>
        <v>43429</v>
      </c>
      <c r="G270" s="59">
        <v>43456</v>
      </c>
      <c r="H270" s="31">
        <f t="shared" si="37"/>
        <v>27</v>
      </c>
    </row>
    <row r="271" spans="4:8" x14ac:dyDescent="0.2">
      <c r="D271" s="58">
        <v>1</v>
      </c>
      <c r="E271" s="58">
        <v>11</v>
      </c>
      <c r="F271" s="59">
        <f t="shared" si="38"/>
        <v>43429</v>
      </c>
      <c r="G271" s="59">
        <v>43456</v>
      </c>
      <c r="H271" s="31">
        <f t="shared" si="37"/>
        <v>27</v>
      </c>
    </row>
    <row r="272" spans="4:8" x14ac:dyDescent="0.2">
      <c r="D272" s="58">
        <v>1</v>
      </c>
      <c r="E272" s="58">
        <v>12</v>
      </c>
      <c r="F272" s="59">
        <f t="shared" si="38"/>
        <v>43429</v>
      </c>
      <c r="G272" s="59">
        <v>43456</v>
      </c>
      <c r="H272" s="31">
        <f t="shared" si="37"/>
        <v>27</v>
      </c>
    </row>
    <row r="273" spans="4:8" x14ac:dyDescent="0.2">
      <c r="D273" s="58">
        <v>1</v>
      </c>
      <c r="E273" s="58">
        <v>13</v>
      </c>
      <c r="F273" s="59">
        <f t="shared" si="38"/>
        <v>43429</v>
      </c>
      <c r="G273" s="59">
        <v>43456</v>
      </c>
      <c r="H273" s="31">
        <f t="shared" si="37"/>
        <v>27</v>
      </c>
    </row>
    <row r="274" spans="4:8" x14ac:dyDescent="0.2">
      <c r="D274" s="58">
        <v>1</v>
      </c>
      <c r="E274" s="58">
        <v>14</v>
      </c>
      <c r="F274" s="59">
        <f t="shared" si="38"/>
        <v>43429</v>
      </c>
      <c r="G274" s="59">
        <v>43456</v>
      </c>
      <c r="H274" s="31">
        <f t="shared" si="37"/>
        <v>27</v>
      </c>
    </row>
    <row r="275" spans="4:8" x14ac:dyDescent="0.2">
      <c r="D275" s="58">
        <v>1</v>
      </c>
      <c r="E275" s="58">
        <v>15</v>
      </c>
      <c r="F275" s="59">
        <f t="shared" si="38"/>
        <v>43429</v>
      </c>
      <c r="G275" s="59">
        <v>43456</v>
      </c>
      <c r="H275" s="31">
        <f t="shared" si="37"/>
        <v>27</v>
      </c>
    </row>
    <row r="276" spans="4:8" x14ac:dyDescent="0.2">
      <c r="D276" s="58">
        <v>1</v>
      </c>
      <c r="E276" s="58">
        <v>16</v>
      </c>
      <c r="F276" s="59">
        <f t="shared" si="38"/>
        <v>43429</v>
      </c>
      <c r="G276" s="59">
        <v>43456</v>
      </c>
      <c r="H276" s="31">
        <f t="shared" si="37"/>
        <v>27</v>
      </c>
    </row>
    <row r="277" spans="4:8" x14ac:dyDescent="0.2">
      <c r="D277" s="58">
        <v>1</v>
      </c>
      <c r="E277" s="58">
        <v>17</v>
      </c>
      <c r="F277" s="59">
        <f t="shared" si="38"/>
        <v>43429</v>
      </c>
      <c r="G277" s="59">
        <v>43456</v>
      </c>
      <c r="H277" s="31">
        <f t="shared" si="37"/>
        <v>27</v>
      </c>
    </row>
    <row r="278" spans="4:8" x14ac:dyDescent="0.2">
      <c r="D278" s="58">
        <v>1</v>
      </c>
      <c r="E278" s="58">
        <v>18</v>
      </c>
      <c r="F278" s="59">
        <f t="shared" si="38"/>
        <v>43429</v>
      </c>
      <c r="G278" s="59">
        <v>43456</v>
      </c>
      <c r="H278" s="31">
        <f t="shared" si="37"/>
        <v>27</v>
      </c>
    </row>
    <row r="279" spans="4:8" x14ac:dyDescent="0.2">
      <c r="D279" s="58">
        <v>1</v>
      </c>
      <c r="E279" s="58">
        <v>19</v>
      </c>
      <c r="F279" s="59">
        <f t="shared" si="38"/>
        <v>43429</v>
      </c>
      <c r="G279" s="59">
        <v>43456</v>
      </c>
      <c r="H279" s="31">
        <f t="shared" si="37"/>
        <v>27</v>
      </c>
    </row>
    <row r="280" spans="4:8" x14ac:dyDescent="0.2">
      <c r="D280" s="58">
        <v>2</v>
      </c>
      <c r="E280" s="58">
        <v>1</v>
      </c>
      <c r="F280" s="59">
        <f t="shared" si="38"/>
        <v>43456</v>
      </c>
      <c r="G280" s="59">
        <v>43491</v>
      </c>
      <c r="H280" s="31">
        <f t="shared" si="37"/>
        <v>35</v>
      </c>
    </row>
    <row r="281" spans="4:8" x14ac:dyDescent="0.2">
      <c r="D281" s="58">
        <v>2</v>
      </c>
      <c r="E281" s="58">
        <v>2</v>
      </c>
      <c r="F281" s="59">
        <f t="shared" si="38"/>
        <v>43456</v>
      </c>
      <c r="G281" s="59">
        <v>43491</v>
      </c>
      <c r="H281" s="31">
        <f t="shared" si="37"/>
        <v>35</v>
      </c>
    </row>
    <row r="282" spans="4:8" x14ac:dyDescent="0.2">
      <c r="D282" s="58">
        <v>2</v>
      </c>
      <c r="E282" s="58">
        <v>3</v>
      </c>
      <c r="F282" s="59">
        <f t="shared" si="38"/>
        <v>43456</v>
      </c>
      <c r="G282" s="59">
        <v>43491</v>
      </c>
      <c r="H282" s="31">
        <f t="shared" si="37"/>
        <v>35</v>
      </c>
    </row>
    <row r="283" spans="4:8" x14ac:dyDescent="0.2">
      <c r="D283" s="58">
        <v>2</v>
      </c>
      <c r="E283" s="58">
        <v>4</v>
      </c>
      <c r="F283" s="59">
        <f t="shared" si="38"/>
        <v>43456</v>
      </c>
      <c r="G283" s="59">
        <v>43491</v>
      </c>
      <c r="H283" s="31">
        <f t="shared" si="37"/>
        <v>35</v>
      </c>
    </row>
    <row r="284" spans="4:8" x14ac:dyDescent="0.2">
      <c r="D284" s="58">
        <v>2</v>
      </c>
      <c r="E284" s="58">
        <v>5</v>
      </c>
      <c r="F284" s="59">
        <f t="shared" si="38"/>
        <v>43456</v>
      </c>
      <c r="G284" s="59">
        <v>43491</v>
      </c>
      <c r="H284" s="31">
        <f t="shared" si="37"/>
        <v>35</v>
      </c>
    </row>
    <row r="285" spans="4:8" x14ac:dyDescent="0.2">
      <c r="D285" s="58">
        <v>2</v>
      </c>
      <c r="E285" s="58">
        <v>6</v>
      </c>
      <c r="F285" s="59">
        <f t="shared" si="38"/>
        <v>43456</v>
      </c>
      <c r="G285" s="59">
        <v>43491</v>
      </c>
      <c r="H285" s="31">
        <f t="shared" si="37"/>
        <v>35</v>
      </c>
    </row>
    <row r="286" spans="4:8" x14ac:dyDescent="0.2">
      <c r="D286" s="58">
        <v>2</v>
      </c>
      <c r="E286" s="58">
        <v>7</v>
      </c>
      <c r="F286" s="59">
        <f t="shared" si="38"/>
        <v>43456</v>
      </c>
      <c r="G286" s="59">
        <v>43491</v>
      </c>
      <c r="H286" s="31">
        <f t="shared" si="37"/>
        <v>35</v>
      </c>
    </row>
    <row r="287" spans="4:8" x14ac:dyDescent="0.2">
      <c r="D287" s="58">
        <v>2</v>
      </c>
      <c r="E287" s="58">
        <v>8</v>
      </c>
      <c r="F287" s="59">
        <f t="shared" si="38"/>
        <v>43456</v>
      </c>
      <c r="G287" s="59">
        <v>43491</v>
      </c>
      <c r="H287" s="31">
        <f t="shared" si="37"/>
        <v>35</v>
      </c>
    </row>
    <row r="288" spans="4:8" x14ac:dyDescent="0.2">
      <c r="D288" s="58">
        <v>2</v>
      </c>
      <c r="E288" s="58">
        <v>9</v>
      </c>
      <c r="F288" s="59">
        <f t="shared" si="38"/>
        <v>43456</v>
      </c>
      <c r="G288" s="59">
        <v>43491</v>
      </c>
      <c r="H288" s="31">
        <f t="shared" si="37"/>
        <v>35</v>
      </c>
    </row>
    <row r="289" spans="4:8" x14ac:dyDescent="0.2">
      <c r="D289" s="58">
        <v>2</v>
      </c>
      <c r="E289" s="58">
        <v>10</v>
      </c>
      <c r="F289" s="59">
        <f t="shared" si="38"/>
        <v>43456</v>
      </c>
      <c r="G289" s="59">
        <v>43491</v>
      </c>
      <c r="H289" s="31">
        <f t="shared" si="37"/>
        <v>35</v>
      </c>
    </row>
    <row r="290" spans="4:8" x14ac:dyDescent="0.2">
      <c r="D290" s="58">
        <v>2</v>
      </c>
      <c r="E290" s="58">
        <v>11</v>
      </c>
      <c r="F290" s="59">
        <f t="shared" si="38"/>
        <v>43456</v>
      </c>
      <c r="G290" s="59">
        <v>43491</v>
      </c>
      <c r="H290" s="31">
        <f t="shared" ref="H290:H353" si="39">G290-F290</f>
        <v>35</v>
      </c>
    </row>
    <row r="291" spans="4:8" x14ac:dyDescent="0.2">
      <c r="D291" s="58">
        <v>2</v>
      </c>
      <c r="E291" s="58">
        <v>12</v>
      </c>
      <c r="F291" s="59">
        <f t="shared" si="38"/>
        <v>43456</v>
      </c>
      <c r="G291" s="59">
        <v>43491</v>
      </c>
      <c r="H291" s="31">
        <f t="shared" si="39"/>
        <v>35</v>
      </c>
    </row>
    <row r="292" spans="4:8" x14ac:dyDescent="0.2">
      <c r="D292" s="58">
        <v>2</v>
      </c>
      <c r="E292" s="58">
        <v>13</v>
      </c>
      <c r="F292" s="59">
        <f t="shared" si="38"/>
        <v>43456</v>
      </c>
      <c r="G292" s="59">
        <v>43491</v>
      </c>
      <c r="H292" s="31">
        <f t="shared" si="39"/>
        <v>35</v>
      </c>
    </row>
    <row r="293" spans="4:8" x14ac:dyDescent="0.2">
      <c r="D293" s="58">
        <v>2</v>
      </c>
      <c r="E293" s="58">
        <v>14</v>
      </c>
      <c r="F293" s="59">
        <f t="shared" si="38"/>
        <v>43456</v>
      </c>
      <c r="G293" s="59">
        <v>43491</v>
      </c>
      <c r="H293" s="31">
        <f t="shared" si="39"/>
        <v>35</v>
      </c>
    </row>
    <row r="294" spans="4:8" x14ac:dyDescent="0.2">
      <c r="D294" s="58">
        <v>2</v>
      </c>
      <c r="E294" s="58">
        <v>15</v>
      </c>
      <c r="F294" s="59">
        <f t="shared" si="38"/>
        <v>43456</v>
      </c>
      <c r="G294" s="59">
        <v>43491</v>
      </c>
      <c r="H294" s="31">
        <f t="shared" si="39"/>
        <v>35</v>
      </c>
    </row>
    <row r="295" spans="4:8" x14ac:dyDescent="0.2">
      <c r="D295" s="58">
        <v>2</v>
      </c>
      <c r="E295" s="58">
        <v>16</v>
      </c>
      <c r="F295" s="59">
        <f t="shared" si="38"/>
        <v>43456</v>
      </c>
      <c r="G295" s="59">
        <v>43491</v>
      </c>
      <c r="H295" s="31">
        <f t="shared" si="39"/>
        <v>35</v>
      </c>
    </row>
    <row r="296" spans="4:8" x14ac:dyDescent="0.2">
      <c r="D296" s="58">
        <v>2</v>
      </c>
      <c r="E296" s="58">
        <v>17</v>
      </c>
      <c r="F296" s="59">
        <f t="shared" si="38"/>
        <v>43456</v>
      </c>
      <c r="G296" s="59">
        <v>43491</v>
      </c>
      <c r="H296" s="31">
        <f t="shared" si="39"/>
        <v>35</v>
      </c>
    </row>
    <row r="297" spans="4:8" x14ac:dyDescent="0.2">
      <c r="D297" s="58">
        <v>2</v>
      </c>
      <c r="E297" s="58">
        <v>18</v>
      </c>
      <c r="F297" s="59">
        <f t="shared" si="38"/>
        <v>43456</v>
      </c>
      <c r="G297" s="59">
        <v>43491</v>
      </c>
      <c r="H297" s="31">
        <f t="shared" si="39"/>
        <v>35</v>
      </c>
    </row>
    <row r="298" spans="4:8" x14ac:dyDescent="0.2">
      <c r="D298" s="58">
        <v>2</v>
      </c>
      <c r="E298" s="58">
        <v>19</v>
      </c>
      <c r="F298" s="59">
        <f t="shared" si="38"/>
        <v>43456</v>
      </c>
      <c r="G298" s="59">
        <v>43491</v>
      </c>
      <c r="H298" s="31">
        <f t="shared" si="39"/>
        <v>35</v>
      </c>
    </row>
    <row r="299" spans="4:8" x14ac:dyDescent="0.2">
      <c r="D299" s="58">
        <v>3</v>
      </c>
      <c r="E299" s="58">
        <v>1</v>
      </c>
      <c r="F299" s="59">
        <f t="shared" ref="F299:F362" si="40">INDEX($W$10:$AX$28,MATCH(E299,$A$10:$A$28,0),D299*2)</f>
        <v>43491</v>
      </c>
      <c r="G299" s="59">
        <f t="shared" ref="G299:G362" si="41">INDEX($Y$10:$AX$28,MATCH(E299,$A$10:$A$28,0),D299*2)</f>
        <v>43519</v>
      </c>
      <c r="H299" s="31">
        <f t="shared" si="39"/>
        <v>28</v>
      </c>
    </row>
    <row r="300" spans="4:8" x14ac:dyDescent="0.2">
      <c r="D300" s="58">
        <v>3</v>
      </c>
      <c r="E300" s="58">
        <v>2</v>
      </c>
      <c r="F300" s="59">
        <f t="shared" si="40"/>
        <v>43491</v>
      </c>
      <c r="G300" s="59">
        <f t="shared" si="41"/>
        <v>43519</v>
      </c>
      <c r="H300" s="31">
        <f t="shared" si="39"/>
        <v>28</v>
      </c>
    </row>
    <row r="301" spans="4:8" x14ac:dyDescent="0.2">
      <c r="D301" s="58">
        <v>3</v>
      </c>
      <c r="E301" s="58">
        <v>3</v>
      </c>
      <c r="F301" s="59">
        <f t="shared" si="40"/>
        <v>43491</v>
      </c>
      <c r="G301" s="59">
        <f t="shared" si="41"/>
        <v>43519</v>
      </c>
      <c r="H301" s="31">
        <f t="shared" si="39"/>
        <v>28</v>
      </c>
    </row>
    <row r="302" spans="4:8" x14ac:dyDescent="0.2">
      <c r="D302" s="58">
        <v>3</v>
      </c>
      <c r="E302" s="58">
        <v>4</v>
      </c>
      <c r="F302" s="59">
        <f t="shared" si="40"/>
        <v>43491</v>
      </c>
      <c r="G302" s="59">
        <f t="shared" si="41"/>
        <v>43519</v>
      </c>
      <c r="H302" s="31">
        <f t="shared" si="39"/>
        <v>28</v>
      </c>
    </row>
    <row r="303" spans="4:8" x14ac:dyDescent="0.2">
      <c r="D303" s="58">
        <v>3</v>
      </c>
      <c r="E303" s="58">
        <v>5</v>
      </c>
      <c r="F303" s="59">
        <f t="shared" si="40"/>
        <v>43491</v>
      </c>
      <c r="G303" s="59">
        <f t="shared" si="41"/>
        <v>43519</v>
      </c>
      <c r="H303" s="31">
        <f t="shared" si="39"/>
        <v>28</v>
      </c>
    </row>
    <row r="304" spans="4:8" x14ac:dyDescent="0.2">
      <c r="D304" s="58">
        <v>3</v>
      </c>
      <c r="E304" s="58">
        <v>6</v>
      </c>
      <c r="F304" s="59">
        <f t="shared" si="40"/>
        <v>43491</v>
      </c>
      <c r="G304" s="59">
        <f t="shared" si="41"/>
        <v>43519</v>
      </c>
      <c r="H304" s="31">
        <f t="shared" si="39"/>
        <v>28</v>
      </c>
    </row>
    <row r="305" spans="4:8" x14ac:dyDescent="0.2">
      <c r="D305" s="58">
        <v>3</v>
      </c>
      <c r="E305" s="58">
        <v>7</v>
      </c>
      <c r="F305" s="59">
        <f t="shared" si="40"/>
        <v>43491</v>
      </c>
      <c r="G305" s="59">
        <f t="shared" si="41"/>
        <v>43519</v>
      </c>
      <c r="H305" s="31">
        <f t="shared" si="39"/>
        <v>28</v>
      </c>
    </row>
    <row r="306" spans="4:8" x14ac:dyDescent="0.2">
      <c r="D306" s="58">
        <v>3</v>
      </c>
      <c r="E306" s="58">
        <v>8</v>
      </c>
      <c r="F306" s="59">
        <f t="shared" si="40"/>
        <v>43491</v>
      </c>
      <c r="G306" s="59">
        <f t="shared" si="41"/>
        <v>43519</v>
      </c>
      <c r="H306" s="31">
        <f t="shared" si="39"/>
        <v>28</v>
      </c>
    </row>
    <row r="307" spans="4:8" x14ac:dyDescent="0.2">
      <c r="D307" s="58">
        <v>3</v>
      </c>
      <c r="E307" s="58">
        <v>9</v>
      </c>
      <c r="F307" s="59">
        <f t="shared" si="40"/>
        <v>43491</v>
      </c>
      <c r="G307" s="59">
        <f t="shared" si="41"/>
        <v>43519</v>
      </c>
      <c r="H307" s="31">
        <f t="shared" si="39"/>
        <v>28</v>
      </c>
    </row>
    <row r="308" spans="4:8" x14ac:dyDescent="0.2">
      <c r="D308" s="58">
        <v>3</v>
      </c>
      <c r="E308" s="58">
        <v>10</v>
      </c>
      <c r="F308" s="59">
        <f t="shared" si="40"/>
        <v>43491</v>
      </c>
      <c r="G308" s="59">
        <f t="shared" si="41"/>
        <v>43519</v>
      </c>
      <c r="H308" s="31">
        <f t="shared" si="39"/>
        <v>28</v>
      </c>
    </row>
    <row r="309" spans="4:8" x14ac:dyDescent="0.2">
      <c r="D309" s="58">
        <v>3</v>
      </c>
      <c r="E309" s="58">
        <v>11</v>
      </c>
      <c r="F309" s="59">
        <f t="shared" si="40"/>
        <v>43491</v>
      </c>
      <c r="G309" s="59">
        <f t="shared" si="41"/>
        <v>43519</v>
      </c>
      <c r="H309" s="31">
        <f t="shared" si="39"/>
        <v>28</v>
      </c>
    </row>
    <row r="310" spans="4:8" x14ac:dyDescent="0.2">
      <c r="D310" s="58">
        <v>3</v>
      </c>
      <c r="E310" s="58">
        <v>12</v>
      </c>
      <c r="F310" s="59">
        <f t="shared" si="40"/>
        <v>43491</v>
      </c>
      <c r="G310" s="59">
        <f t="shared" si="41"/>
        <v>43519</v>
      </c>
      <c r="H310" s="31">
        <f t="shared" si="39"/>
        <v>28</v>
      </c>
    </row>
    <row r="311" spans="4:8" x14ac:dyDescent="0.2">
      <c r="D311" s="58">
        <v>3</v>
      </c>
      <c r="E311" s="58">
        <v>13</v>
      </c>
      <c r="F311" s="59">
        <f t="shared" si="40"/>
        <v>43491</v>
      </c>
      <c r="G311" s="59">
        <f t="shared" si="41"/>
        <v>43519</v>
      </c>
      <c r="H311" s="31">
        <f t="shared" si="39"/>
        <v>28</v>
      </c>
    </row>
    <row r="312" spans="4:8" x14ac:dyDescent="0.2">
      <c r="D312" s="58">
        <v>3</v>
      </c>
      <c r="E312" s="58">
        <v>14</v>
      </c>
      <c r="F312" s="59">
        <f t="shared" si="40"/>
        <v>43491</v>
      </c>
      <c r="G312" s="59">
        <f t="shared" si="41"/>
        <v>43519</v>
      </c>
      <c r="H312" s="31">
        <f t="shared" si="39"/>
        <v>28</v>
      </c>
    </row>
    <row r="313" spans="4:8" x14ac:dyDescent="0.2">
      <c r="D313" s="58">
        <v>3</v>
      </c>
      <c r="E313" s="58">
        <v>15</v>
      </c>
      <c r="F313" s="59">
        <f t="shared" si="40"/>
        <v>43491</v>
      </c>
      <c r="G313" s="59">
        <f t="shared" si="41"/>
        <v>43519</v>
      </c>
      <c r="H313" s="31">
        <f t="shared" si="39"/>
        <v>28</v>
      </c>
    </row>
    <row r="314" spans="4:8" x14ac:dyDescent="0.2">
      <c r="D314" s="58">
        <v>3</v>
      </c>
      <c r="E314" s="58">
        <v>16</v>
      </c>
      <c r="F314" s="59">
        <f t="shared" si="40"/>
        <v>43491</v>
      </c>
      <c r="G314" s="59">
        <f t="shared" si="41"/>
        <v>43519</v>
      </c>
      <c r="H314" s="31">
        <f t="shared" si="39"/>
        <v>28</v>
      </c>
    </row>
    <row r="315" spans="4:8" x14ac:dyDescent="0.2">
      <c r="D315" s="58">
        <v>3</v>
      </c>
      <c r="E315" s="58">
        <v>17</v>
      </c>
      <c r="F315" s="59">
        <f t="shared" si="40"/>
        <v>43491</v>
      </c>
      <c r="G315" s="59">
        <f t="shared" si="41"/>
        <v>43519</v>
      </c>
      <c r="H315" s="31">
        <f t="shared" si="39"/>
        <v>28</v>
      </c>
    </row>
    <row r="316" spans="4:8" x14ac:dyDescent="0.2">
      <c r="D316" s="58">
        <v>3</v>
      </c>
      <c r="E316" s="58">
        <v>18</v>
      </c>
      <c r="F316" s="59">
        <f t="shared" si="40"/>
        <v>43491</v>
      </c>
      <c r="G316" s="59">
        <f t="shared" si="41"/>
        <v>43519</v>
      </c>
      <c r="H316" s="31">
        <f t="shared" si="39"/>
        <v>28</v>
      </c>
    </row>
    <row r="317" spans="4:8" x14ac:dyDescent="0.2">
      <c r="D317" s="58">
        <v>3</v>
      </c>
      <c r="E317" s="58">
        <v>19</v>
      </c>
      <c r="F317" s="59">
        <f t="shared" si="40"/>
        <v>43491</v>
      </c>
      <c r="G317" s="59">
        <f t="shared" si="41"/>
        <v>43519</v>
      </c>
      <c r="H317" s="31">
        <f t="shared" si="39"/>
        <v>28</v>
      </c>
    </row>
    <row r="318" spans="4:8" x14ac:dyDescent="0.2">
      <c r="D318" s="58">
        <v>4</v>
      </c>
      <c r="E318" s="58">
        <v>1</v>
      </c>
      <c r="F318" s="59">
        <f t="shared" si="40"/>
        <v>43519</v>
      </c>
      <c r="G318" s="59">
        <f t="shared" si="41"/>
        <v>43549</v>
      </c>
      <c r="H318" s="31">
        <f t="shared" si="39"/>
        <v>30</v>
      </c>
    </row>
    <row r="319" spans="4:8" x14ac:dyDescent="0.2">
      <c r="D319" s="58">
        <v>4</v>
      </c>
      <c r="E319" s="58">
        <v>2</v>
      </c>
      <c r="F319" s="59">
        <f t="shared" si="40"/>
        <v>43519</v>
      </c>
      <c r="G319" s="59">
        <f t="shared" si="41"/>
        <v>43549</v>
      </c>
      <c r="H319" s="31">
        <f t="shared" si="39"/>
        <v>30</v>
      </c>
    </row>
    <row r="320" spans="4:8" x14ac:dyDescent="0.2">
      <c r="D320" s="58">
        <v>4</v>
      </c>
      <c r="E320" s="58">
        <v>3</v>
      </c>
      <c r="F320" s="59">
        <f t="shared" si="40"/>
        <v>43519</v>
      </c>
      <c r="G320" s="59">
        <f t="shared" si="41"/>
        <v>43549</v>
      </c>
      <c r="H320" s="31">
        <f t="shared" si="39"/>
        <v>30</v>
      </c>
    </row>
    <row r="321" spans="4:8" x14ac:dyDescent="0.2">
      <c r="D321" s="58">
        <v>4</v>
      </c>
      <c r="E321" s="58">
        <v>4</v>
      </c>
      <c r="F321" s="59">
        <f t="shared" si="40"/>
        <v>43519</v>
      </c>
      <c r="G321" s="59">
        <f t="shared" si="41"/>
        <v>43549</v>
      </c>
      <c r="H321" s="31">
        <f t="shared" si="39"/>
        <v>30</v>
      </c>
    </row>
    <row r="322" spans="4:8" x14ac:dyDescent="0.2">
      <c r="D322" s="58">
        <v>4</v>
      </c>
      <c r="E322" s="58">
        <v>5</v>
      </c>
      <c r="F322" s="59">
        <f t="shared" si="40"/>
        <v>43519</v>
      </c>
      <c r="G322" s="59">
        <f t="shared" si="41"/>
        <v>43549</v>
      </c>
      <c r="H322" s="31">
        <f t="shared" si="39"/>
        <v>30</v>
      </c>
    </row>
    <row r="323" spans="4:8" x14ac:dyDescent="0.2">
      <c r="D323" s="58">
        <v>4</v>
      </c>
      <c r="E323" s="58">
        <v>6</v>
      </c>
      <c r="F323" s="59">
        <f t="shared" si="40"/>
        <v>43519</v>
      </c>
      <c r="G323" s="59">
        <f t="shared" si="41"/>
        <v>43549</v>
      </c>
      <c r="H323" s="31">
        <f t="shared" si="39"/>
        <v>30</v>
      </c>
    </row>
    <row r="324" spans="4:8" x14ac:dyDescent="0.2">
      <c r="D324" s="58">
        <v>4</v>
      </c>
      <c r="E324" s="58">
        <v>7</v>
      </c>
      <c r="F324" s="59">
        <f t="shared" si="40"/>
        <v>43519</v>
      </c>
      <c r="G324" s="59">
        <f t="shared" si="41"/>
        <v>43549</v>
      </c>
      <c r="H324" s="31">
        <f t="shared" si="39"/>
        <v>30</v>
      </c>
    </row>
    <row r="325" spans="4:8" x14ac:dyDescent="0.2">
      <c r="D325" s="58">
        <v>4</v>
      </c>
      <c r="E325" s="58">
        <v>8</v>
      </c>
      <c r="F325" s="59">
        <f t="shared" si="40"/>
        <v>43519</v>
      </c>
      <c r="G325" s="59">
        <f t="shared" si="41"/>
        <v>43549</v>
      </c>
      <c r="H325" s="31">
        <f t="shared" si="39"/>
        <v>30</v>
      </c>
    </row>
    <row r="326" spans="4:8" x14ac:dyDescent="0.2">
      <c r="D326" s="58">
        <v>4</v>
      </c>
      <c r="E326" s="58">
        <v>9</v>
      </c>
      <c r="F326" s="59">
        <f t="shared" si="40"/>
        <v>43519</v>
      </c>
      <c r="G326" s="59">
        <f t="shared" si="41"/>
        <v>43549</v>
      </c>
      <c r="H326" s="31">
        <f t="shared" si="39"/>
        <v>30</v>
      </c>
    </row>
    <row r="327" spans="4:8" x14ac:dyDescent="0.2">
      <c r="D327" s="58">
        <v>4</v>
      </c>
      <c r="E327" s="58">
        <v>10</v>
      </c>
      <c r="F327" s="59">
        <f t="shared" si="40"/>
        <v>43519</v>
      </c>
      <c r="G327" s="59">
        <f t="shared" si="41"/>
        <v>43549</v>
      </c>
      <c r="H327" s="31">
        <f t="shared" si="39"/>
        <v>30</v>
      </c>
    </row>
    <row r="328" spans="4:8" x14ac:dyDescent="0.2">
      <c r="D328" s="58">
        <v>4</v>
      </c>
      <c r="E328" s="58">
        <v>11</v>
      </c>
      <c r="F328" s="59">
        <f t="shared" si="40"/>
        <v>43519</v>
      </c>
      <c r="G328" s="59">
        <f t="shared" si="41"/>
        <v>43549</v>
      </c>
      <c r="H328" s="31">
        <f t="shared" si="39"/>
        <v>30</v>
      </c>
    </row>
    <row r="329" spans="4:8" x14ac:dyDescent="0.2">
      <c r="D329" s="58">
        <v>4</v>
      </c>
      <c r="E329" s="58">
        <v>12</v>
      </c>
      <c r="F329" s="59">
        <f t="shared" si="40"/>
        <v>43519</v>
      </c>
      <c r="G329" s="59">
        <f t="shared" si="41"/>
        <v>43549</v>
      </c>
      <c r="H329" s="31">
        <f t="shared" si="39"/>
        <v>30</v>
      </c>
    </row>
    <row r="330" spans="4:8" x14ac:dyDescent="0.2">
      <c r="D330" s="58">
        <v>4</v>
      </c>
      <c r="E330" s="58">
        <v>13</v>
      </c>
      <c r="F330" s="59">
        <f t="shared" si="40"/>
        <v>43519</v>
      </c>
      <c r="G330" s="59">
        <f t="shared" si="41"/>
        <v>43549</v>
      </c>
      <c r="H330" s="31">
        <f t="shared" si="39"/>
        <v>30</v>
      </c>
    </row>
    <row r="331" spans="4:8" x14ac:dyDescent="0.2">
      <c r="D331" s="58">
        <v>4</v>
      </c>
      <c r="E331" s="58">
        <v>14</v>
      </c>
      <c r="F331" s="59">
        <f t="shared" si="40"/>
        <v>43519</v>
      </c>
      <c r="G331" s="59">
        <f t="shared" si="41"/>
        <v>43549</v>
      </c>
      <c r="H331" s="31">
        <f t="shared" si="39"/>
        <v>30</v>
      </c>
    </row>
    <row r="332" spans="4:8" x14ac:dyDescent="0.2">
      <c r="D332" s="58">
        <v>4</v>
      </c>
      <c r="E332" s="58">
        <v>15</v>
      </c>
      <c r="F332" s="59">
        <f t="shared" si="40"/>
        <v>43519</v>
      </c>
      <c r="G332" s="59">
        <f t="shared" si="41"/>
        <v>43549</v>
      </c>
      <c r="H332" s="31">
        <f t="shared" si="39"/>
        <v>30</v>
      </c>
    </row>
    <row r="333" spans="4:8" x14ac:dyDescent="0.2">
      <c r="D333" s="58">
        <v>4</v>
      </c>
      <c r="E333" s="58">
        <v>16</v>
      </c>
      <c r="F333" s="59">
        <f t="shared" si="40"/>
        <v>43519</v>
      </c>
      <c r="G333" s="59">
        <f t="shared" si="41"/>
        <v>43549</v>
      </c>
      <c r="H333" s="31">
        <f t="shared" si="39"/>
        <v>30</v>
      </c>
    </row>
    <row r="334" spans="4:8" x14ac:dyDescent="0.2">
      <c r="D334" s="58">
        <v>4</v>
      </c>
      <c r="E334" s="58">
        <v>17</v>
      </c>
      <c r="F334" s="59">
        <f t="shared" si="40"/>
        <v>43519</v>
      </c>
      <c r="G334" s="59">
        <f t="shared" si="41"/>
        <v>43549</v>
      </c>
      <c r="H334" s="31">
        <f t="shared" si="39"/>
        <v>30</v>
      </c>
    </row>
    <row r="335" spans="4:8" x14ac:dyDescent="0.2">
      <c r="D335" s="58">
        <v>4</v>
      </c>
      <c r="E335" s="58">
        <v>18</v>
      </c>
      <c r="F335" s="59">
        <f t="shared" si="40"/>
        <v>43519</v>
      </c>
      <c r="G335" s="59">
        <f t="shared" si="41"/>
        <v>43549</v>
      </c>
      <c r="H335" s="31">
        <f t="shared" si="39"/>
        <v>30</v>
      </c>
    </row>
    <row r="336" spans="4:8" x14ac:dyDescent="0.2">
      <c r="D336" s="58">
        <v>4</v>
      </c>
      <c r="E336" s="58">
        <v>19</v>
      </c>
      <c r="F336" s="59">
        <f t="shared" si="40"/>
        <v>43519</v>
      </c>
      <c r="G336" s="59">
        <f t="shared" si="41"/>
        <v>43549</v>
      </c>
      <c r="H336" s="31">
        <f t="shared" si="39"/>
        <v>30</v>
      </c>
    </row>
    <row r="337" spans="4:8" x14ac:dyDescent="0.2">
      <c r="D337" s="58">
        <v>5</v>
      </c>
      <c r="E337" s="58">
        <v>1</v>
      </c>
      <c r="F337" s="59">
        <f t="shared" si="40"/>
        <v>43549</v>
      </c>
      <c r="G337" s="59">
        <f t="shared" si="41"/>
        <v>43580</v>
      </c>
      <c r="H337" s="31">
        <f t="shared" si="39"/>
        <v>31</v>
      </c>
    </row>
    <row r="338" spans="4:8" x14ac:dyDescent="0.2">
      <c r="D338" s="58">
        <v>5</v>
      </c>
      <c r="E338" s="58">
        <v>2</v>
      </c>
      <c r="F338" s="59">
        <f t="shared" si="40"/>
        <v>43549</v>
      </c>
      <c r="G338" s="59">
        <f t="shared" si="41"/>
        <v>43580</v>
      </c>
      <c r="H338" s="31">
        <f t="shared" si="39"/>
        <v>31</v>
      </c>
    </row>
    <row r="339" spans="4:8" x14ac:dyDescent="0.2">
      <c r="D339" s="58">
        <v>5</v>
      </c>
      <c r="E339" s="58">
        <v>3</v>
      </c>
      <c r="F339" s="59">
        <f t="shared" si="40"/>
        <v>43549</v>
      </c>
      <c r="G339" s="59">
        <f t="shared" si="41"/>
        <v>43580</v>
      </c>
      <c r="H339" s="31">
        <f t="shared" si="39"/>
        <v>31</v>
      </c>
    </row>
    <row r="340" spans="4:8" x14ac:dyDescent="0.2">
      <c r="D340" s="58">
        <v>5</v>
      </c>
      <c r="E340" s="58">
        <v>4</v>
      </c>
      <c r="F340" s="59">
        <f t="shared" si="40"/>
        <v>43549</v>
      </c>
      <c r="G340" s="59">
        <f t="shared" si="41"/>
        <v>43580</v>
      </c>
      <c r="H340" s="31">
        <f t="shared" si="39"/>
        <v>31</v>
      </c>
    </row>
    <row r="341" spans="4:8" x14ac:dyDescent="0.2">
      <c r="D341" s="58">
        <v>5</v>
      </c>
      <c r="E341" s="58">
        <v>5</v>
      </c>
      <c r="F341" s="59">
        <f t="shared" si="40"/>
        <v>43549</v>
      </c>
      <c r="G341" s="59">
        <f t="shared" si="41"/>
        <v>43580</v>
      </c>
      <c r="H341" s="31">
        <f t="shared" si="39"/>
        <v>31</v>
      </c>
    </row>
    <row r="342" spans="4:8" x14ac:dyDescent="0.2">
      <c r="D342" s="58">
        <v>5</v>
      </c>
      <c r="E342" s="58">
        <v>6</v>
      </c>
      <c r="F342" s="59">
        <f t="shared" si="40"/>
        <v>43549</v>
      </c>
      <c r="G342" s="59">
        <f t="shared" si="41"/>
        <v>43580</v>
      </c>
      <c r="H342" s="31">
        <f t="shared" si="39"/>
        <v>31</v>
      </c>
    </row>
    <row r="343" spans="4:8" x14ac:dyDescent="0.2">
      <c r="D343" s="58">
        <v>5</v>
      </c>
      <c r="E343" s="58">
        <v>7</v>
      </c>
      <c r="F343" s="59">
        <f t="shared" si="40"/>
        <v>43549</v>
      </c>
      <c r="G343" s="59">
        <f t="shared" si="41"/>
        <v>43580</v>
      </c>
      <c r="H343" s="31">
        <f t="shared" si="39"/>
        <v>31</v>
      </c>
    </row>
    <row r="344" spans="4:8" x14ac:dyDescent="0.2">
      <c r="D344" s="58">
        <v>5</v>
      </c>
      <c r="E344" s="58">
        <v>8</v>
      </c>
      <c r="F344" s="59">
        <f t="shared" si="40"/>
        <v>43549</v>
      </c>
      <c r="G344" s="59">
        <f t="shared" si="41"/>
        <v>43580</v>
      </c>
      <c r="H344" s="31">
        <f t="shared" si="39"/>
        <v>31</v>
      </c>
    </row>
    <row r="345" spans="4:8" x14ac:dyDescent="0.2">
      <c r="D345" s="58">
        <v>5</v>
      </c>
      <c r="E345" s="58">
        <v>9</v>
      </c>
      <c r="F345" s="59">
        <f t="shared" si="40"/>
        <v>43549</v>
      </c>
      <c r="G345" s="59">
        <f t="shared" si="41"/>
        <v>43580</v>
      </c>
      <c r="H345" s="31">
        <f t="shared" si="39"/>
        <v>31</v>
      </c>
    </row>
    <row r="346" spans="4:8" x14ac:dyDescent="0.2">
      <c r="D346" s="58">
        <v>5</v>
      </c>
      <c r="E346" s="58">
        <v>10</v>
      </c>
      <c r="F346" s="59">
        <f t="shared" si="40"/>
        <v>43549</v>
      </c>
      <c r="G346" s="59">
        <f t="shared" si="41"/>
        <v>43580</v>
      </c>
      <c r="H346" s="31">
        <f t="shared" si="39"/>
        <v>31</v>
      </c>
    </row>
    <row r="347" spans="4:8" x14ac:dyDescent="0.2">
      <c r="D347" s="58">
        <v>5</v>
      </c>
      <c r="E347" s="58">
        <v>11</v>
      </c>
      <c r="F347" s="59">
        <f t="shared" si="40"/>
        <v>43549</v>
      </c>
      <c r="G347" s="59">
        <f t="shared" si="41"/>
        <v>43580</v>
      </c>
      <c r="H347" s="31">
        <f t="shared" si="39"/>
        <v>31</v>
      </c>
    </row>
    <row r="348" spans="4:8" x14ac:dyDescent="0.2">
      <c r="D348" s="58">
        <v>5</v>
      </c>
      <c r="E348" s="58">
        <v>12</v>
      </c>
      <c r="F348" s="59">
        <f t="shared" si="40"/>
        <v>43549</v>
      </c>
      <c r="G348" s="59">
        <f t="shared" si="41"/>
        <v>43580</v>
      </c>
      <c r="H348" s="31">
        <f t="shared" si="39"/>
        <v>31</v>
      </c>
    </row>
    <row r="349" spans="4:8" x14ac:dyDescent="0.2">
      <c r="D349" s="58">
        <v>5</v>
      </c>
      <c r="E349" s="58">
        <v>13</v>
      </c>
      <c r="F349" s="59">
        <f t="shared" si="40"/>
        <v>43549</v>
      </c>
      <c r="G349" s="59">
        <f t="shared" si="41"/>
        <v>43580</v>
      </c>
      <c r="H349" s="31">
        <f t="shared" si="39"/>
        <v>31</v>
      </c>
    </row>
    <row r="350" spans="4:8" x14ac:dyDescent="0.2">
      <c r="D350" s="58">
        <v>5</v>
      </c>
      <c r="E350" s="58">
        <v>14</v>
      </c>
      <c r="F350" s="59">
        <f t="shared" si="40"/>
        <v>43549</v>
      </c>
      <c r="G350" s="59">
        <f t="shared" si="41"/>
        <v>43580</v>
      </c>
      <c r="H350" s="31">
        <f t="shared" si="39"/>
        <v>31</v>
      </c>
    </row>
    <row r="351" spans="4:8" x14ac:dyDescent="0.2">
      <c r="D351" s="58">
        <v>5</v>
      </c>
      <c r="E351" s="58">
        <v>15</v>
      </c>
      <c r="F351" s="59">
        <f t="shared" si="40"/>
        <v>43549</v>
      </c>
      <c r="G351" s="59">
        <f t="shared" si="41"/>
        <v>43580</v>
      </c>
      <c r="H351" s="31">
        <f t="shared" si="39"/>
        <v>31</v>
      </c>
    </row>
    <row r="352" spans="4:8" x14ac:dyDescent="0.2">
      <c r="D352" s="58">
        <v>5</v>
      </c>
      <c r="E352" s="58">
        <v>16</v>
      </c>
      <c r="F352" s="59">
        <f t="shared" si="40"/>
        <v>43549</v>
      </c>
      <c r="G352" s="59">
        <f t="shared" si="41"/>
        <v>43580</v>
      </c>
      <c r="H352" s="31">
        <f t="shared" si="39"/>
        <v>31</v>
      </c>
    </row>
    <row r="353" spans="4:8" x14ac:dyDescent="0.2">
      <c r="D353" s="58">
        <v>5</v>
      </c>
      <c r="E353" s="58">
        <v>17</v>
      </c>
      <c r="F353" s="59">
        <f t="shared" si="40"/>
        <v>43549</v>
      </c>
      <c r="G353" s="59">
        <f t="shared" si="41"/>
        <v>43580</v>
      </c>
      <c r="H353" s="31">
        <f t="shared" si="39"/>
        <v>31</v>
      </c>
    </row>
    <row r="354" spans="4:8" x14ac:dyDescent="0.2">
      <c r="D354" s="58">
        <v>5</v>
      </c>
      <c r="E354" s="58">
        <v>18</v>
      </c>
      <c r="F354" s="59">
        <f t="shared" si="40"/>
        <v>43549</v>
      </c>
      <c r="G354" s="59">
        <f t="shared" si="41"/>
        <v>43580</v>
      </c>
      <c r="H354" s="31">
        <f t="shared" ref="H354:H417" si="42">G354-F354</f>
        <v>31</v>
      </c>
    </row>
    <row r="355" spans="4:8" x14ac:dyDescent="0.2">
      <c r="D355" s="58">
        <v>5</v>
      </c>
      <c r="E355" s="58">
        <v>19</v>
      </c>
      <c r="F355" s="59">
        <f t="shared" si="40"/>
        <v>43549</v>
      </c>
      <c r="G355" s="59">
        <f t="shared" si="41"/>
        <v>43580</v>
      </c>
      <c r="H355" s="31">
        <f t="shared" si="42"/>
        <v>31</v>
      </c>
    </row>
    <row r="356" spans="4:8" x14ac:dyDescent="0.2">
      <c r="D356" s="58">
        <v>6</v>
      </c>
      <c r="E356" s="58">
        <v>1</v>
      </c>
      <c r="F356" s="59">
        <f t="shared" si="40"/>
        <v>43580</v>
      </c>
      <c r="G356" s="59">
        <f t="shared" si="41"/>
        <v>43613</v>
      </c>
      <c r="H356" s="31">
        <f t="shared" si="42"/>
        <v>33</v>
      </c>
    </row>
    <row r="357" spans="4:8" x14ac:dyDescent="0.2">
      <c r="D357" s="58">
        <v>6</v>
      </c>
      <c r="E357" s="58">
        <v>2</v>
      </c>
      <c r="F357" s="59">
        <f t="shared" si="40"/>
        <v>43580</v>
      </c>
      <c r="G357" s="59">
        <f t="shared" si="41"/>
        <v>43613</v>
      </c>
      <c r="H357" s="31">
        <f t="shared" si="42"/>
        <v>33</v>
      </c>
    </row>
    <row r="358" spans="4:8" x14ac:dyDescent="0.2">
      <c r="D358" s="58">
        <v>6</v>
      </c>
      <c r="E358" s="58">
        <v>3</v>
      </c>
      <c r="F358" s="59">
        <f t="shared" si="40"/>
        <v>43580</v>
      </c>
      <c r="G358" s="59">
        <f t="shared" si="41"/>
        <v>43613</v>
      </c>
      <c r="H358" s="31">
        <f t="shared" si="42"/>
        <v>33</v>
      </c>
    </row>
    <row r="359" spans="4:8" x14ac:dyDescent="0.2">
      <c r="D359" s="58">
        <v>6</v>
      </c>
      <c r="E359" s="58">
        <v>4</v>
      </c>
      <c r="F359" s="59">
        <f t="shared" si="40"/>
        <v>43580</v>
      </c>
      <c r="G359" s="59">
        <f t="shared" si="41"/>
        <v>43613</v>
      </c>
      <c r="H359" s="31">
        <f t="shared" si="42"/>
        <v>33</v>
      </c>
    </row>
    <row r="360" spans="4:8" x14ac:dyDescent="0.2">
      <c r="D360" s="58">
        <v>6</v>
      </c>
      <c r="E360" s="58">
        <v>5</v>
      </c>
      <c r="F360" s="59">
        <f t="shared" si="40"/>
        <v>43580</v>
      </c>
      <c r="G360" s="59">
        <f t="shared" si="41"/>
        <v>43613</v>
      </c>
      <c r="H360" s="31">
        <f t="shared" si="42"/>
        <v>33</v>
      </c>
    </row>
    <row r="361" spans="4:8" x14ac:dyDescent="0.2">
      <c r="D361" s="58">
        <v>6</v>
      </c>
      <c r="E361" s="58">
        <v>6</v>
      </c>
      <c r="F361" s="59">
        <f t="shared" si="40"/>
        <v>43580</v>
      </c>
      <c r="G361" s="59">
        <f t="shared" si="41"/>
        <v>43613</v>
      </c>
      <c r="H361" s="31">
        <f t="shared" si="42"/>
        <v>33</v>
      </c>
    </row>
    <row r="362" spans="4:8" x14ac:dyDescent="0.2">
      <c r="D362" s="58">
        <v>6</v>
      </c>
      <c r="E362" s="58">
        <v>7</v>
      </c>
      <c r="F362" s="59">
        <f t="shared" si="40"/>
        <v>43580</v>
      </c>
      <c r="G362" s="59">
        <f t="shared" si="41"/>
        <v>43613</v>
      </c>
      <c r="H362" s="31">
        <f t="shared" si="42"/>
        <v>33</v>
      </c>
    </row>
    <row r="363" spans="4:8" x14ac:dyDescent="0.2">
      <c r="D363" s="58">
        <v>6</v>
      </c>
      <c r="E363" s="58">
        <v>8</v>
      </c>
      <c r="F363" s="59">
        <f t="shared" ref="F363:F426" si="43">INDEX($W$10:$AX$28,MATCH(E363,$A$10:$A$28,0),D363*2)</f>
        <v>43580</v>
      </c>
      <c r="G363" s="59">
        <f t="shared" ref="G363:G426" si="44">INDEX($Y$10:$AX$28,MATCH(E363,$A$10:$A$28,0),D363*2)</f>
        <v>43613</v>
      </c>
      <c r="H363" s="31">
        <f t="shared" si="42"/>
        <v>33</v>
      </c>
    </row>
    <row r="364" spans="4:8" x14ac:dyDescent="0.2">
      <c r="D364" s="58">
        <v>6</v>
      </c>
      <c r="E364" s="58">
        <v>9</v>
      </c>
      <c r="F364" s="59">
        <f t="shared" si="43"/>
        <v>43580</v>
      </c>
      <c r="G364" s="59">
        <f t="shared" si="44"/>
        <v>43613</v>
      </c>
      <c r="H364" s="31">
        <f t="shared" si="42"/>
        <v>33</v>
      </c>
    </row>
    <row r="365" spans="4:8" x14ac:dyDescent="0.2">
      <c r="D365" s="58">
        <v>6</v>
      </c>
      <c r="E365" s="58">
        <v>10</v>
      </c>
      <c r="F365" s="59">
        <f t="shared" si="43"/>
        <v>43580</v>
      </c>
      <c r="G365" s="59">
        <f t="shared" si="44"/>
        <v>43613</v>
      </c>
      <c r="H365" s="31">
        <f t="shared" si="42"/>
        <v>33</v>
      </c>
    </row>
    <row r="366" spans="4:8" x14ac:dyDescent="0.2">
      <c r="D366" s="58">
        <v>6</v>
      </c>
      <c r="E366" s="58">
        <v>11</v>
      </c>
      <c r="F366" s="59">
        <f t="shared" si="43"/>
        <v>43580</v>
      </c>
      <c r="G366" s="59">
        <f t="shared" si="44"/>
        <v>43613</v>
      </c>
      <c r="H366" s="31">
        <f t="shared" si="42"/>
        <v>33</v>
      </c>
    </row>
    <row r="367" spans="4:8" x14ac:dyDescent="0.2">
      <c r="D367" s="58">
        <v>6</v>
      </c>
      <c r="E367" s="58">
        <v>12</v>
      </c>
      <c r="F367" s="59">
        <f t="shared" si="43"/>
        <v>43580</v>
      </c>
      <c r="G367" s="59">
        <f t="shared" si="44"/>
        <v>43613</v>
      </c>
      <c r="H367" s="31">
        <f t="shared" si="42"/>
        <v>33</v>
      </c>
    </row>
    <row r="368" spans="4:8" x14ac:dyDescent="0.2">
      <c r="D368" s="58">
        <v>6</v>
      </c>
      <c r="E368" s="58">
        <v>13</v>
      </c>
      <c r="F368" s="59">
        <f t="shared" si="43"/>
        <v>43580</v>
      </c>
      <c r="G368" s="59">
        <f t="shared" si="44"/>
        <v>43613</v>
      </c>
      <c r="H368" s="31">
        <f t="shared" si="42"/>
        <v>33</v>
      </c>
    </row>
    <row r="369" spans="4:8" x14ac:dyDescent="0.2">
      <c r="D369" s="58">
        <v>6</v>
      </c>
      <c r="E369" s="58">
        <v>14</v>
      </c>
      <c r="F369" s="59">
        <f t="shared" si="43"/>
        <v>43580</v>
      </c>
      <c r="G369" s="59">
        <f t="shared" si="44"/>
        <v>43613</v>
      </c>
      <c r="H369" s="31">
        <f t="shared" si="42"/>
        <v>33</v>
      </c>
    </row>
    <row r="370" spans="4:8" x14ac:dyDescent="0.2">
      <c r="D370" s="58">
        <v>6</v>
      </c>
      <c r="E370" s="58">
        <v>15</v>
      </c>
      <c r="F370" s="59">
        <f t="shared" si="43"/>
        <v>43580</v>
      </c>
      <c r="G370" s="59">
        <f t="shared" si="44"/>
        <v>43613</v>
      </c>
      <c r="H370" s="31">
        <f t="shared" si="42"/>
        <v>33</v>
      </c>
    </row>
    <row r="371" spans="4:8" x14ac:dyDescent="0.2">
      <c r="D371" s="58">
        <v>6</v>
      </c>
      <c r="E371" s="58">
        <v>16</v>
      </c>
      <c r="F371" s="59">
        <f t="shared" si="43"/>
        <v>43580</v>
      </c>
      <c r="G371" s="59">
        <f t="shared" si="44"/>
        <v>43613</v>
      </c>
      <c r="H371" s="31">
        <f t="shared" si="42"/>
        <v>33</v>
      </c>
    </row>
    <row r="372" spans="4:8" x14ac:dyDescent="0.2">
      <c r="D372" s="58">
        <v>6</v>
      </c>
      <c r="E372" s="58">
        <v>17</v>
      </c>
      <c r="F372" s="59">
        <f t="shared" si="43"/>
        <v>43580</v>
      </c>
      <c r="G372" s="59">
        <f t="shared" si="44"/>
        <v>43613</v>
      </c>
      <c r="H372" s="31">
        <f t="shared" si="42"/>
        <v>33</v>
      </c>
    </row>
    <row r="373" spans="4:8" x14ac:dyDescent="0.2">
      <c r="D373" s="58">
        <v>6</v>
      </c>
      <c r="E373" s="58">
        <v>18</v>
      </c>
      <c r="F373" s="59">
        <f t="shared" si="43"/>
        <v>43580</v>
      </c>
      <c r="G373" s="59">
        <f t="shared" si="44"/>
        <v>43613</v>
      </c>
      <c r="H373" s="31">
        <f t="shared" si="42"/>
        <v>33</v>
      </c>
    </row>
    <row r="374" spans="4:8" x14ac:dyDescent="0.2">
      <c r="D374" s="58">
        <v>6</v>
      </c>
      <c r="E374" s="58">
        <v>19</v>
      </c>
      <c r="F374" s="59">
        <f t="shared" si="43"/>
        <v>43580</v>
      </c>
      <c r="G374" s="59">
        <f t="shared" si="44"/>
        <v>43613</v>
      </c>
      <c r="H374" s="31">
        <f t="shared" si="42"/>
        <v>33</v>
      </c>
    </row>
    <row r="375" spans="4:8" x14ac:dyDescent="0.2">
      <c r="D375" s="58">
        <v>7</v>
      </c>
      <c r="E375" s="58">
        <v>1</v>
      </c>
      <c r="F375" s="59">
        <f t="shared" si="43"/>
        <v>43613</v>
      </c>
      <c r="G375" s="59">
        <f t="shared" si="44"/>
        <v>43641</v>
      </c>
      <c r="H375" s="31">
        <f t="shared" si="42"/>
        <v>28</v>
      </c>
    </row>
    <row r="376" spans="4:8" x14ac:dyDescent="0.2">
      <c r="D376" s="58">
        <v>7</v>
      </c>
      <c r="E376" s="58">
        <v>2</v>
      </c>
      <c r="F376" s="59">
        <f t="shared" si="43"/>
        <v>43613</v>
      </c>
      <c r="G376" s="59">
        <f t="shared" si="44"/>
        <v>43641</v>
      </c>
      <c r="H376" s="31">
        <f t="shared" si="42"/>
        <v>28</v>
      </c>
    </row>
    <row r="377" spans="4:8" x14ac:dyDescent="0.2">
      <c r="D377" s="58">
        <v>7</v>
      </c>
      <c r="E377" s="58">
        <v>3</v>
      </c>
      <c r="F377" s="59">
        <f t="shared" si="43"/>
        <v>43613</v>
      </c>
      <c r="G377" s="59">
        <f t="shared" si="44"/>
        <v>43641</v>
      </c>
      <c r="H377" s="31">
        <f t="shared" si="42"/>
        <v>28</v>
      </c>
    </row>
    <row r="378" spans="4:8" x14ac:dyDescent="0.2">
      <c r="D378" s="58">
        <v>7</v>
      </c>
      <c r="E378" s="58">
        <v>4</v>
      </c>
      <c r="F378" s="59">
        <f t="shared" si="43"/>
        <v>43613</v>
      </c>
      <c r="G378" s="59">
        <f t="shared" si="44"/>
        <v>43641</v>
      </c>
      <c r="H378" s="31">
        <f t="shared" si="42"/>
        <v>28</v>
      </c>
    </row>
    <row r="379" spans="4:8" x14ac:dyDescent="0.2">
      <c r="D379" s="58">
        <v>7</v>
      </c>
      <c r="E379" s="58">
        <v>5</v>
      </c>
      <c r="F379" s="59">
        <f t="shared" si="43"/>
        <v>43613</v>
      </c>
      <c r="G379" s="59">
        <f t="shared" si="44"/>
        <v>43641</v>
      </c>
      <c r="H379" s="31">
        <f t="shared" si="42"/>
        <v>28</v>
      </c>
    </row>
    <row r="380" spans="4:8" x14ac:dyDescent="0.2">
      <c r="D380" s="58">
        <v>7</v>
      </c>
      <c r="E380" s="58">
        <v>6</v>
      </c>
      <c r="F380" s="59">
        <f t="shared" si="43"/>
        <v>43613</v>
      </c>
      <c r="G380" s="59">
        <f t="shared" si="44"/>
        <v>43641</v>
      </c>
      <c r="H380" s="31">
        <f t="shared" si="42"/>
        <v>28</v>
      </c>
    </row>
    <row r="381" spans="4:8" x14ac:dyDescent="0.2">
      <c r="D381" s="58">
        <v>7</v>
      </c>
      <c r="E381" s="58">
        <v>7</v>
      </c>
      <c r="F381" s="59">
        <f t="shared" si="43"/>
        <v>43613</v>
      </c>
      <c r="G381" s="59">
        <f t="shared" si="44"/>
        <v>43641</v>
      </c>
      <c r="H381" s="31">
        <f t="shared" si="42"/>
        <v>28</v>
      </c>
    </row>
    <row r="382" spans="4:8" x14ac:dyDescent="0.2">
      <c r="D382" s="58">
        <v>7</v>
      </c>
      <c r="E382" s="58">
        <v>8</v>
      </c>
      <c r="F382" s="59">
        <f t="shared" si="43"/>
        <v>43613</v>
      </c>
      <c r="G382" s="59">
        <f t="shared" si="44"/>
        <v>43641</v>
      </c>
      <c r="H382" s="31">
        <f t="shared" si="42"/>
        <v>28</v>
      </c>
    </row>
    <row r="383" spans="4:8" x14ac:dyDescent="0.2">
      <c r="D383" s="58">
        <v>7</v>
      </c>
      <c r="E383" s="58">
        <v>9</v>
      </c>
      <c r="F383" s="59">
        <f t="shared" si="43"/>
        <v>43613</v>
      </c>
      <c r="G383" s="59">
        <f t="shared" si="44"/>
        <v>43641</v>
      </c>
      <c r="H383" s="31">
        <f t="shared" si="42"/>
        <v>28</v>
      </c>
    </row>
    <row r="384" spans="4:8" x14ac:dyDescent="0.2">
      <c r="D384" s="58">
        <v>7</v>
      </c>
      <c r="E384" s="58">
        <v>10</v>
      </c>
      <c r="F384" s="59">
        <f t="shared" si="43"/>
        <v>43613</v>
      </c>
      <c r="G384" s="59">
        <f t="shared" si="44"/>
        <v>43641</v>
      </c>
      <c r="H384" s="31">
        <f t="shared" si="42"/>
        <v>28</v>
      </c>
    </row>
    <row r="385" spans="4:8" x14ac:dyDescent="0.2">
      <c r="D385" s="58">
        <v>7</v>
      </c>
      <c r="E385" s="58">
        <v>11</v>
      </c>
      <c r="F385" s="59">
        <f t="shared" si="43"/>
        <v>43613</v>
      </c>
      <c r="G385" s="59">
        <f t="shared" si="44"/>
        <v>43641</v>
      </c>
      <c r="H385" s="31">
        <f t="shared" si="42"/>
        <v>28</v>
      </c>
    </row>
    <row r="386" spans="4:8" x14ac:dyDescent="0.2">
      <c r="D386" s="58">
        <v>7</v>
      </c>
      <c r="E386" s="58">
        <v>12</v>
      </c>
      <c r="F386" s="59">
        <f t="shared" si="43"/>
        <v>43613</v>
      </c>
      <c r="G386" s="59">
        <f t="shared" si="44"/>
        <v>43641</v>
      </c>
      <c r="H386" s="31">
        <f t="shared" si="42"/>
        <v>28</v>
      </c>
    </row>
    <row r="387" spans="4:8" x14ac:dyDescent="0.2">
      <c r="D387" s="58">
        <v>7</v>
      </c>
      <c r="E387" s="58">
        <v>13</v>
      </c>
      <c r="F387" s="59">
        <f t="shared" si="43"/>
        <v>43613</v>
      </c>
      <c r="G387" s="59">
        <f t="shared" si="44"/>
        <v>43641</v>
      </c>
      <c r="H387" s="31">
        <f t="shared" si="42"/>
        <v>28</v>
      </c>
    </row>
    <row r="388" spans="4:8" x14ac:dyDescent="0.2">
      <c r="D388" s="58">
        <v>7</v>
      </c>
      <c r="E388" s="58">
        <v>14</v>
      </c>
      <c r="F388" s="59">
        <f t="shared" si="43"/>
        <v>43613</v>
      </c>
      <c r="G388" s="59">
        <f t="shared" si="44"/>
        <v>43641</v>
      </c>
      <c r="H388" s="31">
        <f t="shared" si="42"/>
        <v>28</v>
      </c>
    </row>
    <row r="389" spans="4:8" x14ac:dyDescent="0.2">
      <c r="D389" s="58">
        <v>7</v>
      </c>
      <c r="E389" s="58">
        <v>15</v>
      </c>
      <c r="F389" s="59">
        <f t="shared" si="43"/>
        <v>43613</v>
      </c>
      <c r="G389" s="59">
        <f t="shared" si="44"/>
        <v>43641</v>
      </c>
      <c r="H389" s="31">
        <f t="shared" si="42"/>
        <v>28</v>
      </c>
    </row>
    <row r="390" spans="4:8" x14ac:dyDescent="0.2">
      <c r="D390" s="58">
        <v>7</v>
      </c>
      <c r="E390" s="58">
        <v>16</v>
      </c>
      <c r="F390" s="59">
        <f t="shared" si="43"/>
        <v>43613</v>
      </c>
      <c r="G390" s="59">
        <f t="shared" si="44"/>
        <v>43641</v>
      </c>
      <c r="H390" s="31">
        <f t="shared" si="42"/>
        <v>28</v>
      </c>
    </row>
    <row r="391" spans="4:8" x14ac:dyDescent="0.2">
      <c r="D391" s="58">
        <v>7</v>
      </c>
      <c r="E391" s="58">
        <v>17</v>
      </c>
      <c r="F391" s="59">
        <f t="shared" si="43"/>
        <v>43613</v>
      </c>
      <c r="G391" s="59">
        <f t="shared" si="44"/>
        <v>43641</v>
      </c>
      <c r="H391" s="31">
        <f t="shared" si="42"/>
        <v>28</v>
      </c>
    </row>
    <row r="392" spans="4:8" x14ac:dyDescent="0.2">
      <c r="D392" s="58">
        <v>7</v>
      </c>
      <c r="E392" s="58">
        <v>18</v>
      </c>
      <c r="F392" s="59">
        <f t="shared" si="43"/>
        <v>43613</v>
      </c>
      <c r="G392" s="59">
        <f t="shared" si="44"/>
        <v>43641</v>
      </c>
      <c r="H392" s="31">
        <f t="shared" si="42"/>
        <v>28</v>
      </c>
    </row>
    <row r="393" spans="4:8" x14ac:dyDescent="0.2">
      <c r="D393" s="58">
        <v>7</v>
      </c>
      <c r="E393" s="58">
        <v>19</v>
      </c>
      <c r="F393" s="59">
        <f t="shared" si="43"/>
        <v>43613</v>
      </c>
      <c r="G393" s="59">
        <f t="shared" si="44"/>
        <v>43641</v>
      </c>
      <c r="H393" s="31">
        <f t="shared" si="42"/>
        <v>28</v>
      </c>
    </row>
    <row r="394" spans="4:8" x14ac:dyDescent="0.2">
      <c r="D394" s="58">
        <v>8</v>
      </c>
      <c r="E394" s="58">
        <v>1</v>
      </c>
      <c r="F394" s="59">
        <f t="shared" si="43"/>
        <v>43641</v>
      </c>
      <c r="G394" s="59">
        <f t="shared" si="44"/>
        <v>43671</v>
      </c>
      <c r="H394" s="31">
        <f t="shared" si="42"/>
        <v>30</v>
      </c>
    </row>
    <row r="395" spans="4:8" x14ac:dyDescent="0.2">
      <c r="D395" s="58">
        <v>8</v>
      </c>
      <c r="E395" s="58">
        <v>2</v>
      </c>
      <c r="F395" s="59">
        <f t="shared" si="43"/>
        <v>43641</v>
      </c>
      <c r="G395" s="59">
        <f t="shared" si="44"/>
        <v>43671</v>
      </c>
      <c r="H395" s="31">
        <f t="shared" si="42"/>
        <v>30</v>
      </c>
    </row>
    <row r="396" spans="4:8" x14ac:dyDescent="0.2">
      <c r="D396" s="58">
        <v>8</v>
      </c>
      <c r="E396" s="58">
        <v>3</v>
      </c>
      <c r="F396" s="59">
        <f t="shared" si="43"/>
        <v>43641</v>
      </c>
      <c r="G396" s="59">
        <f t="shared" si="44"/>
        <v>43671</v>
      </c>
      <c r="H396" s="31">
        <f t="shared" si="42"/>
        <v>30</v>
      </c>
    </row>
    <row r="397" spans="4:8" x14ac:dyDescent="0.2">
      <c r="D397" s="58">
        <v>8</v>
      </c>
      <c r="E397" s="58">
        <v>4</v>
      </c>
      <c r="F397" s="59">
        <f t="shared" si="43"/>
        <v>43641</v>
      </c>
      <c r="G397" s="59">
        <f t="shared" si="44"/>
        <v>43671</v>
      </c>
      <c r="H397" s="31">
        <f t="shared" si="42"/>
        <v>30</v>
      </c>
    </row>
    <row r="398" spans="4:8" x14ac:dyDescent="0.2">
      <c r="D398" s="58">
        <v>8</v>
      </c>
      <c r="E398" s="58">
        <v>5</v>
      </c>
      <c r="F398" s="59">
        <f t="shared" si="43"/>
        <v>43641</v>
      </c>
      <c r="G398" s="59">
        <f t="shared" si="44"/>
        <v>43671</v>
      </c>
      <c r="H398" s="31">
        <f t="shared" si="42"/>
        <v>30</v>
      </c>
    </row>
    <row r="399" spans="4:8" x14ac:dyDescent="0.2">
      <c r="D399" s="58">
        <v>8</v>
      </c>
      <c r="E399" s="58">
        <v>6</v>
      </c>
      <c r="F399" s="59">
        <f t="shared" si="43"/>
        <v>43641</v>
      </c>
      <c r="G399" s="59">
        <f t="shared" si="44"/>
        <v>43671</v>
      </c>
      <c r="H399" s="31">
        <f t="shared" si="42"/>
        <v>30</v>
      </c>
    </row>
    <row r="400" spans="4:8" x14ac:dyDescent="0.2">
      <c r="D400" s="58">
        <v>8</v>
      </c>
      <c r="E400" s="58">
        <v>7</v>
      </c>
      <c r="F400" s="59">
        <f t="shared" si="43"/>
        <v>43641</v>
      </c>
      <c r="G400" s="59">
        <f t="shared" si="44"/>
        <v>43671</v>
      </c>
      <c r="H400" s="31">
        <f t="shared" si="42"/>
        <v>30</v>
      </c>
    </row>
    <row r="401" spans="4:8" x14ac:dyDescent="0.2">
      <c r="D401" s="58">
        <v>8</v>
      </c>
      <c r="E401" s="58">
        <v>8</v>
      </c>
      <c r="F401" s="59">
        <f t="shared" si="43"/>
        <v>43641</v>
      </c>
      <c r="G401" s="59">
        <f t="shared" si="44"/>
        <v>43671</v>
      </c>
      <c r="H401" s="31">
        <f t="shared" si="42"/>
        <v>30</v>
      </c>
    </row>
    <row r="402" spans="4:8" x14ac:dyDescent="0.2">
      <c r="D402" s="58">
        <v>8</v>
      </c>
      <c r="E402" s="58">
        <v>9</v>
      </c>
      <c r="F402" s="59">
        <f t="shared" si="43"/>
        <v>43641</v>
      </c>
      <c r="G402" s="59">
        <f t="shared" si="44"/>
        <v>43671</v>
      </c>
      <c r="H402" s="31">
        <f t="shared" si="42"/>
        <v>30</v>
      </c>
    </row>
    <row r="403" spans="4:8" x14ac:dyDescent="0.2">
      <c r="D403" s="58">
        <v>8</v>
      </c>
      <c r="E403" s="58">
        <v>10</v>
      </c>
      <c r="F403" s="59">
        <f t="shared" si="43"/>
        <v>43641</v>
      </c>
      <c r="G403" s="59">
        <f t="shared" si="44"/>
        <v>43671</v>
      </c>
      <c r="H403" s="31">
        <f t="shared" si="42"/>
        <v>30</v>
      </c>
    </row>
    <row r="404" spans="4:8" x14ac:dyDescent="0.2">
      <c r="D404" s="58">
        <v>8</v>
      </c>
      <c r="E404" s="58">
        <v>11</v>
      </c>
      <c r="F404" s="59">
        <f t="shared" si="43"/>
        <v>43641</v>
      </c>
      <c r="G404" s="59">
        <f t="shared" si="44"/>
        <v>43671</v>
      </c>
      <c r="H404" s="31">
        <f t="shared" si="42"/>
        <v>30</v>
      </c>
    </row>
    <row r="405" spans="4:8" x14ac:dyDescent="0.2">
      <c r="D405" s="58">
        <v>8</v>
      </c>
      <c r="E405" s="58">
        <v>12</v>
      </c>
      <c r="F405" s="59">
        <f t="shared" si="43"/>
        <v>43641</v>
      </c>
      <c r="G405" s="59">
        <f t="shared" si="44"/>
        <v>43671</v>
      </c>
      <c r="H405" s="31">
        <f t="shared" si="42"/>
        <v>30</v>
      </c>
    </row>
    <row r="406" spans="4:8" x14ac:dyDescent="0.2">
      <c r="D406" s="58">
        <v>8</v>
      </c>
      <c r="E406" s="58">
        <v>13</v>
      </c>
      <c r="F406" s="59">
        <f t="shared" si="43"/>
        <v>43641</v>
      </c>
      <c r="G406" s="59">
        <f t="shared" si="44"/>
        <v>43671</v>
      </c>
      <c r="H406" s="31">
        <f t="shared" si="42"/>
        <v>30</v>
      </c>
    </row>
    <row r="407" spans="4:8" x14ac:dyDescent="0.2">
      <c r="D407" s="58">
        <v>8</v>
      </c>
      <c r="E407" s="58">
        <v>14</v>
      </c>
      <c r="F407" s="59">
        <f t="shared" si="43"/>
        <v>43641</v>
      </c>
      <c r="G407" s="59">
        <f t="shared" si="44"/>
        <v>43671</v>
      </c>
      <c r="H407" s="31">
        <f t="shared" si="42"/>
        <v>30</v>
      </c>
    </row>
    <row r="408" spans="4:8" x14ac:dyDescent="0.2">
      <c r="D408" s="58">
        <v>8</v>
      </c>
      <c r="E408" s="58">
        <v>15</v>
      </c>
      <c r="F408" s="59">
        <f t="shared" si="43"/>
        <v>43641</v>
      </c>
      <c r="G408" s="59">
        <f t="shared" si="44"/>
        <v>43671</v>
      </c>
      <c r="H408" s="31">
        <f t="shared" si="42"/>
        <v>30</v>
      </c>
    </row>
    <row r="409" spans="4:8" x14ac:dyDescent="0.2">
      <c r="D409" s="58">
        <v>8</v>
      </c>
      <c r="E409" s="58">
        <v>16</v>
      </c>
      <c r="F409" s="59">
        <f t="shared" si="43"/>
        <v>43641</v>
      </c>
      <c r="G409" s="59">
        <f t="shared" si="44"/>
        <v>43671</v>
      </c>
      <c r="H409" s="31">
        <f t="shared" si="42"/>
        <v>30</v>
      </c>
    </row>
    <row r="410" spans="4:8" x14ac:dyDescent="0.2">
      <c r="D410" s="58">
        <v>8</v>
      </c>
      <c r="E410" s="58">
        <v>17</v>
      </c>
      <c r="F410" s="59">
        <f t="shared" si="43"/>
        <v>43641</v>
      </c>
      <c r="G410" s="59">
        <f t="shared" si="44"/>
        <v>43671</v>
      </c>
      <c r="H410" s="31">
        <f t="shared" si="42"/>
        <v>30</v>
      </c>
    </row>
    <row r="411" spans="4:8" x14ac:dyDescent="0.2">
      <c r="D411" s="58">
        <v>8</v>
      </c>
      <c r="E411" s="58">
        <v>18</v>
      </c>
      <c r="F411" s="59">
        <f t="shared" si="43"/>
        <v>43641</v>
      </c>
      <c r="G411" s="59">
        <f t="shared" si="44"/>
        <v>43671</v>
      </c>
      <c r="H411" s="31">
        <f t="shared" si="42"/>
        <v>30</v>
      </c>
    </row>
    <row r="412" spans="4:8" x14ac:dyDescent="0.2">
      <c r="D412" s="58">
        <v>8</v>
      </c>
      <c r="E412" s="58">
        <v>19</v>
      </c>
      <c r="F412" s="59">
        <f t="shared" si="43"/>
        <v>43641</v>
      </c>
      <c r="G412" s="59">
        <f t="shared" si="44"/>
        <v>43671</v>
      </c>
      <c r="H412" s="31">
        <f t="shared" si="42"/>
        <v>30</v>
      </c>
    </row>
    <row r="413" spans="4:8" x14ac:dyDescent="0.2">
      <c r="D413" s="58">
        <v>9</v>
      </c>
      <c r="E413" s="58">
        <v>1</v>
      </c>
      <c r="F413" s="59">
        <f t="shared" si="43"/>
        <v>43671</v>
      </c>
      <c r="G413" s="59">
        <f t="shared" si="44"/>
        <v>43702</v>
      </c>
      <c r="H413" s="31">
        <f t="shared" si="42"/>
        <v>31</v>
      </c>
    </row>
    <row r="414" spans="4:8" x14ac:dyDescent="0.2">
      <c r="D414" s="58">
        <v>9</v>
      </c>
      <c r="E414" s="58">
        <v>2</v>
      </c>
      <c r="F414" s="59">
        <f t="shared" si="43"/>
        <v>43671</v>
      </c>
      <c r="G414" s="59">
        <f t="shared" si="44"/>
        <v>43702</v>
      </c>
      <c r="H414" s="31">
        <f t="shared" si="42"/>
        <v>31</v>
      </c>
    </row>
    <row r="415" spans="4:8" x14ac:dyDescent="0.2">
      <c r="D415" s="58">
        <v>9</v>
      </c>
      <c r="E415" s="58">
        <v>3</v>
      </c>
      <c r="F415" s="59">
        <f t="shared" si="43"/>
        <v>43671</v>
      </c>
      <c r="G415" s="59">
        <f t="shared" si="44"/>
        <v>43702</v>
      </c>
      <c r="H415" s="31">
        <f t="shared" si="42"/>
        <v>31</v>
      </c>
    </row>
    <row r="416" spans="4:8" x14ac:dyDescent="0.2">
      <c r="D416" s="58">
        <v>9</v>
      </c>
      <c r="E416" s="58">
        <v>4</v>
      </c>
      <c r="F416" s="59">
        <f t="shared" si="43"/>
        <v>43671</v>
      </c>
      <c r="G416" s="59">
        <f t="shared" si="44"/>
        <v>43702</v>
      </c>
      <c r="H416" s="31">
        <f t="shared" si="42"/>
        <v>31</v>
      </c>
    </row>
    <row r="417" spans="4:8" x14ac:dyDescent="0.2">
      <c r="D417" s="58">
        <v>9</v>
      </c>
      <c r="E417" s="58">
        <v>5</v>
      </c>
      <c r="F417" s="59">
        <f t="shared" si="43"/>
        <v>43671</v>
      </c>
      <c r="G417" s="59">
        <f t="shared" si="44"/>
        <v>43702</v>
      </c>
      <c r="H417" s="31">
        <f t="shared" si="42"/>
        <v>31</v>
      </c>
    </row>
    <row r="418" spans="4:8" x14ac:dyDescent="0.2">
      <c r="D418" s="58">
        <v>9</v>
      </c>
      <c r="E418" s="58">
        <v>6</v>
      </c>
      <c r="F418" s="59">
        <f t="shared" si="43"/>
        <v>43671</v>
      </c>
      <c r="G418" s="59">
        <f t="shared" si="44"/>
        <v>43702</v>
      </c>
      <c r="H418" s="31">
        <f t="shared" ref="H418:H481" si="45">G418-F418</f>
        <v>31</v>
      </c>
    </row>
    <row r="419" spans="4:8" x14ac:dyDescent="0.2">
      <c r="D419" s="58">
        <v>9</v>
      </c>
      <c r="E419" s="58">
        <v>7</v>
      </c>
      <c r="F419" s="59">
        <f t="shared" si="43"/>
        <v>43671</v>
      </c>
      <c r="G419" s="59">
        <f t="shared" si="44"/>
        <v>43702</v>
      </c>
      <c r="H419" s="31">
        <f t="shared" si="45"/>
        <v>31</v>
      </c>
    </row>
    <row r="420" spans="4:8" x14ac:dyDescent="0.2">
      <c r="D420" s="58">
        <v>9</v>
      </c>
      <c r="E420" s="58">
        <v>8</v>
      </c>
      <c r="F420" s="59">
        <f t="shared" si="43"/>
        <v>43671</v>
      </c>
      <c r="G420" s="59">
        <f t="shared" si="44"/>
        <v>43702</v>
      </c>
      <c r="H420" s="31">
        <f t="shared" si="45"/>
        <v>31</v>
      </c>
    </row>
    <row r="421" spans="4:8" x14ac:dyDescent="0.2">
      <c r="D421" s="58">
        <v>9</v>
      </c>
      <c r="E421" s="58">
        <v>9</v>
      </c>
      <c r="F421" s="59">
        <f t="shared" si="43"/>
        <v>43671</v>
      </c>
      <c r="G421" s="59">
        <f t="shared" si="44"/>
        <v>43702</v>
      </c>
      <c r="H421" s="31">
        <f t="shared" si="45"/>
        <v>31</v>
      </c>
    </row>
    <row r="422" spans="4:8" x14ac:dyDescent="0.2">
      <c r="D422" s="58">
        <v>9</v>
      </c>
      <c r="E422" s="58">
        <v>10</v>
      </c>
      <c r="F422" s="59">
        <f t="shared" si="43"/>
        <v>43671</v>
      </c>
      <c r="G422" s="59">
        <f t="shared" si="44"/>
        <v>43702</v>
      </c>
      <c r="H422" s="31">
        <f t="shared" si="45"/>
        <v>31</v>
      </c>
    </row>
    <row r="423" spans="4:8" x14ac:dyDescent="0.2">
      <c r="D423" s="58">
        <v>9</v>
      </c>
      <c r="E423" s="58">
        <v>11</v>
      </c>
      <c r="F423" s="59">
        <f t="shared" si="43"/>
        <v>43671</v>
      </c>
      <c r="G423" s="59">
        <f t="shared" si="44"/>
        <v>43702</v>
      </c>
      <c r="H423" s="31">
        <f t="shared" si="45"/>
        <v>31</v>
      </c>
    </row>
    <row r="424" spans="4:8" x14ac:dyDescent="0.2">
      <c r="D424" s="58">
        <v>9</v>
      </c>
      <c r="E424" s="58">
        <v>12</v>
      </c>
      <c r="F424" s="59">
        <f t="shared" si="43"/>
        <v>43671</v>
      </c>
      <c r="G424" s="59">
        <f t="shared" si="44"/>
        <v>43702</v>
      </c>
      <c r="H424" s="31">
        <f t="shared" si="45"/>
        <v>31</v>
      </c>
    </row>
    <row r="425" spans="4:8" x14ac:dyDescent="0.2">
      <c r="D425" s="58">
        <v>9</v>
      </c>
      <c r="E425" s="58">
        <v>13</v>
      </c>
      <c r="F425" s="59">
        <f t="shared" si="43"/>
        <v>43671</v>
      </c>
      <c r="G425" s="59">
        <f t="shared" si="44"/>
        <v>43702</v>
      </c>
      <c r="H425" s="31">
        <f t="shared" si="45"/>
        <v>31</v>
      </c>
    </row>
    <row r="426" spans="4:8" x14ac:dyDescent="0.2">
      <c r="D426" s="58">
        <v>9</v>
      </c>
      <c r="E426" s="58">
        <v>14</v>
      </c>
      <c r="F426" s="59">
        <f t="shared" si="43"/>
        <v>43671</v>
      </c>
      <c r="G426" s="59">
        <f t="shared" si="44"/>
        <v>43702</v>
      </c>
      <c r="H426" s="31">
        <f t="shared" si="45"/>
        <v>31</v>
      </c>
    </row>
    <row r="427" spans="4:8" x14ac:dyDescent="0.2">
      <c r="D427" s="58">
        <v>9</v>
      </c>
      <c r="E427" s="58">
        <v>15</v>
      </c>
      <c r="F427" s="59">
        <f t="shared" ref="F427:F488" si="46">INDEX($W$10:$AX$28,MATCH(E427,$A$10:$A$28,0),D427*2)</f>
        <v>43671</v>
      </c>
      <c r="G427" s="59">
        <f t="shared" ref="G427:G488" si="47">INDEX($Y$10:$AX$28,MATCH(E427,$A$10:$A$28,0),D427*2)</f>
        <v>43702</v>
      </c>
      <c r="H427" s="31">
        <f t="shared" si="45"/>
        <v>31</v>
      </c>
    </row>
    <row r="428" spans="4:8" x14ac:dyDescent="0.2">
      <c r="D428" s="58">
        <v>9</v>
      </c>
      <c r="E428" s="58">
        <v>16</v>
      </c>
      <c r="F428" s="59">
        <f t="shared" si="46"/>
        <v>43671</v>
      </c>
      <c r="G428" s="59">
        <f t="shared" si="47"/>
        <v>43702</v>
      </c>
      <c r="H428" s="31">
        <f t="shared" si="45"/>
        <v>31</v>
      </c>
    </row>
    <row r="429" spans="4:8" x14ac:dyDescent="0.2">
      <c r="D429" s="58">
        <v>9</v>
      </c>
      <c r="E429" s="58">
        <v>17</v>
      </c>
      <c r="F429" s="59">
        <f t="shared" si="46"/>
        <v>43671</v>
      </c>
      <c r="G429" s="59">
        <f t="shared" si="47"/>
        <v>43702</v>
      </c>
      <c r="H429" s="31">
        <f t="shared" si="45"/>
        <v>31</v>
      </c>
    </row>
    <row r="430" spans="4:8" x14ac:dyDescent="0.2">
      <c r="D430" s="58">
        <v>9</v>
      </c>
      <c r="E430" s="58">
        <v>18</v>
      </c>
      <c r="F430" s="59">
        <f t="shared" si="46"/>
        <v>43671</v>
      </c>
      <c r="G430" s="59">
        <f t="shared" si="47"/>
        <v>43702</v>
      </c>
      <c r="H430" s="31">
        <f t="shared" si="45"/>
        <v>31</v>
      </c>
    </row>
    <row r="431" spans="4:8" x14ac:dyDescent="0.2">
      <c r="D431" s="58">
        <v>9</v>
      </c>
      <c r="E431" s="58">
        <v>19</v>
      </c>
      <c r="F431" s="59">
        <f t="shared" si="46"/>
        <v>43671</v>
      </c>
      <c r="G431" s="59">
        <f t="shared" si="47"/>
        <v>43702</v>
      </c>
      <c r="H431" s="31">
        <f t="shared" si="45"/>
        <v>31</v>
      </c>
    </row>
    <row r="432" spans="4:8" x14ac:dyDescent="0.2">
      <c r="D432" s="58">
        <v>10</v>
      </c>
      <c r="E432" s="58">
        <v>1</v>
      </c>
      <c r="F432" s="59">
        <f t="shared" si="46"/>
        <v>43702</v>
      </c>
      <c r="G432" s="59">
        <f t="shared" si="47"/>
        <v>43733</v>
      </c>
      <c r="H432" s="31">
        <f t="shared" si="45"/>
        <v>31</v>
      </c>
    </row>
    <row r="433" spans="4:8" x14ac:dyDescent="0.2">
      <c r="D433" s="58">
        <v>10</v>
      </c>
      <c r="E433" s="58">
        <v>2</v>
      </c>
      <c r="F433" s="59">
        <f t="shared" si="46"/>
        <v>43702</v>
      </c>
      <c r="G433" s="59">
        <f t="shared" si="47"/>
        <v>43733</v>
      </c>
      <c r="H433" s="31">
        <f t="shared" si="45"/>
        <v>31</v>
      </c>
    </row>
    <row r="434" spans="4:8" x14ac:dyDescent="0.2">
      <c r="D434" s="58">
        <v>10</v>
      </c>
      <c r="E434" s="58">
        <v>3</v>
      </c>
      <c r="F434" s="59">
        <f t="shared" si="46"/>
        <v>43702</v>
      </c>
      <c r="G434" s="59">
        <f t="shared" si="47"/>
        <v>43733</v>
      </c>
      <c r="H434" s="31">
        <f t="shared" si="45"/>
        <v>31</v>
      </c>
    </row>
    <row r="435" spans="4:8" x14ac:dyDescent="0.2">
      <c r="D435" s="58">
        <v>10</v>
      </c>
      <c r="E435" s="58">
        <v>4</v>
      </c>
      <c r="F435" s="59">
        <f t="shared" si="46"/>
        <v>43702</v>
      </c>
      <c r="G435" s="59">
        <f t="shared" si="47"/>
        <v>43733</v>
      </c>
      <c r="H435" s="31">
        <f t="shared" si="45"/>
        <v>31</v>
      </c>
    </row>
    <row r="436" spans="4:8" x14ac:dyDescent="0.2">
      <c r="D436" s="58">
        <v>10</v>
      </c>
      <c r="E436" s="58">
        <v>5</v>
      </c>
      <c r="F436" s="59">
        <f t="shared" si="46"/>
        <v>43702</v>
      </c>
      <c r="G436" s="59">
        <f t="shared" si="47"/>
        <v>43733</v>
      </c>
      <c r="H436" s="31">
        <f t="shared" si="45"/>
        <v>31</v>
      </c>
    </row>
    <row r="437" spans="4:8" x14ac:dyDescent="0.2">
      <c r="D437" s="58">
        <v>10</v>
      </c>
      <c r="E437" s="58">
        <v>6</v>
      </c>
      <c r="F437" s="59">
        <f t="shared" si="46"/>
        <v>43702</v>
      </c>
      <c r="G437" s="59">
        <f t="shared" si="47"/>
        <v>43733</v>
      </c>
      <c r="H437" s="31">
        <f t="shared" si="45"/>
        <v>31</v>
      </c>
    </row>
    <row r="438" spans="4:8" x14ac:dyDescent="0.2">
      <c r="D438" s="58">
        <v>10</v>
      </c>
      <c r="E438" s="58">
        <v>7</v>
      </c>
      <c r="F438" s="59">
        <f t="shared" si="46"/>
        <v>43702</v>
      </c>
      <c r="G438" s="59">
        <f t="shared" si="47"/>
        <v>43733</v>
      </c>
      <c r="H438" s="31">
        <f t="shared" si="45"/>
        <v>31</v>
      </c>
    </row>
    <row r="439" spans="4:8" x14ac:dyDescent="0.2">
      <c r="D439" s="58">
        <v>10</v>
      </c>
      <c r="E439" s="58">
        <v>8</v>
      </c>
      <c r="F439" s="59">
        <f t="shared" si="46"/>
        <v>43702</v>
      </c>
      <c r="G439" s="59">
        <f t="shared" si="47"/>
        <v>43733</v>
      </c>
      <c r="H439" s="31">
        <f t="shared" si="45"/>
        <v>31</v>
      </c>
    </row>
    <row r="440" spans="4:8" x14ac:dyDescent="0.2">
      <c r="D440" s="58">
        <v>10</v>
      </c>
      <c r="E440" s="58">
        <v>9</v>
      </c>
      <c r="F440" s="59">
        <f t="shared" si="46"/>
        <v>43702</v>
      </c>
      <c r="G440" s="59">
        <f t="shared" si="47"/>
        <v>43733</v>
      </c>
      <c r="H440" s="31">
        <f t="shared" si="45"/>
        <v>31</v>
      </c>
    </row>
    <row r="441" spans="4:8" x14ac:dyDescent="0.2">
      <c r="D441" s="58">
        <v>10</v>
      </c>
      <c r="E441" s="58">
        <v>10</v>
      </c>
      <c r="F441" s="59">
        <f t="shared" si="46"/>
        <v>43702</v>
      </c>
      <c r="G441" s="59">
        <f t="shared" si="47"/>
        <v>43733</v>
      </c>
      <c r="H441" s="31">
        <f t="shared" si="45"/>
        <v>31</v>
      </c>
    </row>
    <row r="442" spans="4:8" x14ac:dyDescent="0.2">
      <c r="D442" s="58">
        <v>10</v>
      </c>
      <c r="E442" s="58">
        <v>11</v>
      </c>
      <c r="F442" s="59">
        <f t="shared" si="46"/>
        <v>43702</v>
      </c>
      <c r="G442" s="59">
        <f t="shared" si="47"/>
        <v>43733</v>
      </c>
      <c r="H442" s="31">
        <f t="shared" si="45"/>
        <v>31</v>
      </c>
    </row>
    <row r="443" spans="4:8" x14ac:dyDescent="0.2">
      <c r="D443" s="58">
        <v>10</v>
      </c>
      <c r="E443" s="58">
        <v>12</v>
      </c>
      <c r="F443" s="59">
        <f t="shared" si="46"/>
        <v>43702</v>
      </c>
      <c r="G443" s="59">
        <f t="shared" si="47"/>
        <v>43733</v>
      </c>
      <c r="H443" s="31">
        <f t="shared" si="45"/>
        <v>31</v>
      </c>
    </row>
    <row r="444" spans="4:8" x14ac:dyDescent="0.2">
      <c r="D444" s="58">
        <v>10</v>
      </c>
      <c r="E444" s="58">
        <v>13</v>
      </c>
      <c r="F444" s="59">
        <f t="shared" si="46"/>
        <v>43702</v>
      </c>
      <c r="G444" s="59">
        <f t="shared" si="47"/>
        <v>43733</v>
      </c>
      <c r="H444" s="31">
        <f t="shared" si="45"/>
        <v>31</v>
      </c>
    </row>
    <row r="445" spans="4:8" x14ac:dyDescent="0.2">
      <c r="D445" s="58">
        <v>10</v>
      </c>
      <c r="E445" s="58">
        <v>14</v>
      </c>
      <c r="F445" s="59">
        <f t="shared" si="46"/>
        <v>43702</v>
      </c>
      <c r="G445" s="59">
        <f t="shared" si="47"/>
        <v>43733</v>
      </c>
      <c r="H445" s="31">
        <f t="shared" si="45"/>
        <v>31</v>
      </c>
    </row>
    <row r="446" spans="4:8" x14ac:dyDescent="0.2">
      <c r="D446" s="58">
        <v>10</v>
      </c>
      <c r="E446" s="58">
        <v>15</v>
      </c>
      <c r="F446" s="59">
        <f t="shared" si="46"/>
        <v>43702</v>
      </c>
      <c r="G446" s="59">
        <f t="shared" si="47"/>
        <v>43733</v>
      </c>
      <c r="H446" s="31">
        <f t="shared" si="45"/>
        <v>31</v>
      </c>
    </row>
    <row r="447" spans="4:8" x14ac:dyDescent="0.2">
      <c r="D447" s="58">
        <v>10</v>
      </c>
      <c r="E447" s="58">
        <v>16</v>
      </c>
      <c r="F447" s="59">
        <f t="shared" si="46"/>
        <v>43702</v>
      </c>
      <c r="G447" s="59">
        <f t="shared" si="47"/>
        <v>43733</v>
      </c>
      <c r="H447" s="31">
        <f t="shared" si="45"/>
        <v>31</v>
      </c>
    </row>
    <row r="448" spans="4:8" x14ac:dyDescent="0.2">
      <c r="D448" s="58">
        <v>10</v>
      </c>
      <c r="E448" s="58">
        <v>17</v>
      </c>
      <c r="F448" s="59">
        <f t="shared" si="46"/>
        <v>43702</v>
      </c>
      <c r="G448" s="59">
        <f t="shared" si="47"/>
        <v>43733</v>
      </c>
      <c r="H448" s="31">
        <f t="shared" si="45"/>
        <v>31</v>
      </c>
    </row>
    <row r="449" spans="4:8" x14ac:dyDescent="0.2">
      <c r="D449" s="58">
        <v>10</v>
      </c>
      <c r="E449" s="58">
        <v>18</v>
      </c>
      <c r="F449" s="59">
        <f t="shared" si="46"/>
        <v>43702</v>
      </c>
      <c r="G449" s="59">
        <f t="shared" si="47"/>
        <v>43733</v>
      </c>
      <c r="H449" s="31">
        <f t="shared" si="45"/>
        <v>31</v>
      </c>
    </row>
    <row r="450" spans="4:8" x14ac:dyDescent="0.2">
      <c r="D450" s="58">
        <v>10</v>
      </c>
      <c r="E450" s="58">
        <v>19</v>
      </c>
      <c r="F450" s="59">
        <f t="shared" si="46"/>
        <v>43702</v>
      </c>
      <c r="G450" s="59">
        <f t="shared" si="47"/>
        <v>43733</v>
      </c>
      <c r="H450" s="31">
        <f t="shared" si="45"/>
        <v>31</v>
      </c>
    </row>
    <row r="451" spans="4:8" x14ac:dyDescent="0.2">
      <c r="D451" s="58">
        <v>11</v>
      </c>
      <c r="E451" s="58">
        <v>1</v>
      </c>
      <c r="F451" s="59">
        <f t="shared" si="46"/>
        <v>43733</v>
      </c>
      <c r="G451" s="59">
        <f t="shared" si="47"/>
        <v>43763</v>
      </c>
      <c r="H451" s="31">
        <f t="shared" si="45"/>
        <v>30</v>
      </c>
    </row>
    <row r="452" spans="4:8" x14ac:dyDescent="0.2">
      <c r="D452" s="58">
        <v>11</v>
      </c>
      <c r="E452" s="58">
        <v>2</v>
      </c>
      <c r="F452" s="59">
        <f t="shared" si="46"/>
        <v>43733</v>
      </c>
      <c r="G452" s="59">
        <f t="shared" si="47"/>
        <v>43763</v>
      </c>
      <c r="H452" s="31">
        <f t="shared" si="45"/>
        <v>30</v>
      </c>
    </row>
    <row r="453" spans="4:8" x14ac:dyDescent="0.2">
      <c r="D453" s="58">
        <v>11</v>
      </c>
      <c r="E453" s="58">
        <v>3</v>
      </c>
      <c r="F453" s="59">
        <f t="shared" si="46"/>
        <v>43733</v>
      </c>
      <c r="G453" s="59">
        <f t="shared" si="47"/>
        <v>43763</v>
      </c>
      <c r="H453" s="31">
        <f t="shared" si="45"/>
        <v>30</v>
      </c>
    </row>
    <row r="454" spans="4:8" x14ac:dyDescent="0.2">
      <c r="D454" s="58">
        <v>11</v>
      </c>
      <c r="E454" s="58">
        <v>4</v>
      </c>
      <c r="F454" s="59">
        <f t="shared" si="46"/>
        <v>43733</v>
      </c>
      <c r="G454" s="59">
        <f t="shared" si="47"/>
        <v>43763</v>
      </c>
      <c r="H454" s="31">
        <f t="shared" si="45"/>
        <v>30</v>
      </c>
    </row>
    <row r="455" spans="4:8" x14ac:dyDescent="0.2">
      <c r="D455" s="58">
        <v>11</v>
      </c>
      <c r="E455" s="58">
        <v>5</v>
      </c>
      <c r="F455" s="59">
        <f t="shared" si="46"/>
        <v>43733</v>
      </c>
      <c r="G455" s="59">
        <f t="shared" si="47"/>
        <v>43763</v>
      </c>
      <c r="H455" s="31">
        <f t="shared" si="45"/>
        <v>30</v>
      </c>
    </row>
    <row r="456" spans="4:8" x14ac:dyDescent="0.2">
      <c r="D456" s="58">
        <v>11</v>
      </c>
      <c r="E456" s="58">
        <v>6</v>
      </c>
      <c r="F456" s="59">
        <f t="shared" si="46"/>
        <v>43733</v>
      </c>
      <c r="G456" s="59">
        <f t="shared" si="47"/>
        <v>43763</v>
      </c>
      <c r="H456" s="31">
        <f t="shared" si="45"/>
        <v>30</v>
      </c>
    </row>
    <row r="457" spans="4:8" x14ac:dyDescent="0.2">
      <c r="D457" s="58">
        <v>11</v>
      </c>
      <c r="E457" s="58">
        <v>7</v>
      </c>
      <c r="F457" s="59">
        <f t="shared" si="46"/>
        <v>43733</v>
      </c>
      <c r="G457" s="59">
        <f t="shared" si="47"/>
        <v>43763</v>
      </c>
      <c r="H457" s="31">
        <f t="shared" si="45"/>
        <v>30</v>
      </c>
    </row>
    <row r="458" spans="4:8" x14ac:dyDescent="0.2">
      <c r="D458" s="58">
        <v>11</v>
      </c>
      <c r="E458" s="58">
        <v>8</v>
      </c>
      <c r="F458" s="59">
        <f t="shared" si="46"/>
        <v>43733</v>
      </c>
      <c r="G458" s="59">
        <f t="shared" si="47"/>
        <v>43763</v>
      </c>
      <c r="H458" s="31">
        <f t="shared" si="45"/>
        <v>30</v>
      </c>
    </row>
    <row r="459" spans="4:8" x14ac:dyDescent="0.2">
      <c r="D459" s="58">
        <v>11</v>
      </c>
      <c r="E459" s="58">
        <v>9</v>
      </c>
      <c r="F459" s="59">
        <f t="shared" si="46"/>
        <v>43733</v>
      </c>
      <c r="G459" s="59">
        <f t="shared" si="47"/>
        <v>43763</v>
      </c>
      <c r="H459" s="31">
        <f t="shared" si="45"/>
        <v>30</v>
      </c>
    </row>
    <row r="460" spans="4:8" x14ac:dyDescent="0.2">
      <c r="D460" s="58">
        <v>11</v>
      </c>
      <c r="E460" s="58">
        <v>10</v>
      </c>
      <c r="F460" s="59">
        <f t="shared" si="46"/>
        <v>43733</v>
      </c>
      <c r="G460" s="59">
        <f t="shared" si="47"/>
        <v>43763</v>
      </c>
      <c r="H460" s="31">
        <f t="shared" si="45"/>
        <v>30</v>
      </c>
    </row>
    <row r="461" spans="4:8" x14ac:dyDescent="0.2">
      <c r="D461" s="58">
        <v>11</v>
      </c>
      <c r="E461" s="58">
        <v>11</v>
      </c>
      <c r="F461" s="59">
        <f t="shared" si="46"/>
        <v>43733</v>
      </c>
      <c r="G461" s="59">
        <f t="shared" si="47"/>
        <v>43763</v>
      </c>
      <c r="H461" s="31">
        <f t="shared" si="45"/>
        <v>30</v>
      </c>
    </row>
    <row r="462" spans="4:8" x14ac:dyDescent="0.2">
      <c r="D462" s="58">
        <v>11</v>
      </c>
      <c r="E462" s="58">
        <v>12</v>
      </c>
      <c r="F462" s="59">
        <f t="shared" si="46"/>
        <v>43733</v>
      </c>
      <c r="G462" s="59">
        <f t="shared" si="47"/>
        <v>43763</v>
      </c>
      <c r="H462" s="31">
        <f t="shared" si="45"/>
        <v>30</v>
      </c>
    </row>
    <row r="463" spans="4:8" x14ac:dyDescent="0.2">
      <c r="D463" s="58">
        <v>11</v>
      </c>
      <c r="E463" s="58">
        <v>13</v>
      </c>
      <c r="F463" s="59">
        <f t="shared" si="46"/>
        <v>43733</v>
      </c>
      <c r="G463" s="59">
        <f t="shared" si="47"/>
        <v>43763</v>
      </c>
      <c r="H463" s="31">
        <f t="shared" si="45"/>
        <v>30</v>
      </c>
    </row>
    <row r="464" spans="4:8" x14ac:dyDescent="0.2">
      <c r="D464" s="58">
        <v>11</v>
      </c>
      <c r="E464" s="58">
        <v>14</v>
      </c>
      <c r="F464" s="59">
        <f t="shared" si="46"/>
        <v>43733</v>
      </c>
      <c r="G464" s="59">
        <f t="shared" si="47"/>
        <v>43763</v>
      </c>
      <c r="H464" s="31">
        <f t="shared" si="45"/>
        <v>30</v>
      </c>
    </row>
    <row r="465" spans="4:8" x14ac:dyDescent="0.2">
      <c r="D465" s="58">
        <v>11</v>
      </c>
      <c r="E465" s="58">
        <v>15</v>
      </c>
      <c r="F465" s="59">
        <f t="shared" si="46"/>
        <v>43733</v>
      </c>
      <c r="G465" s="59">
        <f t="shared" si="47"/>
        <v>43763</v>
      </c>
      <c r="H465" s="31">
        <f t="shared" si="45"/>
        <v>30</v>
      </c>
    </row>
    <row r="466" spans="4:8" x14ac:dyDescent="0.2">
      <c r="D466" s="58">
        <v>11</v>
      </c>
      <c r="E466" s="58">
        <v>16</v>
      </c>
      <c r="F466" s="59">
        <f t="shared" si="46"/>
        <v>43733</v>
      </c>
      <c r="G466" s="59">
        <f t="shared" si="47"/>
        <v>43763</v>
      </c>
      <c r="H466" s="31">
        <f t="shared" si="45"/>
        <v>30</v>
      </c>
    </row>
    <row r="467" spans="4:8" x14ac:dyDescent="0.2">
      <c r="D467" s="58">
        <v>11</v>
      </c>
      <c r="E467" s="58">
        <v>17</v>
      </c>
      <c r="F467" s="59">
        <f t="shared" si="46"/>
        <v>43733</v>
      </c>
      <c r="G467" s="59">
        <f t="shared" si="47"/>
        <v>43763</v>
      </c>
      <c r="H467" s="31">
        <f t="shared" si="45"/>
        <v>30</v>
      </c>
    </row>
    <row r="468" spans="4:8" x14ac:dyDescent="0.2">
      <c r="D468" s="58">
        <v>11</v>
      </c>
      <c r="E468" s="58">
        <v>18</v>
      </c>
      <c r="F468" s="59">
        <f t="shared" si="46"/>
        <v>43733</v>
      </c>
      <c r="G468" s="59">
        <f t="shared" si="47"/>
        <v>43763</v>
      </c>
      <c r="H468" s="31">
        <f t="shared" si="45"/>
        <v>30</v>
      </c>
    </row>
    <row r="469" spans="4:8" x14ac:dyDescent="0.2">
      <c r="D469" s="58">
        <v>11</v>
      </c>
      <c r="E469" s="58">
        <v>19</v>
      </c>
      <c r="F469" s="59">
        <f t="shared" si="46"/>
        <v>43733</v>
      </c>
      <c r="G469" s="59">
        <f t="shared" si="47"/>
        <v>43763</v>
      </c>
      <c r="H469" s="31">
        <f t="shared" si="45"/>
        <v>30</v>
      </c>
    </row>
    <row r="470" spans="4:8" x14ac:dyDescent="0.2">
      <c r="D470" s="58">
        <v>12</v>
      </c>
      <c r="E470" s="58">
        <v>1</v>
      </c>
      <c r="F470" s="59">
        <f t="shared" si="46"/>
        <v>43763</v>
      </c>
      <c r="G470" s="59">
        <f t="shared" si="47"/>
        <v>43794</v>
      </c>
      <c r="H470" s="31">
        <f t="shared" si="45"/>
        <v>31</v>
      </c>
    </row>
    <row r="471" spans="4:8" x14ac:dyDescent="0.2">
      <c r="D471" s="58">
        <v>12</v>
      </c>
      <c r="E471" s="58">
        <v>2</v>
      </c>
      <c r="F471" s="59">
        <f t="shared" si="46"/>
        <v>43763</v>
      </c>
      <c r="G471" s="59">
        <f t="shared" si="47"/>
        <v>43794</v>
      </c>
      <c r="H471" s="31">
        <f t="shared" si="45"/>
        <v>31</v>
      </c>
    </row>
    <row r="472" spans="4:8" x14ac:dyDescent="0.2">
      <c r="D472" s="58">
        <v>12</v>
      </c>
      <c r="E472" s="58">
        <v>3</v>
      </c>
      <c r="F472" s="59">
        <f t="shared" si="46"/>
        <v>43763</v>
      </c>
      <c r="G472" s="59">
        <f t="shared" si="47"/>
        <v>43794</v>
      </c>
      <c r="H472" s="31">
        <f t="shared" si="45"/>
        <v>31</v>
      </c>
    </row>
    <row r="473" spans="4:8" x14ac:dyDescent="0.2">
      <c r="D473" s="58">
        <v>12</v>
      </c>
      <c r="E473" s="58">
        <v>4</v>
      </c>
      <c r="F473" s="59">
        <f t="shared" si="46"/>
        <v>43763</v>
      </c>
      <c r="G473" s="59">
        <f t="shared" si="47"/>
        <v>43794</v>
      </c>
      <c r="H473" s="31">
        <f t="shared" si="45"/>
        <v>31</v>
      </c>
    </row>
    <row r="474" spans="4:8" x14ac:dyDescent="0.2">
      <c r="D474" s="58">
        <v>12</v>
      </c>
      <c r="E474" s="58">
        <v>5</v>
      </c>
      <c r="F474" s="59">
        <f t="shared" si="46"/>
        <v>43763</v>
      </c>
      <c r="G474" s="59">
        <f t="shared" si="47"/>
        <v>43794</v>
      </c>
      <c r="H474" s="31">
        <f t="shared" si="45"/>
        <v>31</v>
      </c>
    </row>
    <row r="475" spans="4:8" x14ac:dyDescent="0.2">
      <c r="D475" s="58">
        <v>12</v>
      </c>
      <c r="E475" s="58">
        <v>6</v>
      </c>
      <c r="F475" s="59">
        <f t="shared" si="46"/>
        <v>43763</v>
      </c>
      <c r="G475" s="59">
        <f t="shared" si="47"/>
        <v>43794</v>
      </c>
      <c r="H475" s="31">
        <f t="shared" si="45"/>
        <v>31</v>
      </c>
    </row>
    <row r="476" spans="4:8" x14ac:dyDescent="0.2">
      <c r="D476" s="58">
        <v>12</v>
      </c>
      <c r="E476" s="58">
        <v>7</v>
      </c>
      <c r="F476" s="59">
        <f t="shared" si="46"/>
        <v>43763</v>
      </c>
      <c r="G476" s="59">
        <f t="shared" si="47"/>
        <v>43794</v>
      </c>
      <c r="H476" s="31">
        <f t="shared" si="45"/>
        <v>31</v>
      </c>
    </row>
    <row r="477" spans="4:8" x14ac:dyDescent="0.2">
      <c r="D477" s="58">
        <v>12</v>
      </c>
      <c r="E477" s="58">
        <v>8</v>
      </c>
      <c r="F477" s="59">
        <f t="shared" si="46"/>
        <v>43763</v>
      </c>
      <c r="G477" s="59">
        <f t="shared" si="47"/>
        <v>43794</v>
      </c>
      <c r="H477" s="31">
        <f t="shared" si="45"/>
        <v>31</v>
      </c>
    </row>
    <row r="478" spans="4:8" x14ac:dyDescent="0.2">
      <c r="D478" s="58">
        <v>12</v>
      </c>
      <c r="E478" s="58">
        <v>9</v>
      </c>
      <c r="F478" s="59">
        <f t="shared" si="46"/>
        <v>43763</v>
      </c>
      <c r="G478" s="59">
        <f t="shared" si="47"/>
        <v>43794</v>
      </c>
      <c r="H478" s="31">
        <f t="shared" si="45"/>
        <v>31</v>
      </c>
    </row>
    <row r="479" spans="4:8" x14ac:dyDescent="0.2">
      <c r="D479" s="58">
        <v>12</v>
      </c>
      <c r="E479" s="58">
        <v>10</v>
      </c>
      <c r="F479" s="59">
        <f t="shared" si="46"/>
        <v>43763</v>
      </c>
      <c r="G479" s="59">
        <f t="shared" si="47"/>
        <v>43794</v>
      </c>
      <c r="H479" s="31">
        <f t="shared" si="45"/>
        <v>31</v>
      </c>
    </row>
    <row r="480" spans="4:8" x14ac:dyDescent="0.2">
      <c r="D480" s="58">
        <v>12</v>
      </c>
      <c r="E480" s="58">
        <v>11</v>
      </c>
      <c r="F480" s="59">
        <f t="shared" si="46"/>
        <v>43763</v>
      </c>
      <c r="G480" s="59">
        <f t="shared" si="47"/>
        <v>43794</v>
      </c>
      <c r="H480" s="31">
        <f t="shared" si="45"/>
        <v>31</v>
      </c>
    </row>
    <row r="481" spans="4:8" x14ac:dyDescent="0.2">
      <c r="D481" s="58">
        <v>12</v>
      </c>
      <c r="E481" s="58">
        <v>12</v>
      </c>
      <c r="F481" s="59">
        <f t="shared" si="46"/>
        <v>43763</v>
      </c>
      <c r="G481" s="59">
        <f t="shared" si="47"/>
        <v>43794</v>
      </c>
      <c r="H481" s="31">
        <f t="shared" si="45"/>
        <v>31</v>
      </c>
    </row>
    <row r="482" spans="4:8" x14ac:dyDescent="0.2">
      <c r="D482" s="58">
        <v>12</v>
      </c>
      <c r="E482" s="58">
        <v>13</v>
      </c>
      <c r="F482" s="59">
        <f t="shared" si="46"/>
        <v>43763</v>
      </c>
      <c r="G482" s="59">
        <f t="shared" si="47"/>
        <v>43794</v>
      </c>
      <c r="H482" s="31">
        <f t="shared" ref="H482:H488" si="48">G482-F482</f>
        <v>31</v>
      </c>
    </row>
    <row r="483" spans="4:8" x14ac:dyDescent="0.2">
      <c r="D483" s="58">
        <v>12</v>
      </c>
      <c r="E483" s="58">
        <v>14</v>
      </c>
      <c r="F483" s="59">
        <f t="shared" si="46"/>
        <v>43763</v>
      </c>
      <c r="G483" s="59">
        <f t="shared" si="47"/>
        <v>43794</v>
      </c>
      <c r="H483" s="31">
        <f t="shared" si="48"/>
        <v>31</v>
      </c>
    </row>
    <row r="484" spans="4:8" x14ac:dyDescent="0.2">
      <c r="D484" s="58">
        <v>12</v>
      </c>
      <c r="E484" s="58">
        <v>15</v>
      </c>
      <c r="F484" s="59">
        <f t="shared" si="46"/>
        <v>43763</v>
      </c>
      <c r="G484" s="59">
        <f t="shared" si="47"/>
        <v>43794</v>
      </c>
      <c r="H484" s="31">
        <f t="shared" si="48"/>
        <v>31</v>
      </c>
    </row>
    <row r="485" spans="4:8" x14ac:dyDescent="0.2">
      <c r="D485" s="58">
        <v>12</v>
      </c>
      <c r="E485" s="58">
        <v>16</v>
      </c>
      <c r="F485" s="59">
        <f t="shared" si="46"/>
        <v>43763</v>
      </c>
      <c r="G485" s="59">
        <f t="shared" si="47"/>
        <v>43794</v>
      </c>
      <c r="H485" s="31">
        <f t="shared" si="48"/>
        <v>31</v>
      </c>
    </row>
    <row r="486" spans="4:8" x14ac:dyDescent="0.2">
      <c r="D486" s="58">
        <v>12</v>
      </c>
      <c r="E486" s="58">
        <v>17</v>
      </c>
      <c r="F486" s="59">
        <f t="shared" si="46"/>
        <v>43763</v>
      </c>
      <c r="G486" s="59">
        <f t="shared" si="47"/>
        <v>43794</v>
      </c>
      <c r="H486" s="31">
        <f t="shared" si="48"/>
        <v>31</v>
      </c>
    </row>
    <row r="487" spans="4:8" x14ac:dyDescent="0.2">
      <c r="D487" s="58">
        <v>12</v>
      </c>
      <c r="E487" s="58">
        <v>18</v>
      </c>
      <c r="F487" s="59">
        <f t="shared" si="46"/>
        <v>43763</v>
      </c>
      <c r="G487" s="59">
        <f t="shared" si="47"/>
        <v>43794</v>
      </c>
      <c r="H487" s="31">
        <f t="shared" si="48"/>
        <v>31</v>
      </c>
    </row>
    <row r="488" spans="4:8" x14ac:dyDescent="0.2">
      <c r="D488" s="58">
        <v>12</v>
      </c>
      <c r="E488" s="58">
        <v>19</v>
      </c>
      <c r="F488" s="59">
        <f t="shared" si="46"/>
        <v>43763</v>
      </c>
      <c r="G488" s="59">
        <f t="shared" si="47"/>
        <v>43794</v>
      </c>
      <c r="H488" s="31">
        <f t="shared" si="48"/>
        <v>31</v>
      </c>
    </row>
    <row r="489" spans="4:8" x14ac:dyDescent="0.2">
      <c r="D489" s="58"/>
      <c r="E489" s="58"/>
      <c r="F489" s="59"/>
      <c r="G489" s="59"/>
    </row>
    <row r="490" spans="4:8" x14ac:dyDescent="0.2">
      <c r="D490" s="58"/>
      <c r="E490" s="58"/>
      <c r="F490" s="59"/>
      <c r="G490" s="59"/>
    </row>
    <row r="491" spans="4:8" x14ac:dyDescent="0.2">
      <c r="D491" s="58"/>
      <c r="E491" s="58"/>
      <c r="F491" s="59"/>
      <c r="G491" s="59"/>
    </row>
    <row r="492" spans="4:8" x14ac:dyDescent="0.2">
      <c r="D492" s="58"/>
      <c r="E492" s="58"/>
      <c r="F492" s="59"/>
      <c r="G492" s="59"/>
    </row>
    <row r="493" spans="4:8" x14ac:dyDescent="0.2">
      <c r="D493" s="58"/>
      <c r="E493" s="58"/>
      <c r="F493" s="59"/>
      <c r="G493" s="59"/>
    </row>
    <row r="494" spans="4:8" x14ac:dyDescent="0.2">
      <c r="D494" s="58"/>
      <c r="E494" s="58"/>
      <c r="F494" s="59"/>
      <c r="G494" s="59"/>
    </row>
    <row r="495" spans="4:8" x14ac:dyDescent="0.2">
      <c r="D495" s="58"/>
      <c r="E495" s="58"/>
      <c r="F495" s="59"/>
      <c r="G495" s="59"/>
    </row>
    <row r="496" spans="4:8" x14ac:dyDescent="0.2">
      <c r="D496" s="58"/>
      <c r="E496" s="58"/>
      <c r="F496" s="59"/>
      <c r="G496" s="59"/>
    </row>
    <row r="497" spans="4:7" x14ac:dyDescent="0.2">
      <c r="D497" s="58"/>
      <c r="E497" s="58"/>
      <c r="F497" s="59"/>
      <c r="G497" s="59"/>
    </row>
    <row r="498" spans="4:7" x14ac:dyDescent="0.2">
      <c r="D498" s="58"/>
      <c r="E498" s="58"/>
      <c r="F498" s="59"/>
      <c r="G498" s="59"/>
    </row>
    <row r="499" spans="4:7" x14ac:dyDescent="0.2">
      <c r="D499" s="58"/>
      <c r="E499" s="58"/>
      <c r="F499" s="59"/>
      <c r="G499" s="59"/>
    </row>
    <row r="500" spans="4:7" x14ac:dyDescent="0.2">
      <c r="D500" s="58"/>
      <c r="E500" s="58"/>
      <c r="F500" s="59"/>
      <c r="G500" s="59"/>
    </row>
    <row r="501" spans="4:7" x14ac:dyDescent="0.2">
      <c r="D501" s="58"/>
      <c r="E501" s="58"/>
      <c r="F501" s="59"/>
      <c r="G501" s="59"/>
    </row>
    <row r="502" spans="4:7" x14ac:dyDescent="0.2">
      <c r="D502" s="58"/>
      <c r="E502" s="58"/>
      <c r="F502" s="59"/>
      <c r="G502" s="59"/>
    </row>
    <row r="503" spans="4:7" x14ac:dyDescent="0.2">
      <c r="D503" s="58"/>
      <c r="E503" s="58"/>
      <c r="F503" s="59"/>
      <c r="G503" s="59"/>
    </row>
    <row r="504" spans="4:7" x14ac:dyDescent="0.2">
      <c r="D504" s="58"/>
      <c r="E504" s="58"/>
      <c r="F504" s="59"/>
      <c r="G504" s="59"/>
    </row>
    <row r="505" spans="4:7" x14ac:dyDescent="0.2">
      <c r="D505" s="58"/>
      <c r="E505" s="58"/>
      <c r="F505" s="59"/>
      <c r="G505" s="59"/>
    </row>
    <row r="506" spans="4:7" x14ac:dyDescent="0.2">
      <c r="D506" s="58"/>
      <c r="E506" s="58"/>
      <c r="F506" s="59"/>
      <c r="G506" s="59"/>
    </row>
    <row r="507" spans="4:7" x14ac:dyDescent="0.2">
      <c r="D507" s="58"/>
      <c r="E507" s="58"/>
      <c r="F507" s="59"/>
      <c r="G507" s="59"/>
    </row>
  </sheetData>
  <mergeCells count="1">
    <mergeCell ref="BB7:BE9"/>
  </mergeCells>
  <conditionalFormatting sqref="AJ16:AJ261">
    <cfRule type="cellIs" dxfId="1" priority="1" operator="greaterThan">
      <formula>4</formula>
    </cfRule>
  </conditionalFormatting>
  <pageMargins left="0.45" right="0.45" top="0.75" bottom="0.5" header="0.3" footer="0.3"/>
  <pageSetup scale="75" orientation="portrait" horizontalDpi="72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488"/>
  <sheetViews>
    <sheetView topLeftCell="A28" zoomScale="85" zoomScaleNormal="85" workbookViewId="0">
      <selection activeCell="AG25" sqref="AG25"/>
    </sheetView>
  </sheetViews>
  <sheetFormatPr defaultColWidth="12.7109375" defaultRowHeight="15" x14ac:dyDescent="0.2"/>
  <cols>
    <col min="1" max="1" width="12.7109375" style="31"/>
    <col min="2" max="15" width="12.7109375" style="31" customWidth="1"/>
    <col min="16" max="50" width="12.7109375" style="31"/>
    <col min="51" max="51" width="21.5703125" style="31" customWidth="1"/>
    <col min="52" max="16384" width="12.7109375" style="31"/>
  </cols>
  <sheetData>
    <row r="1" spans="1:56" s="36" customFormat="1" ht="15" customHeight="1" x14ac:dyDescent="0.3">
      <c r="A1" s="35" t="s">
        <v>50</v>
      </c>
    </row>
    <row r="2" spans="1:56" s="36" customFormat="1" ht="15" customHeight="1" x14ac:dyDescent="0.25">
      <c r="A2" s="37"/>
    </row>
    <row r="3" spans="1:56" s="36" customFormat="1" ht="15" customHeight="1" x14ac:dyDescent="0.25">
      <c r="A3" s="38" t="s">
        <v>51</v>
      </c>
    </row>
    <row r="4" spans="1:56" s="36" customFormat="1" ht="15" customHeight="1" x14ac:dyDescent="0.25">
      <c r="A4" s="38"/>
      <c r="B4" s="39" t="str">
        <f t="shared" ref="B4:AS4" si="0">IF(ISERROR(MONTH(DATEVALUE("01/" &amp; B$7 &amp; "/" &amp; B8)))=FALSE,MONTH(DATEVALUE("01/" &amp; B$7 &amp; "/" &amp; B8))&amp;B8,0)</f>
        <v>12018</v>
      </c>
      <c r="C4" s="39">
        <f t="shared" si="0"/>
        <v>0</v>
      </c>
      <c r="D4" s="39" t="str">
        <f t="shared" si="0"/>
        <v>22018</v>
      </c>
      <c r="E4" s="39">
        <f t="shared" si="0"/>
        <v>0</v>
      </c>
      <c r="F4" s="39" t="str">
        <f t="shared" si="0"/>
        <v>32018</v>
      </c>
      <c r="G4" s="39">
        <f t="shared" si="0"/>
        <v>0</v>
      </c>
      <c r="H4" s="39" t="str">
        <f t="shared" si="0"/>
        <v>42018</v>
      </c>
      <c r="I4" s="39">
        <f t="shared" si="0"/>
        <v>0</v>
      </c>
      <c r="J4" s="39" t="str">
        <f t="shared" si="0"/>
        <v>52018</v>
      </c>
      <c r="K4" s="39">
        <f t="shared" si="0"/>
        <v>0</v>
      </c>
      <c r="L4" s="39" t="str">
        <f t="shared" si="0"/>
        <v>62018</v>
      </c>
      <c r="M4" s="39">
        <f t="shared" si="0"/>
        <v>0</v>
      </c>
      <c r="N4" s="39" t="str">
        <f t="shared" si="0"/>
        <v>72018</v>
      </c>
      <c r="O4" s="39">
        <f t="shared" si="0"/>
        <v>0</v>
      </c>
      <c r="P4" s="39" t="str">
        <f t="shared" si="0"/>
        <v>82018</v>
      </c>
      <c r="Q4" s="39">
        <f t="shared" si="0"/>
        <v>0</v>
      </c>
      <c r="R4" s="39" t="str">
        <f t="shared" si="0"/>
        <v>92018</v>
      </c>
      <c r="S4" s="39">
        <f t="shared" si="0"/>
        <v>0</v>
      </c>
      <c r="T4" s="39" t="str">
        <f t="shared" si="0"/>
        <v>102018</v>
      </c>
      <c r="U4" s="39">
        <f t="shared" si="0"/>
        <v>0</v>
      </c>
      <c r="V4" s="39" t="str">
        <f t="shared" si="0"/>
        <v>112018</v>
      </c>
      <c r="W4" s="39">
        <f t="shared" si="0"/>
        <v>0</v>
      </c>
      <c r="X4" s="39" t="str">
        <f t="shared" si="0"/>
        <v>122018</v>
      </c>
      <c r="Y4" s="39">
        <f t="shared" si="0"/>
        <v>0</v>
      </c>
      <c r="Z4" s="39" t="str">
        <f>IF(ISERROR(MONTH(DATEVALUE("01/" &amp; Z$7 &amp; "/" &amp; Z8)))=FALSE,MONTH(DATEVALUE("01/" &amp; Z$7 &amp; "/" &amp; Z8))&amp;Z8,0)</f>
        <v>12019</v>
      </c>
      <c r="AA4" s="39">
        <f t="shared" si="0"/>
        <v>0</v>
      </c>
      <c r="AB4" s="39" t="str">
        <f t="shared" si="0"/>
        <v>22019</v>
      </c>
      <c r="AC4" s="39">
        <f t="shared" si="0"/>
        <v>0</v>
      </c>
      <c r="AD4" s="39" t="str">
        <f t="shared" si="0"/>
        <v>32019</v>
      </c>
      <c r="AE4" s="39">
        <f t="shared" si="0"/>
        <v>0</v>
      </c>
      <c r="AF4" s="39" t="str">
        <f t="shared" si="0"/>
        <v>42019</v>
      </c>
      <c r="AG4" s="39">
        <f t="shared" si="0"/>
        <v>0</v>
      </c>
      <c r="AH4" s="39" t="str">
        <f t="shared" si="0"/>
        <v>52019</v>
      </c>
      <c r="AI4" s="39">
        <f t="shared" si="0"/>
        <v>0</v>
      </c>
      <c r="AJ4" s="39" t="str">
        <f t="shared" si="0"/>
        <v>62019</v>
      </c>
      <c r="AK4" s="39">
        <f t="shared" si="0"/>
        <v>0</v>
      </c>
      <c r="AL4" s="39" t="str">
        <f t="shared" si="0"/>
        <v>72019</v>
      </c>
      <c r="AM4" s="39">
        <f t="shared" si="0"/>
        <v>0</v>
      </c>
      <c r="AN4" s="39" t="str">
        <f t="shared" si="0"/>
        <v>82019</v>
      </c>
      <c r="AO4" s="39">
        <f t="shared" si="0"/>
        <v>0</v>
      </c>
      <c r="AP4" s="39" t="str">
        <f t="shared" si="0"/>
        <v>92019</v>
      </c>
      <c r="AQ4" s="39">
        <f t="shared" si="0"/>
        <v>0</v>
      </c>
      <c r="AR4" s="39" t="str">
        <f t="shared" si="0"/>
        <v>102019</v>
      </c>
      <c r="AS4" s="39">
        <f t="shared" si="0"/>
        <v>0</v>
      </c>
      <c r="AT4" s="39" t="str">
        <f>IF(ISERROR(MONTH(DATEVALUE("01/" &amp; AT$7 &amp; "/" &amp; AT8)))=FALSE,MONTH(DATEVALUE("01/" &amp; AT$7 &amp; "/" &amp; AT8))&amp;AT8,0)</f>
        <v>112019</v>
      </c>
      <c r="AU4" s="39">
        <f>IF(ISERROR(MONTH(DATEVALUE("01/" &amp; AU$7 &amp; "/" &amp; AU8)))=FALSE,MONTH(DATEVALUE("01/" &amp; AU$7 &amp; "/" &amp; AU8))&amp;AU8,0)</f>
        <v>0</v>
      </c>
      <c r="AV4" s="39">
        <f>IF(ISERROR(MONTH(DATEVALUE("01/" &amp; AV$7 &amp; "/" &amp; AV8)))=FALSE,MONTH(DATEVALUE("01/" &amp; AV$7 &amp; "/" &amp; AV8))&amp;AV8,0)</f>
        <v>0</v>
      </c>
      <c r="AW4" s="39">
        <f>IF(ISERROR(MONTH(DATEVALUE("01/" &amp; AW$7 &amp; "/" &amp; AW8)))=FALSE,MONTH(DATEVALUE("01/" &amp; AW$7 &amp; "/" &amp; AW8))&amp;AW8,0)</f>
        <v>0</v>
      </c>
      <c r="AX4" s="39" t="str">
        <f>IF(ISERROR(MONTH(DATEVALUE("01/" &amp; AX$7 &amp; "/" &amp; AX8)))=FALSE,MONTH(DATEVALUE("01/" &amp; AX$7 &amp; "/" &amp; AX8))&amp;AX8,0)</f>
        <v>12020</v>
      </c>
    </row>
    <row r="5" spans="1:56" s="36" customFormat="1" ht="15" customHeight="1" x14ac:dyDescent="0.25">
      <c r="A5" s="40"/>
      <c r="B5" s="36">
        <f t="shared" ref="B5:V5" si="1">C4</f>
        <v>0</v>
      </c>
      <c r="C5" s="36" t="str">
        <f t="shared" si="1"/>
        <v>22018</v>
      </c>
      <c r="D5" s="36">
        <f t="shared" si="1"/>
        <v>0</v>
      </c>
      <c r="E5" s="36" t="str">
        <f t="shared" si="1"/>
        <v>32018</v>
      </c>
      <c r="F5" s="36">
        <f t="shared" si="1"/>
        <v>0</v>
      </c>
      <c r="G5" s="36" t="str">
        <f t="shared" si="1"/>
        <v>42018</v>
      </c>
      <c r="H5" s="36">
        <f t="shared" si="1"/>
        <v>0</v>
      </c>
      <c r="I5" s="36" t="str">
        <f t="shared" si="1"/>
        <v>52018</v>
      </c>
      <c r="J5" s="36">
        <f t="shared" si="1"/>
        <v>0</v>
      </c>
      <c r="K5" s="36" t="str">
        <f t="shared" si="1"/>
        <v>62018</v>
      </c>
      <c r="L5" s="36">
        <f t="shared" si="1"/>
        <v>0</v>
      </c>
      <c r="M5" s="36" t="str">
        <f t="shared" si="1"/>
        <v>72018</v>
      </c>
      <c r="N5" s="36">
        <f t="shared" si="1"/>
        <v>0</v>
      </c>
      <c r="O5" s="36" t="str">
        <f t="shared" si="1"/>
        <v>82018</v>
      </c>
      <c r="P5" s="36">
        <f t="shared" si="1"/>
        <v>0</v>
      </c>
      <c r="Q5" s="36" t="str">
        <f t="shared" si="1"/>
        <v>92018</v>
      </c>
      <c r="R5" s="36">
        <f t="shared" si="1"/>
        <v>0</v>
      </c>
      <c r="S5" s="36" t="str">
        <f t="shared" si="1"/>
        <v>102018</v>
      </c>
      <c r="T5" s="36">
        <f t="shared" si="1"/>
        <v>0</v>
      </c>
      <c r="U5" s="36" t="str">
        <f t="shared" si="1"/>
        <v>112018</v>
      </c>
      <c r="V5" s="36">
        <f t="shared" si="1"/>
        <v>0</v>
      </c>
      <c r="W5" s="36">
        <v>122017</v>
      </c>
      <c r="Y5" s="36" t="str">
        <f t="shared" ref="Y5:AX5" si="2">Z4</f>
        <v>12019</v>
      </c>
      <c r="Z5" s="36">
        <f t="shared" si="2"/>
        <v>0</v>
      </c>
      <c r="AA5" s="36" t="str">
        <f t="shared" si="2"/>
        <v>22019</v>
      </c>
      <c r="AB5" s="36">
        <f t="shared" si="2"/>
        <v>0</v>
      </c>
      <c r="AC5" s="36" t="str">
        <f t="shared" si="2"/>
        <v>32019</v>
      </c>
      <c r="AD5" s="36">
        <f t="shared" si="2"/>
        <v>0</v>
      </c>
      <c r="AE5" s="36" t="str">
        <f t="shared" si="2"/>
        <v>42019</v>
      </c>
      <c r="AF5" s="36">
        <f t="shared" si="2"/>
        <v>0</v>
      </c>
      <c r="AG5" s="36" t="str">
        <f t="shared" si="2"/>
        <v>52019</v>
      </c>
      <c r="AH5" s="36">
        <f t="shared" si="2"/>
        <v>0</v>
      </c>
      <c r="AI5" s="36" t="str">
        <f t="shared" si="2"/>
        <v>62019</v>
      </c>
      <c r="AJ5" s="36">
        <f t="shared" si="2"/>
        <v>0</v>
      </c>
      <c r="AK5" s="36" t="str">
        <f t="shared" si="2"/>
        <v>72019</v>
      </c>
      <c r="AL5" s="36">
        <f t="shared" si="2"/>
        <v>0</v>
      </c>
      <c r="AM5" s="36" t="str">
        <f t="shared" si="2"/>
        <v>82019</v>
      </c>
      <c r="AN5" s="36">
        <f t="shared" si="2"/>
        <v>0</v>
      </c>
      <c r="AO5" s="36" t="str">
        <f t="shared" si="2"/>
        <v>92019</v>
      </c>
      <c r="AP5" s="36">
        <f t="shared" si="2"/>
        <v>0</v>
      </c>
      <c r="AQ5" s="36" t="str">
        <f t="shared" si="2"/>
        <v>102019</v>
      </c>
      <c r="AR5" s="36">
        <f t="shared" si="2"/>
        <v>0</v>
      </c>
      <c r="AS5" s="36" t="str">
        <f t="shared" si="2"/>
        <v>112019</v>
      </c>
      <c r="AT5" s="36">
        <f t="shared" si="2"/>
        <v>0</v>
      </c>
      <c r="AU5" s="36">
        <f t="shared" si="2"/>
        <v>0</v>
      </c>
      <c r="AV5" s="36">
        <f t="shared" si="2"/>
        <v>0</v>
      </c>
      <c r="AW5" s="36" t="str">
        <f t="shared" si="2"/>
        <v>12020</v>
      </c>
      <c r="AX5" s="36">
        <f t="shared" si="2"/>
        <v>0</v>
      </c>
    </row>
    <row r="6" spans="1:56" s="36" customFormat="1" ht="9.9499999999999993" customHeight="1" x14ac:dyDescent="0.25">
      <c r="A6" s="40"/>
    </row>
    <row r="7" spans="1:56" s="36" customFormat="1" ht="21.95" customHeight="1" x14ac:dyDescent="0.25">
      <c r="A7" s="41" t="s">
        <v>52</v>
      </c>
      <c r="B7" s="43" t="s">
        <v>54</v>
      </c>
      <c r="C7" s="43"/>
      <c r="D7" s="43" t="s">
        <v>55</v>
      </c>
      <c r="E7" s="43"/>
      <c r="F7" s="43" t="s">
        <v>56</v>
      </c>
      <c r="G7" s="43"/>
      <c r="H7" s="43" t="s">
        <v>57</v>
      </c>
      <c r="I7" s="43"/>
      <c r="J7" s="43" t="s">
        <v>58</v>
      </c>
      <c r="K7" s="43"/>
      <c r="L7" s="43" t="s">
        <v>59</v>
      </c>
      <c r="M7" s="43"/>
      <c r="N7" s="43" t="s">
        <v>60</v>
      </c>
      <c r="O7" s="43"/>
      <c r="P7" s="43" t="s">
        <v>61</v>
      </c>
      <c r="Q7" s="43"/>
      <c r="R7" s="43" t="s">
        <v>62</v>
      </c>
      <c r="S7" s="43"/>
      <c r="T7" s="43" t="s">
        <v>63</v>
      </c>
      <c r="U7" s="43"/>
      <c r="V7" s="43" t="s">
        <v>64</v>
      </c>
      <c r="W7" s="43"/>
      <c r="X7" s="43" t="s">
        <v>53</v>
      </c>
      <c r="Y7" s="43"/>
      <c r="Z7" s="103" t="s">
        <v>54</v>
      </c>
      <c r="AA7" s="228"/>
      <c r="AB7" s="228" t="s">
        <v>55</v>
      </c>
      <c r="AC7" s="228"/>
      <c r="AD7" s="228" t="s">
        <v>56</v>
      </c>
      <c r="AE7" s="228"/>
      <c r="AF7" s="228" t="s">
        <v>57</v>
      </c>
      <c r="AG7" s="228"/>
      <c r="AH7" s="227" t="s">
        <v>58</v>
      </c>
      <c r="AI7" s="227"/>
      <c r="AJ7" s="227" t="s">
        <v>59</v>
      </c>
      <c r="AK7" s="227"/>
      <c r="AL7" s="227" t="s">
        <v>60</v>
      </c>
      <c r="AM7" s="227"/>
      <c r="AN7" s="227" t="s">
        <v>61</v>
      </c>
      <c r="AO7" s="227"/>
      <c r="AP7" s="227" t="s">
        <v>62</v>
      </c>
      <c r="AQ7" s="227"/>
      <c r="AR7" s="227" t="s">
        <v>63</v>
      </c>
      <c r="AS7" s="227"/>
      <c r="AT7" s="227" t="s">
        <v>64</v>
      </c>
      <c r="AU7" s="227"/>
      <c r="AV7" s="227" t="s">
        <v>65</v>
      </c>
      <c r="AW7" s="227"/>
      <c r="AX7" s="228" t="s">
        <v>54</v>
      </c>
      <c r="AY7" s="231" t="s">
        <v>534</v>
      </c>
      <c r="BA7" s="240" t="s">
        <v>535</v>
      </c>
      <c r="BB7" s="240"/>
      <c r="BC7" s="240"/>
      <c r="BD7" s="240"/>
    </row>
    <row r="8" spans="1:56" s="36" customFormat="1" ht="21.95" customHeight="1" x14ac:dyDescent="0.25">
      <c r="A8" s="44"/>
      <c r="B8" s="46">
        <v>2018</v>
      </c>
      <c r="C8" s="46"/>
      <c r="D8" s="46">
        <v>2018</v>
      </c>
      <c r="E8" s="46"/>
      <c r="F8" s="46">
        <v>2018</v>
      </c>
      <c r="G8" s="46" t="s">
        <v>51</v>
      </c>
      <c r="H8" s="46">
        <v>2018</v>
      </c>
      <c r="I8" s="46" t="s">
        <v>51</v>
      </c>
      <c r="J8" s="46">
        <v>2018</v>
      </c>
      <c r="K8" s="46" t="s">
        <v>51</v>
      </c>
      <c r="L8" s="46">
        <v>2018</v>
      </c>
      <c r="M8" s="46" t="s">
        <v>51</v>
      </c>
      <c r="N8" s="46">
        <v>2018</v>
      </c>
      <c r="O8" s="46" t="s">
        <v>51</v>
      </c>
      <c r="P8" s="46">
        <v>2018</v>
      </c>
      <c r="Q8" s="46" t="s">
        <v>51</v>
      </c>
      <c r="R8" s="46">
        <v>2018</v>
      </c>
      <c r="S8" s="46" t="s">
        <v>51</v>
      </c>
      <c r="T8" s="46">
        <v>2018</v>
      </c>
      <c r="U8" s="46" t="s">
        <v>51</v>
      </c>
      <c r="V8" s="46">
        <v>2018</v>
      </c>
      <c r="W8" s="46" t="s">
        <v>51</v>
      </c>
      <c r="X8" s="46">
        <v>2018</v>
      </c>
      <c r="Y8" s="46"/>
      <c r="Z8" s="104">
        <v>2019</v>
      </c>
      <c r="AA8" s="230"/>
      <c r="AB8" s="230">
        <v>2019</v>
      </c>
      <c r="AC8" s="230"/>
      <c r="AD8" s="230">
        <v>2019</v>
      </c>
      <c r="AE8" s="230" t="s">
        <v>51</v>
      </c>
      <c r="AF8" s="230">
        <v>2019</v>
      </c>
      <c r="AG8" s="230" t="s">
        <v>51</v>
      </c>
      <c r="AH8" s="229">
        <v>2019</v>
      </c>
      <c r="AI8" s="229" t="s">
        <v>51</v>
      </c>
      <c r="AJ8" s="229">
        <v>2019</v>
      </c>
      <c r="AK8" s="229" t="s">
        <v>51</v>
      </c>
      <c r="AL8" s="229">
        <v>2019</v>
      </c>
      <c r="AM8" s="229" t="s">
        <v>51</v>
      </c>
      <c r="AN8" s="229">
        <v>2019</v>
      </c>
      <c r="AO8" s="229" t="s">
        <v>51</v>
      </c>
      <c r="AP8" s="229">
        <v>2019</v>
      </c>
      <c r="AQ8" s="229" t="s">
        <v>51</v>
      </c>
      <c r="AR8" s="229">
        <v>2019</v>
      </c>
      <c r="AS8" s="229" t="s">
        <v>51</v>
      </c>
      <c r="AT8" s="229">
        <v>2019</v>
      </c>
      <c r="AU8" s="229" t="s">
        <v>51</v>
      </c>
      <c r="AV8" s="229">
        <v>2019</v>
      </c>
      <c r="AW8" s="229"/>
      <c r="AX8" s="230">
        <v>2020</v>
      </c>
      <c r="BA8" s="240"/>
      <c r="BB8" s="240"/>
      <c r="BC8" s="240"/>
      <c r="BD8" s="240"/>
    </row>
    <row r="9" spans="1:56" s="36" customFormat="1" ht="21.95" customHeight="1" x14ac:dyDescent="0.25">
      <c r="A9" s="47" t="s">
        <v>51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105"/>
      <c r="AA9" s="105"/>
      <c r="AB9" s="105"/>
      <c r="AC9" s="106"/>
      <c r="AD9" s="105"/>
      <c r="AE9" s="105"/>
      <c r="AF9" s="105"/>
      <c r="AG9" s="105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5"/>
      <c r="BA9" s="240"/>
      <c r="BB9" s="240"/>
      <c r="BC9" s="240"/>
      <c r="BD9" s="240"/>
    </row>
    <row r="10" spans="1:56" s="36" customFormat="1" ht="21.95" customHeight="1" x14ac:dyDescent="0.25">
      <c r="A10" s="31">
        <v>1</v>
      </c>
      <c r="B10" s="130">
        <v>43102</v>
      </c>
      <c r="C10" s="57">
        <f t="shared" ref="C10:C28" si="3">D10-B10</f>
        <v>29</v>
      </c>
      <c r="D10" s="130">
        <v>43131</v>
      </c>
      <c r="E10" s="57">
        <f t="shared" ref="E10:E28" si="4">F10-D10</f>
        <v>28</v>
      </c>
      <c r="F10" s="130">
        <v>43159</v>
      </c>
      <c r="G10" s="57">
        <f t="shared" ref="G10:G28" si="5">H10-F10</f>
        <v>29</v>
      </c>
      <c r="H10" s="130">
        <v>43188</v>
      </c>
      <c r="I10" s="57">
        <f t="shared" ref="I10:I28" si="6">J10-H10</f>
        <v>31</v>
      </c>
      <c r="J10" s="130">
        <v>43219</v>
      </c>
      <c r="K10" s="57">
        <f t="shared" ref="K10:K28" si="7">L10-J10</f>
        <v>32</v>
      </c>
      <c r="L10" s="130">
        <v>43251</v>
      </c>
      <c r="M10" s="57">
        <f t="shared" ref="M10:M28" si="8">N10-L10</f>
        <v>29</v>
      </c>
      <c r="N10" s="129">
        <v>43280</v>
      </c>
      <c r="O10" s="57">
        <f t="shared" ref="O10:O28" si="9">P10-N10</f>
        <v>32</v>
      </c>
      <c r="P10" s="130">
        <v>43312</v>
      </c>
      <c r="Q10" s="57">
        <f t="shared" ref="Q10:Q28" si="10">R10-P10</f>
        <v>30</v>
      </c>
      <c r="R10" s="131">
        <v>43342</v>
      </c>
      <c r="S10" s="57">
        <f t="shared" ref="S10:S28" si="11">T10-R10</f>
        <v>32</v>
      </c>
      <c r="T10" s="132">
        <v>43374</v>
      </c>
      <c r="U10" s="57">
        <f t="shared" ref="U10:U28" si="12">V10-T10</f>
        <v>28</v>
      </c>
      <c r="V10" s="133">
        <v>43402</v>
      </c>
      <c r="W10" s="57">
        <f t="shared" ref="W10:W28" si="13">X10-V10</f>
        <v>30</v>
      </c>
      <c r="X10" s="134">
        <v>43432</v>
      </c>
      <c r="Y10" s="57">
        <f>Z10-X10</f>
        <v>29</v>
      </c>
      <c r="Z10" s="194">
        <v>43461</v>
      </c>
      <c r="AA10" s="102">
        <f t="shared" ref="AA10:AA27" si="14">AB10-Z10</f>
        <v>32</v>
      </c>
      <c r="AB10" s="194">
        <v>43493</v>
      </c>
      <c r="AC10" s="102">
        <f t="shared" ref="AC10:AC28" si="15">AD10-AB10</f>
        <v>28</v>
      </c>
      <c r="AD10" s="194">
        <v>43521</v>
      </c>
      <c r="AE10" s="102">
        <f t="shared" ref="AE10:AE28" si="16">AF10-AD10</f>
        <v>29</v>
      </c>
      <c r="AF10" s="194">
        <v>43550</v>
      </c>
      <c r="AG10" s="102">
        <f t="shared" ref="AG10:AG28" si="17">AH10-AF10</f>
        <v>31</v>
      </c>
      <c r="AH10" s="194">
        <v>43581</v>
      </c>
      <c r="AI10" s="102">
        <f t="shared" ref="AI10:AI28" si="18">AJ10-AH10</f>
        <v>34</v>
      </c>
      <c r="AJ10" s="194">
        <v>43615</v>
      </c>
      <c r="AK10" s="102">
        <f t="shared" ref="AK10:AK28" si="19">AL10-AJ10</f>
        <v>28</v>
      </c>
      <c r="AL10" s="196">
        <v>43643</v>
      </c>
      <c r="AM10" s="102">
        <f t="shared" ref="AM10:AM28" si="20">AN10-AL10</f>
        <v>29</v>
      </c>
      <c r="AN10" s="197">
        <v>43672</v>
      </c>
      <c r="AO10" s="102">
        <f t="shared" ref="AO10:AO28" si="21">AP10-AN10</f>
        <v>31</v>
      </c>
      <c r="AP10" s="198">
        <v>43703</v>
      </c>
      <c r="AQ10" s="102">
        <f t="shared" ref="AQ10:AQ28" si="22">AR10-AP10</f>
        <v>31</v>
      </c>
      <c r="AR10" s="136">
        <v>43734</v>
      </c>
      <c r="AS10" s="102">
        <f t="shared" ref="AS10:AS28" si="23">AT10-AR10</f>
        <v>30</v>
      </c>
      <c r="AT10" s="135">
        <v>43764</v>
      </c>
      <c r="AU10" s="102">
        <f t="shared" ref="AU10:AU28" si="24">AV10-AT10</f>
        <v>31</v>
      </c>
      <c r="AV10" s="194">
        <v>43795</v>
      </c>
      <c r="AW10" s="102">
        <f>AX10-AV10</f>
        <v>30</v>
      </c>
      <c r="AX10" s="194">
        <v>43825</v>
      </c>
    </row>
    <row r="11" spans="1:56" s="36" customFormat="1" ht="21.95" customHeight="1" x14ac:dyDescent="0.25">
      <c r="A11" s="31">
        <v>2</v>
      </c>
      <c r="B11" s="130">
        <v>43103</v>
      </c>
      <c r="C11" s="57">
        <f t="shared" si="3"/>
        <v>29</v>
      </c>
      <c r="D11" s="130">
        <v>43132</v>
      </c>
      <c r="E11" s="57">
        <f t="shared" si="4"/>
        <v>29</v>
      </c>
      <c r="F11" s="130">
        <v>43161</v>
      </c>
      <c r="G11" s="57">
        <f t="shared" si="5"/>
        <v>31</v>
      </c>
      <c r="H11" s="130">
        <v>43192</v>
      </c>
      <c r="I11" s="57">
        <f t="shared" si="6"/>
        <v>30</v>
      </c>
      <c r="J11" s="130">
        <v>43222</v>
      </c>
      <c r="K11" s="57">
        <f t="shared" si="7"/>
        <v>30</v>
      </c>
      <c r="L11" s="130">
        <v>43252</v>
      </c>
      <c r="M11" s="57">
        <f t="shared" si="8"/>
        <v>31</v>
      </c>
      <c r="N11" s="129">
        <v>43283</v>
      </c>
      <c r="O11" s="57">
        <f t="shared" si="9"/>
        <v>30</v>
      </c>
      <c r="P11" s="130">
        <v>43313</v>
      </c>
      <c r="Q11" s="57">
        <f t="shared" si="10"/>
        <v>30</v>
      </c>
      <c r="R11" s="131">
        <v>43343</v>
      </c>
      <c r="S11" s="57">
        <f t="shared" si="11"/>
        <v>32</v>
      </c>
      <c r="T11" s="132">
        <v>43375</v>
      </c>
      <c r="U11" s="57">
        <f t="shared" si="12"/>
        <v>28</v>
      </c>
      <c r="V11" s="133">
        <v>43403</v>
      </c>
      <c r="W11" s="57">
        <f t="shared" si="13"/>
        <v>30</v>
      </c>
      <c r="X11" s="134">
        <v>43433</v>
      </c>
      <c r="Y11" s="57">
        <f t="shared" ref="Y11:Y28" si="25">Z11-X11</f>
        <v>29</v>
      </c>
      <c r="Z11" s="194">
        <v>43462</v>
      </c>
      <c r="AA11" s="102">
        <f t="shared" si="14"/>
        <v>31</v>
      </c>
      <c r="AB11" s="194">
        <v>43493</v>
      </c>
      <c r="AC11" s="102">
        <f t="shared" si="15"/>
        <v>28</v>
      </c>
      <c r="AD11" s="194">
        <v>43521</v>
      </c>
      <c r="AE11" s="102">
        <f t="shared" si="16"/>
        <v>29</v>
      </c>
      <c r="AF11" s="194">
        <v>43550</v>
      </c>
      <c r="AG11" s="102">
        <f t="shared" si="17"/>
        <v>31</v>
      </c>
      <c r="AH11" s="194">
        <v>43581</v>
      </c>
      <c r="AI11" s="102">
        <f t="shared" si="18"/>
        <v>34</v>
      </c>
      <c r="AJ11" s="194">
        <v>43615</v>
      </c>
      <c r="AK11" s="102">
        <f t="shared" si="19"/>
        <v>28</v>
      </c>
      <c r="AL11" s="196">
        <v>43643</v>
      </c>
      <c r="AM11" s="102">
        <f t="shared" si="20"/>
        <v>29</v>
      </c>
      <c r="AN11" s="197">
        <v>43672</v>
      </c>
      <c r="AO11" s="102">
        <f t="shared" si="21"/>
        <v>31</v>
      </c>
      <c r="AP11" s="198">
        <v>43703</v>
      </c>
      <c r="AQ11" s="102">
        <f t="shared" si="22"/>
        <v>31</v>
      </c>
      <c r="AR11" s="136">
        <v>43734</v>
      </c>
      <c r="AS11" s="102">
        <f t="shared" si="23"/>
        <v>30</v>
      </c>
      <c r="AT11" s="135">
        <v>43764</v>
      </c>
      <c r="AU11" s="102">
        <f t="shared" si="24"/>
        <v>31</v>
      </c>
      <c r="AV11" s="194">
        <v>43795</v>
      </c>
      <c r="AW11" s="102">
        <f t="shared" ref="AW11:AW28" si="26">AX11-AV11</f>
        <v>30</v>
      </c>
      <c r="AX11" s="194">
        <v>43825</v>
      </c>
    </row>
    <row r="12" spans="1:56" s="36" customFormat="1" ht="21.95" customHeight="1" x14ac:dyDescent="0.25">
      <c r="A12" s="31">
        <v>3</v>
      </c>
      <c r="B12" s="130">
        <v>43104</v>
      </c>
      <c r="C12" s="57">
        <f t="shared" si="3"/>
        <v>29</v>
      </c>
      <c r="D12" s="130">
        <v>43133</v>
      </c>
      <c r="E12" s="57">
        <f t="shared" si="4"/>
        <v>29</v>
      </c>
      <c r="F12" s="130">
        <v>43162</v>
      </c>
      <c r="G12" s="57">
        <f t="shared" si="5"/>
        <v>31</v>
      </c>
      <c r="H12" s="130">
        <v>43193</v>
      </c>
      <c r="I12" s="57">
        <f t="shared" si="6"/>
        <v>30</v>
      </c>
      <c r="J12" s="130">
        <v>43223</v>
      </c>
      <c r="K12" s="57">
        <f t="shared" si="7"/>
        <v>32</v>
      </c>
      <c r="L12" s="130">
        <v>43255</v>
      </c>
      <c r="M12" s="57">
        <f t="shared" si="8"/>
        <v>29</v>
      </c>
      <c r="N12" s="129">
        <v>43284</v>
      </c>
      <c r="O12" s="57">
        <f t="shared" si="9"/>
        <v>30</v>
      </c>
      <c r="P12" s="130">
        <v>43314</v>
      </c>
      <c r="Q12" s="57">
        <f t="shared" si="10"/>
        <v>33</v>
      </c>
      <c r="R12" s="131">
        <v>43347</v>
      </c>
      <c r="S12" s="57">
        <f t="shared" si="11"/>
        <v>29</v>
      </c>
      <c r="T12" s="132">
        <v>43376</v>
      </c>
      <c r="U12" s="57">
        <f t="shared" si="12"/>
        <v>28</v>
      </c>
      <c r="V12" s="133">
        <v>43404</v>
      </c>
      <c r="W12" s="57">
        <f t="shared" si="13"/>
        <v>30</v>
      </c>
      <c r="X12" s="134">
        <v>43434</v>
      </c>
      <c r="Y12" s="57">
        <f t="shared" si="25"/>
        <v>31</v>
      </c>
      <c r="Z12" s="194">
        <v>43465</v>
      </c>
      <c r="AA12" s="102">
        <f t="shared" si="14"/>
        <v>28</v>
      </c>
      <c r="AB12" s="194">
        <v>43493</v>
      </c>
      <c r="AC12" s="102">
        <f t="shared" si="15"/>
        <v>28</v>
      </c>
      <c r="AD12" s="194">
        <v>43521</v>
      </c>
      <c r="AE12" s="102">
        <f t="shared" si="16"/>
        <v>29</v>
      </c>
      <c r="AF12" s="194">
        <v>43550</v>
      </c>
      <c r="AG12" s="102">
        <f t="shared" si="17"/>
        <v>31</v>
      </c>
      <c r="AH12" s="194">
        <v>43581</v>
      </c>
      <c r="AI12" s="102">
        <f t="shared" si="18"/>
        <v>34</v>
      </c>
      <c r="AJ12" s="194">
        <v>43615</v>
      </c>
      <c r="AK12" s="102">
        <f t="shared" si="19"/>
        <v>28</v>
      </c>
      <c r="AL12" s="196">
        <v>43643</v>
      </c>
      <c r="AM12" s="102">
        <f t="shared" si="20"/>
        <v>29</v>
      </c>
      <c r="AN12" s="197">
        <v>43672</v>
      </c>
      <c r="AO12" s="102">
        <f t="shared" si="21"/>
        <v>31</v>
      </c>
      <c r="AP12" s="198">
        <v>43703</v>
      </c>
      <c r="AQ12" s="102">
        <f t="shared" si="22"/>
        <v>31</v>
      </c>
      <c r="AR12" s="136">
        <v>43734</v>
      </c>
      <c r="AS12" s="102">
        <f t="shared" si="23"/>
        <v>30</v>
      </c>
      <c r="AT12" s="135">
        <v>43764</v>
      </c>
      <c r="AU12" s="102">
        <f t="shared" si="24"/>
        <v>31</v>
      </c>
      <c r="AV12" s="194">
        <v>43795</v>
      </c>
      <c r="AW12" s="102">
        <f t="shared" si="26"/>
        <v>30</v>
      </c>
      <c r="AX12" s="194">
        <v>43825</v>
      </c>
    </row>
    <row r="13" spans="1:56" s="36" customFormat="1" ht="21.95" customHeight="1" x14ac:dyDescent="0.25">
      <c r="A13" s="31">
        <v>4</v>
      </c>
      <c r="B13" s="130">
        <v>43105</v>
      </c>
      <c r="C13" s="57">
        <f t="shared" si="3"/>
        <v>31</v>
      </c>
      <c r="D13" s="130">
        <v>43136</v>
      </c>
      <c r="E13" s="57">
        <f t="shared" si="4"/>
        <v>29</v>
      </c>
      <c r="F13" s="130">
        <v>43165</v>
      </c>
      <c r="G13" s="57">
        <f t="shared" si="5"/>
        <v>29</v>
      </c>
      <c r="H13" s="130">
        <v>43194</v>
      </c>
      <c r="I13" s="57">
        <f t="shared" si="6"/>
        <v>30</v>
      </c>
      <c r="J13" s="130">
        <v>43224</v>
      </c>
      <c r="K13" s="57">
        <f t="shared" si="7"/>
        <v>32</v>
      </c>
      <c r="L13" s="130">
        <v>43256</v>
      </c>
      <c r="M13" s="57">
        <f t="shared" si="8"/>
        <v>30</v>
      </c>
      <c r="N13" s="129">
        <v>43286</v>
      </c>
      <c r="O13" s="57">
        <f t="shared" si="9"/>
        <v>29</v>
      </c>
      <c r="P13" s="130">
        <v>43315</v>
      </c>
      <c r="Q13" s="57">
        <f t="shared" si="10"/>
        <v>33</v>
      </c>
      <c r="R13" s="131">
        <v>43348</v>
      </c>
      <c r="S13" s="57">
        <f t="shared" si="11"/>
        <v>29</v>
      </c>
      <c r="T13" s="132">
        <v>43377</v>
      </c>
      <c r="U13" s="57">
        <f t="shared" si="12"/>
        <v>28</v>
      </c>
      <c r="V13" s="133">
        <v>43405</v>
      </c>
      <c r="W13" s="57">
        <f t="shared" si="13"/>
        <v>32</v>
      </c>
      <c r="X13" s="134">
        <v>43437</v>
      </c>
      <c r="Y13" s="57">
        <f t="shared" si="25"/>
        <v>30</v>
      </c>
      <c r="Z13" s="194">
        <v>43467</v>
      </c>
      <c r="AA13" s="102">
        <f t="shared" si="14"/>
        <v>26</v>
      </c>
      <c r="AB13" s="194">
        <v>43493</v>
      </c>
      <c r="AC13" s="102">
        <f t="shared" si="15"/>
        <v>28</v>
      </c>
      <c r="AD13" s="194">
        <v>43521</v>
      </c>
      <c r="AE13" s="102">
        <f t="shared" si="16"/>
        <v>29</v>
      </c>
      <c r="AF13" s="194">
        <v>43550</v>
      </c>
      <c r="AG13" s="102">
        <f t="shared" si="17"/>
        <v>31</v>
      </c>
      <c r="AH13" s="194">
        <v>43581</v>
      </c>
      <c r="AI13" s="102">
        <f t="shared" si="18"/>
        <v>34</v>
      </c>
      <c r="AJ13" s="194">
        <v>43615</v>
      </c>
      <c r="AK13" s="102">
        <f t="shared" si="19"/>
        <v>28</v>
      </c>
      <c r="AL13" s="196">
        <v>43643</v>
      </c>
      <c r="AM13" s="102">
        <f t="shared" si="20"/>
        <v>29</v>
      </c>
      <c r="AN13" s="197">
        <v>43672</v>
      </c>
      <c r="AO13" s="102">
        <f t="shared" si="21"/>
        <v>31</v>
      </c>
      <c r="AP13" s="198">
        <v>43703</v>
      </c>
      <c r="AQ13" s="102">
        <f t="shared" si="22"/>
        <v>31</v>
      </c>
      <c r="AR13" s="136">
        <v>43734</v>
      </c>
      <c r="AS13" s="102">
        <f t="shared" si="23"/>
        <v>30</v>
      </c>
      <c r="AT13" s="135">
        <v>43764</v>
      </c>
      <c r="AU13" s="102">
        <f t="shared" si="24"/>
        <v>31</v>
      </c>
      <c r="AV13" s="194">
        <v>43795</v>
      </c>
      <c r="AW13" s="102">
        <f t="shared" si="26"/>
        <v>30</v>
      </c>
      <c r="AX13" s="194">
        <v>43825</v>
      </c>
    </row>
    <row r="14" spans="1:56" s="36" customFormat="1" ht="21.95" customHeight="1" x14ac:dyDescent="0.25">
      <c r="A14" s="31">
        <v>5</v>
      </c>
      <c r="B14" s="130">
        <v>43108</v>
      </c>
      <c r="C14" s="57">
        <f t="shared" si="3"/>
        <v>29</v>
      </c>
      <c r="D14" s="130">
        <v>43137</v>
      </c>
      <c r="E14" s="57">
        <f t="shared" si="4"/>
        <v>29</v>
      </c>
      <c r="F14" s="130">
        <v>43166</v>
      </c>
      <c r="G14" s="57">
        <f t="shared" si="5"/>
        <v>29</v>
      </c>
      <c r="H14" s="130">
        <v>43195</v>
      </c>
      <c r="I14" s="57">
        <f t="shared" si="6"/>
        <v>30</v>
      </c>
      <c r="J14" s="130">
        <v>43225</v>
      </c>
      <c r="K14" s="57">
        <f t="shared" si="7"/>
        <v>32</v>
      </c>
      <c r="L14" s="130">
        <v>43257</v>
      </c>
      <c r="M14" s="57">
        <f t="shared" si="8"/>
        <v>30</v>
      </c>
      <c r="N14" s="129">
        <v>43287</v>
      </c>
      <c r="O14" s="57">
        <f t="shared" si="9"/>
        <v>31</v>
      </c>
      <c r="P14" s="130">
        <v>43318</v>
      </c>
      <c r="Q14" s="57">
        <f t="shared" si="10"/>
        <v>31</v>
      </c>
      <c r="R14" s="131">
        <v>43349</v>
      </c>
      <c r="S14" s="57">
        <f t="shared" si="11"/>
        <v>29</v>
      </c>
      <c r="T14" s="132">
        <v>43378</v>
      </c>
      <c r="U14" s="57">
        <f t="shared" si="12"/>
        <v>28</v>
      </c>
      <c r="V14" s="133">
        <v>43406</v>
      </c>
      <c r="W14" s="57">
        <f t="shared" si="13"/>
        <v>32</v>
      </c>
      <c r="X14" s="134">
        <v>43438</v>
      </c>
      <c r="Y14" s="57">
        <f t="shared" si="25"/>
        <v>30</v>
      </c>
      <c r="Z14" s="194">
        <v>43468</v>
      </c>
      <c r="AA14" s="102">
        <f t="shared" si="14"/>
        <v>25</v>
      </c>
      <c r="AB14" s="194">
        <v>43493</v>
      </c>
      <c r="AC14" s="102">
        <f t="shared" si="15"/>
        <v>28</v>
      </c>
      <c r="AD14" s="194">
        <v>43521</v>
      </c>
      <c r="AE14" s="102">
        <f t="shared" si="16"/>
        <v>29</v>
      </c>
      <c r="AF14" s="194">
        <v>43550</v>
      </c>
      <c r="AG14" s="102">
        <f t="shared" si="17"/>
        <v>31</v>
      </c>
      <c r="AH14" s="194">
        <v>43581</v>
      </c>
      <c r="AI14" s="102">
        <f t="shared" si="18"/>
        <v>34</v>
      </c>
      <c r="AJ14" s="194">
        <v>43615</v>
      </c>
      <c r="AK14" s="102">
        <f t="shared" si="19"/>
        <v>28</v>
      </c>
      <c r="AL14" s="196">
        <v>43643</v>
      </c>
      <c r="AM14" s="102">
        <f t="shared" si="20"/>
        <v>29</v>
      </c>
      <c r="AN14" s="197">
        <v>43672</v>
      </c>
      <c r="AO14" s="102">
        <f t="shared" si="21"/>
        <v>31</v>
      </c>
      <c r="AP14" s="198">
        <v>43703</v>
      </c>
      <c r="AQ14" s="102">
        <f t="shared" si="22"/>
        <v>31</v>
      </c>
      <c r="AR14" s="136">
        <v>43734</v>
      </c>
      <c r="AS14" s="102">
        <f t="shared" si="23"/>
        <v>30</v>
      </c>
      <c r="AT14" s="135">
        <v>43764</v>
      </c>
      <c r="AU14" s="102">
        <f t="shared" si="24"/>
        <v>31</v>
      </c>
      <c r="AV14" s="194">
        <v>43795</v>
      </c>
      <c r="AW14" s="102">
        <f t="shared" si="26"/>
        <v>30</v>
      </c>
      <c r="AX14" s="194">
        <v>43825</v>
      </c>
    </row>
    <row r="15" spans="1:56" s="36" customFormat="1" ht="21.95" customHeight="1" x14ac:dyDescent="0.25">
      <c r="A15" s="31">
        <v>6</v>
      </c>
      <c r="B15" s="130">
        <v>43109</v>
      </c>
      <c r="C15" s="57">
        <f t="shared" si="3"/>
        <v>29</v>
      </c>
      <c r="D15" s="130">
        <v>43138</v>
      </c>
      <c r="E15" s="57">
        <f t="shared" si="4"/>
        <v>29</v>
      </c>
      <c r="F15" s="130">
        <v>43167</v>
      </c>
      <c r="G15" s="57">
        <f t="shared" si="5"/>
        <v>29</v>
      </c>
      <c r="H15" s="130">
        <v>43196</v>
      </c>
      <c r="I15" s="57">
        <f t="shared" si="6"/>
        <v>30</v>
      </c>
      <c r="J15" s="130">
        <v>43226</v>
      </c>
      <c r="K15" s="57">
        <f t="shared" si="7"/>
        <v>32</v>
      </c>
      <c r="L15" s="130">
        <v>43258</v>
      </c>
      <c r="M15" s="57">
        <f t="shared" si="8"/>
        <v>32</v>
      </c>
      <c r="N15" s="129">
        <v>43290</v>
      </c>
      <c r="O15" s="57">
        <f t="shared" si="9"/>
        <v>29</v>
      </c>
      <c r="P15" s="130">
        <v>43319</v>
      </c>
      <c r="Q15" s="57">
        <f t="shared" si="10"/>
        <v>31</v>
      </c>
      <c r="R15" s="131">
        <v>43350</v>
      </c>
      <c r="S15" s="57">
        <f t="shared" si="11"/>
        <v>31</v>
      </c>
      <c r="T15" s="132">
        <v>43381</v>
      </c>
      <c r="U15" s="57">
        <f t="shared" si="12"/>
        <v>28</v>
      </c>
      <c r="V15" s="133">
        <v>43409</v>
      </c>
      <c r="W15" s="57">
        <f t="shared" si="13"/>
        <v>30</v>
      </c>
      <c r="X15" s="134">
        <v>43439</v>
      </c>
      <c r="Y15" s="57">
        <f t="shared" si="25"/>
        <v>30</v>
      </c>
      <c r="Z15" s="194">
        <v>43469</v>
      </c>
      <c r="AA15" s="102">
        <f t="shared" si="14"/>
        <v>24</v>
      </c>
      <c r="AB15" s="194">
        <v>43493</v>
      </c>
      <c r="AC15" s="102">
        <f t="shared" si="15"/>
        <v>28</v>
      </c>
      <c r="AD15" s="194">
        <v>43521</v>
      </c>
      <c r="AE15" s="102">
        <f t="shared" si="16"/>
        <v>29</v>
      </c>
      <c r="AF15" s="194">
        <v>43550</v>
      </c>
      <c r="AG15" s="102">
        <f t="shared" si="17"/>
        <v>31</v>
      </c>
      <c r="AH15" s="194">
        <v>43581</v>
      </c>
      <c r="AI15" s="102">
        <f t="shared" si="18"/>
        <v>34</v>
      </c>
      <c r="AJ15" s="194">
        <v>43615</v>
      </c>
      <c r="AK15" s="102">
        <f t="shared" si="19"/>
        <v>28</v>
      </c>
      <c r="AL15" s="196">
        <v>43643</v>
      </c>
      <c r="AM15" s="102">
        <f t="shared" si="20"/>
        <v>29</v>
      </c>
      <c r="AN15" s="197">
        <v>43672</v>
      </c>
      <c r="AO15" s="102">
        <f t="shared" si="21"/>
        <v>31</v>
      </c>
      <c r="AP15" s="198">
        <v>43703</v>
      </c>
      <c r="AQ15" s="102">
        <f t="shared" si="22"/>
        <v>31</v>
      </c>
      <c r="AR15" s="136">
        <v>43734</v>
      </c>
      <c r="AS15" s="102">
        <f t="shared" si="23"/>
        <v>30</v>
      </c>
      <c r="AT15" s="135">
        <v>43764</v>
      </c>
      <c r="AU15" s="102">
        <f t="shared" si="24"/>
        <v>31</v>
      </c>
      <c r="AV15" s="194">
        <v>43795</v>
      </c>
      <c r="AW15" s="102">
        <f t="shared" si="26"/>
        <v>30</v>
      </c>
      <c r="AX15" s="194">
        <v>43825</v>
      </c>
    </row>
    <row r="16" spans="1:56" s="36" customFormat="1" ht="21.95" customHeight="1" x14ac:dyDescent="0.25">
      <c r="A16" s="31">
        <v>7</v>
      </c>
      <c r="B16" s="130">
        <v>43110</v>
      </c>
      <c r="C16" s="57">
        <f t="shared" si="3"/>
        <v>29</v>
      </c>
      <c r="D16" s="130">
        <v>43139</v>
      </c>
      <c r="E16" s="57">
        <f t="shared" si="4"/>
        <v>29</v>
      </c>
      <c r="F16" s="130">
        <v>43168</v>
      </c>
      <c r="G16" s="57">
        <f t="shared" si="5"/>
        <v>31</v>
      </c>
      <c r="H16" s="130">
        <v>43199</v>
      </c>
      <c r="I16" s="57">
        <f t="shared" si="6"/>
        <v>30</v>
      </c>
      <c r="J16" s="130">
        <v>43229</v>
      </c>
      <c r="K16" s="57">
        <f t="shared" si="7"/>
        <v>30</v>
      </c>
      <c r="L16" s="130">
        <v>43259</v>
      </c>
      <c r="M16" s="57">
        <f t="shared" si="8"/>
        <v>32</v>
      </c>
      <c r="N16" s="129">
        <v>43291</v>
      </c>
      <c r="O16" s="57">
        <f t="shared" si="9"/>
        <v>29</v>
      </c>
      <c r="P16" s="130">
        <v>43320</v>
      </c>
      <c r="Q16" s="57">
        <f t="shared" si="10"/>
        <v>33</v>
      </c>
      <c r="R16" s="131">
        <v>43353</v>
      </c>
      <c r="S16" s="57">
        <f t="shared" si="11"/>
        <v>29</v>
      </c>
      <c r="T16" s="132">
        <v>43382</v>
      </c>
      <c r="U16" s="57">
        <f t="shared" si="12"/>
        <v>28</v>
      </c>
      <c r="V16" s="133">
        <v>43410</v>
      </c>
      <c r="W16" s="57">
        <f t="shared" si="13"/>
        <v>30</v>
      </c>
      <c r="X16" s="134">
        <v>43440</v>
      </c>
      <c r="Y16" s="57">
        <f t="shared" si="25"/>
        <v>32</v>
      </c>
      <c r="Z16" s="194">
        <v>43472</v>
      </c>
      <c r="AA16" s="102">
        <f t="shared" si="14"/>
        <v>21</v>
      </c>
      <c r="AB16" s="194">
        <v>43493</v>
      </c>
      <c r="AC16" s="102">
        <f t="shared" si="15"/>
        <v>28</v>
      </c>
      <c r="AD16" s="194">
        <v>43521</v>
      </c>
      <c r="AE16" s="102">
        <f t="shared" si="16"/>
        <v>29</v>
      </c>
      <c r="AF16" s="194">
        <v>43550</v>
      </c>
      <c r="AG16" s="102">
        <f t="shared" si="17"/>
        <v>31</v>
      </c>
      <c r="AH16" s="194">
        <v>43581</v>
      </c>
      <c r="AI16" s="102">
        <f t="shared" si="18"/>
        <v>34</v>
      </c>
      <c r="AJ16" s="194">
        <v>43615</v>
      </c>
      <c r="AK16" s="102">
        <f t="shared" si="19"/>
        <v>28</v>
      </c>
      <c r="AL16" s="196">
        <v>43643</v>
      </c>
      <c r="AM16" s="102">
        <f t="shared" si="20"/>
        <v>29</v>
      </c>
      <c r="AN16" s="197">
        <v>43672</v>
      </c>
      <c r="AO16" s="102">
        <f t="shared" si="21"/>
        <v>31</v>
      </c>
      <c r="AP16" s="198">
        <v>43703</v>
      </c>
      <c r="AQ16" s="102">
        <f t="shared" si="22"/>
        <v>31</v>
      </c>
      <c r="AR16" s="136">
        <v>43734</v>
      </c>
      <c r="AS16" s="102">
        <f t="shared" si="23"/>
        <v>30</v>
      </c>
      <c r="AT16" s="135">
        <v>43764</v>
      </c>
      <c r="AU16" s="102">
        <f t="shared" si="24"/>
        <v>31</v>
      </c>
      <c r="AV16" s="194">
        <v>43795</v>
      </c>
      <c r="AW16" s="102">
        <f t="shared" si="26"/>
        <v>30</v>
      </c>
      <c r="AX16" s="194">
        <v>43825</v>
      </c>
    </row>
    <row r="17" spans="1:50" s="36" customFormat="1" ht="21.95" customHeight="1" x14ac:dyDescent="0.25">
      <c r="A17" s="31">
        <v>8</v>
      </c>
      <c r="B17" s="130">
        <v>43111</v>
      </c>
      <c r="C17" s="57">
        <f t="shared" si="3"/>
        <v>29</v>
      </c>
      <c r="D17" s="130">
        <v>43140</v>
      </c>
      <c r="E17" s="57">
        <f t="shared" si="4"/>
        <v>29</v>
      </c>
      <c r="F17" s="130">
        <v>43169</v>
      </c>
      <c r="G17" s="57">
        <f t="shared" si="5"/>
        <v>31</v>
      </c>
      <c r="H17" s="130">
        <v>43200</v>
      </c>
      <c r="I17" s="57">
        <f t="shared" si="6"/>
        <v>30</v>
      </c>
      <c r="J17" s="130">
        <v>43230</v>
      </c>
      <c r="K17" s="57">
        <f t="shared" si="7"/>
        <v>32</v>
      </c>
      <c r="L17" s="130">
        <v>43262</v>
      </c>
      <c r="M17" s="57">
        <f t="shared" si="8"/>
        <v>30</v>
      </c>
      <c r="N17" s="129">
        <v>43292</v>
      </c>
      <c r="O17" s="57">
        <f t="shared" si="9"/>
        <v>29</v>
      </c>
      <c r="P17" s="130">
        <v>43321</v>
      </c>
      <c r="Q17" s="57">
        <f t="shared" si="10"/>
        <v>33</v>
      </c>
      <c r="R17" s="131">
        <v>43354</v>
      </c>
      <c r="S17" s="57">
        <f t="shared" si="11"/>
        <v>29</v>
      </c>
      <c r="T17" s="132">
        <v>43383</v>
      </c>
      <c r="U17" s="57">
        <f t="shared" si="12"/>
        <v>28</v>
      </c>
      <c r="V17" s="133">
        <v>43411</v>
      </c>
      <c r="W17" s="57">
        <f t="shared" si="13"/>
        <v>30</v>
      </c>
      <c r="X17" s="134">
        <v>43441</v>
      </c>
      <c r="Y17" s="57">
        <f t="shared" si="25"/>
        <v>32</v>
      </c>
      <c r="Z17" s="194">
        <v>43473</v>
      </c>
      <c r="AA17" s="102">
        <f t="shared" si="14"/>
        <v>20</v>
      </c>
      <c r="AB17" s="194">
        <v>43493</v>
      </c>
      <c r="AC17" s="102">
        <f t="shared" si="15"/>
        <v>28</v>
      </c>
      <c r="AD17" s="194">
        <v>43521</v>
      </c>
      <c r="AE17" s="102">
        <f t="shared" si="16"/>
        <v>29</v>
      </c>
      <c r="AF17" s="194">
        <v>43550</v>
      </c>
      <c r="AG17" s="102">
        <f t="shared" si="17"/>
        <v>31</v>
      </c>
      <c r="AH17" s="194">
        <v>43581</v>
      </c>
      <c r="AI17" s="102">
        <f t="shared" si="18"/>
        <v>34</v>
      </c>
      <c r="AJ17" s="194">
        <v>43615</v>
      </c>
      <c r="AK17" s="102">
        <f t="shared" si="19"/>
        <v>28</v>
      </c>
      <c r="AL17" s="196">
        <v>43643</v>
      </c>
      <c r="AM17" s="102">
        <f t="shared" si="20"/>
        <v>29</v>
      </c>
      <c r="AN17" s="197">
        <v>43672</v>
      </c>
      <c r="AO17" s="102">
        <f t="shared" si="21"/>
        <v>31</v>
      </c>
      <c r="AP17" s="198">
        <v>43703</v>
      </c>
      <c r="AQ17" s="102">
        <f t="shared" si="22"/>
        <v>31</v>
      </c>
      <c r="AR17" s="136">
        <v>43734</v>
      </c>
      <c r="AS17" s="102">
        <f t="shared" si="23"/>
        <v>30</v>
      </c>
      <c r="AT17" s="135">
        <v>43764</v>
      </c>
      <c r="AU17" s="102">
        <f t="shared" si="24"/>
        <v>31</v>
      </c>
      <c r="AV17" s="194">
        <v>43795</v>
      </c>
      <c r="AW17" s="102">
        <f t="shared" si="26"/>
        <v>30</v>
      </c>
      <c r="AX17" s="194">
        <v>43825</v>
      </c>
    </row>
    <row r="18" spans="1:50" s="36" customFormat="1" ht="21.95" customHeight="1" x14ac:dyDescent="0.25">
      <c r="A18" s="31">
        <v>9</v>
      </c>
      <c r="B18" s="130">
        <v>43112</v>
      </c>
      <c r="C18" s="57">
        <f t="shared" si="3"/>
        <v>31</v>
      </c>
      <c r="D18" s="130">
        <v>43143</v>
      </c>
      <c r="E18" s="57">
        <f t="shared" si="4"/>
        <v>29</v>
      </c>
      <c r="F18" s="130">
        <v>43172</v>
      </c>
      <c r="G18" s="57">
        <f t="shared" si="5"/>
        <v>29</v>
      </c>
      <c r="H18" s="130">
        <v>43201</v>
      </c>
      <c r="I18" s="57">
        <f t="shared" si="6"/>
        <v>30</v>
      </c>
      <c r="J18" s="130">
        <v>43231</v>
      </c>
      <c r="K18" s="57">
        <f t="shared" si="7"/>
        <v>32</v>
      </c>
      <c r="L18" s="130">
        <v>43263</v>
      </c>
      <c r="M18" s="57">
        <f t="shared" si="8"/>
        <v>30</v>
      </c>
      <c r="N18" s="129">
        <v>43293</v>
      </c>
      <c r="O18" s="57">
        <f t="shared" si="9"/>
        <v>29</v>
      </c>
      <c r="P18" s="130">
        <v>43322</v>
      </c>
      <c r="Q18" s="57">
        <f t="shared" si="10"/>
        <v>33</v>
      </c>
      <c r="R18" s="131">
        <v>43355</v>
      </c>
      <c r="S18" s="57">
        <f t="shared" si="11"/>
        <v>29</v>
      </c>
      <c r="T18" s="132">
        <v>43384</v>
      </c>
      <c r="U18" s="57">
        <f t="shared" si="12"/>
        <v>28</v>
      </c>
      <c r="V18" s="133">
        <v>43412</v>
      </c>
      <c r="W18" s="57">
        <f t="shared" si="13"/>
        <v>32</v>
      </c>
      <c r="X18" s="134">
        <v>43444</v>
      </c>
      <c r="Y18" s="57">
        <f t="shared" si="25"/>
        <v>30</v>
      </c>
      <c r="Z18" s="194">
        <v>43474</v>
      </c>
      <c r="AA18" s="102">
        <f t="shared" si="14"/>
        <v>19</v>
      </c>
      <c r="AB18" s="194">
        <v>43493</v>
      </c>
      <c r="AC18" s="102">
        <f t="shared" si="15"/>
        <v>28</v>
      </c>
      <c r="AD18" s="194">
        <v>43521</v>
      </c>
      <c r="AE18" s="102">
        <f t="shared" si="16"/>
        <v>29</v>
      </c>
      <c r="AF18" s="194">
        <v>43550</v>
      </c>
      <c r="AG18" s="102">
        <f t="shared" si="17"/>
        <v>31</v>
      </c>
      <c r="AH18" s="194">
        <v>43581</v>
      </c>
      <c r="AI18" s="102">
        <f t="shared" si="18"/>
        <v>34</v>
      </c>
      <c r="AJ18" s="194">
        <v>43615</v>
      </c>
      <c r="AK18" s="102">
        <f t="shared" si="19"/>
        <v>28</v>
      </c>
      <c r="AL18" s="196">
        <v>43643</v>
      </c>
      <c r="AM18" s="102">
        <f t="shared" si="20"/>
        <v>29</v>
      </c>
      <c r="AN18" s="197">
        <v>43672</v>
      </c>
      <c r="AO18" s="102">
        <f t="shared" si="21"/>
        <v>31</v>
      </c>
      <c r="AP18" s="198">
        <v>43703</v>
      </c>
      <c r="AQ18" s="102">
        <f t="shared" si="22"/>
        <v>31</v>
      </c>
      <c r="AR18" s="136">
        <v>43734</v>
      </c>
      <c r="AS18" s="102">
        <f t="shared" si="23"/>
        <v>30</v>
      </c>
      <c r="AT18" s="135">
        <v>43764</v>
      </c>
      <c r="AU18" s="102">
        <f t="shared" si="24"/>
        <v>31</v>
      </c>
      <c r="AV18" s="194">
        <v>43795</v>
      </c>
      <c r="AW18" s="102">
        <f t="shared" si="26"/>
        <v>30</v>
      </c>
      <c r="AX18" s="194">
        <v>43825</v>
      </c>
    </row>
    <row r="19" spans="1:50" s="36" customFormat="1" ht="21.95" customHeight="1" x14ac:dyDescent="0.25">
      <c r="A19" s="31">
        <v>10</v>
      </c>
      <c r="B19" s="130">
        <v>43115</v>
      </c>
      <c r="C19" s="57">
        <f t="shared" si="3"/>
        <v>29</v>
      </c>
      <c r="D19" s="130">
        <v>43144</v>
      </c>
      <c r="E19" s="57">
        <f t="shared" si="4"/>
        <v>29</v>
      </c>
      <c r="F19" s="130">
        <v>43173</v>
      </c>
      <c r="G19" s="57">
        <f t="shared" si="5"/>
        <v>29</v>
      </c>
      <c r="H19" s="130">
        <v>43202</v>
      </c>
      <c r="I19" s="57">
        <f t="shared" si="6"/>
        <v>30</v>
      </c>
      <c r="J19" s="130">
        <v>43232</v>
      </c>
      <c r="K19" s="57">
        <f t="shared" si="7"/>
        <v>32</v>
      </c>
      <c r="L19" s="130">
        <v>43264</v>
      </c>
      <c r="M19" s="57">
        <f t="shared" si="8"/>
        <v>30</v>
      </c>
      <c r="N19" s="129">
        <v>43294</v>
      </c>
      <c r="O19" s="57">
        <f t="shared" si="9"/>
        <v>31</v>
      </c>
      <c r="P19" s="130">
        <v>43325</v>
      </c>
      <c r="Q19" s="57">
        <f t="shared" si="10"/>
        <v>31</v>
      </c>
      <c r="R19" s="131">
        <v>43356</v>
      </c>
      <c r="S19" s="57">
        <f t="shared" si="11"/>
        <v>29</v>
      </c>
      <c r="T19" s="132">
        <v>43385</v>
      </c>
      <c r="U19" s="57">
        <f t="shared" si="12"/>
        <v>28</v>
      </c>
      <c r="V19" s="133">
        <v>43413</v>
      </c>
      <c r="W19" s="57">
        <f t="shared" si="13"/>
        <v>32</v>
      </c>
      <c r="X19" s="134">
        <v>43445</v>
      </c>
      <c r="Y19" s="57">
        <f t="shared" si="25"/>
        <v>30</v>
      </c>
      <c r="Z19" s="194">
        <v>43475</v>
      </c>
      <c r="AA19" s="102">
        <f t="shared" si="14"/>
        <v>18</v>
      </c>
      <c r="AB19" s="194">
        <v>43493</v>
      </c>
      <c r="AC19" s="102">
        <f t="shared" si="15"/>
        <v>28</v>
      </c>
      <c r="AD19" s="194">
        <v>43521</v>
      </c>
      <c r="AE19" s="102">
        <f t="shared" si="16"/>
        <v>29</v>
      </c>
      <c r="AF19" s="194">
        <v>43550</v>
      </c>
      <c r="AG19" s="102">
        <f t="shared" si="17"/>
        <v>31</v>
      </c>
      <c r="AH19" s="194">
        <v>43581</v>
      </c>
      <c r="AI19" s="102">
        <f t="shared" si="18"/>
        <v>34</v>
      </c>
      <c r="AJ19" s="194">
        <v>43615</v>
      </c>
      <c r="AK19" s="102">
        <f t="shared" si="19"/>
        <v>28</v>
      </c>
      <c r="AL19" s="196">
        <v>43643</v>
      </c>
      <c r="AM19" s="102">
        <f t="shared" si="20"/>
        <v>29</v>
      </c>
      <c r="AN19" s="197">
        <v>43672</v>
      </c>
      <c r="AO19" s="102">
        <f t="shared" si="21"/>
        <v>31</v>
      </c>
      <c r="AP19" s="198">
        <v>43703</v>
      </c>
      <c r="AQ19" s="102">
        <f t="shared" si="22"/>
        <v>31</v>
      </c>
      <c r="AR19" s="136">
        <v>43734</v>
      </c>
      <c r="AS19" s="102">
        <f t="shared" si="23"/>
        <v>30</v>
      </c>
      <c r="AT19" s="135">
        <v>43764</v>
      </c>
      <c r="AU19" s="102">
        <f t="shared" si="24"/>
        <v>31</v>
      </c>
      <c r="AV19" s="194">
        <v>43795</v>
      </c>
      <c r="AW19" s="102">
        <f t="shared" si="26"/>
        <v>30</v>
      </c>
      <c r="AX19" s="194">
        <v>43825</v>
      </c>
    </row>
    <row r="20" spans="1:50" s="36" customFormat="1" ht="21.95" customHeight="1" x14ac:dyDescent="0.25">
      <c r="A20" s="31">
        <v>11</v>
      </c>
      <c r="B20" s="130">
        <v>43116</v>
      </c>
      <c r="C20" s="57">
        <f t="shared" si="3"/>
        <v>29</v>
      </c>
      <c r="D20" s="130">
        <v>43145</v>
      </c>
      <c r="E20" s="57">
        <f t="shared" si="4"/>
        <v>29</v>
      </c>
      <c r="F20" s="130">
        <v>43174</v>
      </c>
      <c r="G20" s="57">
        <f t="shared" si="5"/>
        <v>29</v>
      </c>
      <c r="H20" s="130">
        <v>43203</v>
      </c>
      <c r="I20" s="57">
        <f t="shared" si="6"/>
        <v>30</v>
      </c>
      <c r="J20" s="130">
        <v>43233</v>
      </c>
      <c r="K20" s="57">
        <f t="shared" si="7"/>
        <v>32</v>
      </c>
      <c r="L20" s="130">
        <v>43265</v>
      </c>
      <c r="M20" s="57">
        <f t="shared" si="8"/>
        <v>32</v>
      </c>
      <c r="N20" s="129">
        <v>43297</v>
      </c>
      <c r="O20" s="57">
        <f t="shared" si="9"/>
        <v>29</v>
      </c>
      <c r="P20" s="130">
        <v>43326</v>
      </c>
      <c r="Q20" s="57">
        <f t="shared" si="10"/>
        <v>31</v>
      </c>
      <c r="R20" s="131">
        <v>43357</v>
      </c>
      <c r="S20" s="57">
        <f t="shared" si="11"/>
        <v>31</v>
      </c>
      <c r="T20" s="132">
        <v>43388</v>
      </c>
      <c r="U20" s="57">
        <f t="shared" si="12"/>
        <v>28</v>
      </c>
      <c r="V20" s="133">
        <v>43416</v>
      </c>
      <c r="W20" s="57">
        <f t="shared" si="13"/>
        <v>30</v>
      </c>
      <c r="X20" s="134">
        <v>43446</v>
      </c>
      <c r="Y20" s="57">
        <f t="shared" si="25"/>
        <v>30</v>
      </c>
      <c r="Z20" s="194">
        <v>43476</v>
      </c>
      <c r="AA20" s="102">
        <f t="shared" si="14"/>
        <v>17</v>
      </c>
      <c r="AB20" s="194">
        <v>43493</v>
      </c>
      <c r="AC20" s="102">
        <f t="shared" si="15"/>
        <v>28</v>
      </c>
      <c r="AD20" s="194">
        <v>43521</v>
      </c>
      <c r="AE20" s="102">
        <f t="shared" si="16"/>
        <v>29</v>
      </c>
      <c r="AF20" s="194">
        <v>43550</v>
      </c>
      <c r="AG20" s="102">
        <f t="shared" si="17"/>
        <v>31</v>
      </c>
      <c r="AH20" s="194">
        <v>43581</v>
      </c>
      <c r="AI20" s="102">
        <f t="shared" si="18"/>
        <v>34</v>
      </c>
      <c r="AJ20" s="194">
        <v>43615</v>
      </c>
      <c r="AK20" s="102">
        <f t="shared" si="19"/>
        <v>28</v>
      </c>
      <c r="AL20" s="196">
        <v>43643</v>
      </c>
      <c r="AM20" s="102">
        <f t="shared" si="20"/>
        <v>29</v>
      </c>
      <c r="AN20" s="197">
        <v>43672</v>
      </c>
      <c r="AO20" s="102">
        <f t="shared" si="21"/>
        <v>31</v>
      </c>
      <c r="AP20" s="198">
        <v>43703</v>
      </c>
      <c r="AQ20" s="102">
        <f t="shared" si="22"/>
        <v>31</v>
      </c>
      <c r="AR20" s="136">
        <v>43734</v>
      </c>
      <c r="AS20" s="102">
        <f t="shared" si="23"/>
        <v>30</v>
      </c>
      <c r="AT20" s="135">
        <v>43764</v>
      </c>
      <c r="AU20" s="102">
        <f t="shared" si="24"/>
        <v>31</v>
      </c>
      <c r="AV20" s="194">
        <v>43795</v>
      </c>
      <c r="AW20" s="102">
        <f t="shared" si="26"/>
        <v>30</v>
      </c>
      <c r="AX20" s="194">
        <v>43825</v>
      </c>
    </row>
    <row r="21" spans="1:50" s="36" customFormat="1" ht="21.95" customHeight="1" x14ac:dyDescent="0.25">
      <c r="A21" s="31">
        <v>12</v>
      </c>
      <c r="B21" s="130">
        <v>43117</v>
      </c>
      <c r="C21" s="57">
        <f t="shared" si="3"/>
        <v>29</v>
      </c>
      <c r="D21" s="130">
        <v>43146</v>
      </c>
      <c r="E21" s="57">
        <f t="shared" si="4"/>
        <v>29</v>
      </c>
      <c r="F21" s="130">
        <v>43175</v>
      </c>
      <c r="G21" s="57">
        <f t="shared" si="5"/>
        <v>31</v>
      </c>
      <c r="H21" s="130">
        <v>43206</v>
      </c>
      <c r="I21" s="57">
        <f t="shared" si="6"/>
        <v>30</v>
      </c>
      <c r="J21" s="130">
        <v>43236</v>
      </c>
      <c r="K21" s="57">
        <f t="shared" si="7"/>
        <v>30</v>
      </c>
      <c r="L21" s="130">
        <v>43266</v>
      </c>
      <c r="M21" s="57">
        <f t="shared" si="8"/>
        <v>32</v>
      </c>
      <c r="N21" s="129">
        <v>43298</v>
      </c>
      <c r="O21" s="57">
        <f t="shared" si="9"/>
        <v>29</v>
      </c>
      <c r="P21" s="130">
        <v>43327</v>
      </c>
      <c r="Q21" s="57">
        <f t="shared" si="10"/>
        <v>33</v>
      </c>
      <c r="R21" s="131">
        <v>43360</v>
      </c>
      <c r="S21" s="57">
        <f t="shared" si="11"/>
        <v>29</v>
      </c>
      <c r="T21" s="132">
        <v>43389</v>
      </c>
      <c r="U21" s="57">
        <f t="shared" si="12"/>
        <v>28</v>
      </c>
      <c r="V21" s="133">
        <v>43417</v>
      </c>
      <c r="W21" s="57">
        <f t="shared" si="13"/>
        <v>30</v>
      </c>
      <c r="X21" s="134">
        <v>43447</v>
      </c>
      <c r="Y21" s="57">
        <f t="shared" si="25"/>
        <v>32</v>
      </c>
      <c r="Z21" s="194">
        <v>43479</v>
      </c>
      <c r="AA21" s="102">
        <f t="shared" si="14"/>
        <v>14</v>
      </c>
      <c r="AB21" s="194">
        <v>43493</v>
      </c>
      <c r="AC21" s="102">
        <f t="shared" si="15"/>
        <v>28</v>
      </c>
      <c r="AD21" s="194">
        <v>43521</v>
      </c>
      <c r="AE21" s="102">
        <f t="shared" si="16"/>
        <v>29</v>
      </c>
      <c r="AF21" s="194">
        <v>43550</v>
      </c>
      <c r="AG21" s="102">
        <f t="shared" si="17"/>
        <v>31</v>
      </c>
      <c r="AH21" s="194">
        <v>43581</v>
      </c>
      <c r="AI21" s="102">
        <f t="shared" si="18"/>
        <v>34</v>
      </c>
      <c r="AJ21" s="194">
        <v>43615</v>
      </c>
      <c r="AK21" s="102">
        <f t="shared" si="19"/>
        <v>28</v>
      </c>
      <c r="AL21" s="196">
        <v>43643</v>
      </c>
      <c r="AM21" s="102">
        <f t="shared" si="20"/>
        <v>29</v>
      </c>
      <c r="AN21" s="197">
        <v>43672</v>
      </c>
      <c r="AO21" s="102">
        <f t="shared" si="21"/>
        <v>31</v>
      </c>
      <c r="AP21" s="198">
        <v>43703</v>
      </c>
      <c r="AQ21" s="102">
        <f t="shared" si="22"/>
        <v>31</v>
      </c>
      <c r="AR21" s="136">
        <v>43734</v>
      </c>
      <c r="AS21" s="102">
        <f t="shared" si="23"/>
        <v>30</v>
      </c>
      <c r="AT21" s="135">
        <v>43764</v>
      </c>
      <c r="AU21" s="102">
        <f t="shared" si="24"/>
        <v>31</v>
      </c>
      <c r="AV21" s="194">
        <v>43795</v>
      </c>
      <c r="AW21" s="102">
        <f t="shared" si="26"/>
        <v>30</v>
      </c>
      <c r="AX21" s="194">
        <v>43825</v>
      </c>
    </row>
    <row r="22" spans="1:50" s="36" customFormat="1" ht="21.95" customHeight="1" x14ac:dyDescent="0.25">
      <c r="A22" s="31">
        <v>13</v>
      </c>
      <c r="B22" s="130">
        <v>43118</v>
      </c>
      <c r="C22" s="57">
        <f t="shared" si="3"/>
        <v>29</v>
      </c>
      <c r="D22" s="130">
        <v>43147</v>
      </c>
      <c r="E22" s="57">
        <f t="shared" si="4"/>
        <v>29</v>
      </c>
      <c r="F22" s="130">
        <v>43176</v>
      </c>
      <c r="G22" s="57">
        <f t="shared" si="5"/>
        <v>31</v>
      </c>
      <c r="H22" s="130">
        <v>43207</v>
      </c>
      <c r="I22" s="57">
        <f t="shared" si="6"/>
        <v>30</v>
      </c>
      <c r="J22" s="130">
        <v>43237</v>
      </c>
      <c r="K22" s="57">
        <f t="shared" si="7"/>
        <v>32</v>
      </c>
      <c r="L22" s="130">
        <v>43269</v>
      </c>
      <c r="M22" s="57">
        <f t="shared" si="8"/>
        <v>30</v>
      </c>
      <c r="N22" s="129">
        <v>43299</v>
      </c>
      <c r="O22" s="57">
        <f t="shared" si="9"/>
        <v>29</v>
      </c>
      <c r="P22" s="130">
        <v>43328</v>
      </c>
      <c r="Q22" s="57">
        <f t="shared" si="10"/>
        <v>33</v>
      </c>
      <c r="R22" s="131">
        <v>43361</v>
      </c>
      <c r="S22" s="57">
        <f t="shared" si="11"/>
        <v>29</v>
      </c>
      <c r="T22" s="132">
        <v>43390</v>
      </c>
      <c r="U22" s="57">
        <f t="shared" si="12"/>
        <v>28</v>
      </c>
      <c r="V22" s="133">
        <v>43418</v>
      </c>
      <c r="W22" s="57">
        <f t="shared" si="13"/>
        <v>30</v>
      </c>
      <c r="X22" s="134">
        <v>43448</v>
      </c>
      <c r="Y22" s="57">
        <f t="shared" si="25"/>
        <v>32</v>
      </c>
      <c r="Z22" s="194">
        <v>43480</v>
      </c>
      <c r="AA22" s="102">
        <f t="shared" si="14"/>
        <v>13</v>
      </c>
      <c r="AB22" s="194">
        <v>43493</v>
      </c>
      <c r="AC22" s="102">
        <f t="shared" si="15"/>
        <v>28</v>
      </c>
      <c r="AD22" s="194">
        <v>43521</v>
      </c>
      <c r="AE22" s="102">
        <f t="shared" si="16"/>
        <v>29</v>
      </c>
      <c r="AF22" s="194">
        <v>43550</v>
      </c>
      <c r="AG22" s="102">
        <f t="shared" si="17"/>
        <v>31</v>
      </c>
      <c r="AH22" s="194">
        <v>43581</v>
      </c>
      <c r="AI22" s="102">
        <f t="shared" si="18"/>
        <v>34</v>
      </c>
      <c r="AJ22" s="194">
        <v>43615</v>
      </c>
      <c r="AK22" s="102">
        <f t="shared" si="19"/>
        <v>28</v>
      </c>
      <c r="AL22" s="196">
        <v>43643</v>
      </c>
      <c r="AM22" s="102">
        <f t="shared" si="20"/>
        <v>29</v>
      </c>
      <c r="AN22" s="197">
        <v>43672</v>
      </c>
      <c r="AO22" s="102">
        <f t="shared" si="21"/>
        <v>31</v>
      </c>
      <c r="AP22" s="198">
        <v>43703</v>
      </c>
      <c r="AQ22" s="102">
        <f t="shared" si="22"/>
        <v>31</v>
      </c>
      <c r="AR22" s="136">
        <v>43734</v>
      </c>
      <c r="AS22" s="102">
        <f t="shared" si="23"/>
        <v>30</v>
      </c>
      <c r="AT22" s="135">
        <v>43764</v>
      </c>
      <c r="AU22" s="102">
        <f t="shared" si="24"/>
        <v>31</v>
      </c>
      <c r="AV22" s="194">
        <v>43795</v>
      </c>
      <c r="AW22" s="102">
        <f t="shared" si="26"/>
        <v>30</v>
      </c>
      <c r="AX22" s="194">
        <v>43825</v>
      </c>
    </row>
    <row r="23" spans="1:50" s="36" customFormat="1" ht="21.95" customHeight="1" x14ac:dyDescent="0.25">
      <c r="A23" s="31">
        <v>14</v>
      </c>
      <c r="B23" s="130">
        <v>43119</v>
      </c>
      <c r="C23" s="57">
        <f t="shared" si="3"/>
        <v>31</v>
      </c>
      <c r="D23" s="130">
        <v>43150</v>
      </c>
      <c r="E23" s="57">
        <f t="shared" si="4"/>
        <v>29</v>
      </c>
      <c r="F23" s="130">
        <v>43179</v>
      </c>
      <c r="G23" s="57">
        <f t="shared" si="5"/>
        <v>29</v>
      </c>
      <c r="H23" s="130">
        <v>43208</v>
      </c>
      <c r="I23" s="57">
        <f t="shared" si="6"/>
        <v>30</v>
      </c>
      <c r="J23" s="130">
        <v>43238</v>
      </c>
      <c r="K23" s="57">
        <f t="shared" si="7"/>
        <v>32</v>
      </c>
      <c r="L23" s="130">
        <v>43270</v>
      </c>
      <c r="M23" s="57">
        <f t="shared" si="8"/>
        <v>30</v>
      </c>
      <c r="N23" s="129">
        <v>43300</v>
      </c>
      <c r="O23" s="57">
        <f t="shared" si="9"/>
        <v>29</v>
      </c>
      <c r="P23" s="130">
        <v>43329</v>
      </c>
      <c r="Q23" s="57">
        <f t="shared" si="10"/>
        <v>33</v>
      </c>
      <c r="R23" s="131">
        <v>43362</v>
      </c>
      <c r="S23" s="57">
        <f t="shared" si="11"/>
        <v>29</v>
      </c>
      <c r="T23" s="132">
        <v>43391</v>
      </c>
      <c r="U23" s="57">
        <f t="shared" si="12"/>
        <v>28</v>
      </c>
      <c r="V23" s="133">
        <v>43419</v>
      </c>
      <c r="W23" s="57">
        <f t="shared" si="13"/>
        <v>32</v>
      </c>
      <c r="X23" s="134">
        <v>43451</v>
      </c>
      <c r="Y23" s="57">
        <f t="shared" si="25"/>
        <v>30</v>
      </c>
      <c r="Z23" s="194">
        <v>43481</v>
      </c>
      <c r="AA23" s="102">
        <f t="shared" si="14"/>
        <v>12</v>
      </c>
      <c r="AB23" s="194">
        <v>43493</v>
      </c>
      <c r="AC23" s="102">
        <f t="shared" si="15"/>
        <v>28</v>
      </c>
      <c r="AD23" s="194">
        <v>43521</v>
      </c>
      <c r="AE23" s="102">
        <f t="shared" si="16"/>
        <v>29</v>
      </c>
      <c r="AF23" s="194">
        <v>43550</v>
      </c>
      <c r="AG23" s="102">
        <f t="shared" si="17"/>
        <v>31</v>
      </c>
      <c r="AH23" s="194">
        <v>43581</v>
      </c>
      <c r="AI23" s="102">
        <f t="shared" si="18"/>
        <v>34</v>
      </c>
      <c r="AJ23" s="194">
        <v>43615</v>
      </c>
      <c r="AK23" s="102">
        <f t="shared" si="19"/>
        <v>28</v>
      </c>
      <c r="AL23" s="196">
        <v>43643</v>
      </c>
      <c r="AM23" s="102">
        <f t="shared" si="20"/>
        <v>29</v>
      </c>
      <c r="AN23" s="197">
        <v>43672</v>
      </c>
      <c r="AO23" s="102">
        <f t="shared" si="21"/>
        <v>31</v>
      </c>
      <c r="AP23" s="198">
        <v>43703</v>
      </c>
      <c r="AQ23" s="102">
        <f t="shared" si="22"/>
        <v>31</v>
      </c>
      <c r="AR23" s="136">
        <v>43734</v>
      </c>
      <c r="AS23" s="102">
        <f t="shared" si="23"/>
        <v>30</v>
      </c>
      <c r="AT23" s="135">
        <v>43764</v>
      </c>
      <c r="AU23" s="102">
        <f t="shared" si="24"/>
        <v>31</v>
      </c>
      <c r="AV23" s="194">
        <v>43795</v>
      </c>
      <c r="AW23" s="102">
        <f t="shared" si="26"/>
        <v>30</v>
      </c>
      <c r="AX23" s="194">
        <v>43825</v>
      </c>
    </row>
    <row r="24" spans="1:50" s="36" customFormat="1" ht="21.95" customHeight="1" x14ac:dyDescent="0.25">
      <c r="A24" s="31">
        <v>15</v>
      </c>
      <c r="B24" s="130">
        <v>43122</v>
      </c>
      <c r="C24" s="57">
        <f t="shared" si="3"/>
        <v>29</v>
      </c>
      <c r="D24" s="130">
        <v>43151</v>
      </c>
      <c r="E24" s="57">
        <f t="shared" si="4"/>
        <v>29</v>
      </c>
      <c r="F24" s="130">
        <v>43180</v>
      </c>
      <c r="G24" s="57">
        <f t="shared" si="5"/>
        <v>29</v>
      </c>
      <c r="H24" s="130">
        <v>43209</v>
      </c>
      <c r="I24" s="57">
        <f t="shared" si="6"/>
        <v>30</v>
      </c>
      <c r="J24" s="130">
        <v>43239</v>
      </c>
      <c r="K24" s="57">
        <f t="shared" si="7"/>
        <v>32</v>
      </c>
      <c r="L24" s="130">
        <v>43271</v>
      </c>
      <c r="M24" s="57">
        <f t="shared" si="8"/>
        <v>30</v>
      </c>
      <c r="N24" s="129">
        <v>43301</v>
      </c>
      <c r="O24" s="57">
        <f t="shared" si="9"/>
        <v>31</v>
      </c>
      <c r="P24" s="130">
        <v>43332</v>
      </c>
      <c r="Q24" s="57">
        <f t="shared" si="10"/>
        <v>31</v>
      </c>
      <c r="R24" s="131">
        <v>43363</v>
      </c>
      <c r="S24" s="57">
        <f t="shared" si="11"/>
        <v>29</v>
      </c>
      <c r="T24" s="132">
        <v>43392</v>
      </c>
      <c r="U24" s="57">
        <f t="shared" si="12"/>
        <v>28</v>
      </c>
      <c r="V24" s="133">
        <v>43420</v>
      </c>
      <c r="W24" s="57">
        <f t="shared" si="13"/>
        <v>32</v>
      </c>
      <c r="X24" s="134">
        <v>43452</v>
      </c>
      <c r="Y24" s="57">
        <f t="shared" si="25"/>
        <v>30</v>
      </c>
      <c r="Z24" s="194">
        <v>43482</v>
      </c>
      <c r="AA24" s="102">
        <f t="shared" si="14"/>
        <v>11</v>
      </c>
      <c r="AB24" s="194">
        <v>43493</v>
      </c>
      <c r="AC24" s="102">
        <f t="shared" si="15"/>
        <v>28</v>
      </c>
      <c r="AD24" s="194">
        <v>43521</v>
      </c>
      <c r="AE24" s="102">
        <f t="shared" si="16"/>
        <v>29</v>
      </c>
      <c r="AF24" s="194">
        <v>43550</v>
      </c>
      <c r="AG24" s="102">
        <f t="shared" si="17"/>
        <v>31</v>
      </c>
      <c r="AH24" s="194">
        <v>43581</v>
      </c>
      <c r="AI24" s="102">
        <f t="shared" si="18"/>
        <v>34</v>
      </c>
      <c r="AJ24" s="194">
        <v>43615</v>
      </c>
      <c r="AK24" s="102">
        <f t="shared" si="19"/>
        <v>28</v>
      </c>
      <c r="AL24" s="196">
        <v>43643</v>
      </c>
      <c r="AM24" s="102">
        <f t="shared" si="20"/>
        <v>29</v>
      </c>
      <c r="AN24" s="197">
        <v>43672</v>
      </c>
      <c r="AO24" s="102">
        <f t="shared" si="21"/>
        <v>31</v>
      </c>
      <c r="AP24" s="198">
        <v>43703</v>
      </c>
      <c r="AQ24" s="102">
        <f t="shared" si="22"/>
        <v>31</v>
      </c>
      <c r="AR24" s="136">
        <v>43734</v>
      </c>
      <c r="AS24" s="102">
        <f t="shared" si="23"/>
        <v>30</v>
      </c>
      <c r="AT24" s="135">
        <v>43764</v>
      </c>
      <c r="AU24" s="102">
        <f t="shared" si="24"/>
        <v>31</v>
      </c>
      <c r="AV24" s="194">
        <v>43795</v>
      </c>
      <c r="AW24" s="102">
        <f t="shared" si="26"/>
        <v>30</v>
      </c>
      <c r="AX24" s="194">
        <v>43825</v>
      </c>
    </row>
    <row r="25" spans="1:50" s="36" customFormat="1" ht="21.95" customHeight="1" x14ac:dyDescent="0.25">
      <c r="A25" s="31">
        <v>16</v>
      </c>
      <c r="B25" s="130">
        <v>43123</v>
      </c>
      <c r="C25" s="57">
        <f t="shared" si="3"/>
        <v>29</v>
      </c>
      <c r="D25" s="130">
        <v>43152</v>
      </c>
      <c r="E25" s="57">
        <f t="shared" si="4"/>
        <v>29</v>
      </c>
      <c r="F25" s="130">
        <v>43181</v>
      </c>
      <c r="G25" s="57">
        <f t="shared" si="5"/>
        <v>29</v>
      </c>
      <c r="H25" s="130">
        <v>43210</v>
      </c>
      <c r="I25" s="57">
        <f t="shared" si="6"/>
        <v>30</v>
      </c>
      <c r="J25" s="130">
        <v>43240</v>
      </c>
      <c r="K25" s="57">
        <f t="shared" si="7"/>
        <v>32</v>
      </c>
      <c r="L25" s="130">
        <v>43272</v>
      </c>
      <c r="M25" s="57">
        <f t="shared" si="8"/>
        <v>32</v>
      </c>
      <c r="N25" s="129">
        <v>43304</v>
      </c>
      <c r="O25" s="57">
        <f t="shared" si="9"/>
        <v>29</v>
      </c>
      <c r="P25" s="130">
        <v>43333</v>
      </c>
      <c r="Q25" s="57">
        <f t="shared" si="10"/>
        <v>31</v>
      </c>
      <c r="R25" s="131">
        <v>43364</v>
      </c>
      <c r="S25" s="57">
        <f t="shared" si="11"/>
        <v>31</v>
      </c>
      <c r="T25" s="132">
        <v>43395</v>
      </c>
      <c r="U25" s="57">
        <f t="shared" si="12"/>
        <v>28</v>
      </c>
      <c r="V25" s="133">
        <v>43423</v>
      </c>
      <c r="W25" s="57">
        <f t="shared" si="13"/>
        <v>30</v>
      </c>
      <c r="X25" s="134">
        <v>43453</v>
      </c>
      <c r="Y25" s="57">
        <f t="shared" si="25"/>
        <v>30</v>
      </c>
      <c r="Z25" s="194">
        <v>43483</v>
      </c>
      <c r="AA25" s="102">
        <f t="shared" si="14"/>
        <v>10</v>
      </c>
      <c r="AB25" s="194">
        <v>43493</v>
      </c>
      <c r="AC25" s="102">
        <f t="shared" si="15"/>
        <v>28</v>
      </c>
      <c r="AD25" s="194">
        <v>43521</v>
      </c>
      <c r="AE25" s="102">
        <f t="shared" si="16"/>
        <v>29</v>
      </c>
      <c r="AF25" s="194">
        <v>43550</v>
      </c>
      <c r="AG25" s="102">
        <f t="shared" si="17"/>
        <v>31</v>
      </c>
      <c r="AH25" s="194">
        <v>43581</v>
      </c>
      <c r="AI25" s="102">
        <f t="shared" si="18"/>
        <v>34</v>
      </c>
      <c r="AJ25" s="194">
        <v>43615</v>
      </c>
      <c r="AK25" s="102">
        <f t="shared" si="19"/>
        <v>28</v>
      </c>
      <c r="AL25" s="196">
        <v>43643</v>
      </c>
      <c r="AM25" s="102">
        <f t="shared" si="20"/>
        <v>29</v>
      </c>
      <c r="AN25" s="197">
        <v>43672</v>
      </c>
      <c r="AO25" s="102">
        <f t="shared" si="21"/>
        <v>31</v>
      </c>
      <c r="AP25" s="198">
        <v>43703</v>
      </c>
      <c r="AQ25" s="102">
        <f t="shared" si="22"/>
        <v>31</v>
      </c>
      <c r="AR25" s="136">
        <v>43734</v>
      </c>
      <c r="AS25" s="102">
        <f t="shared" si="23"/>
        <v>30</v>
      </c>
      <c r="AT25" s="135">
        <v>43764</v>
      </c>
      <c r="AU25" s="102">
        <f t="shared" si="24"/>
        <v>31</v>
      </c>
      <c r="AV25" s="194">
        <v>43795</v>
      </c>
      <c r="AW25" s="102">
        <f t="shared" si="26"/>
        <v>30</v>
      </c>
      <c r="AX25" s="194">
        <v>43825</v>
      </c>
    </row>
    <row r="26" spans="1:50" s="36" customFormat="1" ht="21.95" customHeight="1" x14ac:dyDescent="0.25">
      <c r="A26" s="31">
        <v>17</v>
      </c>
      <c r="B26" s="130">
        <v>43124</v>
      </c>
      <c r="C26" s="57">
        <f t="shared" si="3"/>
        <v>29</v>
      </c>
      <c r="D26" s="130">
        <v>43153</v>
      </c>
      <c r="E26" s="57">
        <f t="shared" si="4"/>
        <v>29</v>
      </c>
      <c r="F26" s="130">
        <v>43182</v>
      </c>
      <c r="G26" s="57">
        <f t="shared" si="5"/>
        <v>31</v>
      </c>
      <c r="H26" s="130">
        <v>43213</v>
      </c>
      <c r="I26" s="57">
        <f t="shared" si="6"/>
        <v>30</v>
      </c>
      <c r="J26" s="130">
        <v>43243</v>
      </c>
      <c r="K26" s="57">
        <f t="shared" si="7"/>
        <v>30</v>
      </c>
      <c r="L26" s="130">
        <v>43273</v>
      </c>
      <c r="M26" s="57">
        <f t="shared" si="8"/>
        <v>32</v>
      </c>
      <c r="N26" s="129">
        <v>43305</v>
      </c>
      <c r="O26" s="57">
        <f t="shared" si="9"/>
        <v>29</v>
      </c>
      <c r="P26" s="130">
        <v>43334</v>
      </c>
      <c r="Q26" s="57">
        <f t="shared" si="10"/>
        <v>33</v>
      </c>
      <c r="R26" s="131">
        <v>43367</v>
      </c>
      <c r="S26" s="57">
        <f t="shared" si="11"/>
        <v>29</v>
      </c>
      <c r="T26" s="132">
        <v>43396</v>
      </c>
      <c r="U26" s="57">
        <f t="shared" si="12"/>
        <v>28</v>
      </c>
      <c r="V26" s="133">
        <v>43424</v>
      </c>
      <c r="W26" s="57">
        <f t="shared" si="13"/>
        <v>30</v>
      </c>
      <c r="X26" s="134">
        <v>43454</v>
      </c>
      <c r="Y26" s="57">
        <f t="shared" si="25"/>
        <v>32</v>
      </c>
      <c r="Z26" s="194">
        <v>43486</v>
      </c>
      <c r="AA26" s="102">
        <f t="shared" si="14"/>
        <v>7</v>
      </c>
      <c r="AB26" s="194">
        <v>43493</v>
      </c>
      <c r="AC26" s="102">
        <f t="shared" si="15"/>
        <v>28</v>
      </c>
      <c r="AD26" s="194">
        <v>43521</v>
      </c>
      <c r="AE26" s="102">
        <f t="shared" si="16"/>
        <v>29</v>
      </c>
      <c r="AF26" s="194">
        <v>43550</v>
      </c>
      <c r="AG26" s="102">
        <f t="shared" si="17"/>
        <v>31</v>
      </c>
      <c r="AH26" s="194">
        <v>43581</v>
      </c>
      <c r="AI26" s="102">
        <f t="shared" si="18"/>
        <v>34</v>
      </c>
      <c r="AJ26" s="194">
        <v>43615</v>
      </c>
      <c r="AK26" s="102">
        <f t="shared" si="19"/>
        <v>28</v>
      </c>
      <c r="AL26" s="196">
        <v>43643</v>
      </c>
      <c r="AM26" s="102">
        <f t="shared" si="20"/>
        <v>29</v>
      </c>
      <c r="AN26" s="197">
        <v>43672</v>
      </c>
      <c r="AO26" s="102">
        <f t="shared" si="21"/>
        <v>31</v>
      </c>
      <c r="AP26" s="198">
        <v>43703</v>
      </c>
      <c r="AQ26" s="102">
        <f t="shared" si="22"/>
        <v>31</v>
      </c>
      <c r="AR26" s="136">
        <v>43734</v>
      </c>
      <c r="AS26" s="102">
        <f t="shared" si="23"/>
        <v>30</v>
      </c>
      <c r="AT26" s="135">
        <v>43764</v>
      </c>
      <c r="AU26" s="102">
        <f t="shared" si="24"/>
        <v>31</v>
      </c>
      <c r="AV26" s="194">
        <v>43795</v>
      </c>
      <c r="AW26" s="102">
        <f t="shared" si="26"/>
        <v>30</v>
      </c>
      <c r="AX26" s="194">
        <v>43825</v>
      </c>
    </row>
    <row r="27" spans="1:50" s="36" customFormat="1" ht="21.95" customHeight="1" x14ac:dyDescent="0.25">
      <c r="A27" s="31">
        <v>18</v>
      </c>
      <c r="B27" s="130">
        <v>43125</v>
      </c>
      <c r="C27" s="57">
        <f t="shared" si="3"/>
        <v>29</v>
      </c>
      <c r="D27" s="130">
        <v>43154</v>
      </c>
      <c r="E27" s="57">
        <f t="shared" si="4"/>
        <v>29</v>
      </c>
      <c r="F27" s="130">
        <v>43183</v>
      </c>
      <c r="G27" s="57">
        <f t="shared" si="5"/>
        <v>31</v>
      </c>
      <c r="H27" s="130">
        <v>43214</v>
      </c>
      <c r="I27" s="57">
        <f t="shared" si="6"/>
        <v>30</v>
      </c>
      <c r="J27" s="130">
        <v>43244</v>
      </c>
      <c r="K27" s="57">
        <f t="shared" si="7"/>
        <v>32</v>
      </c>
      <c r="L27" s="130">
        <v>43276</v>
      </c>
      <c r="M27" s="57">
        <f t="shared" si="8"/>
        <v>30</v>
      </c>
      <c r="N27" s="129">
        <v>43306</v>
      </c>
      <c r="O27" s="57">
        <f t="shared" si="9"/>
        <v>29</v>
      </c>
      <c r="P27" s="130">
        <v>43335</v>
      </c>
      <c r="Q27" s="57">
        <f t="shared" si="10"/>
        <v>33</v>
      </c>
      <c r="R27" s="131">
        <v>43368</v>
      </c>
      <c r="S27" s="57">
        <f t="shared" si="11"/>
        <v>29</v>
      </c>
      <c r="T27" s="132">
        <v>43397</v>
      </c>
      <c r="U27" s="57">
        <f t="shared" si="12"/>
        <v>28</v>
      </c>
      <c r="V27" s="133">
        <v>43425</v>
      </c>
      <c r="W27" s="57">
        <f t="shared" si="13"/>
        <v>30</v>
      </c>
      <c r="X27" s="134">
        <v>43455</v>
      </c>
      <c r="Y27" s="57">
        <f t="shared" si="25"/>
        <v>32</v>
      </c>
      <c r="Z27" s="194">
        <v>43487</v>
      </c>
      <c r="AA27" s="102">
        <f t="shared" si="14"/>
        <v>6</v>
      </c>
      <c r="AB27" s="194">
        <v>43493</v>
      </c>
      <c r="AC27" s="102">
        <f t="shared" si="15"/>
        <v>28</v>
      </c>
      <c r="AD27" s="194">
        <v>43521</v>
      </c>
      <c r="AE27" s="102">
        <f t="shared" si="16"/>
        <v>29</v>
      </c>
      <c r="AF27" s="194">
        <v>43550</v>
      </c>
      <c r="AG27" s="102">
        <f t="shared" si="17"/>
        <v>31</v>
      </c>
      <c r="AH27" s="194">
        <v>43581</v>
      </c>
      <c r="AI27" s="102">
        <f t="shared" si="18"/>
        <v>34</v>
      </c>
      <c r="AJ27" s="194">
        <v>43615</v>
      </c>
      <c r="AK27" s="102">
        <f t="shared" si="19"/>
        <v>28</v>
      </c>
      <c r="AL27" s="196">
        <v>43643</v>
      </c>
      <c r="AM27" s="102">
        <f t="shared" si="20"/>
        <v>29</v>
      </c>
      <c r="AN27" s="197">
        <v>43672</v>
      </c>
      <c r="AO27" s="102">
        <f t="shared" si="21"/>
        <v>31</v>
      </c>
      <c r="AP27" s="198">
        <v>43703</v>
      </c>
      <c r="AQ27" s="102">
        <f t="shared" si="22"/>
        <v>31</v>
      </c>
      <c r="AR27" s="136">
        <v>43734</v>
      </c>
      <c r="AS27" s="102">
        <f t="shared" si="23"/>
        <v>30</v>
      </c>
      <c r="AT27" s="135">
        <v>43764</v>
      </c>
      <c r="AU27" s="102">
        <f t="shared" si="24"/>
        <v>31</v>
      </c>
      <c r="AV27" s="194">
        <v>43795</v>
      </c>
      <c r="AW27" s="102">
        <f t="shared" si="26"/>
        <v>30</v>
      </c>
      <c r="AX27" s="194">
        <v>43825</v>
      </c>
    </row>
    <row r="28" spans="1:50" s="36" customFormat="1" ht="21.95" customHeight="1" x14ac:dyDescent="0.25">
      <c r="A28" s="31">
        <v>19</v>
      </c>
      <c r="B28" s="130">
        <v>43126</v>
      </c>
      <c r="C28" s="57">
        <f t="shared" si="3"/>
        <v>31</v>
      </c>
      <c r="D28" s="130">
        <v>43157</v>
      </c>
      <c r="E28" s="57">
        <f t="shared" si="4"/>
        <v>29</v>
      </c>
      <c r="F28" s="130">
        <v>43186</v>
      </c>
      <c r="G28" s="57">
        <f t="shared" si="5"/>
        <v>29</v>
      </c>
      <c r="H28" s="130">
        <v>43215</v>
      </c>
      <c r="I28" s="57">
        <f t="shared" si="6"/>
        <v>30</v>
      </c>
      <c r="J28" s="130">
        <v>43245</v>
      </c>
      <c r="K28" s="57">
        <f t="shared" si="7"/>
        <v>32</v>
      </c>
      <c r="L28" s="130">
        <v>43277</v>
      </c>
      <c r="M28" s="57">
        <f t="shared" si="8"/>
        <v>30</v>
      </c>
      <c r="N28" s="129">
        <v>43307</v>
      </c>
      <c r="O28" s="57">
        <f t="shared" si="9"/>
        <v>29</v>
      </c>
      <c r="P28" s="130">
        <v>43336</v>
      </c>
      <c r="Q28" s="57">
        <f t="shared" si="10"/>
        <v>33</v>
      </c>
      <c r="R28" s="131">
        <v>43369</v>
      </c>
      <c r="S28" s="57">
        <f t="shared" si="11"/>
        <v>29</v>
      </c>
      <c r="T28" s="132">
        <v>43398</v>
      </c>
      <c r="U28" s="57">
        <f t="shared" si="12"/>
        <v>32</v>
      </c>
      <c r="V28" s="133">
        <v>43430</v>
      </c>
      <c r="W28" s="57">
        <f t="shared" si="13"/>
        <v>30</v>
      </c>
      <c r="X28" s="134">
        <v>43460</v>
      </c>
      <c r="Y28" s="57">
        <f t="shared" si="25"/>
        <v>28</v>
      </c>
      <c r="Z28" s="194">
        <v>43488</v>
      </c>
      <c r="AA28" s="102">
        <f>AB28-Z28</f>
        <v>5</v>
      </c>
      <c r="AB28" s="194">
        <v>43493</v>
      </c>
      <c r="AC28" s="102">
        <f t="shared" si="15"/>
        <v>28</v>
      </c>
      <c r="AD28" s="194">
        <v>43521</v>
      </c>
      <c r="AE28" s="102">
        <f t="shared" si="16"/>
        <v>29</v>
      </c>
      <c r="AF28" s="194">
        <v>43550</v>
      </c>
      <c r="AG28" s="102">
        <f t="shared" si="17"/>
        <v>31</v>
      </c>
      <c r="AH28" s="194">
        <v>43581</v>
      </c>
      <c r="AI28" s="102">
        <f t="shared" si="18"/>
        <v>34</v>
      </c>
      <c r="AJ28" s="194">
        <v>43615</v>
      </c>
      <c r="AK28" s="102">
        <f t="shared" si="19"/>
        <v>28</v>
      </c>
      <c r="AL28" s="196">
        <v>43643</v>
      </c>
      <c r="AM28" s="102">
        <f t="shared" si="20"/>
        <v>29</v>
      </c>
      <c r="AN28" s="197">
        <v>43672</v>
      </c>
      <c r="AO28" s="102">
        <f t="shared" si="21"/>
        <v>31</v>
      </c>
      <c r="AP28" s="198">
        <v>43703</v>
      </c>
      <c r="AQ28" s="102">
        <f t="shared" si="22"/>
        <v>31</v>
      </c>
      <c r="AR28" s="136">
        <v>43734</v>
      </c>
      <c r="AS28" s="102">
        <f t="shared" si="23"/>
        <v>30</v>
      </c>
      <c r="AT28" s="135">
        <v>43764</v>
      </c>
      <c r="AU28" s="102">
        <f t="shared" si="24"/>
        <v>31</v>
      </c>
      <c r="AV28" s="194">
        <v>43795</v>
      </c>
      <c r="AW28" s="102">
        <f t="shared" si="26"/>
        <v>30</v>
      </c>
      <c r="AX28" s="194">
        <v>43825</v>
      </c>
    </row>
    <row r="29" spans="1:50" s="36" customFormat="1" ht="21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</row>
    <row r="30" spans="1:50" ht="21.95" customHeight="1" x14ac:dyDescent="0.2"/>
    <row r="31" spans="1:50" ht="15" customHeight="1" x14ac:dyDescent="0.2">
      <c r="D31" s="73"/>
      <c r="E31" s="73" t="s">
        <v>66</v>
      </c>
      <c r="F31" s="73" t="s">
        <v>31</v>
      </c>
      <c r="G31" s="73" t="s">
        <v>31</v>
      </c>
      <c r="H31" s="73" t="s">
        <v>66</v>
      </c>
    </row>
    <row r="32" spans="1:50" ht="15" customHeight="1" x14ac:dyDescent="0.2">
      <c r="D32" s="74" t="s">
        <v>36</v>
      </c>
      <c r="E32" s="74" t="s">
        <v>35</v>
      </c>
      <c r="F32" s="74" t="s">
        <v>37</v>
      </c>
      <c r="G32" s="74" t="s">
        <v>38</v>
      </c>
      <c r="H32" s="74" t="s">
        <v>67</v>
      </c>
    </row>
    <row r="33" spans="4:8" ht="15" customHeight="1" x14ac:dyDescent="0.2">
      <c r="D33" s="58">
        <v>1</v>
      </c>
      <c r="E33" s="58">
        <v>1</v>
      </c>
      <c r="F33" s="59">
        <f t="shared" ref="F33:F96" si="27">INDEX($B$10:$X$28,MATCH(E33,$A$10:$A$28,0),D33*2)</f>
        <v>29</v>
      </c>
      <c r="G33" s="59">
        <f t="shared" ref="G33:G96" si="28">INDEX($B$10:$X$28,MATCH(E33,$A$10:$A$28,0),D33*2)</f>
        <v>29</v>
      </c>
      <c r="H33" s="31">
        <f>G33-F33</f>
        <v>0</v>
      </c>
    </row>
    <row r="34" spans="4:8" ht="15" customHeight="1" x14ac:dyDescent="0.2">
      <c r="D34" s="58">
        <v>1</v>
      </c>
      <c r="E34" s="58">
        <v>2</v>
      </c>
      <c r="F34" s="59">
        <f t="shared" si="27"/>
        <v>29</v>
      </c>
      <c r="G34" s="59">
        <f t="shared" si="28"/>
        <v>29</v>
      </c>
      <c r="H34" s="31">
        <f t="shared" ref="H34:H97" si="29">G34-F34</f>
        <v>0</v>
      </c>
    </row>
    <row r="35" spans="4:8" ht="15" customHeight="1" x14ac:dyDescent="0.2">
      <c r="D35" s="58">
        <v>1</v>
      </c>
      <c r="E35" s="58">
        <v>3</v>
      </c>
      <c r="F35" s="59">
        <f t="shared" si="27"/>
        <v>29</v>
      </c>
      <c r="G35" s="59">
        <f t="shared" si="28"/>
        <v>29</v>
      </c>
      <c r="H35" s="31">
        <f t="shared" si="29"/>
        <v>0</v>
      </c>
    </row>
    <row r="36" spans="4:8" ht="15" customHeight="1" x14ac:dyDescent="0.2">
      <c r="D36" s="58">
        <v>1</v>
      </c>
      <c r="E36" s="58">
        <v>4</v>
      </c>
      <c r="F36" s="59">
        <f t="shared" si="27"/>
        <v>31</v>
      </c>
      <c r="G36" s="59">
        <f t="shared" si="28"/>
        <v>31</v>
      </c>
      <c r="H36" s="31">
        <f t="shared" si="29"/>
        <v>0</v>
      </c>
    </row>
    <row r="37" spans="4:8" ht="15" customHeight="1" x14ac:dyDescent="0.2">
      <c r="D37" s="58">
        <v>1</v>
      </c>
      <c r="E37" s="58">
        <v>5</v>
      </c>
      <c r="F37" s="59">
        <f t="shared" si="27"/>
        <v>29</v>
      </c>
      <c r="G37" s="59">
        <f t="shared" si="28"/>
        <v>29</v>
      </c>
      <c r="H37" s="31">
        <f t="shared" si="29"/>
        <v>0</v>
      </c>
    </row>
    <row r="38" spans="4:8" ht="15" customHeight="1" x14ac:dyDescent="0.2">
      <c r="D38" s="58">
        <v>1</v>
      </c>
      <c r="E38" s="58">
        <v>6</v>
      </c>
      <c r="F38" s="59">
        <f t="shared" si="27"/>
        <v>29</v>
      </c>
      <c r="G38" s="59">
        <f t="shared" si="28"/>
        <v>29</v>
      </c>
      <c r="H38" s="31">
        <f t="shared" si="29"/>
        <v>0</v>
      </c>
    </row>
    <row r="39" spans="4:8" ht="15" customHeight="1" x14ac:dyDescent="0.2">
      <c r="D39" s="58">
        <v>1</v>
      </c>
      <c r="E39" s="58">
        <v>7</v>
      </c>
      <c r="F39" s="59">
        <f t="shared" si="27"/>
        <v>29</v>
      </c>
      <c r="G39" s="59">
        <f t="shared" si="28"/>
        <v>29</v>
      </c>
      <c r="H39" s="31">
        <f t="shared" si="29"/>
        <v>0</v>
      </c>
    </row>
    <row r="40" spans="4:8" x14ac:dyDescent="0.2">
      <c r="D40" s="58">
        <v>1</v>
      </c>
      <c r="E40" s="58">
        <v>8</v>
      </c>
      <c r="F40" s="59">
        <f t="shared" si="27"/>
        <v>29</v>
      </c>
      <c r="G40" s="59">
        <f t="shared" si="28"/>
        <v>29</v>
      </c>
      <c r="H40" s="31">
        <f t="shared" si="29"/>
        <v>0</v>
      </c>
    </row>
    <row r="41" spans="4:8" x14ac:dyDescent="0.2">
      <c r="D41" s="58">
        <v>1</v>
      </c>
      <c r="E41" s="58">
        <v>9</v>
      </c>
      <c r="F41" s="59">
        <f t="shared" si="27"/>
        <v>31</v>
      </c>
      <c r="G41" s="59">
        <f t="shared" si="28"/>
        <v>31</v>
      </c>
      <c r="H41" s="31">
        <f t="shared" si="29"/>
        <v>0</v>
      </c>
    </row>
    <row r="42" spans="4:8" x14ac:dyDescent="0.2">
      <c r="D42" s="58">
        <v>1</v>
      </c>
      <c r="E42" s="58">
        <v>10</v>
      </c>
      <c r="F42" s="59">
        <f t="shared" si="27"/>
        <v>29</v>
      </c>
      <c r="G42" s="59">
        <f t="shared" si="28"/>
        <v>29</v>
      </c>
      <c r="H42" s="31">
        <f t="shared" si="29"/>
        <v>0</v>
      </c>
    </row>
    <row r="43" spans="4:8" x14ac:dyDescent="0.2">
      <c r="D43" s="58">
        <v>1</v>
      </c>
      <c r="E43" s="58">
        <v>11</v>
      </c>
      <c r="F43" s="59">
        <f t="shared" si="27"/>
        <v>29</v>
      </c>
      <c r="G43" s="59">
        <f t="shared" si="28"/>
        <v>29</v>
      </c>
      <c r="H43" s="31">
        <f t="shared" si="29"/>
        <v>0</v>
      </c>
    </row>
    <row r="44" spans="4:8" x14ac:dyDescent="0.2">
      <c r="D44" s="58">
        <v>1</v>
      </c>
      <c r="E44" s="58">
        <v>12</v>
      </c>
      <c r="F44" s="59">
        <f t="shared" si="27"/>
        <v>29</v>
      </c>
      <c r="G44" s="59">
        <f t="shared" si="28"/>
        <v>29</v>
      </c>
      <c r="H44" s="31">
        <f t="shared" si="29"/>
        <v>0</v>
      </c>
    </row>
    <row r="45" spans="4:8" x14ac:dyDescent="0.2">
      <c r="D45" s="58">
        <v>1</v>
      </c>
      <c r="E45" s="58">
        <v>13</v>
      </c>
      <c r="F45" s="59">
        <f t="shared" si="27"/>
        <v>29</v>
      </c>
      <c r="G45" s="59">
        <f t="shared" si="28"/>
        <v>29</v>
      </c>
      <c r="H45" s="31">
        <f t="shared" si="29"/>
        <v>0</v>
      </c>
    </row>
    <row r="46" spans="4:8" x14ac:dyDescent="0.2">
      <c r="D46" s="58">
        <v>1</v>
      </c>
      <c r="E46" s="58">
        <v>14</v>
      </c>
      <c r="F46" s="59">
        <f t="shared" si="27"/>
        <v>31</v>
      </c>
      <c r="G46" s="59">
        <f t="shared" si="28"/>
        <v>31</v>
      </c>
      <c r="H46" s="31">
        <f t="shared" si="29"/>
        <v>0</v>
      </c>
    </row>
    <row r="47" spans="4:8" x14ac:dyDescent="0.2">
      <c r="D47" s="58">
        <v>1</v>
      </c>
      <c r="E47" s="58">
        <v>15</v>
      </c>
      <c r="F47" s="59">
        <f t="shared" si="27"/>
        <v>29</v>
      </c>
      <c r="G47" s="59">
        <f t="shared" si="28"/>
        <v>29</v>
      </c>
      <c r="H47" s="31">
        <f t="shared" si="29"/>
        <v>0</v>
      </c>
    </row>
    <row r="48" spans="4:8" x14ac:dyDescent="0.2">
      <c r="D48" s="58">
        <v>1</v>
      </c>
      <c r="E48" s="58">
        <v>16</v>
      </c>
      <c r="F48" s="59">
        <f t="shared" si="27"/>
        <v>29</v>
      </c>
      <c r="G48" s="59">
        <f t="shared" si="28"/>
        <v>29</v>
      </c>
      <c r="H48" s="31">
        <f t="shared" si="29"/>
        <v>0</v>
      </c>
    </row>
    <row r="49" spans="4:8" x14ac:dyDescent="0.2">
      <c r="D49" s="58">
        <v>1</v>
      </c>
      <c r="E49" s="58">
        <v>17</v>
      </c>
      <c r="F49" s="59">
        <f t="shared" si="27"/>
        <v>29</v>
      </c>
      <c r="G49" s="59">
        <f t="shared" si="28"/>
        <v>29</v>
      </c>
      <c r="H49" s="31">
        <f t="shared" si="29"/>
        <v>0</v>
      </c>
    </row>
    <row r="50" spans="4:8" x14ac:dyDescent="0.2">
      <c r="D50" s="58">
        <v>1</v>
      </c>
      <c r="E50" s="58">
        <v>18</v>
      </c>
      <c r="F50" s="59">
        <f t="shared" si="27"/>
        <v>29</v>
      </c>
      <c r="G50" s="59">
        <f t="shared" si="28"/>
        <v>29</v>
      </c>
      <c r="H50" s="31">
        <f t="shared" si="29"/>
        <v>0</v>
      </c>
    </row>
    <row r="51" spans="4:8" x14ac:dyDescent="0.2">
      <c r="D51" s="58">
        <v>1</v>
      </c>
      <c r="E51" s="58">
        <v>19</v>
      </c>
      <c r="F51" s="59">
        <f t="shared" si="27"/>
        <v>31</v>
      </c>
      <c r="G51" s="59">
        <f t="shared" si="28"/>
        <v>31</v>
      </c>
      <c r="H51" s="31">
        <f t="shared" si="29"/>
        <v>0</v>
      </c>
    </row>
    <row r="52" spans="4:8" x14ac:dyDescent="0.2">
      <c r="D52" s="58">
        <v>2</v>
      </c>
      <c r="E52" s="58">
        <v>1</v>
      </c>
      <c r="F52" s="59">
        <f t="shared" si="27"/>
        <v>28</v>
      </c>
      <c r="G52" s="59">
        <f t="shared" si="28"/>
        <v>28</v>
      </c>
      <c r="H52" s="31">
        <f t="shared" si="29"/>
        <v>0</v>
      </c>
    </row>
    <row r="53" spans="4:8" x14ac:dyDescent="0.2">
      <c r="D53" s="58">
        <v>2</v>
      </c>
      <c r="E53" s="58">
        <v>2</v>
      </c>
      <c r="F53" s="59">
        <f t="shared" si="27"/>
        <v>29</v>
      </c>
      <c r="G53" s="59">
        <f t="shared" si="28"/>
        <v>29</v>
      </c>
      <c r="H53" s="31">
        <f t="shared" si="29"/>
        <v>0</v>
      </c>
    </row>
    <row r="54" spans="4:8" x14ac:dyDescent="0.2">
      <c r="D54" s="58">
        <v>2</v>
      </c>
      <c r="E54" s="58">
        <v>3</v>
      </c>
      <c r="F54" s="59">
        <f t="shared" si="27"/>
        <v>29</v>
      </c>
      <c r="G54" s="59">
        <f t="shared" si="28"/>
        <v>29</v>
      </c>
      <c r="H54" s="31">
        <f t="shared" si="29"/>
        <v>0</v>
      </c>
    </row>
    <row r="55" spans="4:8" x14ac:dyDescent="0.2">
      <c r="D55" s="58">
        <v>2</v>
      </c>
      <c r="E55" s="58">
        <v>4</v>
      </c>
      <c r="F55" s="59">
        <f t="shared" si="27"/>
        <v>29</v>
      </c>
      <c r="G55" s="59">
        <f t="shared" si="28"/>
        <v>29</v>
      </c>
      <c r="H55" s="31">
        <f t="shared" si="29"/>
        <v>0</v>
      </c>
    </row>
    <row r="56" spans="4:8" x14ac:dyDescent="0.2">
      <c r="D56" s="58">
        <v>2</v>
      </c>
      <c r="E56" s="58">
        <v>5</v>
      </c>
      <c r="F56" s="59">
        <f t="shared" si="27"/>
        <v>29</v>
      </c>
      <c r="G56" s="59">
        <f t="shared" si="28"/>
        <v>29</v>
      </c>
      <c r="H56" s="31">
        <f t="shared" si="29"/>
        <v>0</v>
      </c>
    </row>
    <row r="57" spans="4:8" x14ac:dyDescent="0.2">
      <c r="D57" s="58">
        <v>2</v>
      </c>
      <c r="E57" s="58">
        <v>6</v>
      </c>
      <c r="F57" s="59">
        <f t="shared" si="27"/>
        <v>29</v>
      </c>
      <c r="G57" s="59">
        <f t="shared" si="28"/>
        <v>29</v>
      </c>
      <c r="H57" s="31">
        <f t="shared" si="29"/>
        <v>0</v>
      </c>
    </row>
    <row r="58" spans="4:8" x14ac:dyDescent="0.2">
      <c r="D58" s="58">
        <v>2</v>
      </c>
      <c r="E58" s="58">
        <v>7</v>
      </c>
      <c r="F58" s="59">
        <f t="shared" si="27"/>
        <v>29</v>
      </c>
      <c r="G58" s="59">
        <f t="shared" si="28"/>
        <v>29</v>
      </c>
      <c r="H58" s="31">
        <f t="shared" si="29"/>
        <v>0</v>
      </c>
    </row>
    <row r="59" spans="4:8" x14ac:dyDescent="0.2">
      <c r="D59" s="58">
        <v>2</v>
      </c>
      <c r="E59" s="58">
        <v>8</v>
      </c>
      <c r="F59" s="59">
        <f t="shared" si="27"/>
        <v>29</v>
      </c>
      <c r="G59" s="59">
        <f t="shared" si="28"/>
        <v>29</v>
      </c>
      <c r="H59" s="31">
        <f t="shared" si="29"/>
        <v>0</v>
      </c>
    </row>
    <row r="60" spans="4:8" x14ac:dyDescent="0.2">
      <c r="D60" s="58">
        <v>2</v>
      </c>
      <c r="E60" s="58">
        <v>9</v>
      </c>
      <c r="F60" s="59">
        <f t="shared" si="27"/>
        <v>29</v>
      </c>
      <c r="G60" s="59">
        <f t="shared" si="28"/>
        <v>29</v>
      </c>
      <c r="H60" s="31">
        <f t="shared" si="29"/>
        <v>0</v>
      </c>
    </row>
    <row r="61" spans="4:8" x14ac:dyDescent="0.2">
      <c r="D61" s="58">
        <v>2</v>
      </c>
      <c r="E61" s="58">
        <v>10</v>
      </c>
      <c r="F61" s="59">
        <f t="shared" si="27"/>
        <v>29</v>
      </c>
      <c r="G61" s="59">
        <f t="shared" si="28"/>
        <v>29</v>
      </c>
      <c r="H61" s="31">
        <f t="shared" si="29"/>
        <v>0</v>
      </c>
    </row>
    <row r="62" spans="4:8" x14ac:dyDescent="0.2">
      <c r="D62" s="58">
        <v>2</v>
      </c>
      <c r="E62" s="58">
        <v>11</v>
      </c>
      <c r="F62" s="59">
        <f t="shared" si="27"/>
        <v>29</v>
      </c>
      <c r="G62" s="59">
        <f t="shared" si="28"/>
        <v>29</v>
      </c>
      <c r="H62" s="31">
        <f t="shared" si="29"/>
        <v>0</v>
      </c>
    </row>
    <row r="63" spans="4:8" x14ac:dyDescent="0.2">
      <c r="D63" s="58">
        <v>2</v>
      </c>
      <c r="E63" s="58">
        <v>12</v>
      </c>
      <c r="F63" s="59">
        <f t="shared" si="27"/>
        <v>29</v>
      </c>
      <c r="G63" s="59">
        <f t="shared" si="28"/>
        <v>29</v>
      </c>
      <c r="H63" s="31">
        <f t="shared" si="29"/>
        <v>0</v>
      </c>
    </row>
    <row r="64" spans="4:8" x14ac:dyDescent="0.2">
      <c r="D64" s="58">
        <v>2</v>
      </c>
      <c r="E64" s="58">
        <v>13</v>
      </c>
      <c r="F64" s="59">
        <f t="shared" si="27"/>
        <v>29</v>
      </c>
      <c r="G64" s="59">
        <f t="shared" si="28"/>
        <v>29</v>
      </c>
      <c r="H64" s="31">
        <f t="shared" si="29"/>
        <v>0</v>
      </c>
    </row>
    <row r="65" spans="4:8" x14ac:dyDescent="0.2">
      <c r="D65" s="58">
        <v>2</v>
      </c>
      <c r="E65" s="58">
        <v>14</v>
      </c>
      <c r="F65" s="59">
        <f t="shared" si="27"/>
        <v>29</v>
      </c>
      <c r="G65" s="59">
        <f t="shared" si="28"/>
        <v>29</v>
      </c>
      <c r="H65" s="31">
        <f t="shared" si="29"/>
        <v>0</v>
      </c>
    </row>
    <row r="66" spans="4:8" x14ac:dyDescent="0.2">
      <c r="D66" s="58">
        <v>2</v>
      </c>
      <c r="E66" s="58">
        <v>15</v>
      </c>
      <c r="F66" s="59">
        <f t="shared" si="27"/>
        <v>29</v>
      </c>
      <c r="G66" s="59">
        <f t="shared" si="28"/>
        <v>29</v>
      </c>
      <c r="H66" s="31">
        <f t="shared" si="29"/>
        <v>0</v>
      </c>
    </row>
    <row r="67" spans="4:8" x14ac:dyDescent="0.2">
      <c r="D67" s="58">
        <v>2</v>
      </c>
      <c r="E67" s="58">
        <v>16</v>
      </c>
      <c r="F67" s="59">
        <f t="shared" si="27"/>
        <v>29</v>
      </c>
      <c r="G67" s="59">
        <f t="shared" si="28"/>
        <v>29</v>
      </c>
      <c r="H67" s="31">
        <f t="shared" si="29"/>
        <v>0</v>
      </c>
    </row>
    <row r="68" spans="4:8" x14ac:dyDescent="0.2">
      <c r="D68" s="58">
        <v>2</v>
      </c>
      <c r="E68" s="58">
        <v>17</v>
      </c>
      <c r="F68" s="59">
        <f t="shared" si="27"/>
        <v>29</v>
      </c>
      <c r="G68" s="59">
        <f t="shared" si="28"/>
        <v>29</v>
      </c>
      <c r="H68" s="31">
        <f t="shared" si="29"/>
        <v>0</v>
      </c>
    </row>
    <row r="69" spans="4:8" x14ac:dyDescent="0.2">
      <c r="D69" s="58">
        <v>2</v>
      </c>
      <c r="E69" s="58">
        <v>18</v>
      </c>
      <c r="F69" s="59">
        <f t="shared" si="27"/>
        <v>29</v>
      </c>
      <c r="G69" s="59">
        <f t="shared" si="28"/>
        <v>29</v>
      </c>
      <c r="H69" s="31">
        <f t="shared" si="29"/>
        <v>0</v>
      </c>
    </row>
    <row r="70" spans="4:8" x14ac:dyDescent="0.2">
      <c r="D70" s="58">
        <v>2</v>
      </c>
      <c r="E70" s="58">
        <v>19</v>
      </c>
      <c r="F70" s="59">
        <f t="shared" si="27"/>
        <v>29</v>
      </c>
      <c r="G70" s="59">
        <f t="shared" si="28"/>
        <v>29</v>
      </c>
      <c r="H70" s="31">
        <f t="shared" si="29"/>
        <v>0</v>
      </c>
    </row>
    <row r="71" spans="4:8" x14ac:dyDescent="0.2">
      <c r="D71" s="58">
        <v>3</v>
      </c>
      <c r="E71" s="58">
        <v>1</v>
      </c>
      <c r="F71" s="59">
        <f t="shared" si="27"/>
        <v>29</v>
      </c>
      <c r="G71" s="59">
        <f t="shared" si="28"/>
        <v>29</v>
      </c>
      <c r="H71" s="31">
        <f t="shared" si="29"/>
        <v>0</v>
      </c>
    </row>
    <row r="72" spans="4:8" x14ac:dyDescent="0.2">
      <c r="D72" s="58">
        <v>3</v>
      </c>
      <c r="E72" s="58">
        <v>2</v>
      </c>
      <c r="F72" s="59">
        <f t="shared" si="27"/>
        <v>31</v>
      </c>
      <c r="G72" s="59">
        <f t="shared" si="28"/>
        <v>31</v>
      </c>
      <c r="H72" s="31">
        <f t="shared" si="29"/>
        <v>0</v>
      </c>
    </row>
    <row r="73" spans="4:8" x14ac:dyDescent="0.2">
      <c r="D73" s="58">
        <v>3</v>
      </c>
      <c r="E73" s="58">
        <v>3</v>
      </c>
      <c r="F73" s="59">
        <f t="shared" si="27"/>
        <v>31</v>
      </c>
      <c r="G73" s="59">
        <f t="shared" si="28"/>
        <v>31</v>
      </c>
      <c r="H73" s="31">
        <f t="shared" si="29"/>
        <v>0</v>
      </c>
    </row>
    <row r="74" spans="4:8" x14ac:dyDescent="0.2">
      <c r="D74" s="58">
        <v>3</v>
      </c>
      <c r="E74" s="58">
        <v>4</v>
      </c>
      <c r="F74" s="59">
        <f t="shared" si="27"/>
        <v>29</v>
      </c>
      <c r="G74" s="59">
        <f t="shared" si="28"/>
        <v>29</v>
      </c>
      <c r="H74" s="31">
        <f t="shared" si="29"/>
        <v>0</v>
      </c>
    </row>
    <row r="75" spans="4:8" x14ac:dyDescent="0.2">
      <c r="D75" s="58">
        <v>3</v>
      </c>
      <c r="E75" s="58">
        <v>5</v>
      </c>
      <c r="F75" s="59">
        <f t="shared" si="27"/>
        <v>29</v>
      </c>
      <c r="G75" s="59">
        <f t="shared" si="28"/>
        <v>29</v>
      </c>
      <c r="H75" s="31">
        <f t="shared" si="29"/>
        <v>0</v>
      </c>
    </row>
    <row r="76" spans="4:8" x14ac:dyDescent="0.2">
      <c r="D76" s="58">
        <v>3</v>
      </c>
      <c r="E76" s="58">
        <v>6</v>
      </c>
      <c r="F76" s="59">
        <f t="shared" si="27"/>
        <v>29</v>
      </c>
      <c r="G76" s="59">
        <f t="shared" si="28"/>
        <v>29</v>
      </c>
      <c r="H76" s="31">
        <f t="shared" si="29"/>
        <v>0</v>
      </c>
    </row>
    <row r="77" spans="4:8" x14ac:dyDescent="0.2">
      <c r="D77" s="58">
        <v>3</v>
      </c>
      <c r="E77" s="58">
        <v>7</v>
      </c>
      <c r="F77" s="59">
        <f t="shared" si="27"/>
        <v>31</v>
      </c>
      <c r="G77" s="59">
        <f t="shared" si="28"/>
        <v>31</v>
      </c>
      <c r="H77" s="31">
        <f t="shared" si="29"/>
        <v>0</v>
      </c>
    </row>
    <row r="78" spans="4:8" x14ac:dyDescent="0.2">
      <c r="D78" s="58">
        <v>3</v>
      </c>
      <c r="E78" s="58">
        <v>8</v>
      </c>
      <c r="F78" s="59">
        <f t="shared" si="27"/>
        <v>31</v>
      </c>
      <c r="G78" s="59">
        <f t="shared" si="28"/>
        <v>31</v>
      </c>
      <c r="H78" s="31">
        <f t="shared" si="29"/>
        <v>0</v>
      </c>
    </row>
    <row r="79" spans="4:8" x14ac:dyDescent="0.2">
      <c r="D79" s="58">
        <v>3</v>
      </c>
      <c r="E79" s="58">
        <v>9</v>
      </c>
      <c r="F79" s="59">
        <f t="shared" si="27"/>
        <v>29</v>
      </c>
      <c r="G79" s="59">
        <f t="shared" si="28"/>
        <v>29</v>
      </c>
      <c r="H79" s="31">
        <f t="shared" si="29"/>
        <v>0</v>
      </c>
    </row>
    <row r="80" spans="4:8" x14ac:dyDescent="0.2">
      <c r="D80" s="58">
        <v>3</v>
      </c>
      <c r="E80" s="58">
        <v>10</v>
      </c>
      <c r="F80" s="59">
        <f t="shared" si="27"/>
        <v>29</v>
      </c>
      <c r="G80" s="59">
        <f t="shared" si="28"/>
        <v>29</v>
      </c>
      <c r="H80" s="31">
        <f t="shared" si="29"/>
        <v>0</v>
      </c>
    </row>
    <row r="81" spans="4:8" x14ac:dyDescent="0.2">
      <c r="D81" s="58">
        <v>3</v>
      </c>
      <c r="E81" s="58">
        <v>11</v>
      </c>
      <c r="F81" s="59">
        <f t="shared" si="27"/>
        <v>29</v>
      </c>
      <c r="G81" s="59">
        <f t="shared" si="28"/>
        <v>29</v>
      </c>
      <c r="H81" s="31">
        <f t="shared" si="29"/>
        <v>0</v>
      </c>
    </row>
    <row r="82" spans="4:8" x14ac:dyDescent="0.2">
      <c r="D82" s="58">
        <v>3</v>
      </c>
      <c r="E82" s="58">
        <v>12</v>
      </c>
      <c r="F82" s="59">
        <f t="shared" si="27"/>
        <v>31</v>
      </c>
      <c r="G82" s="59">
        <f t="shared" si="28"/>
        <v>31</v>
      </c>
      <c r="H82" s="31">
        <f t="shared" si="29"/>
        <v>0</v>
      </c>
    </row>
    <row r="83" spans="4:8" x14ac:dyDescent="0.2">
      <c r="D83" s="58">
        <v>3</v>
      </c>
      <c r="E83" s="58">
        <v>13</v>
      </c>
      <c r="F83" s="59">
        <f t="shared" si="27"/>
        <v>31</v>
      </c>
      <c r="G83" s="59">
        <f t="shared" si="28"/>
        <v>31</v>
      </c>
      <c r="H83" s="31">
        <f t="shared" si="29"/>
        <v>0</v>
      </c>
    </row>
    <row r="84" spans="4:8" x14ac:dyDescent="0.2">
      <c r="D84" s="58">
        <v>3</v>
      </c>
      <c r="E84" s="58">
        <v>14</v>
      </c>
      <c r="F84" s="59">
        <f t="shared" si="27"/>
        <v>29</v>
      </c>
      <c r="G84" s="59">
        <f t="shared" si="28"/>
        <v>29</v>
      </c>
      <c r="H84" s="31">
        <f t="shared" si="29"/>
        <v>0</v>
      </c>
    </row>
    <row r="85" spans="4:8" x14ac:dyDescent="0.2">
      <c r="D85" s="58">
        <v>3</v>
      </c>
      <c r="E85" s="58">
        <v>15</v>
      </c>
      <c r="F85" s="59">
        <f t="shared" si="27"/>
        <v>29</v>
      </c>
      <c r="G85" s="59">
        <f t="shared" si="28"/>
        <v>29</v>
      </c>
      <c r="H85" s="31">
        <f t="shared" si="29"/>
        <v>0</v>
      </c>
    </row>
    <row r="86" spans="4:8" x14ac:dyDescent="0.2">
      <c r="D86" s="58">
        <v>3</v>
      </c>
      <c r="E86" s="58">
        <v>16</v>
      </c>
      <c r="F86" s="59">
        <f t="shared" si="27"/>
        <v>29</v>
      </c>
      <c r="G86" s="59">
        <f t="shared" si="28"/>
        <v>29</v>
      </c>
      <c r="H86" s="31">
        <f t="shared" si="29"/>
        <v>0</v>
      </c>
    </row>
    <row r="87" spans="4:8" x14ac:dyDescent="0.2">
      <c r="D87" s="58">
        <v>3</v>
      </c>
      <c r="E87" s="58">
        <v>17</v>
      </c>
      <c r="F87" s="59">
        <f t="shared" si="27"/>
        <v>31</v>
      </c>
      <c r="G87" s="59">
        <f t="shared" si="28"/>
        <v>31</v>
      </c>
      <c r="H87" s="31">
        <f t="shared" si="29"/>
        <v>0</v>
      </c>
    </row>
    <row r="88" spans="4:8" x14ac:dyDescent="0.2">
      <c r="D88" s="58">
        <v>3</v>
      </c>
      <c r="E88" s="58">
        <v>18</v>
      </c>
      <c r="F88" s="59">
        <f t="shared" si="27"/>
        <v>31</v>
      </c>
      <c r="G88" s="59">
        <f t="shared" si="28"/>
        <v>31</v>
      </c>
      <c r="H88" s="31">
        <f t="shared" si="29"/>
        <v>0</v>
      </c>
    </row>
    <row r="89" spans="4:8" x14ac:dyDescent="0.2">
      <c r="D89" s="58">
        <v>3</v>
      </c>
      <c r="E89" s="58">
        <v>19</v>
      </c>
      <c r="F89" s="59">
        <f t="shared" si="27"/>
        <v>29</v>
      </c>
      <c r="G89" s="59">
        <f t="shared" si="28"/>
        <v>29</v>
      </c>
      <c r="H89" s="31">
        <f t="shared" si="29"/>
        <v>0</v>
      </c>
    </row>
    <row r="90" spans="4:8" x14ac:dyDescent="0.2">
      <c r="D90" s="58">
        <v>4</v>
      </c>
      <c r="E90" s="58">
        <v>1</v>
      </c>
      <c r="F90" s="59">
        <f t="shared" si="27"/>
        <v>31</v>
      </c>
      <c r="G90" s="59">
        <f t="shared" si="28"/>
        <v>31</v>
      </c>
      <c r="H90" s="31">
        <f t="shared" si="29"/>
        <v>0</v>
      </c>
    </row>
    <row r="91" spans="4:8" x14ac:dyDescent="0.2">
      <c r="D91" s="58">
        <v>4</v>
      </c>
      <c r="E91" s="58">
        <v>2</v>
      </c>
      <c r="F91" s="59">
        <f t="shared" si="27"/>
        <v>30</v>
      </c>
      <c r="G91" s="59">
        <f t="shared" si="28"/>
        <v>30</v>
      </c>
      <c r="H91" s="31">
        <f t="shared" si="29"/>
        <v>0</v>
      </c>
    </row>
    <row r="92" spans="4:8" x14ac:dyDescent="0.2">
      <c r="D92" s="58">
        <v>4</v>
      </c>
      <c r="E92" s="58">
        <v>3</v>
      </c>
      <c r="F92" s="59">
        <f t="shared" si="27"/>
        <v>30</v>
      </c>
      <c r="G92" s="59">
        <f t="shared" si="28"/>
        <v>30</v>
      </c>
      <c r="H92" s="31">
        <f t="shared" si="29"/>
        <v>0</v>
      </c>
    </row>
    <row r="93" spans="4:8" x14ac:dyDescent="0.2">
      <c r="D93" s="58">
        <v>4</v>
      </c>
      <c r="E93" s="58">
        <v>4</v>
      </c>
      <c r="F93" s="59">
        <f t="shared" si="27"/>
        <v>30</v>
      </c>
      <c r="G93" s="59">
        <f t="shared" si="28"/>
        <v>30</v>
      </c>
      <c r="H93" s="31">
        <f t="shared" si="29"/>
        <v>0</v>
      </c>
    </row>
    <row r="94" spans="4:8" x14ac:dyDescent="0.2">
      <c r="D94" s="58">
        <v>4</v>
      </c>
      <c r="E94" s="58">
        <v>5</v>
      </c>
      <c r="F94" s="59">
        <f t="shared" si="27"/>
        <v>30</v>
      </c>
      <c r="G94" s="59">
        <f t="shared" si="28"/>
        <v>30</v>
      </c>
      <c r="H94" s="31">
        <f t="shared" si="29"/>
        <v>0</v>
      </c>
    </row>
    <row r="95" spans="4:8" x14ac:dyDescent="0.2">
      <c r="D95" s="58">
        <v>4</v>
      </c>
      <c r="E95" s="58">
        <v>6</v>
      </c>
      <c r="F95" s="59">
        <f t="shared" si="27"/>
        <v>30</v>
      </c>
      <c r="G95" s="59">
        <f t="shared" si="28"/>
        <v>30</v>
      </c>
      <c r="H95" s="31">
        <f t="shared" si="29"/>
        <v>0</v>
      </c>
    </row>
    <row r="96" spans="4:8" x14ac:dyDescent="0.2">
      <c r="D96" s="58">
        <v>4</v>
      </c>
      <c r="E96" s="58">
        <v>7</v>
      </c>
      <c r="F96" s="59">
        <f t="shared" si="27"/>
        <v>30</v>
      </c>
      <c r="G96" s="59">
        <f t="shared" si="28"/>
        <v>30</v>
      </c>
      <c r="H96" s="31">
        <f t="shared" si="29"/>
        <v>0</v>
      </c>
    </row>
    <row r="97" spans="4:8" x14ac:dyDescent="0.2">
      <c r="D97" s="58">
        <v>4</v>
      </c>
      <c r="E97" s="58">
        <v>8</v>
      </c>
      <c r="F97" s="59">
        <f t="shared" ref="F97:F160" si="30">INDEX($B$10:$X$28,MATCH(E97,$A$10:$A$28,0),D97*2)</f>
        <v>30</v>
      </c>
      <c r="G97" s="59">
        <f t="shared" ref="G97:G160" si="31">INDEX($B$10:$X$28,MATCH(E97,$A$10:$A$28,0),D97*2)</f>
        <v>30</v>
      </c>
      <c r="H97" s="31">
        <f t="shared" si="29"/>
        <v>0</v>
      </c>
    </row>
    <row r="98" spans="4:8" x14ac:dyDescent="0.2">
      <c r="D98" s="58">
        <v>4</v>
      </c>
      <c r="E98" s="58">
        <v>9</v>
      </c>
      <c r="F98" s="59">
        <f t="shared" si="30"/>
        <v>30</v>
      </c>
      <c r="G98" s="59">
        <f t="shared" si="31"/>
        <v>30</v>
      </c>
      <c r="H98" s="31">
        <f t="shared" ref="H98:H161" si="32">G98-F98</f>
        <v>0</v>
      </c>
    </row>
    <row r="99" spans="4:8" x14ac:dyDescent="0.2">
      <c r="D99" s="58">
        <v>4</v>
      </c>
      <c r="E99" s="58">
        <v>10</v>
      </c>
      <c r="F99" s="59">
        <f t="shared" si="30"/>
        <v>30</v>
      </c>
      <c r="G99" s="59">
        <f t="shared" si="31"/>
        <v>30</v>
      </c>
      <c r="H99" s="31">
        <f t="shared" si="32"/>
        <v>0</v>
      </c>
    </row>
    <row r="100" spans="4:8" x14ac:dyDescent="0.2">
      <c r="D100" s="58">
        <v>4</v>
      </c>
      <c r="E100" s="58">
        <v>11</v>
      </c>
      <c r="F100" s="59">
        <f t="shared" si="30"/>
        <v>30</v>
      </c>
      <c r="G100" s="59">
        <f t="shared" si="31"/>
        <v>30</v>
      </c>
      <c r="H100" s="31">
        <f t="shared" si="32"/>
        <v>0</v>
      </c>
    </row>
    <row r="101" spans="4:8" x14ac:dyDescent="0.2">
      <c r="D101" s="58">
        <v>4</v>
      </c>
      <c r="E101" s="58">
        <v>12</v>
      </c>
      <c r="F101" s="59">
        <f t="shared" si="30"/>
        <v>30</v>
      </c>
      <c r="G101" s="59">
        <f t="shared" si="31"/>
        <v>30</v>
      </c>
      <c r="H101" s="31">
        <f t="shared" si="32"/>
        <v>0</v>
      </c>
    </row>
    <row r="102" spans="4:8" x14ac:dyDescent="0.2">
      <c r="D102" s="58">
        <v>4</v>
      </c>
      <c r="E102" s="58">
        <v>13</v>
      </c>
      <c r="F102" s="59">
        <f t="shared" si="30"/>
        <v>30</v>
      </c>
      <c r="G102" s="59">
        <f t="shared" si="31"/>
        <v>30</v>
      </c>
      <c r="H102" s="31">
        <f t="shared" si="32"/>
        <v>0</v>
      </c>
    </row>
    <row r="103" spans="4:8" x14ac:dyDescent="0.2">
      <c r="D103" s="58">
        <v>4</v>
      </c>
      <c r="E103" s="58">
        <v>14</v>
      </c>
      <c r="F103" s="59">
        <f t="shared" si="30"/>
        <v>30</v>
      </c>
      <c r="G103" s="59">
        <f t="shared" si="31"/>
        <v>30</v>
      </c>
      <c r="H103" s="31">
        <f t="shared" si="32"/>
        <v>0</v>
      </c>
    </row>
    <row r="104" spans="4:8" x14ac:dyDescent="0.2">
      <c r="D104" s="58">
        <v>4</v>
      </c>
      <c r="E104" s="58">
        <v>15</v>
      </c>
      <c r="F104" s="59">
        <f t="shared" si="30"/>
        <v>30</v>
      </c>
      <c r="G104" s="59">
        <f t="shared" si="31"/>
        <v>30</v>
      </c>
      <c r="H104" s="31">
        <f t="shared" si="32"/>
        <v>0</v>
      </c>
    </row>
    <row r="105" spans="4:8" x14ac:dyDescent="0.2">
      <c r="D105" s="58">
        <v>4</v>
      </c>
      <c r="E105" s="58">
        <v>16</v>
      </c>
      <c r="F105" s="59">
        <f t="shared" si="30"/>
        <v>30</v>
      </c>
      <c r="G105" s="59">
        <f t="shared" si="31"/>
        <v>30</v>
      </c>
      <c r="H105" s="31">
        <f t="shared" si="32"/>
        <v>0</v>
      </c>
    </row>
    <row r="106" spans="4:8" x14ac:dyDescent="0.2">
      <c r="D106" s="58">
        <v>4</v>
      </c>
      <c r="E106" s="58">
        <v>17</v>
      </c>
      <c r="F106" s="59">
        <f t="shared" si="30"/>
        <v>30</v>
      </c>
      <c r="G106" s="59">
        <f t="shared" si="31"/>
        <v>30</v>
      </c>
      <c r="H106" s="31">
        <f t="shared" si="32"/>
        <v>0</v>
      </c>
    </row>
    <row r="107" spans="4:8" x14ac:dyDescent="0.2">
      <c r="D107" s="58">
        <v>4</v>
      </c>
      <c r="E107" s="58">
        <v>18</v>
      </c>
      <c r="F107" s="59">
        <f t="shared" si="30"/>
        <v>30</v>
      </c>
      <c r="G107" s="59">
        <f t="shared" si="31"/>
        <v>30</v>
      </c>
      <c r="H107" s="31">
        <f t="shared" si="32"/>
        <v>0</v>
      </c>
    </row>
    <row r="108" spans="4:8" x14ac:dyDescent="0.2">
      <c r="D108" s="58">
        <v>4</v>
      </c>
      <c r="E108" s="58">
        <v>19</v>
      </c>
      <c r="F108" s="59">
        <f t="shared" si="30"/>
        <v>30</v>
      </c>
      <c r="G108" s="59">
        <f t="shared" si="31"/>
        <v>30</v>
      </c>
      <c r="H108" s="31">
        <f t="shared" si="32"/>
        <v>0</v>
      </c>
    </row>
    <row r="109" spans="4:8" x14ac:dyDescent="0.2">
      <c r="D109" s="58">
        <v>5</v>
      </c>
      <c r="E109" s="58">
        <v>1</v>
      </c>
      <c r="F109" s="59">
        <f t="shared" si="30"/>
        <v>32</v>
      </c>
      <c r="G109" s="59">
        <f t="shared" si="31"/>
        <v>32</v>
      </c>
      <c r="H109" s="31">
        <f t="shared" si="32"/>
        <v>0</v>
      </c>
    </row>
    <row r="110" spans="4:8" x14ac:dyDescent="0.2">
      <c r="D110" s="58">
        <v>5</v>
      </c>
      <c r="E110" s="58">
        <v>2</v>
      </c>
      <c r="F110" s="59">
        <f t="shared" si="30"/>
        <v>30</v>
      </c>
      <c r="G110" s="59">
        <f t="shared" si="31"/>
        <v>30</v>
      </c>
      <c r="H110" s="31">
        <f t="shared" si="32"/>
        <v>0</v>
      </c>
    </row>
    <row r="111" spans="4:8" x14ac:dyDescent="0.2">
      <c r="D111" s="58">
        <v>5</v>
      </c>
      <c r="E111" s="58">
        <v>3</v>
      </c>
      <c r="F111" s="59">
        <f t="shared" si="30"/>
        <v>32</v>
      </c>
      <c r="G111" s="59">
        <f t="shared" si="31"/>
        <v>32</v>
      </c>
      <c r="H111" s="31">
        <f t="shared" si="32"/>
        <v>0</v>
      </c>
    </row>
    <row r="112" spans="4:8" x14ac:dyDescent="0.2">
      <c r="D112" s="58">
        <v>5</v>
      </c>
      <c r="E112" s="58">
        <v>4</v>
      </c>
      <c r="F112" s="59">
        <f t="shared" si="30"/>
        <v>32</v>
      </c>
      <c r="G112" s="59">
        <f t="shared" si="31"/>
        <v>32</v>
      </c>
      <c r="H112" s="31">
        <f t="shared" si="32"/>
        <v>0</v>
      </c>
    </row>
    <row r="113" spans="4:8" x14ac:dyDescent="0.2">
      <c r="D113" s="58">
        <v>5</v>
      </c>
      <c r="E113" s="58">
        <v>5</v>
      </c>
      <c r="F113" s="59">
        <f t="shared" si="30"/>
        <v>32</v>
      </c>
      <c r="G113" s="59">
        <f t="shared" si="31"/>
        <v>32</v>
      </c>
      <c r="H113" s="31">
        <f t="shared" si="32"/>
        <v>0</v>
      </c>
    </row>
    <row r="114" spans="4:8" x14ac:dyDescent="0.2">
      <c r="D114" s="58">
        <v>5</v>
      </c>
      <c r="E114" s="58">
        <v>6</v>
      </c>
      <c r="F114" s="59">
        <f t="shared" si="30"/>
        <v>32</v>
      </c>
      <c r="G114" s="59">
        <f t="shared" si="31"/>
        <v>32</v>
      </c>
      <c r="H114" s="31">
        <f t="shared" si="32"/>
        <v>0</v>
      </c>
    </row>
    <row r="115" spans="4:8" x14ac:dyDescent="0.2">
      <c r="D115" s="58">
        <v>5</v>
      </c>
      <c r="E115" s="58">
        <v>7</v>
      </c>
      <c r="F115" s="59">
        <f t="shared" si="30"/>
        <v>30</v>
      </c>
      <c r="G115" s="59">
        <f t="shared" si="31"/>
        <v>30</v>
      </c>
      <c r="H115" s="31">
        <f t="shared" si="32"/>
        <v>0</v>
      </c>
    </row>
    <row r="116" spans="4:8" x14ac:dyDescent="0.2">
      <c r="D116" s="58">
        <v>5</v>
      </c>
      <c r="E116" s="58">
        <v>8</v>
      </c>
      <c r="F116" s="59">
        <f t="shared" si="30"/>
        <v>32</v>
      </c>
      <c r="G116" s="59">
        <f t="shared" si="31"/>
        <v>32</v>
      </c>
      <c r="H116" s="31">
        <f t="shared" si="32"/>
        <v>0</v>
      </c>
    </row>
    <row r="117" spans="4:8" x14ac:dyDescent="0.2">
      <c r="D117" s="58">
        <v>5</v>
      </c>
      <c r="E117" s="58">
        <v>9</v>
      </c>
      <c r="F117" s="59">
        <f t="shared" si="30"/>
        <v>32</v>
      </c>
      <c r="G117" s="59">
        <f t="shared" si="31"/>
        <v>32</v>
      </c>
      <c r="H117" s="31">
        <f t="shared" si="32"/>
        <v>0</v>
      </c>
    </row>
    <row r="118" spans="4:8" x14ac:dyDescent="0.2">
      <c r="D118" s="58">
        <v>5</v>
      </c>
      <c r="E118" s="58">
        <v>10</v>
      </c>
      <c r="F118" s="59">
        <f t="shared" si="30"/>
        <v>32</v>
      </c>
      <c r="G118" s="59">
        <f t="shared" si="31"/>
        <v>32</v>
      </c>
      <c r="H118" s="31">
        <f t="shared" si="32"/>
        <v>0</v>
      </c>
    </row>
    <row r="119" spans="4:8" x14ac:dyDescent="0.2">
      <c r="D119" s="58">
        <v>5</v>
      </c>
      <c r="E119" s="58">
        <v>11</v>
      </c>
      <c r="F119" s="59">
        <f t="shared" si="30"/>
        <v>32</v>
      </c>
      <c r="G119" s="59">
        <f t="shared" si="31"/>
        <v>32</v>
      </c>
      <c r="H119" s="31">
        <f t="shared" si="32"/>
        <v>0</v>
      </c>
    </row>
    <row r="120" spans="4:8" x14ac:dyDescent="0.2">
      <c r="D120" s="58">
        <v>5</v>
      </c>
      <c r="E120" s="58">
        <v>12</v>
      </c>
      <c r="F120" s="59">
        <f t="shared" si="30"/>
        <v>30</v>
      </c>
      <c r="G120" s="59">
        <f t="shared" si="31"/>
        <v>30</v>
      </c>
      <c r="H120" s="31">
        <f t="shared" si="32"/>
        <v>0</v>
      </c>
    </row>
    <row r="121" spans="4:8" x14ac:dyDescent="0.2">
      <c r="D121" s="58">
        <v>5</v>
      </c>
      <c r="E121" s="58">
        <v>13</v>
      </c>
      <c r="F121" s="59">
        <f t="shared" si="30"/>
        <v>32</v>
      </c>
      <c r="G121" s="59">
        <f t="shared" si="31"/>
        <v>32</v>
      </c>
      <c r="H121" s="31">
        <f t="shared" si="32"/>
        <v>0</v>
      </c>
    </row>
    <row r="122" spans="4:8" x14ac:dyDescent="0.2">
      <c r="D122" s="58">
        <v>5</v>
      </c>
      <c r="E122" s="58">
        <v>14</v>
      </c>
      <c r="F122" s="59">
        <f t="shared" si="30"/>
        <v>32</v>
      </c>
      <c r="G122" s="59">
        <f t="shared" si="31"/>
        <v>32</v>
      </c>
      <c r="H122" s="31">
        <f t="shared" si="32"/>
        <v>0</v>
      </c>
    </row>
    <row r="123" spans="4:8" x14ac:dyDescent="0.2">
      <c r="D123" s="58">
        <v>5</v>
      </c>
      <c r="E123" s="58">
        <v>15</v>
      </c>
      <c r="F123" s="59">
        <f t="shared" si="30"/>
        <v>32</v>
      </c>
      <c r="G123" s="59">
        <f t="shared" si="31"/>
        <v>32</v>
      </c>
      <c r="H123" s="31">
        <f t="shared" si="32"/>
        <v>0</v>
      </c>
    </row>
    <row r="124" spans="4:8" x14ac:dyDescent="0.2">
      <c r="D124" s="58">
        <v>5</v>
      </c>
      <c r="E124" s="58">
        <v>16</v>
      </c>
      <c r="F124" s="59">
        <f t="shared" si="30"/>
        <v>32</v>
      </c>
      <c r="G124" s="59">
        <f t="shared" si="31"/>
        <v>32</v>
      </c>
      <c r="H124" s="31">
        <f t="shared" si="32"/>
        <v>0</v>
      </c>
    </row>
    <row r="125" spans="4:8" x14ac:dyDescent="0.2">
      <c r="D125" s="58">
        <v>5</v>
      </c>
      <c r="E125" s="58">
        <v>17</v>
      </c>
      <c r="F125" s="59">
        <f t="shared" si="30"/>
        <v>30</v>
      </c>
      <c r="G125" s="59">
        <f t="shared" si="31"/>
        <v>30</v>
      </c>
      <c r="H125" s="31">
        <f t="shared" si="32"/>
        <v>0</v>
      </c>
    </row>
    <row r="126" spans="4:8" x14ac:dyDescent="0.2">
      <c r="D126" s="58">
        <v>5</v>
      </c>
      <c r="E126" s="58">
        <v>18</v>
      </c>
      <c r="F126" s="59">
        <f t="shared" si="30"/>
        <v>32</v>
      </c>
      <c r="G126" s="59">
        <f t="shared" si="31"/>
        <v>32</v>
      </c>
      <c r="H126" s="31">
        <f t="shared" si="32"/>
        <v>0</v>
      </c>
    </row>
    <row r="127" spans="4:8" x14ac:dyDescent="0.2">
      <c r="D127" s="58">
        <v>5</v>
      </c>
      <c r="E127" s="58">
        <v>19</v>
      </c>
      <c r="F127" s="59">
        <f t="shared" si="30"/>
        <v>32</v>
      </c>
      <c r="G127" s="59">
        <f t="shared" si="31"/>
        <v>32</v>
      </c>
      <c r="H127" s="31">
        <f t="shared" si="32"/>
        <v>0</v>
      </c>
    </row>
    <row r="128" spans="4:8" x14ac:dyDescent="0.2">
      <c r="D128" s="58">
        <v>6</v>
      </c>
      <c r="E128" s="58">
        <v>1</v>
      </c>
      <c r="F128" s="59">
        <f t="shared" si="30"/>
        <v>29</v>
      </c>
      <c r="G128" s="59">
        <f t="shared" si="31"/>
        <v>29</v>
      </c>
      <c r="H128" s="31">
        <f t="shared" si="32"/>
        <v>0</v>
      </c>
    </row>
    <row r="129" spans="4:8" x14ac:dyDescent="0.2">
      <c r="D129" s="58">
        <v>6</v>
      </c>
      <c r="E129" s="58">
        <v>2</v>
      </c>
      <c r="F129" s="59">
        <f t="shared" si="30"/>
        <v>31</v>
      </c>
      <c r="G129" s="59">
        <f t="shared" si="31"/>
        <v>31</v>
      </c>
      <c r="H129" s="31">
        <f t="shared" si="32"/>
        <v>0</v>
      </c>
    </row>
    <row r="130" spans="4:8" x14ac:dyDescent="0.2">
      <c r="D130" s="58">
        <v>6</v>
      </c>
      <c r="E130" s="58">
        <v>3</v>
      </c>
      <c r="F130" s="59">
        <f t="shared" si="30"/>
        <v>29</v>
      </c>
      <c r="G130" s="59">
        <f t="shared" si="31"/>
        <v>29</v>
      </c>
      <c r="H130" s="31">
        <f t="shared" si="32"/>
        <v>0</v>
      </c>
    </row>
    <row r="131" spans="4:8" x14ac:dyDescent="0.2">
      <c r="D131" s="58">
        <v>6</v>
      </c>
      <c r="E131" s="58">
        <v>4</v>
      </c>
      <c r="F131" s="59">
        <f t="shared" si="30"/>
        <v>30</v>
      </c>
      <c r="G131" s="59">
        <f t="shared" si="31"/>
        <v>30</v>
      </c>
      <c r="H131" s="31">
        <f t="shared" si="32"/>
        <v>0</v>
      </c>
    </row>
    <row r="132" spans="4:8" x14ac:dyDescent="0.2">
      <c r="D132" s="58">
        <v>6</v>
      </c>
      <c r="E132" s="58">
        <v>5</v>
      </c>
      <c r="F132" s="59">
        <f t="shared" si="30"/>
        <v>30</v>
      </c>
      <c r="G132" s="59">
        <f t="shared" si="31"/>
        <v>30</v>
      </c>
      <c r="H132" s="31">
        <f t="shared" si="32"/>
        <v>0</v>
      </c>
    </row>
    <row r="133" spans="4:8" x14ac:dyDescent="0.2">
      <c r="D133" s="58">
        <v>6</v>
      </c>
      <c r="E133" s="58">
        <v>6</v>
      </c>
      <c r="F133" s="59">
        <f t="shared" si="30"/>
        <v>32</v>
      </c>
      <c r="G133" s="59">
        <f t="shared" si="31"/>
        <v>32</v>
      </c>
      <c r="H133" s="31">
        <f t="shared" si="32"/>
        <v>0</v>
      </c>
    </row>
    <row r="134" spans="4:8" x14ac:dyDescent="0.2">
      <c r="D134" s="58">
        <v>6</v>
      </c>
      <c r="E134" s="58">
        <v>7</v>
      </c>
      <c r="F134" s="59">
        <f t="shared" si="30"/>
        <v>32</v>
      </c>
      <c r="G134" s="59">
        <f t="shared" si="31"/>
        <v>32</v>
      </c>
      <c r="H134" s="31">
        <f t="shared" si="32"/>
        <v>0</v>
      </c>
    </row>
    <row r="135" spans="4:8" x14ac:dyDescent="0.2">
      <c r="D135" s="58">
        <v>6</v>
      </c>
      <c r="E135" s="58">
        <v>8</v>
      </c>
      <c r="F135" s="59">
        <f t="shared" si="30"/>
        <v>30</v>
      </c>
      <c r="G135" s="59">
        <f t="shared" si="31"/>
        <v>30</v>
      </c>
      <c r="H135" s="31">
        <f t="shared" si="32"/>
        <v>0</v>
      </c>
    </row>
    <row r="136" spans="4:8" x14ac:dyDescent="0.2">
      <c r="D136" s="58">
        <v>6</v>
      </c>
      <c r="E136" s="58">
        <v>9</v>
      </c>
      <c r="F136" s="59">
        <f t="shared" si="30"/>
        <v>30</v>
      </c>
      <c r="G136" s="59">
        <f t="shared" si="31"/>
        <v>30</v>
      </c>
      <c r="H136" s="31">
        <f t="shared" si="32"/>
        <v>0</v>
      </c>
    </row>
    <row r="137" spans="4:8" x14ac:dyDescent="0.2">
      <c r="D137" s="58">
        <v>6</v>
      </c>
      <c r="E137" s="58">
        <v>10</v>
      </c>
      <c r="F137" s="59">
        <f t="shared" si="30"/>
        <v>30</v>
      </c>
      <c r="G137" s="59">
        <f t="shared" si="31"/>
        <v>30</v>
      </c>
      <c r="H137" s="31">
        <f t="shared" si="32"/>
        <v>0</v>
      </c>
    </row>
    <row r="138" spans="4:8" x14ac:dyDescent="0.2">
      <c r="D138" s="58">
        <v>6</v>
      </c>
      <c r="E138" s="58">
        <v>11</v>
      </c>
      <c r="F138" s="59">
        <f t="shared" si="30"/>
        <v>32</v>
      </c>
      <c r="G138" s="59">
        <f t="shared" si="31"/>
        <v>32</v>
      </c>
      <c r="H138" s="31">
        <f t="shared" si="32"/>
        <v>0</v>
      </c>
    </row>
    <row r="139" spans="4:8" x14ac:dyDescent="0.2">
      <c r="D139" s="58">
        <v>6</v>
      </c>
      <c r="E139" s="58">
        <v>12</v>
      </c>
      <c r="F139" s="59">
        <f t="shared" si="30"/>
        <v>32</v>
      </c>
      <c r="G139" s="59">
        <f t="shared" si="31"/>
        <v>32</v>
      </c>
      <c r="H139" s="31">
        <f t="shared" si="32"/>
        <v>0</v>
      </c>
    </row>
    <row r="140" spans="4:8" x14ac:dyDescent="0.2">
      <c r="D140" s="58">
        <v>6</v>
      </c>
      <c r="E140" s="58">
        <v>13</v>
      </c>
      <c r="F140" s="59">
        <f t="shared" si="30"/>
        <v>30</v>
      </c>
      <c r="G140" s="59">
        <f t="shared" si="31"/>
        <v>30</v>
      </c>
      <c r="H140" s="31">
        <f t="shared" si="32"/>
        <v>0</v>
      </c>
    </row>
    <row r="141" spans="4:8" x14ac:dyDescent="0.2">
      <c r="D141" s="58">
        <v>6</v>
      </c>
      <c r="E141" s="58">
        <v>14</v>
      </c>
      <c r="F141" s="59">
        <f t="shared" si="30"/>
        <v>30</v>
      </c>
      <c r="G141" s="59">
        <f t="shared" si="31"/>
        <v>30</v>
      </c>
      <c r="H141" s="31">
        <f t="shared" si="32"/>
        <v>0</v>
      </c>
    </row>
    <row r="142" spans="4:8" x14ac:dyDescent="0.2">
      <c r="D142" s="58">
        <v>6</v>
      </c>
      <c r="E142" s="58">
        <v>15</v>
      </c>
      <c r="F142" s="59">
        <f t="shared" si="30"/>
        <v>30</v>
      </c>
      <c r="G142" s="59">
        <f t="shared" si="31"/>
        <v>30</v>
      </c>
      <c r="H142" s="31">
        <f t="shared" si="32"/>
        <v>0</v>
      </c>
    </row>
    <row r="143" spans="4:8" x14ac:dyDescent="0.2">
      <c r="D143" s="58">
        <v>6</v>
      </c>
      <c r="E143" s="58">
        <v>16</v>
      </c>
      <c r="F143" s="59">
        <f t="shared" si="30"/>
        <v>32</v>
      </c>
      <c r="G143" s="59">
        <f t="shared" si="31"/>
        <v>32</v>
      </c>
      <c r="H143" s="31">
        <f t="shared" si="32"/>
        <v>0</v>
      </c>
    </row>
    <row r="144" spans="4:8" x14ac:dyDescent="0.2">
      <c r="D144" s="58">
        <v>6</v>
      </c>
      <c r="E144" s="58">
        <v>17</v>
      </c>
      <c r="F144" s="59">
        <f t="shared" si="30"/>
        <v>32</v>
      </c>
      <c r="G144" s="59">
        <f t="shared" si="31"/>
        <v>32</v>
      </c>
      <c r="H144" s="31">
        <f t="shared" si="32"/>
        <v>0</v>
      </c>
    </row>
    <row r="145" spans="4:8" x14ac:dyDescent="0.2">
      <c r="D145" s="58">
        <v>6</v>
      </c>
      <c r="E145" s="58">
        <v>18</v>
      </c>
      <c r="F145" s="59">
        <f t="shared" si="30"/>
        <v>30</v>
      </c>
      <c r="G145" s="59">
        <f t="shared" si="31"/>
        <v>30</v>
      </c>
      <c r="H145" s="31">
        <f t="shared" si="32"/>
        <v>0</v>
      </c>
    </row>
    <row r="146" spans="4:8" x14ac:dyDescent="0.2">
      <c r="D146" s="58">
        <v>6</v>
      </c>
      <c r="E146" s="58">
        <v>19</v>
      </c>
      <c r="F146" s="59">
        <f t="shared" si="30"/>
        <v>30</v>
      </c>
      <c r="G146" s="59">
        <f t="shared" si="31"/>
        <v>30</v>
      </c>
      <c r="H146" s="31">
        <f t="shared" si="32"/>
        <v>0</v>
      </c>
    </row>
    <row r="147" spans="4:8" x14ac:dyDescent="0.2">
      <c r="D147" s="58">
        <v>7</v>
      </c>
      <c r="E147" s="58">
        <v>1</v>
      </c>
      <c r="F147" s="59">
        <f t="shared" si="30"/>
        <v>32</v>
      </c>
      <c r="G147" s="59">
        <f t="shared" si="31"/>
        <v>32</v>
      </c>
      <c r="H147" s="31">
        <f t="shared" si="32"/>
        <v>0</v>
      </c>
    </row>
    <row r="148" spans="4:8" x14ac:dyDescent="0.2">
      <c r="D148" s="58">
        <v>7</v>
      </c>
      <c r="E148" s="58">
        <v>2</v>
      </c>
      <c r="F148" s="59">
        <f t="shared" si="30"/>
        <v>30</v>
      </c>
      <c r="G148" s="59">
        <f t="shared" si="31"/>
        <v>30</v>
      </c>
      <c r="H148" s="31">
        <f t="shared" si="32"/>
        <v>0</v>
      </c>
    </row>
    <row r="149" spans="4:8" x14ac:dyDescent="0.2">
      <c r="D149" s="58">
        <v>7</v>
      </c>
      <c r="E149" s="58">
        <v>3</v>
      </c>
      <c r="F149" s="59">
        <f t="shared" si="30"/>
        <v>30</v>
      </c>
      <c r="G149" s="59">
        <f t="shared" si="31"/>
        <v>30</v>
      </c>
      <c r="H149" s="31">
        <f t="shared" si="32"/>
        <v>0</v>
      </c>
    </row>
    <row r="150" spans="4:8" x14ac:dyDescent="0.2">
      <c r="D150" s="58">
        <v>7</v>
      </c>
      <c r="E150" s="58">
        <v>4</v>
      </c>
      <c r="F150" s="59">
        <f t="shared" si="30"/>
        <v>29</v>
      </c>
      <c r="G150" s="59">
        <f t="shared" si="31"/>
        <v>29</v>
      </c>
      <c r="H150" s="31">
        <f t="shared" si="32"/>
        <v>0</v>
      </c>
    </row>
    <row r="151" spans="4:8" x14ac:dyDescent="0.2">
      <c r="D151" s="58">
        <v>7</v>
      </c>
      <c r="E151" s="58">
        <v>5</v>
      </c>
      <c r="F151" s="59">
        <f t="shared" si="30"/>
        <v>31</v>
      </c>
      <c r="G151" s="59">
        <f t="shared" si="31"/>
        <v>31</v>
      </c>
      <c r="H151" s="31">
        <f t="shared" si="32"/>
        <v>0</v>
      </c>
    </row>
    <row r="152" spans="4:8" x14ac:dyDescent="0.2">
      <c r="D152" s="58">
        <v>7</v>
      </c>
      <c r="E152" s="58">
        <v>6</v>
      </c>
      <c r="F152" s="59">
        <f t="shared" si="30"/>
        <v>29</v>
      </c>
      <c r="G152" s="59">
        <f t="shared" si="31"/>
        <v>29</v>
      </c>
      <c r="H152" s="31">
        <f t="shared" si="32"/>
        <v>0</v>
      </c>
    </row>
    <row r="153" spans="4:8" x14ac:dyDescent="0.2">
      <c r="D153" s="58">
        <v>7</v>
      </c>
      <c r="E153" s="58">
        <v>7</v>
      </c>
      <c r="F153" s="59">
        <f t="shared" si="30"/>
        <v>29</v>
      </c>
      <c r="G153" s="59">
        <f t="shared" si="31"/>
        <v>29</v>
      </c>
      <c r="H153" s="31">
        <f t="shared" si="32"/>
        <v>0</v>
      </c>
    </row>
    <row r="154" spans="4:8" x14ac:dyDescent="0.2">
      <c r="D154" s="58">
        <v>7</v>
      </c>
      <c r="E154" s="58">
        <v>8</v>
      </c>
      <c r="F154" s="59">
        <f t="shared" si="30"/>
        <v>29</v>
      </c>
      <c r="G154" s="59">
        <f t="shared" si="31"/>
        <v>29</v>
      </c>
      <c r="H154" s="31">
        <f t="shared" si="32"/>
        <v>0</v>
      </c>
    </row>
    <row r="155" spans="4:8" x14ac:dyDescent="0.2">
      <c r="D155" s="58">
        <v>7</v>
      </c>
      <c r="E155" s="58">
        <v>9</v>
      </c>
      <c r="F155" s="59">
        <f t="shared" si="30"/>
        <v>29</v>
      </c>
      <c r="G155" s="59">
        <f t="shared" si="31"/>
        <v>29</v>
      </c>
      <c r="H155" s="31">
        <f t="shared" si="32"/>
        <v>0</v>
      </c>
    </row>
    <row r="156" spans="4:8" x14ac:dyDescent="0.2">
      <c r="D156" s="58">
        <v>7</v>
      </c>
      <c r="E156" s="58">
        <v>10</v>
      </c>
      <c r="F156" s="59">
        <f t="shared" si="30"/>
        <v>31</v>
      </c>
      <c r="G156" s="59">
        <f t="shared" si="31"/>
        <v>31</v>
      </c>
      <c r="H156" s="31">
        <f t="shared" si="32"/>
        <v>0</v>
      </c>
    </row>
    <row r="157" spans="4:8" x14ac:dyDescent="0.2">
      <c r="D157" s="58">
        <v>7</v>
      </c>
      <c r="E157" s="58">
        <v>11</v>
      </c>
      <c r="F157" s="59">
        <f t="shared" si="30"/>
        <v>29</v>
      </c>
      <c r="G157" s="59">
        <f t="shared" si="31"/>
        <v>29</v>
      </c>
      <c r="H157" s="31">
        <f t="shared" si="32"/>
        <v>0</v>
      </c>
    </row>
    <row r="158" spans="4:8" x14ac:dyDescent="0.2">
      <c r="D158" s="58">
        <v>7</v>
      </c>
      <c r="E158" s="58">
        <v>12</v>
      </c>
      <c r="F158" s="59">
        <f t="shared" si="30"/>
        <v>29</v>
      </c>
      <c r="G158" s="59">
        <f t="shared" si="31"/>
        <v>29</v>
      </c>
      <c r="H158" s="31">
        <f t="shared" si="32"/>
        <v>0</v>
      </c>
    </row>
    <row r="159" spans="4:8" x14ac:dyDescent="0.2">
      <c r="D159" s="58">
        <v>7</v>
      </c>
      <c r="E159" s="58">
        <v>13</v>
      </c>
      <c r="F159" s="59">
        <f t="shared" si="30"/>
        <v>29</v>
      </c>
      <c r="G159" s="59">
        <f t="shared" si="31"/>
        <v>29</v>
      </c>
      <c r="H159" s="31">
        <f t="shared" si="32"/>
        <v>0</v>
      </c>
    </row>
    <row r="160" spans="4:8" x14ac:dyDescent="0.2">
      <c r="D160" s="58">
        <v>7</v>
      </c>
      <c r="E160" s="58">
        <v>14</v>
      </c>
      <c r="F160" s="59">
        <f t="shared" si="30"/>
        <v>29</v>
      </c>
      <c r="G160" s="59">
        <f t="shared" si="31"/>
        <v>29</v>
      </c>
      <c r="H160" s="31">
        <f t="shared" si="32"/>
        <v>0</v>
      </c>
    </row>
    <row r="161" spans="4:8" x14ac:dyDescent="0.2">
      <c r="D161" s="58">
        <v>7</v>
      </c>
      <c r="E161" s="58">
        <v>15</v>
      </c>
      <c r="F161" s="59">
        <f t="shared" ref="F161:F224" si="33">INDEX($B$10:$X$28,MATCH(E161,$A$10:$A$28,0),D161*2)</f>
        <v>31</v>
      </c>
      <c r="G161" s="59">
        <f t="shared" ref="G161:G224" si="34">INDEX($B$10:$X$28,MATCH(E161,$A$10:$A$28,0),D161*2)</f>
        <v>31</v>
      </c>
      <c r="H161" s="31">
        <f t="shared" si="32"/>
        <v>0</v>
      </c>
    </row>
    <row r="162" spans="4:8" x14ac:dyDescent="0.2">
      <c r="D162" s="58">
        <v>7</v>
      </c>
      <c r="E162" s="58">
        <v>16</v>
      </c>
      <c r="F162" s="59">
        <f t="shared" si="33"/>
        <v>29</v>
      </c>
      <c r="G162" s="59">
        <f t="shared" si="34"/>
        <v>29</v>
      </c>
      <c r="H162" s="31">
        <f t="shared" ref="H162:H225" si="35">G162-F162</f>
        <v>0</v>
      </c>
    </row>
    <row r="163" spans="4:8" x14ac:dyDescent="0.2">
      <c r="D163" s="58">
        <v>7</v>
      </c>
      <c r="E163" s="58">
        <v>17</v>
      </c>
      <c r="F163" s="59">
        <f t="shared" si="33"/>
        <v>29</v>
      </c>
      <c r="G163" s="59">
        <f t="shared" si="34"/>
        <v>29</v>
      </c>
      <c r="H163" s="31">
        <f t="shared" si="35"/>
        <v>0</v>
      </c>
    </row>
    <row r="164" spans="4:8" x14ac:dyDescent="0.2">
      <c r="D164" s="58">
        <v>7</v>
      </c>
      <c r="E164" s="58">
        <v>18</v>
      </c>
      <c r="F164" s="59">
        <f t="shared" si="33"/>
        <v>29</v>
      </c>
      <c r="G164" s="59">
        <f t="shared" si="34"/>
        <v>29</v>
      </c>
      <c r="H164" s="31">
        <f t="shared" si="35"/>
        <v>0</v>
      </c>
    </row>
    <row r="165" spans="4:8" x14ac:dyDescent="0.2">
      <c r="D165" s="58">
        <v>7</v>
      </c>
      <c r="E165" s="58">
        <v>19</v>
      </c>
      <c r="F165" s="59">
        <f t="shared" si="33"/>
        <v>29</v>
      </c>
      <c r="G165" s="59">
        <f t="shared" si="34"/>
        <v>29</v>
      </c>
      <c r="H165" s="31">
        <f t="shared" si="35"/>
        <v>0</v>
      </c>
    </row>
    <row r="166" spans="4:8" x14ac:dyDescent="0.2">
      <c r="D166" s="58">
        <v>8</v>
      </c>
      <c r="E166" s="58">
        <v>1</v>
      </c>
      <c r="F166" s="59">
        <f t="shared" si="33"/>
        <v>30</v>
      </c>
      <c r="G166" s="59">
        <f t="shared" si="34"/>
        <v>30</v>
      </c>
      <c r="H166" s="31">
        <f t="shared" si="35"/>
        <v>0</v>
      </c>
    </row>
    <row r="167" spans="4:8" x14ac:dyDescent="0.2">
      <c r="D167" s="58">
        <v>8</v>
      </c>
      <c r="E167" s="58">
        <v>2</v>
      </c>
      <c r="F167" s="59">
        <f t="shared" si="33"/>
        <v>30</v>
      </c>
      <c r="G167" s="59">
        <f t="shared" si="34"/>
        <v>30</v>
      </c>
      <c r="H167" s="31">
        <f t="shared" si="35"/>
        <v>0</v>
      </c>
    </row>
    <row r="168" spans="4:8" x14ac:dyDescent="0.2">
      <c r="D168" s="58">
        <v>8</v>
      </c>
      <c r="E168" s="58">
        <v>3</v>
      </c>
      <c r="F168" s="59">
        <f t="shared" si="33"/>
        <v>33</v>
      </c>
      <c r="G168" s="59">
        <f t="shared" si="34"/>
        <v>33</v>
      </c>
      <c r="H168" s="31">
        <f t="shared" si="35"/>
        <v>0</v>
      </c>
    </row>
    <row r="169" spans="4:8" x14ac:dyDescent="0.2">
      <c r="D169" s="58">
        <v>8</v>
      </c>
      <c r="E169" s="58">
        <v>4</v>
      </c>
      <c r="F169" s="59">
        <f t="shared" si="33"/>
        <v>33</v>
      </c>
      <c r="G169" s="59">
        <f t="shared" si="34"/>
        <v>33</v>
      </c>
      <c r="H169" s="31">
        <f t="shared" si="35"/>
        <v>0</v>
      </c>
    </row>
    <row r="170" spans="4:8" x14ac:dyDescent="0.2">
      <c r="D170" s="58">
        <v>8</v>
      </c>
      <c r="E170" s="58">
        <v>5</v>
      </c>
      <c r="F170" s="59">
        <f t="shared" si="33"/>
        <v>31</v>
      </c>
      <c r="G170" s="59">
        <f t="shared" si="34"/>
        <v>31</v>
      </c>
      <c r="H170" s="31">
        <f t="shared" si="35"/>
        <v>0</v>
      </c>
    </row>
    <row r="171" spans="4:8" x14ac:dyDescent="0.2">
      <c r="D171" s="58">
        <v>8</v>
      </c>
      <c r="E171" s="58">
        <v>6</v>
      </c>
      <c r="F171" s="59">
        <f t="shared" si="33"/>
        <v>31</v>
      </c>
      <c r="G171" s="59">
        <f t="shared" si="34"/>
        <v>31</v>
      </c>
      <c r="H171" s="31">
        <f t="shared" si="35"/>
        <v>0</v>
      </c>
    </row>
    <row r="172" spans="4:8" x14ac:dyDescent="0.2">
      <c r="D172" s="58">
        <v>8</v>
      </c>
      <c r="E172" s="58">
        <v>7</v>
      </c>
      <c r="F172" s="59">
        <f t="shared" si="33"/>
        <v>33</v>
      </c>
      <c r="G172" s="59">
        <f t="shared" si="34"/>
        <v>33</v>
      </c>
      <c r="H172" s="31">
        <f t="shared" si="35"/>
        <v>0</v>
      </c>
    </row>
    <row r="173" spans="4:8" x14ac:dyDescent="0.2">
      <c r="D173" s="58">
        <v>8</v>
      </c>
      <c r="E173" s="58">
        <v>8</v>
      </c>
      <c r="F173" s="59">
        <f t="shared" si="33"/>
        <v>33</v>
      </c>
      <c r="G173" s="59">
        <f t="shared" si="34"/>
        <v>33</v>
      </c>
      <c r="H173" s="31">
        <f t="shared" si="35"/>
        <v>0</v>
      </c>
    </row>
    <row r="174" spans="4:8" x14ac:dyDescent="0.2">
      <c r="D174" s="58">
        <v>8</v>
      </c>
      <c r="E174" s="58">
        <v>9</v>
      </c>
      <c r="F174" s="59">
        <f t="shared" si="33"/>
        <v>33</v>
      </c>
      <c r="G174" s="59">
        <f t="shared" si="34"/>
        <v>33</v>
      </c>
      <c r="H174" s="31">
        <f t="shared" si="35"/>
        <v>0</v>
      </c>
    </row>
    <row r="175" spans="4:8" x14ac:dyDescent="0.2">
      <c r="D175" s="58">
        <v>8</v>
      </c>
      <c r="E175" s="58">
        <v>10</v>
      </c>
      <c r="F175" s="59">
        <f t="shared" si="33"/>
        <v>31</v>
      </c>
      <c r="G175" s="59">
        <f t="shared" si="34"/>
        <v>31</v>
      </c>
      <c r="H175" s="31">
        <f t="shared" si="35"/>
        <v>0</v>
      </c>
    </row>
    <row r="176" spans="4:8" x14ac:dyDescent="0.2">
      <c r="D176" s="58">
        <v>8</v>
      </c>
      <c r="E176" s="58">
        <v>11</v>
      </c>
      <c r="F176" s="59">
        <f t="shared" si="33"/>
        <v>31</v>
      </c>
      <c r="G176" s="59">
        <f t="shared" si="34"/>
        <v>31</v>
      </c>
      <c r="H176" s="31">
        <f t="shared" si="35"/>
        <v>0</v>
      </c>
    </row>
    <row r="177" spans="4:8" x14ac:dyDescent="0.2">
      <c r="D177" s="58">
        <v>8</v>
      </c>
      <c r="E177" s="58">
        <v>12</v>
      </c>
      <c r="F177" s="59">
        <f t="shared" si="33"/>
        <v>33</v>
      </c>
      <c r="G177" s="59">
        <f t="shared" si="34"/>
        <v>33</v>
      </c>
      <c r="H177" s="31">
        <f t="shared" si="35"/>
        <v>0</v>
      </c>
    </row>
    <row r="178" spans="4:8" x14ac:dyDescent="0.2">
      <c r="D178" s="58">
        <v>8</v>
      </c>
      <c r="E178" s="58">
        <v>13</v>
      </c>
      <c r="F178" s="59">
        <f t="shared" si="33"/>
        <v>33</v>
      </c>
      <c r="G178" s="59">
        <f t="shared" si="34"/>
        <v>33</v>
      </c>
      <c r="H178" s="31">
        <f t="shared" si="35"/>
        <v>0</v>
      </c>
    </row>
    <row r="179" spans="4:8" x14ac:dyDescent="0.2">
      <c r="D179" s="58">
        <v>8</v>
      </c>
      <c r="E179" s="58">
        <v>14</v>
      </c>
      <c r="F179" s="59">
        <f t="shared" si="33"/>
        <v>33</v>
      </c>
      <c r="G179" s="59">
        <f t="shared" si="34"/>
        <v>33</v>
      </c>
      <c r="H179" s="31">
        <f t="shared" si="35"/>
        <v>0</v>
      </c>
    </row>
    <row r="180" spans="4:8" x14ac:dyDescent="0.2">
      <c r="D180" s="58">
        <v>8</v>
      </c>
      <c r="E180" s="58">
        <v>15</v>
      </c>
      <c r="F180" s="59">
        <f t="shared" si="33"/>
        <v>31</v>
      </c>
      <c r="G180" s="59">
        <f t="shared" si="34"/>
        <v>31</v>
      </c>
      <c r="H180" s="31">
        <f t="shared" si="35"/>
        <v>0</v>
      </c>
    </row>
    <row r="181" spans="4:8" x14ac:dyDescent="0.2">
      <c r="D181" s="58">
        <v>8</v>
      </c>
      <c r="E181" s="58">
        <v>16</v>
      </c>
      <c r="F181" s="59">
        <f t="shared" si="33"/>
        <v>31</v>
      </c>
      <c r="G181" s="59">
        <f t="shared" si="34"/>
        <v>31</v>
      </c>
      <c r="H181" s="31">
        <f t="shared" si="35"/>
        <v>0</v>
      </c>
    </row>
    <row r="182" spans="4:8" x14ac:dyDescent="0.2">
      <c r="D182" s="58">
        <v>8</v>
      </c>
      <c r="E182" s="58">
        <v>17</v>
      </c>
      <c r="F182" s="59">
        <f t="shared" si="33"/>
        <v>33</v>
      </c>
      <c r="G182" s="59">
        <f t="shared" si="34"/>
        <v>33</v>
      </c>
      <c r="H182" s="31">
        <f t="shared" si="35"/>
        <v>0</v>
      </c>
    </row>
    <row r="183" spans="4:8" x14ac:dyDescent="0.2">
      <c r="D183" s="58">
        <v>8</v>
      </c>
      <c r="E183" s="58">
        <v>18</v>
      </c>
      <c r="F183" s="59">
        <f t="shared" si="33"/>
        <v>33</v>
      </c>
      <c r="G183" s="59">
        <f t="shared" si="34"/>
        <v>33</v>
      </c>
      <c r="H183" s="31">
        <f t="shared" si="35"/>
        <v>0</v>
      </c>
    </row>
    <row r="184" spans="4:8" x14ac:dyDescent="0.2">
      <c r="D184" s="58">
        <v>8</v>
      </c>
      <c r="E184" s="58">
        <v>19</v>
      </c>
      <c r="F184" s="59">
        <f t="shared" si="33"/>
        <v>33</v>
      </c>
      <c r="G184" s="59">
        <f t="shared" si="34"/>
        <v>33</v>
      </c>
      <c r="H184" s="31">
        <f t="shared" si="35"/>
        <v>0</v>
      </c>
    </row>
    <row r="185" spans="4:8" x14ac:dyDescent="0.2">
      <c r="D185" s="58">
        <v>9</v>
      </c>
      <c r="E185" s="58">
        <v>1</v>
      </c>
      <c r="F185" s="59">
        <f t="shared" si="33"/>
        <v>32</v>
      </c>
      <c r="G185" s="59">
        <f t="shared" si="34"/>
        <v>32</v>
      </c>
      <c r="H185" s="31">
        <f t="shared" si="35"/>
        <v>0</v>
      </c>
    </row>
    <row r="186" spans="4:8" x14ac:dyDescent="0.2">
      <c r="D186" s="58">
        <v>9</v>
      </c>
      <c r="E186" s="58">
        <v>2</v>
      </c>
      <c r="F186" s="59">
        <f t="shared" si="33"/>
        <v>32</v>
      </c>
      <c r="G186" s="59">
        <f t="shared" si="34"/>
        <v>32</v>
      </c>
      <c r="H186" s="31">
        <f t="shared" si="35"/>
        <v>0</v>
      </c>
    </row>
    <row r="187" spans="4:8" x14ac:dyDescent="0.2">
      <c r="D187" s="58">
        <v>9</v>
      </c>
      <c r="E187" s="58">
        <v>3</v>
      </c>
      <c r="F187" s="59">
        <f t="shared" si="33"/>
        <v>29</v>
      </c>
      <c r="G187" s="59">
        <f t="shared" si="34"/>
        <v>29</v>
      </c>
      <c r="H187" s="31">
        <f t="shared" si="35"/>
        <v>0</v>
      </c>
    </row>
    <row r="188" spans="4:8" x14ac:dyDescent="0.2">
      <c r="D188" s="58">
        <v>9</v>
      </c>
      <c r="E188" s="58">
        <v>4</v>
      </c>
      <c r="F188" s="59">
        <f t="shared" si="33"/>
        <v>29</v>
      </c>
      <c r="G188" s="59">
        <f t="shared" si="34"/>
        <v>29</v>
      </c>
      <c r="H188" s="31">
        <f t="shared" si="35"/>
        <v>0</v>
      </c>
    </row>
    <row r="189" spans="4:8" x14ac:dyDescent="0.2">
      <c r="D189" s="58">
        <v>9</v>
      </c>
      <c r="E189" s="58">
        <v>5</v>
      </c>
      <c r="F189" s="59">
        <f t="shared" si="33"/>
        <v>29</v>
      </c>
      <c r="G189" s="59">
        <f t="shared" si="34"/>
        <v>29</v>
      </c>
      <c r="H189" s="31">
        <f t="shared" si="35"/>
        <v>0</v>
      </c>
    </row>
    <row r="190" spans="4:8" x14ac:dyDescent="0.2">
      <c r="D190" s="58">
        <v>9</v>
      </c>
      <c r="E190" s="58">
        <v>6</v>
      </c>
      <c r="F190" s="59">
        <f t="shared" si="33"/>
        <v>31</v>
      </c>
      <c r="G190" s="59">
        <f t="shared" si="34"/>
        <v>31</v>
      </c>
      <c r="H190" s="31">
        <f t="shared" si="35"/>
        <v>0</v>
      </c>
    </row>
    <row r="191" spans="4:8" x14ac:dyDescent="0.2">
      <c r="D191" s="58">
        <v>9</v>
      </c>
      <c r="E191" s="58">
        <v>7</v>
      </c>
      <c r="F191" s="59">
        <f t="shared" si="33"/>
        <v>29</v>
      </c>
      <c r="G191" s="59">
        <f t="shared" si="34"/>
        <v>29</v>
      </c>
      <c r="H191" s="31">
        <f t="shared" si="35"/>
        <v>0</v>
      </c>
    </row>
    <row r="192" spans="4:8" x14ac:dyDescent="0.2">
      <c r="D192" s="58">
        <v>9</v>
      </c>
      <c r="E192" s="58">
        <v>8</v>
      </c>
      <c r="F192" s="59">
        <f t="shared" si="33"/>
        <v>29</v>
      </c>
      <c r="G192" s="59">
        <f t="shared" si="34"/>
        <v>29</v>
      </c>
      <c r="H192" s="31">
        <f t="shared" si="35"/>
        <v>0</v>
      </c>
    </row>
    <row r="193" spans="4:8" x14ac:dyDescent="0.2">
      <c r="D193" s="58">
        <v>9</v>
      </c>
      <c r="E193" s="58">
        <v>9</v>
      </c>
      <c r="F193" s="59">
        <f t="shared" si="33"/>
        <v>29</v>
      </c>
      <c r="G193" s="59">
        <f t="shared" si="34"/>
        <v>29</v>
      </c>
      <c r="H193" s="31">
        <f t="shared" si="35"/>
        <v>0</v>
      </c>
    </row>
    <row r="194" spans="4:8" x14ac:dyDescent="0.2">
      <c r="D194" s="58">
        <v>9</v>
      </c>
      <c r="E194" s="58">
        <v>10</v>
      </c>
      <c r="F194" s="59">
        <f t="shared" si="33"/>
        <v>29</v>
      </c>
      <c r="G194" s="59">
        <f t="shared" si="34"/>
        <v>29</v>
      </c>
      <c r="H194" s="31">
        <f t="shared" si="35"/>
        <v>0</v>
      </c>
    </row>
    <row r="195" spans="4:8" x14ac:dyDescent="0.2">
      <c r="D195" s="58">
        <v>9</v>
      </c>
      <c r="E195" s="58">
        <v>11</v>
      </c>
      <c r="F195" s="59">
        <f t="shared" si="33"/>
        <v>31</v>
      </c>
      <c r="G195" s="59">
        <f t="shared" si="34"/>
        <v>31</v>
      </c>
      <c r="H195" s="31">
        <f t="shared" si="35"/>
        <v>0</v>
      </c>
    </row>
    <row r="196" spans="4:8" x14ac:dyDescent="0.2">
      <c r="D196" s="58">
        <v>9</v>
      </c>
      <c r="E196" s="58">
        <v>12</v>
      </c>
      <c r="F196" s="59">
        <f t="shared" si="33"/>
        <v>29</v>
      </c>
      <c r="G196" s="59">
        <f t="shared" si="34"/>
        <v>29</v>
      </c>
      <c r="H196" s="31">
        <f t="shared" si="35"/>
        <v>0</v>
      </c>
    </row>
    <row r="197" spans="4:8" x14ac:dyDescent="0.2">
      <c r="D197" s="58">
        <v>9</v>
      </c>
      <c r="E197" s="58">
        <v>13</v>
      </c>
      <c r="F197" s="59">
        <f t="shared" si="33"/>
        <v>29</v>
      </c>
      <c r="G197" s="59">
        <f t="shared" si="34"/>
        <v>29</v>
      </c>
      <c r="H197" s="31">
        <f t="shared" si="35"/>
        <v>0</v>
      </c>
    </row>
    <row r="198" spans="4:8" x14ac:dyDescent="0.2">
      <c r="D198" s="58">
        <v>9</v>
      </c>
      <c r="E198" s="58">
        <v>14</v>
      </c>
      <c r="F198" s="59">
        <f t="shared" si="33"/>
        <v>29</v>
      </c>
      <c r="G198" s="59">
        <f t="shared" si="34"/>
        <v>29</v>
      </c>
      <c r="H198" s="31">
        <f t="shared" si="35"/>
        <v>0</v>
      </c>
    </row>
    <row r="199" spans="4:8" x14ac:dyDescent="0.2">
      <c r="D199" s="58">
        <v>9</v>
      </c>
      <c r="E199" s="58">
        <v>15</v>
      </c>
      <c r="F199" s="59">
        <f t="shared" si="33"/>
        <v>29</v>
      </c>
      <c r="G199" s="59">
        <f t="shared" si="34"/>
        <v>29</v>
      </c>
      <c r="H199" s="31">
        <f t="shared" si="35"/>
        <v>0</v>
      </c>
    </row>
    <row r="200" spans="4:8" x14ac:dyDescent="0.2">
      <c r="D200" s="58">
        <v>9</v>
      </c>
      <c r="E200" s="58">
        <v>16</v>
      </c>
      <c r="F200" s="59">
        <f t="shared" si="33"/>
        <v>31</v>
      </c>
      <c r="G200" s="59">
        <f t="shared" si="34"/>
        <v>31</v>
      </c>
      <c r="H200" s="31">
        <f t="shared" si="35"/>
        <v>0</v>
      </c>
    </row>
    <row r="201" spans="4:8" x14ac:dyDescent="0.2">
      <c r="D201" s="58">
        <v>9</v>
      </c>
      <c r="E201" s="58">
        <v>17</v>
      </c>
      <c r="F201" s="59">
        <f t="shared" si="33"/>
        <v>29</v>
      </c>
      <c r="G201" s="59">
        <f t="shared" si="34"/>
        <v>29</v>
      </c>
      <c r="H201" s="31">
        <f t="shared" si="35"/>
        <v>0</v>
      </c>
    </row>
    <row r="202" spans="4:8" x14ac:dyDescent="0.2">
      <c r="D202" s="58">
        <v>9</v>
      </c>
      <c r="E202" s="58">
        <v>18</v>
      </c>
      <c r="F202" s="59">
        <f t="shared" si="33"/>
        <v>29</v>
      </c>
      <c r="G202" s="59">
        <f t="shared" si="34"/>
        <v>29</v>
      </c>
      <c r="H202" s="31">
        <f t="shared" si="35"/>
        <v>0</v>
      </c>
    </row>
    <row r="203" spans="4:8" x14ac:dyDescent="0.2">
      <c r="D203" s="58">
        <v>9</v>
      </c>
      <c r="E203" s="58">
        <v>19</v>
      </c>
      <c r="F203" s="59">
        <f t="shared" si="33"/>
        <v>29</v>
      </c>
      <c r="G203" s="59">
        <f t="shared" si="34"/>
        <v>29</v>
      </c>
      <c r="H203" s="31">
        <f t="shared" si="35"/>
        <v>0</v>
      </c>
    </row>
    <row r="204" spans="4:8" x14ac:dyDescent="0.2">
      <c r="D204" s="58">
        <v>10</v>
      </c>
      <c r="E204" s="58">
        <v>1</v>
      </c>
      <c r="F204" s="59">
        <f t="shared" si="33"/>
        <v>28</v>
      </c>
      <c r="G204" s="59">
        <f t="shared" si="34"/>
        <v>28</v>
      </c>
      <c r="H204" s="31">
        <f t="shared" si="35"/>
        <v>0</v>
      </c>
    </row>
    <row r="205" spans="4:8" x14ac:dyDescent="0.2">
      <c r="D205" s="58">
        <v>10</v>
      </c>
      <c r="E205" s="58">
        <v>2</v>
      </c>
      <c r="F205" s="59">
        <f t="shared" si="33"/>
        <v>28</v>
      </c>
      <c r="G205" s="59">
        <f t="shared" si="34"/>
        <v>28</v>
      </c>
      <c r="H205" s="31">
        <f t="shared" si="35"/>
        <v>0</v>
      </c>
    </row>
    <row r="206" spans="4:8" x14ac:dyDescent="0.2">
      <c r="D206" s="58">
        <v>10</v>
      </c>
      <c r="E206" s="58">
        <v>3</v>
      </c>
      <c r="F206" s="59">
        <f t="shared" si="33"/>
        <v>28</v>
      </c>
      <c r="G206" s="59">
        <f t="shared" si="34"/>
        <v>28</v>
      </c>
      <c r="H206" s="31">
        <f t="shared" si="35"/>
        <v>0</v>
      </c>
    </row>
    <row r="207" spans="4:8" x14ac:dyDescent="0.2">
      <c r="D207" s="58">
        <v>10</v>
      </c>
      <c r="E207" s="58">
        <v>4</v>
      </c>
      <c r="F207" s="59">
        <f t="shared" si="33"/>
        <v>28</v>
      </c>
      <c r="G207" s="59">
        <f t="shared" si="34"/>
        <v>28</v>
      </c>
      <c r="H207" s="31">
        <f t="shared" si="35"/>
        <v>0</v>
      </c>
    </row>
    <row r="208" spans="4:8" x14ac:dyDescent="0.2">
      <c r="D208" s="58">
        <v>10</v>
      </c>
      <c r="E208" s="58">
        <v>5</v>
      </c>
      <c r="F208" s="59">
        <f t="shared" si="33"/>
        <v>28</v>
      </c>
      <c r="G208" s="59">
        <f t="shared" si="34"/>
        <v>28</v>
      </c>
      <c r="H208" s="31">
        <f t="shared" si="35"/>
        <v>0</v>
      </c>
    </row>
    <row r="209" spans="4:8" x14ac:dyDescent="0.2">
      <c r="D209" s="58">
        <v>10</v>
      </c>
      <c r="E209" s="58">
        <v>6</v>
      </c>
      <c r="F209" s="59">
        <f t="shared" si="33"/>
        <v>28</v>
      </c>
      <c r="G209" s="59">
        <f t="shared" si="34"/>
        <v>28</v>
      </c>
      <c r="H209" s="31">
        <f t="shared" si="35"/>
        <v>0</v>
      </c>
    </row>
    <row r="210" spans="4:8" x14ac:dyDescent="0.2">
      <c r="D210" s="58">
        <v>10</v>
      </c>
      <c r="E210" s="58">
        <v>7</v>
      </c>
      <c r="F210" s="59">
        <f t="shared" si="33"/>
        <v>28</v>
      </c>
      <c r="G210" s="59">
        <f t="shared" si="34"/>
        <v>28</v>
      </c>
      <c r="H210" s="31">
        <f t="shared" si="35"/>
        <v>0</v>
      </c>
    </row>
    <row r="211" spans="4:8" x14ac:dyDescent="0.2">
      <c r="D211" s="58">
        <v>10</v>
      </c>
      <c r="E211" s="58">
        <v>8</v>
      </c>
      <c r="F211" s="59">
        <f t="shared" si="33"/>
        <v>28</v>
      </c>
      <c r="G211" s="59">
        <f t="shared" si="34"/>
        <v>28</v>
      </c>
      <c r="H211" s="31">
        <f t="shared" si="35"/>
        <v>0</v>
      </c>
    </row>
    <row r="212" spans="4:8" x14ac:dyDescent="0.2">
      <c r="D212" s="58">
        <v>10</v>
      </c>
      <c r="E212" s="58">
        <v>9</v>
      </c>
      <c r="F212" s="59">
        <f t="shared" si="33"/>
        <v>28</v>
      </c>
      <c r="G212" s="59">
        <f t="shared" si="34"/>
        <v>28</v>
      </c>
      <c r="H212" s="31">
        <f t="shared" si="35"/>
        <v>0</v>
      </c>
    </row>
    <row r="213" spans="4:8" x14ac:dyDescent="0.2">
      <c r="D213" s="58">
        <v>10</v>
      </c>
      <c r="E213" s="58">
        <v>10</v>
      </c>
      <c r="F213" s="59">
        <f t="shared" si="33"/>
        <v>28</v>
      </c>
      <c r="G213" s="59">
        <f t="shared" si="34"/>
        <v>28</v>
      </c>
      <c r="H213" s="31">
        <f t="shared" si="35"/>
        <v>0</v>
      </c>
    </row>
    <row r="214" spans="4:8" x14ac:dyDescent="0.2">
      <c r="D214" s="58">
        <v>10</v>
      </c>
      <c r="E214" s="58">
        <v>11</v>
      </c>
      <c r="F214" s="59">
        <f t="shared" si="33"/>
        <v>28</v>
      </c>
      <c r="G214" s="59">
        <f t="shared" si="34"/>
        <v>28</v>
      </c>
      <c r="H214" s="31">
        <f t="shared" si="35"/>
        <v>0</v>
      </c>
    </row>
    <row r="215" spans="4:8" x14ac:dyDescent="0.2">
      <c r="D215" s="58">
        <v>10</v>
      </c>
      <c r="E215" s="58">
        <v>12</v>
      </c>
      <c r="F215" s="59">
        <f t="shared" si="33"/>
        <v>28</v>
      </c>
      <c r="G215" s="59">
        <f t="shared" si="34"/>
        <v>28</v>
      </c>
      <c r="H215" s="31">
        <f t="shared" si="35"/>
        <v>0</v>
      </c>
    </row>
    <row r="216" spans="4:8" x14ac:dyDescent="0.2">
      <c r="D216" s="58">
        <v>10</v>
      </c>
      <c r="E216" s="58">
        <v>13</v>
      </c>
      <c r="F216" s="59">
        <f t="shared" si="33"/>
        <v>28</v>
      </c>
      <c r="G216" s="59">
        <f t="shared" si="34"/>
        <v>28</v>
      </c>
      <c r="H216" s="31">
        <f t="shared" si="35"/>
        <v>0</v>
      </c>
    </row>
    <row r="217" spans="4:8" x14ac:dyDescent="0.2">
      <c r="D217" s="58">
        <v>10</v>
      </c>
      <c r="E217" s="58">
        <v>14</v>
      </c>
      <c r="F217" s="59">
        <f t="shared" si="33"/>
        <v>28</v>
      </c>
      <c r="G217" s="59">
        <f t="shared" si="34"/>
        <v>28</v>
      </c>
      <c r="H217" s="31">
        <f t="shared" si="35"/>
        <v>0</v>
      </c>
    </row>
    <row r="218" spans="4:8" x14ac:dyDescent="0.2">
      <c r="D218" s="58">
        <v>10</v>
      </c>
      <c r="E218" s="58">
        <v>15</v>
      </c>
      <c r="F218" s="59">
        <f t="shared" si="33"/>
        <v>28</v>
      </c>
      <c r="G218" s="59">
        <f t="shared" si="34"/>
        <v>28</v>
      </c>
      <c r="H218" s="31">
        <f t="shared" si="35"/>
        <v>0</v>
      </c>
    </row>
    <row r="219" spans="4:8" x14ac:dyDescent="0.2">
      <c r="D219" s="58">
        <v>10</v>
      </c>
      <c r="E219" s="58">
        <v>16</v>
      </c>
      <c r="F219" s="59">
        <f t="shared" si="33"/>
        <v>28</v>
      </c>
      <c r="G219" s="59">
        <f t="shared" si="34"/>
        <v>28</v>
      </c>
      <c r="H219" s="31">
        <f t="shared" si="35"/>
        <v>0</v>
      </c>
    </row>
    <row r="220" spans="4:8" x14ac:dyDescent="0.2">
      <c r="D220" s="58">
        <v>10</v>
      </c>
      <c r="E220" s="58">
        <v>17</v>
      </c>
      <c r="F220" s="59">
        <f t="shared" si="33"/>
        <v>28</v>
      </c>
      <c r="G220" s="59">
        <f t="shared" si="34"/>
        <v>28</v>
      </c>
      <c r="H220" s="31">
        <f t="shared" si="35"/>
        <v>0</v>
      </c>
    </row>
    <row r="221" spans="4:8" x14ac:dyDescent="0.2">
      <c r="D221" s="58">
        <v>10</v>
      </c>
      <c r="E221" s="58">
        <v>18</v>
      </c>
      <c r="F221" s="59">
        <f t="shared" si="33"/>
        <v>28</v>
      </c>
      <c r="G221" s="59">
        <f t="shared" si="34"/>
        <v>28</v>
      </c>
      <c r="H221" s="31">
        <f t="shared" si="35"/>
        <v>0</v>
      </c>
    </row>
    <row r="222" spans="4:8" x14ac:dyDescent="0.2">
      <c r="D222" s="58">
        <v>10</v>
      </c>
      <c r="E222" s="58">
        <v>19</v>
      </c>
      <c r="F222" s="59">
        <f t="shared" si="33"/>
        <v>32</v>
      </c>
      <c r="G222" s="59">
        <f t="shared" si="34"/>
        <v>32</v>
      </c>
      <c r="H222" s="31">
        <f t="shared" si="35"/>
        <v>0</v>
      </c>
    </row>
    <row r="223" spans="4:8" x14ac:dyDescent="0.2">
      <c r="D223" s="58">
        <v>11</v>
      </c>
      <c r="E223" s="58">
        <v>1</v>
      </c>
      <c r="F223" s="59">
        <f t="shared" si="33"/>
        <v>30</v>
      </c>
      <c r="G223" s="59">
        <f t="shared" si="34"/>
        <v>30</v>
      </c>
      <c r="H223" s="31">
        <f>G223-F223</f>
        <v>0</v>
      </c>
    </row>
    <row r="224" spans="4:8" x14ac:dyDescent="0.2">
      <c r="D224" s="58">
        <v>11</v>
      </c>
      <c r="E224" s="58">
        <v>2</v>
      </c>
      <c r="F224" s="59">
        <f t="shared" si="33"/>
        <v>30</v>
      </c>
      <c r="G224" s="59">
        <f t="shared" si="34"/>
        <v>30</v>
      </c>
      <c r="H224" s="31">
        <f t="shared" si="35"/>
        <v>0</v>
      </c>
    </row>
    <row r="225" spans="4:8" x14ac:dyDescent="0.2">
      <c r="D225" s="58">
        <v>11</v>
      </c>
      <c r="E225" s="58">
        <v>3</v>
      </c>
      <c r="F225" s="59">
        <f t="shared" ref="F225:F260" si="36">INDEX($B$10:$X$28,MATCH(E225,$A$10:$A$28,0),D225*2)</f>
        <v>30</v>
      </c>
      <c r="G225" s="59">
        <f t="shared" ref="G225:G260" si="37">INDEX($B$10:$X$28,MATCH(E225,$A$10:$A$28,0),D225*2)</f>
        <v>30</v>
      </c>
      <c r="H225" s="31">
        <f t="shared" si="35"/>
        <v>0</v>
      </c>
    </row>
    <row r="226" spans="4:8" x14ac:dyDescent="0.2">
      <c r="D226" s="58">
        <v>11</v>
      </c>
      <c r="E226" s="58">
        <v>4</v>
      </c>
      <c r="F226" s="59">
        <f t="shared" si="36"/>
        <v>32</v>
      </c>
      <c r="G226" s="59">
        <f t="shared" si="37"/>
        <v>32</v>
      </c>
      <c r="H226" s="31">
        <f t="shared" ref="H226:H260" si="38">G226-F226</f>
        <v>0</v>
      </c>
    </row>
    <row r="227" spans="4:8" x14ac:dyDescent="0.2">
      <c r="D227" s="58">
        <v>11</v>
      </c>
      <c r="E227" s="58">
        <v>5</v>
      </c>
      <c r="F227" s="59">
        <f t="shared" si="36"/>
        <v>32</v>
      </c>
      <c r="G227" s="59">
        <f t="shared" si="37"/>
        <v>32</v>
      </c>
      <c r="H227" s="31">
        <f t="shared" si="38"/>
        <v>0</v>
      </c>
    </row>
    <row r="228" spans="4:8" x14ac:dyDescent="0.2">
      <c r="D228" s="58">
        <v>11</v>
      </c>
      <c r="E228" s="58">
        <v>6</v>
      </c>
      <c r="F228" s="59">
        <f t="shared" si="36"/>
        <v>30</v>
      </c>
      <c r="G228" s="59">
        <f t="shared" si="37"/>
        <v>30</v>
      </c>
      <c r="H228" s="31">
        <f t="shared" si="38"/>
        <v>0</v>
      </c>
    </row>
    <row r="229" spans="4:8" x14ac:dyDescent="0.2">
      <c r="D229" s="58">
        <v>11</v>
      </c>
      <c r="E229" s="58">
        <v>7</v>
      </c>
      <c r="F229" s="59">
        <f t="shared" si="36"/>
        <v>30</v>
      </c>
      <c r="G229" s="59">
        <f t="shared" si="37"/>
        <v>30</v>
      </c>
      <c r="H229" s="31">
        <f t="shared" si="38"/>
        <v>0</v>
      </c>
    </row>
    <row r="230" spans="4:8" x14ac:dyDescent="0.2">
      <c r="D230" s="58">
        <v>11</v>
      </c>
      <c r="E230" s="58">
        <v>8</v>
      </c>
      <c r="F230" s="59">
        <f t="shared" si="36"/>
        <v>30</v>
      </c>
      <c r="G230" s="59">
        <f t="shared" si="37"/>
        <v>30</v>
      </c>
      <c r="H230" s="31">
        <f t="shared" si="38"/>
        <v>0</v>
      </c>
    </row>
    <row r="231" spans="4:8" x14ac:dyDescent="0.2">
      <c r="D231" s="58">
        <v>11</v>
      </c>
      <c r="E231" s="58">
        <v>9</v>
      </c>
      <c r="F231" s="59">
        <f t="shared" si="36"/>
        <v>32</v>
      </c>
      <c r="G231" s="59">
        <f t="shared" si="37"/>
        <v>32</v>
      </c>
      <c r="H231" s="31">
        <f t="shared" si="38"/>
        <v>0</v>
      </c>
    </row>
    <row r="232" spans="4:8" x14ac:dyDescent="0.2">
      <c r="D232" s="58">
        <v>11</v>
      </c>
      <c r="E232" s="58">
        <v>10</v>
      </c>
      <c r="F232" s="59">
        <f t="shared" si="36"/>
        <v>32</v>
      </c>
      <c r="G232" s="59">
        <f t="shared" si="37"/>
        <v>32</v>
      </c>
      <c r="H232" s="31">
        <f t="shared" si="38"/>
        <v>0</v>
      </c>
    </row>
    <row r="233" spans="4:8" x14ac:dyDescent="0.2">
      <c r="D233" s="58">
        <v>11</v>
      </c>
      <c r="E233" s="58">
        <v>11</v>
      </c>
      <c r="F233" s="59">
        <f t="shared" si="36"/>
        <v>30</v>
      </c>
      <c r="G233" s="59">
        <f t="shared" si="37"/>
        <v>30</v>
      </c>
      <c r="H233" s="31">
        <f t="shared" si="38"/>
        <v>0</v>
      </c>
    </row>
    <row r="234" spans="4:8" x14ac:dyDescent="0.2">
      <c r="D234" s="58">
        <v>11</v>
      </c>
      <c r="E234" s="58">
        <v>12</v>
      </c>
      <c r="F234" s="59">
        <f t="shared" si="36"/>
        <v>30</v>
      </c>
      <c r="G234" s="59">
        <f t="shared" si="37"/>
        <v>30</v>
      </c>
      <c r="H234" s="31">
        <f t="shared" si="38"/>
        <v>0</v>
      </c>
    </row>
    <row r="235" spans="4:8" x14ac:dyDescent="0.2">
      <c r="D235" s="58">
        <v>11</v>
      </c>
      <c r="E235" s="58">
        <v>13</v>
      </c>
      <c r="F235" s="59">
        <f t="shared" si="36"/>
        <v>30</v>
      </c>
      <c r="G235" s="59">
        <f t="shared" si="37"/>
        <v>30</v>
      </c>
      <c r="H235" s="31">
        <f t="shared" si="38"/>
        <v>0</v>
      </c>
    </row>
    <row r="236" spans="4:8" x14ac:dyDescent="0.2">
      <c r="D236" s="58">
        <v>11</v>
      </c>
      <c r="E236" s="58">
        <v>14</v>
      </c>
      <c r="F236" s="59">
        <f t="shared" si="36"/>
        <v>32</v>
      </c>
      <c r="G236" s="59">
        <f t="shared" si="37"/>
        <v>32</v>
      </c>
      <c r="H236" s="31">
        <f t="shared" si="38"/>
        <v>0</v>
      </c>
    </row>
    <row r="237" spans="4:8" x14ac:dyDescent="0.2">
      <c r="D237" s="58">
        <v>11</v>
      </c>
      <c r="E237" s="58">
        <v>15</v>
      </c>
      <c r="F237" s="59">
        <f t="shared" si="36"/>
        <v>32</v>
      </c>
      <c r="G237" s="59">
        <f t="shared" si="37"/>
        <v>32</v>
      </c>
      <c r="H237" s="31">
        <f t="shared" si="38"/>
        <v>0</v>
      </c>
    </row>
    <row r="238" spans="4:8" x14ac:dyDescent="0.2">
      <c r="D238" s="58">
        <v>11</v>
      </c>
      <c r="E238" s="58">
        <v>16</v>
      </c>
      <c r="F238" s="59">
        <f t="shared" si="36"/>
        <v>30</v>
      </c>
      <c r="G238" s="59">
        <f t="shared" si="37"/>
        <v>30</v>
      </c>
      <c r="H238" s="31">
        <f t="shared" si="38"/>
        <v>0</v>
      </c>
    </row>
    <row r="239" spans="4:8" x14ac:dyDescent="0.2">
      <c r="D239" s="58">
        <v>11</v>
      </c>
      <c r="E239" s="58">
        <v>17</v>
      </c>
      <c r="F239" s="59">
        <f t="shared" si="36"/>
        <v>30</v>
      </c>
      <c r="G239" s="59">
        <f t="shared" si="37"/>
        <v>30</v>
      </c>
      <c r="H239" s="31">
        <f t="shared" si="38"/>
        <v>0</v>
      </c>
    </row>
    <row r="240" spans="4:8" x14ac:dyDescent="0.2">
      <c r="D240" s="58">
        <v>11</v>
      </c>
      <c r="E240" s="58">
        <v>18</v>
      </c>
      <c r="F240" s="59">
        <f t="shared" si="36"/>
        <v>30</v>
      </c>
      <c r="G240" s="59">
        <f t="shared" si="37"/>
        <v>30</v>
      </c>
      <c r="H240" s="31">
        <f t="shared" si="38"/>
        <v>0</v>
      </c>
    </row>
    <row r="241" spans="4:8" x14ac:dyDescent="0.2">
      <c r="D241" s="58">
        <v>11</v>
      </c>
      <c r="E241" s="58">
        <v>19</v>
      </c>
      <c r="F241" s="59">
        <f t="shared" si="36"/>
        <v>30</v>
      </c>
      <c r="G241" s="59">
        <f t="shared" si="37"/>
        <v>30</v>
      </c>
      <c r="H241" s="31">
        <f t="shared" si="38"/>
        <v>0</v>
      </c>
    </row>
    <row r="242" spans="4:8" x14ac:dyDescent="0.2">
      <c r="D242" s="58">
        <v>12</v>
      </c>
      <c r="E242" s="58">
        <v>1</v>
      </c>
      <c r="F242" s="59" t="e">
        <f t="shared" si="36"/>
        <v>#REF!</v>
      </c>
      <c r="G242" s="59" t="e">
        <f t="shared" si="37"/>
        <v>#REF!</v>
      </c>
      <c r="H242" s="31" t="e">
        <f t="shared" si="38"/>
        <v>#REF!</v>
      </c>
    </row>
    <row r="243" spans="4:8" x14ac:dyDescent="0.2">
      <c r="D243" s="58">
        <v>12</v>
      </c>
      <c r="E243" s="58">
        <v>2</v>
      </c>
      <c r="F243" s="59" t="e">
        <f t="shared" si="36"/>
        <v>#REF!</v>
      </c>
      <c r="G243" s="59" t="e">
        <f t="shared" si="37"/>
        <v>#REF!</v>
      </c>
      <c r="H243" s="31" t="e">
        <f t="shared" si="38"/>
        <v>#REF!</v>
      </c>
    </row>
    <row r="244" spans="4:8" x14ac:dyDescent="0.2">
      <c r="D244" s="58">
        <v>12</v>
      </c>
      <c r="E244" s="58">
        <v>3</v>
      </c>
      <c r="F244" s="59" t="e">
        <f t="shared" si="36"/>
        <v>#REF!</v>
      </c>
      <c r="G244" s="59" t="e">
        <f t="shared" si="37"/>
        <v>#REF!</v>
      </c>
      <c r="H244" s="31" t="e">
        <f t="shared" si="38"/>
        <v>#REF!</v>
      </c>
    </row>
    <row r="245" spans="4:8" x14ac:dyDescent="0.2">
      <c r="D245" s="58">
        <v>12</v>
      </c>
      <c r="E245" s="58">
        <v>4</v>
      </c>
      <c r="F245" s="59" t="e">
        <f t="shared" si="36"/>
        <v>#REF!</v>
      </c>
      <c r="G245" s="59" t="e">
        <f t="shared" si="37"/>
        <v>#REF!</v>
      </c>
      <c r="H245" s="31" t="e">
        <f t="shared" si="38"/>
        <v>#REF!</v>
      </c>
    </row>
    <row r="246" spans="4:8" x14ac:dyDescent="0.2">
      <c r="D246" s="58">
        <v>12</v>
      </c>
      <c r="E246" s="58">
        <v>5</v>
      </c>
      <c r="F246" s="59" t="e">
        <f t="shared" si="36"/>
        <v>#REF!</v>
      </c>
      <c r="G246" s="59" t="e">
        <f t="shared" si="37"/>
        <v>#REF!</v>
      </c>
      <c r="H246" s="31" t="e">
        <f t="shared" si="38"/>
        <v>#REF!</v>
      </c>
    </row>
    <row r="247" spans="4:8" x14ac:dyDescent="0.2">
      <c r="D247" s="58">
        <v>12</v>
      </c>
      <c r="E247" s="58">
        <v>6</v>
      </c>
      <c r="F247" s="59" t="e">
        <f t="shared" si="36"/>
        <v>#REF!</v>
      </c>
      <c r="G247" s="59" t="e">
        <f t="shared" si="37"/>
        <v>#REF!</v>
      </c>
      <c r="H247" s="31" t="e">
        <f t="shared" si="38"/>
        <v>#REF!</v>
      </c>
    </row>
    <row r="248" spans="4:8" x14ac:dyDescent="0.2">
      <c r="D248" s="58">
        <v>12</v>
      </c>
      <c r="E248" s="58">
        <v>7</v>
      </c>
      <c r="F248" s="59" t="e">
        <f t="shared" si="36"/>
        <v>#REF!</v>
      </c>
      <c r="G248" s="59" t="e">
        <f t="shared" si="37"/>
        <v>#REF!</v>
      </c>
      <c r="H248" s="31" t="e">
        <f t="shared" si="38"/>
        <v>#REF!</v>
      </c>
    </row>
    <row r="249" spans="4:8" x14ac:dyDescent="0.2">
      <c r="D249" s="58">
        <v>12</v>
      </c>
      <c r="E249" s="58">
        <v>8</v>
      </c>
      <c r="F249" s="59" t="e">
        <f t="shared" si="36"/>
        <v>#REF!</v>
      </c>
      <c r="G249" s="59" t="e">
        <f t="shared" si="37"/>
        <v>#REF!</v>
      </c>
      <c r="H249" s="31" t="e">
        <f t="shared" si="38"/>
        <v>#REF!</v>
      </c>
    </row>
    <row r="250" spans="4:8" x14ac:dyDescent="0.2">
      <c r="D250" s="58">
        <v>12</v>
      </c>
      <c r="E250" s="58">
        <v>9</v>
      </c>
      <c r="F250" s="59" t="e">
        <f t="shared" si="36"/>
        <v>#REF!</v>
      </c>
      <c r="G250" s="59" t="e">
        <f t="shared" si="37"/>
        <v>#REF!</v>
      </c>
      <c r="H250" s="31" t="e">
        <f t="shared" si="38"/>
        <v>#REF!</v>
      </c>
    </row>
    <row r="251" spans="4:8" x14ac:dyDescent="0.2">
      <c r="D251" s="58">
        <v>12</v>
      </c>
      <c r="E251" s="58">
        <v>10</v>
      </c>
      <c r="F251" s="59" t="e">
        <f t="shared" si="36"/>
        <v>#REF!</v>
      </c>
      <c r="G251" s="59" t="e">
        <f t="shared" si="37"/>
        <v>#REF!</v>
      </c>
      <c r="H251" s="31" t="e">
        <f t="shared" si="38"/>
        <v>#REF!</v>
      </c>
    </row>
    <row r="252" spans="4:8" x14ac:dyDescent="0.2">
      <c r="D252" s="58">
        <v>12</v>
      </c>
      <c r="E252" s="58">
        <v>11</v>
      </c>
      <c r="F252" s="59" t="e">
        <f t="shared" si="36"/>
        <v>#REF!</v>
      </c>
      <c r="G252" s="59" t="e">
        <f t="shared" si="37"/>
        <v>#REF!</v>
      </c>
      <c r="H252" s="31" t="e">
        <f t="shared" si="38"/>
        <v>#REF!</v>
      </c>
    </row>
    <row r="253" spans="4:8" x14ac:dyDescent="0.2">
      <c r="D253" s="58">
        <v>12</v>
      </c>
      <c r="E253" s="58">
        <v>12</v>
      </c>
      <c r="F253" s="59" t="e">
        <f t="shared" si="36"/>
        <v>#REF!</v>
      </c>
      <c r="G253" s="59" t="e">
        <f t="shared" si="37"/>
        <v>#REF!</v>
      </c>
      <c r="H253" s="31" t="e">
        <f t="shared" si="38"/>
        <v>#REF!</v>
      </c>
    </row>
    <row r="254" spans="4:8" x14ac:dyDescent="0.2">
      <c r="D254" s="58">
        <v>12</v>
      </c>
      <c r="E254" s="58">
        <v>13</v>
      </c>
      <c r="F254" s="59" t="e">
        <f t="shared" si="36"/>
        <v>#REF!</v>
      </c>
      <c r="G254" s="59" t="e">
        <f t="shared" si="37"/>
        <v>#REF!</v>
      </c>
      <c r="H254" s="31" t="e">
        <f t="shared" si="38"/>
        <v>#REF!</v>
      </c>
    </row>
    <row r="255" spans="4:8" x14ac:dyDescent="0.2">
      <c r="D255" s="58">
        <v>12</v>
      </c>
      <c r="E255" s="58">
        <v>14</v>
      </c>
      <c r="F255" s="59" t="e">
        <f t="shared" si="36"/>
        <v>#REF!</v>
      </c>
      <c r="G255" s="59" t="e">
        <f t="shared" si="37"/>
        <v>#REF!</v>
      </c>
      <c r="H255" s="31" t="e">
        <f t="shared" si="38"/>
        <v>#REF!</v>
      </c>
    </row>
    <row r="256" spans="4:8" x14ac:dyDescent="0.2">
      <c r="D256" s="58">
        <v>12</v>
      </c>
      <c r="E256" s="58">
        <v>15</v>
      </c>
      <c r="F256" s="59" t="e">
        <f t="shared" si="36"/>
        <v>#REF!</v>
      </c>
      <c r="G256" s="59" t="e">
        <f t="shared" si="37"/>
        <v>#REF!</v>
      </c>
      <c r="H256" s="31" t="e">
        <f t="shared" si="38"/>
        <v>#REF!</v>
      </c>
    </row>
    <row r="257" spans="4:8" x14ac:dyDescent="0.2">
      <c r="D257" s="58">
        <v>12</v>
      </c>
      <c r="E257" s="58">
        <v>16</v>
      </c>
      <c r="F257" s="59" t="e">
        <f t="shared" si="36"/>
        <v>#REF!</v>
      </c>
      <c r="G257" s="59" t="e">
        <f t="shared" si="37"/>
        <v>#REF!</v>
      </c>
      <c r="H257" s="31" t="e">
        <f t="shared" si="38"/>
        <v>#REF!</v>
      </c>
    </row>
    <row r="258" spans="4:8" x14ac:dyDescent="0.2">
      <c r="D258" s="58">
        <v>12</v>
      </c>
      <c r="E258" s="58">
        <v>17</v>
      </c>
      <c r="F258" s="59" t="e">
        <f t="shared" si="36"/>
        <v>#REF!</v>
      </c>
      <c r="G258" s="59" t="e">
        <f t="shared" si="37"/>
        <v>#REF!</v>
      </c>
      <c r="H258" s="31" t="e">
        <f t="shared" si="38"/>
        <v>#REF!</v>
      </c>
    </row>
    <row r="259" spans="4:8" x14ac:dyDescent="0.2">
      <c r="D259" s="58">
        <v>12</v>
      </c>
      <c r="E259" s="58">
        <v>18</v>
      </c>
      <c r="F259" s="59" t="e">
        <f t="shared" si="36"/>
        <v>#REF!</v>
      </c>
      <c r="G259" s="59" t="e">
        <f t="shared" si="37"/>
        <v>#REF!</v>
      </c>
      <c r="H259" s="31" t="e">
        <f t="shared" si="38"/>
        <v>#REF!</v>
      </c>
    </row>
    <row r="260" spans="4:8" x14ac:dyDescent="0.2">
      <c r="D260" s="58">
        <v>12</v>
      </c>
      <c r="E260" s="58">
        <v>19</v>
      </c>
      <c r="F260" s="59" t="e">
        <f t="shared" si="36"/>
        <v>#REF!</v>
      </c>
      <c r="G260" s="59" t="e">
        <f t="shared" si="37"/>
        <v>#REF!</v>
      </c>
      <c r="H260" s="31" t="e">
        <f t="shared" si="38"/>
        <v>#REF!</v>
      </c>
    </row>
    <row r="261" spans="4:8" x14ac:dyDescent="0.2">
      <c r="D261" s="58">
        <v>1</v>
      </c>
      <c r="E261" s="58">
        <v>1</v>
      </c>
      <c r="F261" s="59">
        <f t="shared" ref="F261:F324" si="39">INDEX($W$10:$AX$28,MATCH(E261,$A$10:$A$28,0),D261*2)</f>
        <v>43432</v>
      </c>
      <c r="G261" s="59">
        <f t="shared" ref="G261:G324" si="40">INDEX($Y$10:$AX$28,MATCH(E261,$A$10:$A$28,0),D261*2)</f>
        <v>43461</v>
      </c>
      <c r="H261" s="31">
        <f>G261-F261</f>
        <v>29</v>
      </c>
    </row>
    <row r="262" spans="4:8" x14ac:dyDescent="0.2">
      <c r="D262" s="58">
        <v>1</v>
      </c>
      <c r="E262" s="58">
        <v>2</v>
      </c>
      <c r="F262" s="59">
        <f t="shared" si="39"/>
        <v>43433</v>
      </c>
      <c r="G262" s="59">
        <f t="shared" si="40"/>
        <v>43462</v>
      </c>
      <c r="H262" s="31">
        <f t="shared" ref="H262:H325" si="41">G262-F262</f>
        <v>29</v>
      </c>
    </row>
    <row r="263" spans="4:8" x14ac:dyDescent="0.2">
      <c r="D263" s="58">
        <v>1</v>
      </c>
      <c r="E263" s="58">
        <v>3</v>
      </c>
      <c r="F263" s="59">
        <f t="shared" si="39"/>
        <v>43434</v>
      </c>
      <c r="G263" s="59">
        <f t="shared" si="40"/>
        <v>43465</v>
      </c>
      <c r="H263" s="31">
        <f t="shared" si="41"/>
        <v>31</v>
      </c>
    </row>
    <row r="264" spans="4:8" x14ac:dyDescent="0.2">
      <c r="D264" s="58">
        <v>1</v>
      </c>
      <c r="E264" s="58">
        <v>4</v>
      </c>
      <c r="F264" s="59">
        <f t="shared" si="39"/>
        <v>43437</v>
      </c>
      <c r="G264" s="59">
        <f t="shared" si="40"/>
        <v>43467</v>
      </c>
      <c r="H264" s="31">
        <f t="shared" si="41"/>
        <v>30</v>
      </c>
    </row>
    <row r="265" spans="4:8" x14ac:dyDescent="0.2">
      <c r="D265" s="58">
        <v>1</v>
      </c>
      <c r="E265" s="58">
        <v>5</v>
      </c>
      <c r="F265" s="59">
        <f t="shared" si="39"/>
        <v>43438</v>
      </c>
      <c r="G265" s="59">
        <f t="shared" si="40"/>
        <v>43468</v>
      </c>
      <c r="H265" s="31">
        <f t="shared" si="41"/>
        <v>30</v>
      </c>
    </row>
    <row r="266" spans="4:8" x14ac:dyDescent="0.2">
      <c r="D266" s="58">
        <v>1</v>
      </c>
      <c r="E266" s="58">
        <v>6</v>
      </c>
      <c r="F266" s="59">
        <f t="shared" si="39"/>
        <v>43439</v>
      </c>
      <c r="G266" s="59">
        <f t="shared" si="40"/>
        <v>43469</v>
      </c>
      <c r="H266" s="31">
        <f t="shared" si="41"/>
        <v>30</v>
      </c>
    </row>
    <row r="267" spans="4:8" x14ac:dyDescent="0.2">
      <c r="D267" s="58">
        <v>1</v>
      </c>
      <c r="E267" s="58">
        <v>7</v>
      </c>
      <c r="F267" s="59">
        <f t="shared" si="39"/>
        <v>43440</v>
      </c>
      <c r="G267" s="59">
        <f t="shared" si="40"/>
        <v>43472</v>
      </c>
      <c r="H267" s="31">
        <f t="shared" si="41"/>
        <v>32</v>
      </c>
    </row>
    <row r="268" spans="4:8" x14ac:dyDescent="0.2">
      <c r="D268" s="58">
        <v>1</v>
      </c>
      <c r="E268" s="58">
        <v>8</v>
      </c>
      <c r="F268" s="59">
        <f t="shared" si="39"/>
        <v>43441</v>
      </c>
      <c r="G268" s="59">
        <f t="shared" si="40"/>
        <v>43473</v>
      </c>
      <c r="H268" s="31">
        <f t="shared" si="41"/>
        <v>32</v>
      </c>
    </row>
    <row r="269" spans="4:8" x14ac:dyDescent="0.2">
      <c r="D269" s="58">
        <v>1</v>
      </c>
      <c r="E269" s="58">
        <v>9</v>
      </c>
      <c r="F269" s="59">
        <f t="shared" si="39"/>
        <v>43444</v>
      </c>
      <c r="G269" s="59">
        <f t="shared" si="40"/>
        <v>43474</v>
      </c>
      <c r="H269" s="31">
        <f t="shared" si="41"/>
        <v>30</v>
      </c>
    </row>
    <row r="270" spans="4:8" x14ac:dyDescent="0.2">
      <c r="D270" s="58">
        <v>1</v>
      </c>
      <c r="E270" s="58">
        <v>10</v>
      </c>
      <c r="F270" s="59">
        <f t="shared" si="39"/>
        <v>43445</v>
      </c>
      <c r="G270" s="59">
        <f t="shared" si="40"/>
        <v>43475</v>
      </c>
      <c r="H270" s="31">
        <f t="shared" si="41"/>
        <v>30</v>
      </c>
    </row>
    <row r="271" spans="4:8" x14ac:dyDescent="0.2">
      <c r="D271" s="58">
        <v>1</v>
      </c>
      <c r="E271" s="58">
        <v>11</v>
      </c>
      <c r="F271" s="59">
        <f t="shared" si="39"/>
        <v>43446</v>
      </c>
      <c r="G271" s="59">
        <f t="shared" si="40"/>
        <v>43476</v>
      </c>
      <c r="H271" s="31">
        <f t="shared" si="41"/>
        <v>30</v>
      </c>
    </row>
    <row r="272" spans="4:8" x14ac:dyDescent="0.2">
      <c r="D272" s="58">
        <v>1</v>
      </c>
      <c r="E272" s="58">
        <v>12</v>
      </c>
      <c r="F272" s="59">
        <f t="shared" si="39"/>
        <v>43447</v>
      </c>
      <c r="G272" s="59">
        <f t="shared" si="40"/>
        <v>43479</v>
      </c>
      <c r="H272" s="31">
        <f t="shared" si="41"/>
        <v>32</v>
      </c>
    </row>
    <row r="273" spans="4:8" x14ac:dyDescent="0.2">
      <c r="D273" s="58">
        <v>1</v>
      </c>
      <c r="E273" s="58">
        <v>13</v>
      </c>
      <c r="F273" s="59">
        <f t="shared" si="39"/>
        <v>43448</v>
      </c>
      <c r="G273" s="59">
        <f t="shared" si="40"/>
        <v>43480</v>
      </c>
      <c r="H273" s="31">
        <f t="shared" si="41"/>
        <v>32</v>
      </c>
    </row>
    <row r="274" spans="4:8" x14ac:dyDescent="0.2">
      <c r="D274" s="58">
        <v>1</v>
      </c>
      <c r="E274" s="58">
        <v>14</v>
      </c>
      <c r="F274" s="59">
        <f t="shared" si="39"/>
        <v>43451</v>
      </c>
      <c r="G274" s="59">
        <f t="shared" si="40"/>
        <v>43481</v>
      </c>
      <c r="H274" s="31">
        <f t="shared" si="41"/>
        <v>30</v>
      </c>
    </row>
    <row r="275" spans="4:8" x14ac:dyDescent="0.2">
      <c r="D275" s="58">
        <v>1</v>
      </c>
      <c r="E275" s="58">
        <v>15</v>
      </c>
      <c r="F275" s="59">
        <f t="shared" si="39"/>
        <v>43452</v>
      </c>
      <c r="G275" s="59">
        <f t="shared" si="40"/>
        <v>43482</v>
      </c>
      <c r="H275" s="31">
        <f t="shared" si="41"/>
        <v>30</v>
      </c>
    </row>
    <row r="276" spans="4:8" x14ac:dyDescent="0.2">
      <c r="D276" s="58">
        <v>1</v>
      </c>
      <c r="E276" s="58">
        <v>16</v>
      </c>
      <c r="F276" s="59">
        <f t="shared" si="39"/>
        <v>43453</v>
      </c>
      <c r="G276" s="59">
        <f t="shared" si="40"/>
        <v>43483</v>
      </c>
      <c r="H276" s="31">
        <f t="shared" si="41"/>
        <v>30</v>
      </c>
    </row>
    <row r="277" spans="4:8" x14ac:dyDescent="0.2">
      <c r="D277" s="58">
        <v>1</v>
      </c>
      <c r="E277" s="58">
        <v>17</v>
      </c>
      <c r="F277" s="59">
        <f t="shared" si="39"/>
        <v>43454</v>
      </c>
      <c r="G277" s="59">
        <f t="shared" si="40"/>
        <v>43486</v>
      </c>
      <c r="H277" s="31">
        <f t="shared" si="41"/>
        <v>32</v>
      </c>
    </row>
    <row r="278" spans="4:8" x14ac:dyDescent="0.2">
      <c r="D278" s="58">
        <v>1</v>
      </c>
      <c r="E278" s="58">
        <v>18</v>
      </c>
      <c r="F278" s="59">
        <f t="shared" si="39"/>
        <v>43455</v>
      </c>
      <c r="G278" s="59">
        <f t="shared" si="40"/>
        <v>43487</v>
      </c>
      <c r="H278" s="31">
        <f t="shared" si="41"/>
        <v>32</v>
      </c>
    </row>
    <row r="279" spans="4:8" x14ac:dyDescent="0.2">
      <c r="D279" s="58">
        <v>1</v>
      </c>
      <c r="E279" s="58">
        <v>19</v>
      </c>
      <c r="F279" s="59">
        <f t="shared" si="39"/>
        <v>43460</v>
      </c>
      <c r="G279" s="59">
        <f t="shared" si="40"/>
        <v>43488</v>
      </c>
      <c r="H279" s="31">
        <f t="shared" si="41"/>
        <v>28</v>
      </c>
    </row>
    <row r="280" spans="4:8" x14ac:dyDescent="0.2">
      <c r="D280" s="199">
        <v>2</v>
      </c>
      <c r="E280" s="199">
        <v>1</v>
      </c>
      <c r="F280" s="200">
        <f t="shared" si="39"/>
        <v>43461</v>
      </c>
      <c r="G280" s="200">
        <f t="shared" si="40"/>
        <v>43493</v>
      </c>
      <c r="H280" s="201">
        <f t="shared" si="41"/>
        <v>32</v>
      </c>
    </row>
    <row r="281" spans="4:8" x14ac:dyDescent="0.2">
      <c r="D281" s="199">
        <v>2</v>
      </c>
      <c r="E281" s="199">
        <v>2</v>
      </c>
      <c r="F281" s="200">
        <f t="shared" si="39"/>
        <v>43462</v>
      </c>
      <c r="G281" s="200">
        <f t="shared" si="40"/>
        <v>43493</v>
      </c>
      <c r="H281" s="201">
        <f t="shared" si="41"/>
        <v>31</v>
      </c>
    </row>
    <row r="282" spans="4:8" x14ac:dyDescent="0.2">
      <c r="D282" s="199">
        <v>2</v>
      </c>
      <c r="E282" s="199">
        <v>3</v>
      </c>
      <c r="F282" s="200">
        <f t="shared" si="39"/>
        <v>43465</v>
      </c>
      <c r="G282" s="200">
        <f t="shared" si="40"/>
        <v>43493</v>
      </c>
      <c r="H282" s="201">
        <f t="shared" si="41"/>
        <v>28</v>
      </c>
    </row>
    <row r="283" spans="4:8" x14ac:dyDescent="0.2">
      <c r="D283" s="199">
        <v>2</v>
      </c>
      <c r="E283" s="199">
        <v>4</v>
      </c>
      <c r="F283" s="200">
        <f t="shared" si="39"/>
        <v>43467</v>
      </c>
      <c r="G283" s="200">
        <f t="shared" si="40"/>
        <v>43493</v>
      </c>
      <c r="H283" s="201">
        <f t="shared" si="41"/>
        <v>26</v>
      </c>
    </row>
    <row r="284" spans="4:8" x14ac:dyDescent="0.2">
      <c r="D284" s="199">
        <v>2</v>
      </c>
      <c r="E284" s="199">
        <v>5</v>
      </c>
      <c r="F284" s="200">
        <f t="shared" si="39"/>
        <v>43468</v>
      </c>
      <c r="G284" s="200">
        <f t="shared" si="40"/>
        <v>43493</v>
      </c>
      <c r="H284" s="201">
        <f t="shared" si="41"/>
        <v>25</v>
      </c>
    </row>
    <row r="285" spans="4:8" x14ac:dyDescent="0.2">
      <c r="D285" s="199">
        <v>2</v>
      </c>
      <c r="E285" s="199">
        <v>6</v>
      </c>
      <c r="F285" s="200">
        <f t="shared" si="39"/>
        <v>43469</v>
      </c>
      <c r="G285" s="200">
        <f t="shared" si="40"/>
        <v>43493</v>
      </c>
      <c r="H285" s="201">
        <f t="shared" si="41"/>
        <v>24</v>
      </c>
    </row>
    <row r="286" spans="4:8" x14ac:dyDescent="0.2">
      <c r="D286" s="199">
        <v>2</v>
      </c>
      <c r="E286" s="199">
        <v>7</v>
      </c>
      <c r="F286" s="200">
        <f t="shared" si="39"/>
        <v>43472</v>
      </c>
      <c r="G286" s="200">
        <f t="shared" si="40"/>
        <v>43493</v>
      </c>
      <c r="H286" s="201">
        <f t="shared" si="41"/>
        <v>21</v>
      </c>
    </row>
    <row r="287" spans="4:8" x14ac:dyDescent="0.2">
      <c r="D287" s="199">
        <v>2</v>
      </c>
      <c r="E287" s="199">
        <v>8</v>
      </c>
      <c r="F287" s="200">
        <f t="shared" si="39"/>
        <v>43473</v>
      </c>
      <c r="G287" s="200">
        <f t="shared" si="40"/>
        <v>43493</v>
      </c>
      <c r="H287" s="201">
        <f t="shared" si="41"/>
        <v>20</v>
      </c>
    </row>
    <row r="288" spans="4:8" x14ac:dyDescent="0.2">
      <c r="D288" s="199">
        <v>2</v>
      </c>
      <c r="E288" s="199">
        <v>9</v>
      </c>
      <c r="F288" s="200">
        <f t="shared" si="39"/>
        <v>43474</v>
      </c>
      <c r="G288" s="200">
        <f t="shared" si="40"/>
        <v>43493</v>
      </c>
      <c r="H288" s="201">
        <f t="shared" si="41"/>
        <v>19</v>
      </c>
    </row>
    <row r="289" spans="4:8" x14ac:dyDescent="0.2">
      <c r="D289" s="199">
        <v>2</v>
      </c>
      <c r="E289" s="199">
        <v>10</v>
      </c>
      <c r="F289" s="200">
        <f t="shared" si="39"/>
        <v>43475</v>
      </c>
      <c r="G289" s="200">
        <f t="shared" si="40"/>
        <v>43493</v>
      </c>
      <c r="H289" s="201">
        <f t="shared" si="41"/>
        <v>18</v>
      </c>
    </row>
    <row r="290" spans="4:8" x14ac:dyDescent="0.2">
      <c r="D290" s="199">
        <v>2</v>
      </c>
      <c r="E290" s="199">
        <v>11</v>
      </c>
      <c r="F290" s="200">
        <f t="shared" si="39"/>
        <v>43476</v>
      </c>
      <c r="G290" s="200">
        <f t="shared" si="40"/>
        <v>43493</v>
      </c>
      <c r="H290" s="201">
        <f t="shared" si="41"/>
        <v>17</v>
      </c>
    </row>
    <row r="291" spans="4:8" x14ac:dyDescent="0.2">
      <c r="D291" s="199">
        <v>2</v>
      </c>
      <c r="E291" s="199">
        <v>12</v>
      </c>
      <c r="F291" s="200">
        <f t="shared" si="39"/>
        <v>43479</v>
      </c>
      <c r="G291" s="200">
        <f t="shared" si="40"/>
        <v>43493</v>
      </c>
      <c r="H291" s="201">
        <f t="shared" si="41"/>
        <v>14</v>
      </c>
    </row>
    <row r="292" spans="4:8" x14ac:dyDescent="0.2">
      <c r="D292" s="199">
        <v>2</v>
      </c>
      <c r="E292" s="199">
        <v>13</v>
      </c>
      <c r="F292" s="200">
        <f t="shared" si="39"/>
        <v>43480</v>
      </c>
      <c r="G292" s="200">
        <f t="shared" si="40"/>
        <v>43493</v>
      </c>
      <c r="H292" s="201">
        <f t="shared" si="41"/>
        <v>13</v>
      </c>
    </row>
    <row r="293" spans="4:8" x14ac:dyDescent="0.2">
      <c r="D293" s="199">
        <v>2</v>
      </c>
      <c r="E293" s="199">
        <v>14</v>
      </c>
      <c r="F293" s="200">
        <f t="shared" si="39"/>
        <v>43481</v>
      </c>
      <c r="G293" s="200">
        <f t="shared" si="40"/>
        <v>43493</v>
      </c>
      <c r="H293" s="201">
        <f t="shared" si="41"/>
        <v>12</v>
      </c>
    </row>
    <row r="294" spans="4:8" x14ac:dyDescent="0.2">
      <c r="D294" s="199">
        <v>2</v>
      </c>
      <c r="E294" s="199">
        <v>15</v>
      </c>
      <c r="F294" s="200">
        <f t="shared" si="39"/>
        <v>43482</v>
      </c>
      <c r="G294" s="200">
        <f t="shared" si="40"/>
        <v>43493</v>
      </c>
      <c r="H294" s="201">
        <f t="shared" si="41"/>
        <v>11</v>
      </c>
    </row>
    <row r="295" spans="4:8" x14ac:dyDescent="0.2">
      <c r="D295" s="199">
        <v>2</v>
      </c>
      <c r="E295" s="199">
        <v>16</v>
      </c>
      <c r="F295" s="200">
        <f t="shared" si="39"/>
        <v>43483</v>
      </c>
      <c r="G295" s="200">
        <f t="shared" si="40"/>
        <v>43493</v>
      </c>
      <c r="H295" s="201">
        <f t="shared" si="41"/>
        <v>10</v>
      </c>
    </row>
    <row r="296" spans="4:8" x14ac:dyDescent="0.2">
      <c r="D296" s="199">
        <v>2</v>
      </c>
      <c r="E296" s="199">
        <v>17</v>
      </c>
      <c r="F296" s="200">
        <f t="shared" si="39"/>
        <v>43486</v>
      </c>
      <c r="G296" s="200">
        <f t="shared" si="40"/>
        <v>43493</v>
      </c>
      <c r="H296" s="201">
        <f t="shared" si="41"/>
        <v>7</v>
      </c>
    </row>
    <row r="297" spans="4:8" x14ac:dyDescent="0.2">
      <c r="D297" s="199">
        <v>2</v>
      </c>
      <c r="E297" s="199">
        <v>18</v>
      </c>
      <c r="F297" s="200">
        <f t="shared" si="39"/>
        <v>43487</v>
      </c>
      <c r="G297" s="200">
        <f t="shared" si="40"/>
        <v>43493</v>
      </c>
      <c r="H297" s="201">
        <f t="shared" si="41"/>
        <v>6</v>
      </c>
    </row>
    <row r="298" spans="4:8" x14ac:dyDescent="0.2">
      <c r="D298" s="199">
        <v>2</v>
      </c>
      <c r="E298" s="199">
        <v>19</v>
      </c>
      <c r="F298" s="200">
        <f t="shared" si="39"/>
        <v>43488</v>
      </c>
      <c r="G298" s="200">
        <f t="shared" si="40"/>
        <v>43493</v>
      </c>
      <c r="H298" s="201">
        <f t="shared" si="41"/>
        <v>5</v>
      </c>
    </row>
    <row r="299" spans="4:8" x14ac:dyDescent="0.2">
      <c r="D299" s="58">
        <v>3</v>
      </c>
      <c r="E299" s="58">
        <v>1</v>
      </c>
      <c r="F299" s="59">
        <f t="shared" si="39"/>
        <v>43493</v>
      </c>
      <c r="G299" s="59">
        <f t="shared" si="40"/>
        <v>43521</v>
      </c>
      <c r="H299" s="31">
        <f t="shared" si="41"/>
        <v>28</v>
      </c>
    </row>
    <row r="300" spans="4:8" x14ac:dyDescent="0.2">
      <c r="D300" s="58">
        <v>3</v>
      </c>
      <c r="E300" s="58">
        <v>2</v>
      </c>
      <c r="F300" s="59">
        <f t="shared" si="39"/>
        <v>43493</v>
      </c>
      <c r="G300" s="59">
        <f t="shared" si="40"/>
        <v>43521</v>
      </c>
      <c r="H300" s="31">
        <f t="shared" si="41"/>
        <v>28</v>
      </c>
    </row>
    <row r="301" spans="4:8" x14ac:dyDescent="0.2">
      <c r="D301" s="58">
        <v>3</v>
      </c>
      <c r="E301" s="58">
        <v>3</v>
      </c>
      <c r="F301" s="59">
        <f t="shared" si="39"/>
        <v>43493</v>
      </c>
      <c r="G301" s="59">
        <f t="shared" si="40"/>
        <v>43521</v>
      </c>
      <c r="H301" s="31">
        <f t="shared" si="41"/>
        <v>28</v>
      </c>
    </row>
    <row r="302" spans="4:8" x14ac:dyDescent="0.2">
      <c r="D302" s="58">
        <v>3</v>
      </c>
      <c r="E302" s="58">
        <v>4</v>
      </c>
      <c r="F302" s="59">
        <f t="shared" si="39"/>
        <v>43493</v>
      </c>
      <c r="G302" s="59">
        <f t="shared" si="40"/>
        <v>43521</v>
      </c>
      <c r="H302" s="31">
        <f t="shared" si="41"/>
        <v>28</v>
      </c>
    </row>
    <row r="303" spans="4:8" x14ac:dyDescent="0.2">
      <c r="D303" s="58">
        <v>3</v>
      </c>
      <c r="E303" s="58">
        <v>5</v>
      </c>
      <c r="F303" s="59">
        <f t="shared" si="39"/>
        <v>43493</v>
      </c>
      <c r="G303" s="59">
        <f t="shared" si="40"/>
        <v>43521</v>
      </c>
      <c r="H303" s="31">
        <f t="shared" si="41"/>
        <v>28</v>
      </c>
    </row>
    <row r="304" spans="4:8" x14ac:dyDescent="0.2">
      <c r="D304" s="58">
        <v>3</v>
      </c>
      <c r="E304" s="58">
        <v>6</v>
      </c>
      <c r="F304" s="59">
        <f t="shared" si="39"/>
        <v>43493</v>
      </c>
      <c r="G304" s="59">
        <f t="shared" si="40"/>
        <v>43521</v>
      </c>
      <c r="H304" s="31">
        <f t="shared" si="41"/>
        <v>28</v>
      </c>
    </row>
    <row r="305" spans="4:8" x14ac:dyDescent="0.2">
      <c r="D305" s="58">
        <v>3</v>
      </c>
      <c r="E305" s="58">
        <v>7</v>
      </c>
      <c r="F305" s="59">
        <f t="shared" si="39"/>
        <v>43493</v>
      </c>
      <c r="G305" s="59">
        <f t="shared" si="40"/>
        <v>43521</v>
      </c>
      <c r="H305" s="31">
        <f t="shared" si="41"/>
        <v>28</v>
      </c>
    </row>
    <row r="306" spans="4:8" x14ac:dyDescent="0.2">
      <c r="D306" s="58">
        <v>3</v>
      </c>
      <c r="E306" s="58">
        <v>8</v>
      </c>
      <c r="F306" s="59">
        <f t="shared" si="39"/>
        <v>43493</v>
      </c>
      <c r="G306" s="59">
        <f t="shared" si="40"/>
        <v>43521</v>
      </c>
      <c r="H306" s="31">
        <f t="shared" si="41"/>
        <v>28</v>
      </c>
    </row>
    <row r="307" spans="4:8" x14ac:dyDescent="0.2">
      <c r="D307" s="58">
        <v>3</v>
      </c>
      <c r="E307" s="58">
        <v>9</v>
      </c>
      <c r="F307" s="59">
        <f t="shared" si="39"/>
        <v>43493</v>
      </c>
      <c r="G307" s="59">
        <f t="shared" si="40"/>
        <v>43521</v>
      </c>
      <c r="H307" s="31">
        <f t="shared" si="41"/>
        <v>28</v>
      </c>
    </row>
    <row r="308" spans="4:8" x14ac:dyDescent="0.2">
      <c r="D308" s="58">
        <v>3</v>
      </c>
      <c r="E308" s="58">
        <v>10</v>
      </c>
      <c r="F308" s="59">
        <f t="shared" si="39"/>
        <v>43493</v>
      </c>
      <c r="G308" s="59">
        <f t="shared" si="40"/>
        <v>43521</v>
      </c>
      <c r="H308" s="31">
        <f t="shared" si="41"/>
        <v>28</v>
      </c>
    </row>
    <row r="309" spans="4:8" x14ac:dyDescent="0.2">
      <c r="D309" s="58">
        <v>3</v>
      </c>
      <c r="E309" s="58">
        <v>11</v>
      </c>
      <c r="F309" s="59">
        <f t="shared" si="39"/>
        <v>43493</v>
      </c>
      <c r="G309" s="59">
        <f t="shared" si="40"/>
        <v>43521</v>
      </c>
      <c r="H309" s="31">
        <f t="shared" si="41"/>
        <v>28</v>
      </c>
    </row>
    <row r="310" spans="4:8" x14ac:dyDescent="0.2">
      <c r="D310" s="58">
        <v>3</v>
      </c>
      <c r="E310" s="58">
        <v>12</v>
      </c>
      <c r="F310" s="59">
        <f t="shared" si="39"/>
        <v>43493</v>
      </c>
      <c r="G310" s="59">
        <f t="shared" si="40"/>
        <v>43521</v>
      </c>
      <c r="H310" s="31">
        <f t="shared" si="41"/>
        <v>28</v>
      </c>
    </row>
    <row r="311" spans="4:8" x14ac:dyDescent="0.2">
      <c r="D311" s="58">
        <v>3</v>
      </c>
      <c r="E311" s="58">
        <v>13</v>
      </c>
      <c r="F311" s="59">
        <f t="shared" si="39"/>
        <v>43493</v>
      </c>
      <c r="G311" s="59">
        <f t="shared" si="40"/>
        <v>43521</v>
      </c>
      <c r="H311" s="31">
        <f t="shared" si="41"/>
        <v>28</v>
      </c>
    </row>
    <row r="312" spans="4:8" x14ac:dyDescent="0.2">
      <c r="D312" s="58">
        <v>3</v>
      </c>
      <c r="E312" s="58">
        <v>14</v>
      </c>
      <c r="F312" s="59">
        <f t="shared" si="39"/>
        <v>43493</v>
      </c>
      <c r="G312" s="59">
        <f t="shared" si="40"/>
        <v>43521</v>
      </c>
      <c r="H312" s="31">
        <f t="shared" si="41"/>
        <v>28</v>
      </c>
    </row>
    <row r="313" spans="4:8" x14ac:dyDescent="0.2">
      <c r="D313" s="58">
        <v>3</v>
      </c>
      <c r="E313" s="58">
        <v>15</v>
      </c>
      <c r="F313" s="59">
        <f t="shared" si="39"/>
        <v>43493</v>
      </c>
      <c r="G313" s="59">
        <f t="shared" si="40"/>
        <v>43521</v>
      </c>
      <c r="H313" s="31">
        <f t="shared" si="41"/>
        <v>28</v>
      </c>
    </row>
    <row r="314" spans="4:8" x14ac:dyDescent="0.2">
      <c r="D314" s="58">
        <v>3</v>
      </c>
      <c r="E314" s="58">
        <v>16</v>
      </c>
      <c r="F314" s="59">
        <f t="shared" si="39"/>
        <v>43493</v>
      </c>
      <c r="G314" s="59">
        <f t="shared" si="40"/>
        <v>43521</v>
      </c>
      <c r="H314" s="31">
        <f t="shared" si="41"/>
        <v>28</v>
      </c>
    </row>
    <row r="315" spans="4:8" x14ac:dyDescent="0.2">
      <c r="D315" s="58">
        <v>3</v>
      </c>
      <c r="E315" s="58">
        <v>17</v>
      </c>
      <c r="F315" s="59">
        <f t="shared" si="39"/>
        <v>43493</v>
      </c>
      <c r="G315" s="59">
        <f t="shared" si="40"/>
        <v>43521</v>
      </c>
      <c r="H315" s="31">
        <f t="shared" si="41"/>
        <v>28</v>
      </c>
    </row>
    <row r="316" spans="4:8" x14ac:dyDescent="0.2">
      <c r="D316" s="58">
        <v>3</v>
      </c>
      <c r="E316" s="58">
        <v>18</v>
      </c>
      <c r="F316" s="59">
        <f t="shared" si="39"/>
        <v>43493</v>
      </c>
      <c r="G316" s="59">
        <f t="shared" si="40"/>
        <v>43521</v>
      </c>
      <c r="H316" s="31">
        <f t="shared" si="41"/>
        <v>28</v>
      </c>
    </row>
    <row r="317" spans="4:8" x14ac:dyDescent="0.2">
      <c r="D317" s="58">
        <v>3</v>
      </c>
      <c r="E317" s="58">
        <v>19</v>
      </c>
      <c r="F317" s="59">
        <f t="shared" si="39"/>
        <v>43493</v>
      </c>
      <c r="G317" s="59">
        <f t="shared" si="40"/>
        <v>43521</v>
      </c>
      <c r="H317" s="31">
        <f t="shared" si="41"/>
        <v>28</v>
      </c>
    </row>
    <row r="318" spans="4:8" x14ac:dyDescent="0.2">
      <c r="D318" s="58">
        <v>4</v>
      </c>
      <c r="E318" s="58">
        <v>1</v>
      </c>
      <c r="F318" s="59">
        <f t="shared" si="39"/>
        <v>43521</v>
      </c>
      <c r="G318" s="59">
        <f t="shared" si="40"/>
        <v>43550</v>
      </c>
      <c r="H318" s="31">
        <f t="shared" si="41"/>
        <v>29</v>
      </c>
    </row>
    <row r="319" spans="4:8" x14ac:dyDescent="0.2">
      <c r="D319" s="58">
        <v>4</v>
      </c>
      <c r="E319" s="58">
        <v>2</v>
      </c>
      <c r="F319" s="59">
        <f t="shared" si="39"/>
        <v>43521</v>
      </c>
      <c r="G319" s="59">
        <f t="shared" si="40"/>
        <v>43550</v>
      </c>
      <c r="H319" s="31">
        <f t="shared" si="41"/>
        <v>29</v>
      </c>
    </row>
    <row r="320" spans="4:8" x14ac:dyDescent="0.2">
      <c r="D320" s="58">
        <v>4</v>
      </c>
      <c r="E320" s="58">
        <v>3</v>
      </c>
      <c r="F320" s="59">
        <f t="shared" si="39"/>
        <v>43521</v>
      </c>
      <c r="G320" s="59">
        <f t="shared" si="40"/>
        <v>43550</v>
      </c>
      <c r="H320" s="31">
        <f t="shared" si="41"/>
        <v>29</v>
      </c>
    </row>
    <row r="321" spans="4:8" x14ac:dyDescent="0.2">
      <c r="D321" s="58">
        <v>4</v>
      </c>
      <c r="E321" s="58">
        <v>4</v>
      </c>
      <c r="F321" s="59">
        <f t="shared" si="39"/>
        <v>43521</v>
      </c>
      <c r="G321" s="59">
        <f t="shared" si="40"/>
        <v>43550</v>
      </c>
      <c r="H321" s="31">
        <f t="shared" si="41"/>
        <v>29</v>
      </c>
    </row>
    <row r="322" spans="4:8" x14ac:dyDescent="0.2">
      <c r="D322" s="58">
        <v>4</v>
      </c>
      <c r="E322" s="58">
        <v>5</v>
      </c>
      <c r="F322" s="59">
        <f t="shared" si="39"/>
        <v>43521</v>
      </c>
      <c r="G322" s="59">
        <f t="shared" si="40"/>
        <v>43550</v>
      </c>
      <c r="H322" s="31">
        <f t="shared" si="41"/>
        <v>29</v>
      </c>
    </row>
    <row r="323" spans="4:8" x14ac:dyDescent="0.2">
      <c r="D323" s="58">
        <v>4</v>
      </c>
      <c r="E323" s="58">
        <v>6</v>
      </c>
      <c r="F323" s="59">
        <f t="shared" si="39"/>
        <v>43521</v>
      </c>
      <c r="G323" s="59">
        <f t="shared" si="40"/>
        <v>43550</v>
      </c>
      <c r="H323" s="31">
        <f t="shared" si="41"/>
        <v>29</v>
      </c>
    </row>
    <row r="324" spans="4:8" x14ac:dyDescent="0.2">
      <c r="D324" s="58">
        <v>4</v>
      </c>
      <c r="E324" s="58">
        <v>7</v>
      </c>
      <c r="F324" s="59">
        <f t="shared" si="39"/>
        <v>43521</v>
      </c>
      <c r="G324" s="59">
        <f t="shared" si="40"/>
        <v>43550</v>
      </c>
      <c r="H324" s="31">
        <f t="shared" si="41"/>
        <v>29</v>
      </c>
    </row>
    <row r="325" spans="4:8" x14ac:dyDescent="0.2">
      <c r="D325" s="58">
        <v>4</v>
      </c>
      <c r="E325" s="58">
        <v>8</v>
      </c>
      <c r="F325" s="59">
        <f t="shared" ref="F325:F388" si="42">INDEX($W$10:$AX$28,MATCH(E325,$A$10:$A$28,0),D325*2)</f>
        <v>43521</v>
      </c>
      <c r="G325" s="59">
        <f t="shared" ref="G325:G388" si="43">INDEX($Y$10:$AX$28,MATCH(E325,$A$10:$A$28,0),D325*2)</f>
        <v>43550</v>
      </c>
      <c r="H325" s="31">
        <f t="shared" si="41"/>
        <v>29</v>
      </c>
    </row>
    <row r="326" spans="4:8" x14ac:dyDescent="0.2">
      <c r="D326" s="58">
        <v>4</v>
      </c>
      <c r="E326" s="58">
        <v>9</v>
      </c>
      <c r="F326" s="59">
        <f t="shared" si="42"/>
        <v>43521</v>
      </c>
      <c r="G326" s="59">
        <f t="shared" si="43"/>
        <v>43550</v>
      </c>
      <c r="H326" s="31">
        <f t="shared" ref="H326:H389" si="44">G326-F326</f>
        <v>29</v>
      </c>
    </row>
    <row r="327" spans="4:8" x14ac:dyDescent="0.2">
      <c r="D327" s="58">
        <v>4</v>
      </c>
      <c r="E327" s="58">
        <v>10</v>
      </c>
      <c r="F327" s="59">
        <f t="shared" si="42"/>
        <v>43521</v>
      </c>
      <c r="G327" s="59">
        <f t="shared" si="43"/>
        <v>43550</v>
      </c>
      <c r="H327" s="31">
        <f t="shared" si="44"/>
        <v>29</v>
      </c>
    </row>
    <row r="328" spans="4:8" x14ac:dyDescent="0.2">
      <c r="D328" s="58">
        <v>4</v>
      </c>
      <c r="E328" s="58">
        <v>11</v>
      </c>
      <c r="F328" s="59">
        <f t="shared" si="42"/>
        <v>43521</v>
      </c>
      <c r="G328" s="59">
        <f t="shared" si="43"/>
        <v>43550</v>
      </c>
      <c r="H328" s="31">
        <f t="shared" si="44"/>
        <v>29</v>
      </c>
    </row>
    <row r="329" spans="4:8" x14ac:dyDescent="0.2">
      <c r="D329" s="58">
        <v>4</v>
      </c>
      <c r="E329" s="58">
        <v>12</v>
      </c>
      <c r="F329" s="59">
        <f t="shared" si="42"/>
        <v>43521</v>
      </c>
      <c r="G329" s="59">
        <f t="shared" si="43"/>
        <v>43550</v>
      </c>
      <c r="H329" s="31">
        <f t="shared" si="44"/>
        <v>29</v>
      </c>
    </row>
    <row r="330" spans="4:8" x14ac:dyDescent="0.2">
      <c r="D330" s="58">
        <v>4</v>
      </c>
      <c r="E330" s="58">
        <v>13</v>
      </c>
      <c r="F330" s="59">
        <f t="shared" si="42"/>
        <v>43521</v>
      </c>
      <c r="G330" s="59">
        <f t="shared" si="43"/>
        <v>43550</v>
      </c>
      <c r="H330" s="31">
        <f t="shared" si="44"/>
        <v>29</v>
      </c>
    </row>
    <row r="331" spans="4:8" x14ac:dyDescent="0.2">
      <c r="D331" s="58">
        <v>4</v>
      </c>
      <c r="E331" s="58">
        <v>14</v>
      </c>
      <c r="F331" s="59">
        <f t="shared" si="42"/>
        <v>43521</v>
      </c>
      <c r="G331" s="59">
        <f t="shared" si="43"/>
        <v>43550</v>
      </c>
      <c r="H331" s="31">
        <f t="shared" si="44"/>
        <v>29</v>
      </c>
    </row>
    <row r="332" spans="4:8" x14ac:dyDescent="0.2">
      <c r="D332" s="58">
        <v>4</v>
      </c>
      <c r="E332" s="58">
        <v>15</v>
      </c>
      <c r="F332" s="59">
        <f t="shared" si="42"/>
        <v>43521</v>
      </c>
      <c r="G332" s="59">
        <f t="shared" si="43"/>
        <v>43550</v>
      </c>
      <c r="H332" s="31">
        <f t="shared" si="44"/>
        <v>29</v>
      </c>
    </row>
    <row r="333" spans="4:8" x14ac:dyDescent="0.2">
      <c r="D333" s="58">
        <v>4</v>
      </c>
      <c r="E333" s="58">
        <v>16</v>
      </c>
      <c r="F333" s="59">
        <f t="shared" si="42"/>
        <v>43521</v>
      </c>
      <c r="G333" s="59">
        <f t="shared" si="43"/>
        <v>43550</v>
      </c>
      <c r="H333" s="31">
        <f t="shared" si="44"/>
        <v>29</v>
      </c>
    </row>
    <row r="334" spans="4:8" x14ac:dyDescent="0.2">
      <c r="D334" s="58">
        <v>4</v>
      </c>
      <c r="E334" s="58">
        <v>17</v>
      </c>
      <c r="F334" s="59">
        <f t="shared" si="42"/>
        <v>43521</v>
      </c>
      <c r="G334" s="59">
        <f t="shared" si="43"/>
        <v>43550</v>
      </c>
      <c r="H334" s="31">
        <f t="shared" si="44"/>
        <v>29</v>
      </c>
    </row>
    <row r="335" spans="4:8" x14ac:dyDescent="0.2">
      <c r="D335" s="58">
        <v>4</v>
      </c>
      <c r="E335" s="58">
        <v>18</v>
      </c>
      <c r="F335" s="59">
        <f t="shared" si="42"/>
        <v>43521</v>
      </c>
      <c r="G335" s="59">
        <f t="shared" si="43"/>
        <v>43550</v>
      </c>
      <c r="H335" s="31">
        <f t="shared" si="44"/>
        <v>29</v>
      </c>
    </row>
    <row r="336" spans="4:8" x14ac:dyDescent="0.2">
      <c r="D336" s="58">
        <v>4</v>
      </c>
      <c r="E336" s="58">
        <v>19</v>
      </c>
      <c r="F336" s="59">
        <f t="shared" si="42"/>
        <v>43521</v>
      </c>
      <c r="G336" s="59">
        <f t="shared" si="43"/>
        <v>43550</v>
      </c>
      <c r="H336" s="31">
        <f t="shared" si="44"/>
        <v>29</v>
      </c>
    </row>
    <row r="337" spans="4:8" x14ac:dyDescent="0.2">
      <c r="D337" s="58">
        <v>5</v>
      </c>
      <c r="E337" s="58">
        <v>1</v>
      </c>
      <c r="F337" s="59">
        <f t="shared" si="42"/>
        <v>43550</v>
      </c>
      <c r="G337" s="59">
        <f t="shared" si="43"/>
        <v>43581</v>
      </c>
      <c r="H337" s="31">
        <f t="shared" si="44"/>
        <v>31</v>
      </c>
    </row>
    <row r="338" spans="4:8" x14ac:dyDescent="0.2">
      <c r="D338" s="58">
        <v>5</v>
      </c>
      <c r="E338" s="58">
        <v>2</v>
      </c>
      <c r="F338" s="59">
        <f t="shared" si="42"/>
        <v>43550</v>
      </c>
      <c r="G338" s="59">
        <f t="shared" si="43"/>
        <v>43581</v>
      </c>
      <c r="H338" s="31">
        <f t="shared" si="44"/>
        <v>31</v>
      </c>
    </row>
    <row r="339" spans="4:8" x14ac:dyDescent="0.2">
      <c r="D339" s="58">
        <v>5</v>
      </c>
      <c r="E339" s="58">
        <v>3</v>
      </c>
      <c r="F339" s="59">
        <f t="shared" si="42"/>
        <v>43550</v>
      </c>
      <c r="G339" s="59">
        <f t="shared" si="43"/>
        <v>43581</v>
      </c>
      <c r="H339" s="31">
        <f t="shared" si="44"/>
        <v>31</v>
      </c>
    </row>
    <row r="340" spans="4:8" x14ac:dyDescent="0.2">
      <c r="D340" s="58">
        <v>5</v>
      </c>
      <c r="E340" s="58">
        <v>4</v>
      </c>
      <c r="F340" s="59">
        <f t="shared" si="42"/>
        <v>43550</v>
      </c>
      <c r="G340" s="59">
        <f t="shared" si="43"/>
        <v>43581</v>
      </c>
      <c r="H340" s="31">
        <f t="shared" si="44"/>
        <v>31</v>
      </c>
    </row>
    <row r="341" spans="4:8" x14ac:dyDescent="0.2">
      <c r="D341" s="58">
        <v>5</v>
      </c>
      <c r="E341" s="58">
        <v>5</v>
      </c>
      <c r="F341" s="59">
        <f t="shared" si="42"/>
        <v>43550</v>
      </c>
      <c r="G341" s="59">
        <f t="shared" si="43"/>
        <v>43581</v>
      </c>
      <c r="H341" s="31">
        <f t="shared" si="44"/>
        <v>31</v>
      </c>
    </row>
    <row r="342" spans="4:8" x14ac:dyDescent="0.2">
      <c r="D342" s="58">
        <v>5</v>
      </c>
      <c r="E342" s="58">
        <v>6</v>
      </c>
      <c r="F342" s="59">
        <f t="shared" si="42"/>
        <v>43550</v>
      </c>
      <c r="G342" s="59">
        <f t="shared" si="43"/>
        <v>43581</v>
      </c>
      <c r="H342" s="31">
        <f t="shared" si="44"/>
        <v>31</v>
      </c>
    </row>
    <row r="343" spans="4:8" x14ac:dyDescent="0.2">
      <c r="D343" s="58">
        <v>5</v>
      </c>
      <c r="E343" s="58">
        <v>7</v>
      </c>
      <c r="F343" s="59">
        <f t="shared" si="42"/>
        <v>43550</v>
      </c>
      <c r="G343" s="59">
        <f t="shared" si="43"/>
        <v>43581</v>
      </c>
      <c r="H343" s="31">
        <f t="shared" si="44"/>
        <v>31</v>
      </c>
    </row>
    <row r="344" spans="4:8" x14ac:dyDescent="0.2">
      <c r="D344" s="58">
        <v>5</v>
      </c>
      <c r="E344" s="58">
        <v>8</v>
      </c>
      <c r="F344" s="59">
        <f t="shared" si="42"/>
        <v>43550</v>
      </c>
      <c r="G344" s="59">
        <f t="shared" si="43"/>
        <v>43581</v>
      </c>
      <c r="H344" s="31">
        <f t="shared" si="44"/>
        <v>31</v>
      </c>
    </row>
    <row r="345" spans="4:8" x14ac:dyDescent="0.2">
      <c r="D345" s="58">
        <v>5</v>
      </c>
      <c r="E345" s="58">
        <v>9</v>
      </c>
      <c r="F345" s="59">
        <f t="shared" si="42"/>
        <v>43550</v>
      </c>
      <c r="G345" s="59">
        <f t="shared" si="43"/>
        <v>43581</v>
      </c>
      <c r="H345" s="31">
        <f t="shared" si="44"/>
        <v>31</v>
      </c>
    </row>
    <row r="346" spans="4:8" x14ac:dyDescent="0.2">
      <c r="D346" s="58">
        <v>5</v>
      </c>
      <c r="E346" s="58">
        <v>10</v>
      </c>
      <c r="F346" s="59">
        <f t="shared" si="42"/>
        <v>43550</v>
      </c>
      <c r="G346" s="59">
        <f t="shared" si="43"/>
        <v>43581</v>
      </c>
      <c r="H346" s="31">
        <f t="shared" si="44"/>
        <v>31</v>
      </c>
    </row>
    <row r="347" spans="4:8" x14ac:dyDescent="0.2">
      <c r="D347" s="58">
        <v>5</v>
      </c>
      <c r="E347" s="58">
        <v>11</v>
      </c>
      <c r="F347" s="59">
        <f t="shared" si="42"/>
        <v>43550</v>
      </c>
      <c r="G347" s="59">
        <f t="shared" si="43"/>
        <v>43581</v>
      </c>
      <c r="H347" s="31">
        <f t="shared" si="44"/>
        <v>31</v>
      </c>
    </row>
    <row r="348" spans="4:8" x14ac:dyDescent="0.2">
      <c r="D348" s="58">
        <v>5</v>
      </c>
      <c r="E348" s="58">
        <v>12</v>
      </c>
      <c r="F348" s="59">
        <f t="shared" si="42"/>
        <v>43550</v>
      </c>
      <c r="G348" s="59">
        <f t="shared" si="43"/>
        <v>43581</v>
      </c>
      <c r="H348" s="31">
        <f t="shared" si="44"/>
        <v>31</v>
      </c>
    </row>
    <row r="349" spans="4:8" x14ac:dyDescent="0.2">
      <c r="D349" s="58">
        <v>5</v>
      </c>
      <c r="E349" s="58">
        <v>13</v>
      </c>
      <c r="F349" s="59">
        <f t="shared" si="42"/>
        <v>43550</v>
      </c>
      <c r="G349" s="59">
        <f t="shared" si="43"/>
        <v>43581</v>
      </c>
      <c r="H349" s="31">
        <f t="shared" si="44"/>
        <v>31</v>
      </c>
    </row>
    <row r="350" spans="4:8" x14ac:dyDescent="0.2">
      <c r="D350" s="58">
        <v>5</v>
      </c>
      <c r="E350" s="58">
        <v>14</v>
      </c>
      <c r="F350" s="59">
        <f t="shared" si="42"/>
        <v>43550</v>
      </c>
      <c r="G350" s="59">
        <f t="shared" si="43"/>
        <v>43581</v>
      </c>
      <c r="H350" s="31">
        <f t="shared" si="44"/>
        <v>31</v>
      </c>
    </row>
    <row r="351" spans="4:8" x14ac:dyDescent="0.2">
      <c r="D351" s="58">
        <v>5</v>
      </c>
      <c r="E351" s="58">
        <v>15</v>
      </c>
      <c r="F351" s="59">
        <f t="shared" si="42"/>
        <v>43550</v>
      </c>
      <c r="G351" s="59">
        <f t="shared" si="43"/>
        <v>43581</v>
      </c>
      <c r="H351" s="31">
        <f t="shared" si="44"/>
        <v>31</v>
      </c>
    </row>
    <row r="352" spans="4:8" x14ac:dyDescent="0.2">
      <c r="D352" s="58">
        <v>5</v>
      </c>
      <c r="E352" s="58">
        <v>16</v>
      </c>
      <c r="F352" s="59">
        <f t="shared" si="42"/>
        <v>43550</v>
      </c>
      <c r="G352" s="59">
        <f t="shared" si="43"/>
        <v>43581</v>
      </c>
      <c r="H352" s="31">
        <f t="shared" si="44"/>
        <v>31</v>
      </c>
    </row>
    <row r="353" spans="4:8" x14ac:dyDescent="0.2">
      <c r="D353" s="58">
        <v>5</v>
      </c>
      <c r="E353" s="58">
        <v>17</v>
      </c>
      <c r="F353" s="59">
        <f t="shared" si="42"/>
        <v>43550</v>
      </c>
      <c r="G353" s="59">
        <f t="shared" si="43"/>
        <v>43581</v>
      </c>
      <c r="H353" s="31">
        <f t="shared" si="44"/>
        <v>31</v>
      </c>
    </row>
    <row r="354" spans="4:8" x14ac:dyDescent="0.2">
      <c r="D354" s="58">
        <v>5</v>
      </c>
      <c r="E354" s="58">
        <v>18</v>
      </c>
      <c r="F354" s="59">
        <f t="shared" si="42"/>
        <v>43550</v>
      </c>
      <c r="G354" s="59">
        <f t="shared" si="43"/>
        <v>43581</v>
      </c>
      <c r="H354" s="31">
        <f t="shared" si="44"/>
        <v>31</v>
      </c>
    </row>
    <row r="355" spans="4:8" x14ac:dyDescent="0.2">
      <c r="D355" s="58">
        <v>5</v>
      </c>
      <c r="E355" s="58">
        <v>19</v>
      </c>
      <c r="F355" s="59">
        <f t="shared" si="42"/>
        <v>43550</v>
      </c>
      <c r="G355" s="59">
        <f t="shared" si="43"/>
        <v>43581</v>
      </c>
      <c r="H355" s="31">
        <f t="shared" si="44"/>
        <v>31</v>
      </c>
    </row>
    <row r="356" spans="4:8" x14ac:dyDescent="0.2">
      <c r="D356" s="58">
        <v>6</v>
      </c>
      <c r="E356" s="58">
        <v>1</v>
      </c>
      <c r="F356" s="59">
        <f t="shared" si="42"/>
        <v>43581</v>
      </c>
      <c r="G356" s="59">
        <f t="shared" si="43"/>
        <v>43615</v>
      </c>
      <c r="H356" s="31">
        <f t="shared" si="44"/>
        <v>34</v>
      </c>
    </row>
    <row r="357" spans="4:8" x14ac:dyDescent="0.2">
      <c r="D357" s="58">
        <v>6</v>
      </c>
      <c r="E357" s="58">
        <v>2</v>
      </c>
      <c r="F357" s="59">
        <f t="shared" si="42"/>
        <v>43581</v>
      </c>
      <c r="G357" s="59">
        <f t="shared" si="43"/>
        <v>43615</v>
      </c>
      <c r="H357" s="31">
        <f t="shared" si="44"/>
        <v>34</v>
      </c>
    </row>
    <row r="358" spans="4:8" x14ac:dyDescent="0.2">
      <c r="D358" s="58">
        <v>6</v>
      </c>
      <c r="E358" s="58">
        <v>3</v>
      </c>
      <c r="F358" s="59">
        <f t="shared" si="42"/>
        <v>43581</v>
      </c>
      <c r="G358" s="59">
        <f t="shared" si="43"/>
        <v>43615</v>
      </c>
      <c r="H358" s="31">
        <f t="shared" si="44"/>
        <v>34</v>
      </c>
    </row>
    <row r="359" spans="4:8" x14ac:dyDescent="0.2">
      <c r="D359" s="58">
        <v>6</v>
      </c>
      <c r="E359" s="58">
        <v>4</v>
      </c>
      <c r="F359" s="59">
        <f t="shared" si="42"/>
        <v>43581</v>
      </c>
      <c r="G359" s="59">
        <f t="shared" si="43"/>
        <v>43615</v>
      </c>
      <c r="H359" s="31">
        <f t="shared" si="44"/>
        <v>34</v>
      </c>
    </row>
    <row r="360" spans="4:8" x14ac:dyDescent="0.2">
      <c r="D360" s="58">
        <v>6</v>
      </c>
      <c r="E360" s="58">
        <v>5</v>
      </c>
      <c r="F360" s="59">
        <f t="shared" si="42"/>
        <v>43581</v>
      </c>
      <c r="G360" s="59">
        <f t="shared" si="43"/>
        <v>43615</v>
      </c>
      <c r="H360" s="31">
        <f t="shared" si="44"/>
        <v>34</v>
      </c>
    </row>
    <row r="361" spans="4:8" x14ac:dyDescent="0.2">
      <c r="D361" s="58">
        <v>6</v>
      </c>
      <c r="E361" s="58">
        <v>6</v>
      </c>
      <c r="F361" s="59">
        <f t="shared" si="42"/>
        <v>43581</v>
      </c>
      <c r="G361" s="59">
        <f t="shared" si="43"/>
        <v>43615</v>
      </c>
      <c r="H361" s="31">
        <f t="shared" si="44"/>
        <v>34</v>
      </c>
    </row>
    <row r="362" spans="4:8" x14ac:dyDescent="0.2">
      <c r="D362" s="58">
        <v>6</v>
      </c>
      <c r="E362" s="58">
        <v>7</v>
      </c>
      <c r="F362" s="59">
        <f t="shared" si="42"/>
        <v>43581</v>
      </c>
      <c r="G362" s="59">
        <f t="shared" si="43"/>
        <v>43615</v>
      </c>
      <c r="H362" s="31">
        <f t="shared" si="44"/>
        <v>34</v>
      </c>
    </row>
    <row r="363" spans="4:8" x14ac:dyDescent="0.2">
      <c r="D363" s="58">
        <v>6</v>
      </c>
      <c r="E363" s="58">
        <v>8</v>
      </c>
      <c r="F363" s="59">
        <f t="shared" si="42"/>
        <v>43581</v>
      </c>
      <c r="G363" s="59">
        <f t="shared" si="43"/>
        <v>43615</v>
      </c>
      <c r="H363" s="31">
        <f t="shared" si="44"/>
        <v>34</v>
      </c>
    </row>
    <row r="364" spans="4:8" x14ac:dyDescent="0.2">
      <c r="D364" s="58">
        <v>6</v>
      </c>
      <c r="E364" s="58">
        <v>9</v>
      </c>
      <c r="F364" s="59">
        <f t="shared" si="42"/>
        <v>43581</v>
      </c>
      <c r="G364" s="59">
        <f t="shared" si="43"/>
        <v>43615</v>
      </c>
      <c r="H364" s="31">
        <f t="shared" si="44"/>
        <v>34</v>
      </c>
    </row>
    <row r="365" spans="4:8" x14ac:dyDescent="0.2">
      <c r="D365" s="58">
        <v>6</v>
      </c>
      <c r="E365" s="58">
        <v>10</v>
      </c>
      <c r="F365" s="59">
        <f t="shared" si="42"/>
        <v>43581</v>
      </c>
      <c r="G365" s="59">
        <f t="shared" si="43"/>
        <v>43615</v>
      </c>
      <c r="H365" s="31">
        <f t="shared" si="44"/>
        <v>34</v>
      </c>
    </row>
    <row r="366" spans="4:8" x14ac:dyDescent="0.2">
      <c r="D366" s="58">
        <v>6</v>
      </c>
      <c r="E366" s="58">
        <v>11</v>
      </c>
      <c r="F366" s="59">
        <f t="shared" si="42"/>
        <v>43581</v>
      </c>
      <c r="G366" s="59">
        <f t="shared" si="43"/>
        <v>43615</v>
      </c>
      <c r="H366" s="31">
        <f t="shared" si="44"/>
        <v>34</v>
      </c>
    </row>
    <row r="367" spans="4:8" x14ac:dyDescent="0.2">
      <c r="D367" s="58">
        <v>6</v>
      </c>
      <c r="E367" s="58">
        <v>12</v>
      </c>
      <c r="F367" s="59">
        <f t="shared" si="42"/>
        <v>43581</v>
      </c>
      <c r="G367" s="59">
        <f t="shared" si="43"/>
        <v>43615</v>
      </c>
      <c r="H367" s="31">
        <f t="shared" si="44"/>
        <v>34</v>
      </c>
    </row>
    <row r="368" spans="4:8" x14ac:dyDescent="0.2">
      <c r="D368" s="58">
        <v>6</v>
      </c>
      <c r="E368" s="58">
        <v>13</v>
      </c>
      <c r="F368" s="59">
        <f t="shared" si="42"/>
        <v>43581</v>
      </c>
      <c r="G368" s="59">
        <f t="shared" si="43"/>
        <v>43615</v>
      </c>
      <c r="H368" s="31">
        <f t="shared" si="44"/>
        <v>34</v>
      </c>
    </row>
    <row r="369" spans="4:8" x14ac:dyDescent="0.2">
      <c r="D369" s="58">
        <v>6</v>
      </c>
      <c r="E369" s="58">
        <v>14</v>
      </c>
      <c r="F369" s="59">
        <f t="shared" si="42"/>
        <v>43581</v>
      </c>
      <c r="G369" s="59">
        <f t="shared" si="43"/>
        <v>43615</v>
      </c>
      <c r="H369" s="31">
        <f t="shared" si="44"/>
        <v>34</v>
      </c>
    </row>
    <row r="370" spans="4:8" x14ac:dyDescent="0.2">
      <c r="D370" s="58">
        <v>6</v>
      </c>
      <c r="E370" s="58">
        <v>15</v>
      </c>
      <c r="F370" s="59">
        <f t="shared" si="42"/>
        <v>43581</v>
      </c>
      <c r="G370" s="59">
        <f t="shared" si="43"/>
        <v>43615</v>
      </c>
      <c r="H370" s="31">
        <f t="shared" si="44"/>
        <v>34</v>
      </c>
    </row>
    <row r="371" spans="4:8" x14ac:dyDescent="0.2">
      <c r="D371" s="58">
        <v>6</v>
      </c>
      <c r="E371" s="58">
        <v>16</v>
      </c>
      <c r="F371" s="59">
        <f t="shared" si="42"/>
        <v>43581</v>
      </c>
      <c r="G371" s="59">
        <f t="shared" si="43"/>
        <v>43615</v>
      </c>
      <c r="H371" s="31">
        <f t="shared" si="44"/>
        <v>34</v>
      </c>
    </row>
    <row r="372" spans="4:8" x14ac:dyDescent="0.2">
      <c r="D372" s="58">
        <v>6</v>
      </c>
      <c r="E372" s="58">
        <v>17</v>
      </c>
      <c r="F372" s="59">
        <f t="shared" si="42"/>
        <v>43581</v>
      </c>
      <c r="G372" s="59">
        <f t="shared" si="43"/>
        <v>43615</v>
      </c>
      <c r="H372" s="31">
        <f t="shared" si="44"/>
        <v>34</v>
      </c>
    </row>
    <row r="373" spans="4:8" x14ac:dyDescent="0.2">
      <c r="D373" s="58">
        <v>6</v>
      </c>
      <c r="E373" s="58">
        <v>18</v>
      </c>
      <c r="F373" s="59">
        <f t="shared" si="42"/>
        <v>43581</v>
      </c>
      <c r="G373" s="59">
        <f t="shared" si="43"/>
        <v>43615</v>
      </c>
      <c r="H373" s="31">
        <f t="shared" si="44"/>
        <v>34</v>
      </c>
    </row>
    <row r="374" spans="4:8" x14ac:dyDescent="0.2">
      <c r="D374" s="58">
        <v>6</v>
      </c>
      <c r="E374" s="58">
        <v>19</v>
      </c>
      <c r="F374" s="59">
        <f t="shared" si="42"/>
        <v>43581</v>
      </c>
      <c r="G374" s="59">
        <f t="shared" si="43"/>
        <v>43615</v>
      </c>
      <c r="H374" s="31">
        <f t="shared" si="44"/>
        <v>34</v>
      </c>
    </row>
    <row r="375" spans="4:8" x14ac:dyDescent="0.2">
      <c r="D375" s="58">
        <v>7</v>
      </c>
      <c r="E375" s="58">
        <v>1</v>
      </c>
      <c r="F375" s="59">
        <f t="shared" si="42"/>
        <v>43615</v>
      </c>
      <c r="G375" s="59">
        <f t="shared" si="43"/>
        <v>43643</v>
      </c>
      <c r="H375" s="31">
        <f t="shared" si="44"/>
        <v>28</v>
      </c>
    </row>
    <row r="376" spans="4:8" x14ac:dyDescent="0.2">
      <c r="D376" s="58">
        <v>7</v>
      </c>
      <c r="E376" s="58">
        <v>2</v>
      </c>
      <c r="F376" s="59">
        <f t="shared" si="42"/>
        <v>43615</v>
      </c>
      <c r="G376" s="59">
        <f t="shared" si="43"/>
        <v>43643</v>
      </c>
      <c r="H376" s="31">
        <f t="shared" si="44"/>
        <v>28</v>
      </c>
    </row>
    <row r="377" spans="4:8" x14ac:dyDescent="0.2">
      <c r="D377" s="58">
        <v>7</v>
      </c>
      <c r="E377" s="58">
        <v>3</v>
      </c>
      <c r="F377" s="59">
        <f t="shared" si="42"/>
        <v>43615</v>
      </c>
      <c r="G377" s="59">
        <f t="shared" si="43"/>
        <v>43643</v>
      </c>
      <c r="H377" s="31">
        <f t="shared" si="44"/>
        <v>28</v>
      </c>
    </row>
    <row r="378" spans="4:8" x14ac:dyDescent="0.2">
      <c r="D378" s="58">
        <v>7</v>
      </c>
      <c r="E378" s="58">
        <v>4</v>
      </c>
      <c r="F378" s="59">
        <f t="shared" si="42"/>
        <v>43615</v>
      </c>
      <c r="G378" s="59">
        <f t="shared" si="43"/>
        <v>43643</v>
      </c>
      <c r="H378" s="31">
        <f t="shared" si="44"/>
        <v>28</v>
      </c>
    </row>
    <row r="379" spans="4:8" x14ac:dyDescent="0.2">
      <c r="D379" s="58">
        <v>7</v>
      </c>
      <c r="E379" s="58">
        <v>5</v>
      </c>
      <c r="F379" s="59">
        <f t="shared" si="42"/>
        <v>43615</v>
      </c>
      <c r="G379" s="59">
        <f t="shared" si="43"/>
        <v>43643</v>
      </c>
      <c r="H379" s="31">
        <f t="shared" si="44"/>
        <v>28</v>
      </c>
    </row>
    <row r="380" spans="4:8" x14ac:dyDescent="0.2">
      <c r="D380" s="58">
        <v>7</v>
      </c>
      <c r="E380" s="58">
        <v>6</v>
      </c>
      <c r="F380" s="59">
        <f t="shared" si="42"/>
        <v>43615</v>
      </c>
      <c r="G380" s="59">
        <f t="shared" si="43"/>
        <v>43643</v>
      </c>
      <c r="H380" s="31">
        <f t="shared" si="44"/>
        <v>28</v>
      </c>
    </row>
    <row r="381" spans="4:8" x14ac:dyDescent="0.2">
      <c r="D381" s="58">
        <v>7</v>
      </c>
      <c r="E381" s="58">
        <v>7</v>
      </c>
      <c r="F381" s="59">
        <f t="shared" si="42"/>
        <v>43615</v>
      </c>
      <c r="G381" s="59">
        <f t="shared" si="43"/>
        <v>43643</v>
      </c>
      <c r="H381" s="31">
        <f t="shared" si="44"/>
        <v>28</v>
      </c>
    </row>
    <row r="382" spans="4:8" x14ac:dyDescent="0.2">
      <c r="D382" s="58">
        <v>7</v>
      </c>
      <c r="E382" s="58">
        <v>8</v>
      </c>
      <c r="F382" s="59">
        <f t="shared" si="42"/>
        <v>43615</v>
      </c>
      <c r="G382" s="59">
        <f t="shared" si="43"/>
        <v>43643</v>
      </c>
      <c r="H382" s="31">
        <f t="shared" si="44"/>
        <v>28</v>
      </c>
    </row>
    <row r="383" spans="4:8" x14ac:dyDescent="0.2">
      <c r="D383" s="58">
        <v>7</v>
      </c>
      <c r="E383" s="58">
        <v>9</v>
      </c>
      <c r="F383" s="59">
        <f t="shared" si="42"/>
        <v>43615</v>
      </c>
      <c r="G383" s="59">
        <f t="shared" si="43"/>
        <v>43643</v>
      </c>
      <c r="H383" s="31">
        <f t="shared" si="44"/>
        <v>28</v>
      </c>
    </row>
    <row r="384" spans="4:8" x14ac:dyDescent="0.2">
      <c r="D384" s="58">
        <v>7</v>
      </c>
      <c r="E384" s="58">
        <v>10</v>
      </c>
      <c r="F384" s="59">
        <f t="shared" si="42"/>
        <v>43615</v>
      </c>
      <c r="G384" s="59">
        <f t="shared" si="43"/>
        <v>43643</v>
      </c>
      <c r="H384" s="31">
        <f t="shared" si="44"/>
        <v>28</v>
      </c>
    </row>
    <row r="385" spans="4:8" x14ac:dyDescent="0.2">
      <c r="D385" s="58">
        <v>7</v>
      </c>
      <c r="E385" s="58">
        <v>11</v>
      </c>
      <c r="F385" s="59">
        <f t="shared" si="42"/>
        <v>43615</v>
      </c>
      <c r="G385" s="59">
        <f t="shared" si="43"/>
        <v>43643</v>
      </c>
      <c r="H385" s="31">
        <f t="shared" si="44"/>
        <v>28</v>
      </c>
    </row>
    <row r="386" spans="4:8" x14ac:dyDescent="0.2">
      <c r="D386" s="58">
        <v>7</v>
      </c>
      <c r="E386" s="58">
        <v>12</v>
      </c>
      <c r="F386" s="59">
        <f t="shared" si="42"/>
        <v>43615</v>
      </c>
      <c r="G386" s="59">
        <f t="shared" si="43"/>
        <v>43643</v>
      </c>
      <c r="H386" s="31">
        <f t="shared" si="44"/>
        <v>28</v>
      </c>
    </row>
    <row r="387" spans="4:8" x14ac:dyDescent="0.2">
      <c r="D387" s="58">
        <v>7</v>
      </c>
      <c r="E387" s="58">
        <v>13</v>
      </c>
      <c r="F387" s="59">
        <f t="shared" si="42"/>
        <v>43615</v>
      </c>
      <c r="G387" s="59">
        <f t="shared" si="43"/>
        <v>43643</v>
      </c>
      <c r="H387" s="31">
        <f t="shared" si="44"/>
        <v>28</v>
      </c>
    </row>
    <row r="388" spans="4:8" x14ac:dyDescent="0.2">
      <c r="D388" s="58">
        <v>7</v>
      </c>
      <c r="E388" s="58">
        <v>14</v>
      </c>
      <c r="F388" s="59">
        <f t="shared" si="42"/>
        <v>43615</v>
      </c>
      <c r="G388" s="59">
        <f t="shared" si="43"/>
        <v>43643</v>
      </c>
      <c r="H388" s="31">
        <f t="shared" si="44"/>
        <v>28</v>
      </c>
    </row>
    <row r="389" spans="4:8" x14ac:dyDescent="0.2">
      <c r="D389" s="58">
        <v>7</v>
      </c>
      <c r="E389" s="58">
        <v>15</v>
      </c>
      <c r="F389" s="59">
        <f t="shared" ref="F389:F452" si="45">INDEX($W$10:$AX$28,MATCH(E389,$A$10:$A$28,0),D389*2)</f>
        <v>43615</v>
      </c>
      <c r="G389" s="59">
        <f t="shared" ref="G389:G452" si="46">INDEX($Y$10:$AX$28,MATCH(E389,$A$10:$A$28,0),D389*2)</f>
        <v>43643</v>
      </c>
      <c r="H389" s="31">
        <f t="shared" si="44"/>
        <v>28</v>
      </c>
    </row>
    <row r="390" spans="4:8" x14ac:dyDescent="0.2">
      <c r="D390" s="58">
        <v>7</v>
      </c>
      <c r="E390" s="58">
        <v>16</v>
      </c>
      <c r="F390" s="59">
        <f t="shared" si="45"/>
        <v>43615</v>
      </c>
      <c r="G390" s="59">
        <f t="shared" si="46"/>
        <v>43643</v>
      </c>
      <c r="H390" s="31">
        <f t="shared" ref="H390:H453" si="47">G390-F390</f>
        <v>28</v>
      </c>
    </row>
    <row r="391" spans="4:8" x14ac:dyDescent="0.2">
      <c r="D391" s="58">
        <v>7</v>
      </c>
      <c r="E391" s="58">
        <v>17</v>
      </c>
      <c r="F391" s="59">
        <f t="shared" si="45"/>
        <v>43615</v>
      </c>
      <c r="G391" s="59">
        <f t="shared" si="46"/>
        <v>43643</v>
      </c>
      <c r="H391" s="31">
        <f t="shared" si="47"/>
        <v>28</v>
      </c>
    </row>
    <row r="392" spans="4:8" x14ac:dyDescent="0.2">
      <c r="D392" s="58">
        <v>7</v>
      </c>
      <c r="E392" s="58">
        <v>18</v>
      </c>
      <c r="F392" s="59">
        <f t="shared" si="45"/>
        <v>43615</v>
      </c>
      <c r="G392" s="59">
        <f t="shared" si="46"/>
        <v>43643</v>
      </c>
      <c r="H392" s="31">
        <f t="shared" si="47"/>
        <v>28</v>
      </c>
    </row>
    <row r="393" spans="4:8" x14ac:dyDescent="0.2">
      <c r="D393" s="58">
        <v>7</v>
      </c>
      <c r="E393" s="58">
        <v>19</v>
      </c>
      <c r="F393" s="59">
        <f t="shared" si="45"/>
        <v>43615</v>
      </c>
      <c r="G393" s="59">
        <f t="shared" si="46"/>
        <v>43643</v>
      </c>
      <c r="H393" s="31">
        <f t="shared" si="47"/>
        <v>28</v>
      </c>
    </row>
    <row r="394" spans="4:8" x14ac:dyDescent="0.2">
      <c r="D394" s="58">
        <v>8</v>
      </c>
      <c r="E394" s="58">
        <v>1</v>
      </c>
      <c r="F394" s="59">
        <f t="shared" si="45"/>
        <v>43643</v>
      </c>
      <c r="G394" s="59">
        <f t="shared" si="46"/>
        <v>43672</v>
      </c>
      <c r="H394" s="31">
        <f t="shared" si="47"/>
        <v>29</v>
      </c>
    </row>
    <row r="395" spans="4:8" x14ac:dyDescent="0.2">
      <c r="D395" s="58">
        <v>8</v>
      </c>
      <c r="E395" s="58">
        <v>2</v>
      </c>
      <c r="F395" s="59">
        <f t="shared" si="45"/>
        <v>43643</v>
      </c>
      <c r="G395" s="59">
        <f t="shared" si="46"/>
        <v>43672</v>
      </c>
      <c r="H395" s="31">
        <f t="shared" si="47"/>
        <v>29</v>
      </c>
    </row>
    <row r="396" spans="4:8" x14ac:dyDescent="0.2">
      <c r="D396" s="58">
        <v>8</v>
      </c>
      <c r="E396" s="58">
        <v>3</v>
      </c>
      <c r="F396" s="59">
        <f t="shared" si="45"/>
        <v>43643</v>
      </c>
      <c r="G396" s="59">
        <f t="shared" si="46"/>
        <v>43672</v>
      </c>
      <c r="H396" s="31">
        <f t="shared" si="47"/>
        <v>29</v>
      </c>
    </row>
    <row r="397" spans="4:8" x14ac:dyDescent="0.2">
      <c r="D397" s="58">
        <v>8</v>
      </c>
      <c r="E397" s="58">
        <v>4</v>
      </c>
      <c r="F397" s="59">
        <f t="shared" si="45"/>
        <v>43643</v>
      </c>
      <c r="G397" s="59">
        <f t="shared" si="46"/>
        <v>43672</v>
      </c>
      <c r="H397" s="31">
        <f t="shared" si="47"/>
        <v>29</v>
      </c>
    </row>
    <row r="398" spans="4:8" x14ac:dyDescent="0.2">
      <c r="D398" s="58">
        <v>8</v>
      </c>
      <c r="E398" s="58">
        <v>5</v>
      </c>
      <c r="F398" s="59">
        <f t="shared" si="45"/>
        <v>43643</v>
      </c>
      <c r="G398" s="59">
        <f t="shared" si="46"/>
        <v>43672</v>
      </c>
      <c r="H398" s="31">
        <f t="shared" si="47"/>
        <v>29</v>
      </c>
    </row>
    <row r="399" spans="4:8" x14ac:dyDescent="0.2">
      <c r="D399" s="58">
        <v>8</v>
      </c>
      <c r="E399" s="58">
        <v>6</v>
      </c>
      <c r="F399" s="59">
        <f t="shared" si="45"/>
        <v>43643</v>
      </c>
      <c r="G399" s="59">
        <f t="shared" si="46"/>
        <v>43672</v>
      </c>
      <c r="H399" s="31">
        <f t="shared" si="47"/>
        <v>29</v>
      </c>
    </row>
    <row r="400" spans="4:8" x14ac:dyDescent="0.2">
      <c r="D400" s="58">
        <v>8</v>
      </c>
      <c r="E400" s="58">
        <v>7</v>
      </c>
      <c r="F400" s="59">
        <f t="shared" si="45"/>
        <v>43643</v>
      </c>
      <c r="G400" s="59">
        <f t="shared" si="46"/>
        <v>43672</v>
      </c>
      <c r="H400" s="31">
        <f t="shared" si="47"/>
        <v>29</v>
      </c>
    </row>
    <row r="401" spans="4:8" x14ac:dyDescent="0.2">
      <c r="D401" s="58">
        <v>8</v>
      </c>
      <c r="E401" s="58">
        <v>8</v>
      </c>
      <c r="F401" s="59">
        <f t="shared" si="45"/>
        <v>43643</v>
      </c>
      <c r="G401" s="59">
        <f t="shared" si="46"/>
        <v>43672</v>
      </c>
      <c r="H401" s="31">
        <f t="shared" si="47"/>
        <v>29</v>
      </c>
    </row>
    <row r="402" spans="4:8" x14ac:dyDescent="0.2">
      <c r="D402" s="58">
        <v>8</v>
      </c>
      <c r="E402" s="58">
        <v>9</v>
      </c>
      <c r="F402" s="59">
        <f t="shared" si="45"/>
        <v>43643</v>
      </c>
      <c r="G402" s="59">
        <f t="shared" si="46"/>
        <v>43672</v>
      </c>
      <c r="H402" s="31">
        <f t="shared" si="47"/>
        <v>29</v>
      </c>
    </row>
    <row r="403" spans="4:8" x14ac:dyDescent="0.2">
      <c r="D403" s="58">
        <v>8</v>
      </c>
      <c r="E403" s="58">
        <v>10</v>
      </c>
      <c r="F403" s="59">
        <f t="shared" si="45"/>
        <v>43643</v>
      </c>
      <c r="G403" s="59">
        <f t="shared" si="46"/>
        <v>43672</v>
      </c>
      <c r="H403" s="31">
        <f t="shared" si="47"/>
        <v>29</v>
      </c>
    </row>
    <row r="404" spans="4:8" x14ac:dyDescent="0.2">
      <c r="D404" s="58">
        <v>8</v>
      </c>
      <c r="E404" s="58">
        <v>11</v>
      </c>
      <c r="F404" s="59">
        <f t="shared" si="45"/>
        <v>43643</v>
      </c>
      <c r="G404" s="59">
        <f t="shared" si="46"/>
        <v>43672</v>
      </c>
      <c r="H404" s="31">
        <f t="shared" si="47"/>
        <v>29</v>
      </c>
    </row>
    <row r="405" spans="4:8" x14ac:dyDescent="0.2">
      <c r="D405" s="58">
        <v>8</v>
      </c>
      <c r="E405" s="58">
        <v>12</v>
      </c>
      <c r="F405" s="59">
        <f t="shared" si="45"/>
        <v>43643</v>
      </c>
      <c r="G405" s="59">
        <f t="shared" si="46"/>
        <v>43672</v>
      </c>
      <c r="H405" s="31">
        <f t="shared" si="47"/>
        <v>29</v>
      </c>
    </row>
    <row r="406" spans="4:8" x14ac:dyDescent="0.2">
      <c r="D406" s="58">
        <v>8</v>
      </c>
      <c r="E406" s="58">
        <v>13</v>
      </c>
      <c r="F406" s="59">
        <f t="shared" si="45"/>
        <v>43643</v>
      </c>
      <c r="G406" s="59">
        <f t="shared" si="46"/>
        <v>43672</v>
      </c>
      <c r="H406" s="31">
        <f t="shared" si="47"/>
        <v>29</v>
      </c>
    </row>
    <row r="407" spans="4:8" x14ac:dyDescent="0.2">
      <c r="D407" s="58">
        <v>8</v>
      </c>
      <c r="E407" s="58">
        <v>14</v>
      </c>
      <c r="F407" s="59">
        <f t="shared" si="45"/>
        <v>43643</v>
      </c>
      <c r="G407" s="59">
        <f t="shared" si="46"/>
        <v>43672</v>
      </c>
      <c r="H407" s="31">
        <f t="shared" si="47"/>
        <v>29</v>
      </c>
    </row>
    <row r="408" spans="4:8" x14ac:dyDescent="0.2">
      <c r="D408" s="58">
        <v>8</v>
      </c>
      <c r="E408" s="58">
        <v>15</v>
      </c>
      <c r="F408" s="59">
        <f t="shared" si="45"/>
        <v>43643</v>
      </c>
      <c r="G408" s="59">
        <f t="shared" si="46"/>
        <v>43672</v>
      </c>
      <c r="H408" s="31">
        <f t="shared" si="47"/>
        <v>29</v>
      </c>
    </row>
    <row r="409" spans="4:8" x14ac:dyDescent="0.2">
      <c r="D409" s="58">
        <v>8</v>
      </c>
      <c r="E409" s="58">
        <v>16</v>
      </c>
      <c r="F409" s="59">
        <f t="shared" si="45"/>
        <v>43643</v>
      </c>
      <c r="G409" s="59">
        <f t="shared" si="46"/>
        <v>43672</v>
      </c>
      <c r="H409" s="31">
        <f t="shared" si="47"/>
        <v>29</v>
      </c>
    </row>
    <row r="410" spans="4:8" x14ac:dyDescent="0.2">
      <c r="D410" s="58">
        <v>8</v>
      </c>
      <c r="E410" s="58">
        <v>17</v>
      </c>
      <c r="F410" s="59">
        <f t="shared" si="45"/>
        <v>43643</v>
      </c>
      <c r="G410" s="59">
        <f t="shared" si="46"/>
        <v>43672</v>
      </c>
      <c r="H410" s="31">
        <f t="shared" si="47"/>
        <v>29</v>
      </c>
    </row>
    <row r="411" spans="4:8" x14ac:dyDescent="0.2">
      <c r="D411" s="58">
        <v>8</v>
      </c>
      <c r="E411" s="58">
        <v>18</v>
      </c>
      <c r="F411" s="59">
        <f t="shared" si="45"/>
        <v>43643</v>
      </c>
      <c r="G411" s="59">
        <f t="shared" si="46"/>
        <v>43672</v>
      </c>
      <c r="H411" s="31">
        <f t="shared" si="47"/>
        <v>29</v>
      </c>
    </row>
    <row r="412" spans="4:8" x14ac:dyDescent="0.2">
      <c r="D412" s="58">
        <v>8</v>
      </c>
      <c r="E412" s="58">
        <v>19</v>
      </c>
      <c r="F412" s="59">
        <f t="shared" si="45"/>
        <v>43643</v>
      </c>
      <c r="G412" s="59">
        <f t="shared" si="46"/>
        <v>43672</v>
      </c>
      <c r="H412" s="31">
        <f t="shared" si="47"/>
        <v>29</v>
      </c>
    </row>
    <row r="413" spans="4:8" x14ac:dyDescent="0.2">
      <c r="D413" s="58">
        <v>9</v>
      </c>
      <c r="E413" s="58">
        <v>1</v>
      </c>
      <c r="F413" s="59">
        <f t="shared" si="45"/>
        <v>43672</v>
      </c>
      <c r="G413" s="59">
        <f t="shared" si="46"/>
        <v>43703</v>
      </c>
      <c r="H413" s="31">
        <f t="shared" si="47"/>
        <v>31</v>
      </c>
    </row>
    <row r="414" spans="4:8" x14ac:dyDescent="0.2">
      <c r="D414" s="58">
        <v>9</v>
      </c>
      <c r="E414" s="58">
        <v>2</v>
      </c>
      <c r="F414" s="59">
        <f t="shared" si="45"/>
        <v>43672</v>
      </c>
      <c r="G414" s="59">
        <f t="shared" si="46"/>
        <v>43703</v>
      </c>
      <c r="H414" s="31">
        <f t="shared" si="47"/>
        <v>31</v>
      </c>
    </row>
    <row r="415" spans="4:8" x14ac:dyDescent="0.2">
      <c r="D415" s="58">
        <v>9</v>
      </c>
      <c r="E415" s="58">
        <v>3</v>
      </c>
      <c r="F415" s="59">
        <f t="shared" si="45"/>
        <v>43672</v>
      </c>
      <c r="G415" s="59">
        <f t="shared" si="46"/>
        <v>43703</v>
      </c>
      <c r="H415" s="31">
        <f t="shared" si="47"/>
        <v>31</v>
      </c>
    </row>
    <row r="416" spans="4:8" x14ac:dyDescent="0.2">
      <c r="D416" s="58">
        <v>9</v>
      </c>
      <c r="E416" s="58">
        <v>4</v>
      </c>
      <c r="F416" s="59">
        <f t="shared" si="45"/>
        <v>43672</v>
      </c>
      <c r="G416" s="59">
        <f t="shared" si="46"/>
        <v>43703</v>
      </c>
      <c r="H416" s="31">
        <f t="shared" si="47"/>
        <v>31</v>
      </c>
    </row>
    <row r="417" spans="4:8" x14ac:dyDescent="0.2">
      <c r="D417" s="58">
        <v>9</v>
      </c>
      <c r="E417" s="58">
        <v>5</v>
      </c>
      <c r="F417" s="59">
        <f t="shared" si="45"/>
        <v>43672</v>
      </c>
      <c r="G417" s="59">
        <f t="shared" si="46"/>
        <v>43703</v>
      </c>
      <c r="H417" s="31">
        <f t="shared" si="47"/>
        <v>31</v>
      </c>
    </row>
    <row r="418" spans="4:8" x14ac:dyDescent="0.2">
      <c r="D418" s="58">
        <v>9</v>
      </c>
      <c r="E418" s="58">
        <v>6</v>
      </c>
      <c r="F418" s="59">
        <f t="shared" si="45"/>
        <v>43672</v>
      </c>
      <c r="G418" s="59">
        <f t="shared" si="46"/>
        <v>43703</v>
      </c>
      <c r="H418" s="31">
        <f t="shared" si="47"/>
        <v>31</v>
      </c>
    </row>
    <row r="419" spans="4:8" x14ac:dyDescent="0.2">
      <c r="D419" s="58">
        <v>9</v>
      </c>
      <c r="E419" s="58">
        <v>7</v>
      </c>
      <c r="F419" s="59">
        <f t="shared" si="45"/>
        <v>43672</v>
      </c>
      <c r="G419" s="59">
        <f t="shared" si="46"/>
        <v>43703</v>
      </c>
      <c r="H419" s="31">
        <f t="shared" si="47"/>
        <v>31</v>
      </c>
    </row>
    <row r="420" spans="4:8" x14ac:dyDescent="0.2">
      <c r="D420" s="58">
        <v>9</v>
      </c>
      <c r="E420" s="58">
        <v>8</v>
      </c>
      <c r="F420" s="59">
        <f t="shared" si="45"/>
        <v>43672</v>
      </c>
      <c r="G420" s="59">
        <f t="shared" si="46"/>
        <v>43703</v>
      </c>
      <c r="H420" s="31">
        <f t="shared" si="47"/>
        <v>31</v>
      </c>
    </row>
    <row r="421" spans="4:8" x14ac:dyDescent="0.2">
      <c r="D421" s="58">
        <v>9</v>
      </c>
      <c r="E421" s="58">
        <v>9</v>
      </c>
      <c r="F421" s="59">
        <f t="shared" si="45"/>
        <v>43672</v>
      </c>
      <c r="G421" s="59">
        <f t="shared" si="46"/>
        <v>43703</v>
      </c>
      <c r="H421" s="31">
        <f t="shared" si="47"/>
        <v>31</v>
      </c>
    </row>
    <row r="422" spans="4:8" x14ac:dyDescent="0.2">
      <c r="D422" s="58">
        <v>9</v>
      </c>
      <c r="E422" s="58">
        <v>10</v>
      </c>
      <c r="F422" s="59">
        <f t="shared" si="45"/>
        <v>43672</v>
      </c>
      <c r="G422" s="59">
        <f t="shared" si="46"/>
        <v>43703</v>
      </c>
      <c r="H422" s="31">
        <f t="shared" si="47"/>
        <v>31</v>
      </c>
    </row>
    <row r="423" spans="4:8" x14ac:dyDescent="0.2">
      <c r="D423" s="58">
        <v>9</v>
      </c>
      <c r="E423" s="58">
        <v>11</v>
      </c>
      <c r="F423" s="59">
        <f t="shared" si="45"/>
        <v>43672</v>
      </c>
      <c r="G423" s="59">
        <f t="shared" si="46"/>
        <v>43703</v>
      </c>
      <c r="H423" s="31">
        <f t="shared" si="47"/>
        <v>31</v>
      </c>
    </row>
    <row r="424" spans="4:8" x14ac:dyDescent="0.2">
      <c r="D424" s="58">
        <v>9</v>
      </c>
      <c r="E424" s="58">
        <v>12</v>
      </c>
      <c r="F424" s="59">
        <f t="shared" si="45"/>
        <v>43672</v>
      </c>
      <c r="G424" s="59">
        <f t="shared" si="46"/>
        <v>43703</v>
      </c>
      <c r="H424" s="31">
        <f t="shared" si="47"/>
        <v>31</v>
      </c>
    </row>
    <row r="425" spans="4:8" x14ac:dyDescent="0.2">
      <c r="D425" s="58">
        <v>9</v>
      </c>
      <c r="E425" s="58">
        <v>13</v>
      </c>
      <c r="F425" s="59">
        <f t="shared" si="45"/>
        <v>43672</v>
      </c>
      <c r="G425" s="59">
        <f t="shared" si="46"/>
        <v>43703</v>
      </c>
      <c r="H425" s="31">
        <f t="shared" si="47"/>
        <v>31</v>
      </c>
    </row>
    <row r="426" spans="4:8" x14ac:dyDescent="0.2">
      <c r="D426" s="58">
        <v>9</v>
      </c>
      <c r="E426" s="58">
        <v>14</v>
      </c>
      <c r="F426" s="59">
        <f t="shared" si="45"/>
        <v>43672</v>
      </c>
      <c r="G426" s="59">
        <f t="shared" si="46"/>
        <v>43703</v>
      </c>
      <c r="H426" s="31">
        <f t="shared" si="47"/>
        <v>31</v>
      </c>
    </row>
    <row r="427" spans="4:8" x14ac:dyDescent="0.2">
      <c r="D427" s="58">
        <v>9</v>
      </c>
      <c r="E427" s="58">
        <v>15</v>
      </c>
      <c r="F427" s="59">
        <f t="shared" si="45"/>
        <v>43672</v>
      </c>
      <c r="G427" s="59">
        <f t="shared" si="46"/>
        <v>43703</v>
      </c>
      <c r="H427" s="31">
        <f t="shared" si="47"/>
        <v>31</v>
      </c>
    </row>
    <row r="428" spans="4:8" x14ac:dyDescent="0.2">
      <c r="D428" s="58">
        <v>9</v>
      </c>
      <c r="E428" s="58">
        <v>16</v>
      </c>
      <c r="F428" s="59">
        <f t="shared" si="45"/>
        <v>43672</v>
      </c>
      <c r="G428" s="59">
        <f t="shared" si="46"/>
        <v>43703</v>
      </c>
      <c r="H428" s="31">
        <f t="shared" si="47"/>
        <v>31</v>
      </c>
    </row>
    <row r="429" spans="4:8" x14ac:dyDescent="0.2">
      <c r="D429" s="58">
        <v>9</v>
      </c>
      <c r="E429" s="58">
        <v>17</v>
      </c>
      <c r="F429" s="59">
        <f t="shared" si="45"/>
        <v>43672</v>
      </c>
      <c r="G429" s="59">
        <f t="shared" si="46"/>
        <v>43703</v>
      </c>
      <c r="H429" s="31">
        <f t="shared" si="47"/>
        <v>31</v>
      </c>
    </row>
    <row r="430" spans="4:8" x14ac:dyDescent="0.2">
      <c r="D430" s="58">
        <v>9</v>
      </c>
      <c r="E430" s="58">
        <v>18</v>
      </c>
      <c r="F430" s="59">
        <f t="shared" si="45"/>
        <v>43672</v>
      </c>
      <c r="G430" s="59">
        <f t="shared" si="46"/>
        <v>43703</v>
      </c>
      <c r="H430" s="31">
        <f t="shared" si="47"/>
        <v>31</v>
      </c>
    </row>
    <row r="431" spans="4:8" x14ac:dyDescent="0.2">
      <c r="D431" s="58">
        <v>9</v>
      </c>
      <c r="E431" s="58">
        <v>19</v>
      </c>
      <c r="F431" s="59">
        <f t="shared" si="45"/>
        <v>43672</v>
      </c>
      <c r="G431" s="59">
        <f t="shared" si="46"/>
        <v>43703</v>
      </c>
      <c r="H431" s="31">
        <f t="shared" si="47"/>
        <v>31</v>
      </c>
    </row>
    <row r="432" spans="4:8" x14ac:dyDescent="0.2">
      <c r="D432" s="58">
        <v>10</v>
      </c>
      <c r="E432" s="58">
        <v>1</v>
      </c>
      <c r="F432" s="59">
        <f t="shared" si="45"/>
        <v>43703</v>
      </c>
      <c r="G432" s="59">
        <f t="shared" si="46"/>
        <v>43734</v>
      </c>
      <c r="H432" s="31">
        <f t="shared" si="47"/>
        <v>31</v>
      </c>
    </row>
    <row r="433" spans="4:8" x14ac:dyDescent="0.2">
      <c r="D433" s="58">
        <v>10</v>
      </c>
      <c r="E433" s="58">
        <v>2</v>
      </c>
      <c r="F433" s="59">
        <f t="shared" si="45"/>
        <v>43703</v>
      </c>
      <c r="G433" s="59">
        <f t="shared" si="46"/>
        <v>43734</v>
      </c>
      <c r="H433" s="31">
        <f t="shared" si="47"/>
        <v>31</v>
      </c>
    </row>
    <row r="434" spans="4:8" x14ac:dyDescent="0.2">
      <c r="D434" s="58">
        <v>10</v>
      </c>
      <c r="E434" s="58">
        <v>3</v>
      </c>
      <c r="F434" s="59">
        <f t="shared" si="45"/>
        <v>43703</v>
      </c>
      <c r="G434" s="59">
        <f t="shared" si="46"/>
        <v>43734</v>
      </c>
      <c r="H434" s="31">
        <f t="shared" si="47"/>
        <v>31</v>
      </c>
    </row>
    <row r="435" spans="4:8" x14ac:dyDescent="0.2">
      <c r="D435" s="58">
        <v>10</v>
      </c>
      <c r="E435" s="58">
        <v>4</v>
      </c>
      <c r="F435" s="59">
        <f t="shared" si="45"/>
        <v>43703</v>
      </c>
      <c r="G435" s="59">
        <f t="shared" si="46"/>
        <v>43734</v>
      </c>
      <c r="H435" s="31">
        <f t="shared" si="47"/>
        <v>31</v>
      </c>
    </row>
    <row r="436" spans="4:8" x14ac:dyDescent="0.2">
      <c r="D436" s="58">
        <v>10</v>
      </c>
      <c r="E436" s="58">
        <v>5</v>
      </c>
      <c r="F436" s="59">
        <f t="shared" si="45"/>
        <v>43703</v>
      </c>
      <c r="G436" s="59">
        <f t="shared" si="46"/>
        <v>43734</v>
      </c>
      <c r="H436" s="31">
        <f t="shared" si="47"/>
        <v>31</v>
      </c>
    </row>
    <row r="437" spans="4:8" x14ac:dyDescent="0.2">
      <c r="D437" s="58">
        <v>10</v>
      </c>
      <c r="E437" s="58">
        <v>6</v>
      </c>
      <c r="F437" s="59">
        <f t="shared" si="45"/>
        <v>43703</v>
      </c>
      <c r="G437" s="59">
        <f t="shared" si="46"/>
        <v>43734</v>
      </c>
      <c r="H437" s="31">
        <f t="shared" si="47"/>
        <v>31</v>
      </c>
    </row>
    <row r="438" spans="4:8" x14ac:dyDescent="0.2">
      <c r="D438" s="58">
        <v>10</v>
      </c>
      <c r="E438" s="58">
        <v>7</v>
      </c>
      <c r="F438" s="59">
        <f t="shared" si="45"/>
        <v>43703</v>
      </c>
      <c r="G438" s="59">
        <f t="shared" si="46"/>
        <v>43734</v>
      </c>
      <c r="H438" s="31">
        <f t="shared" si="47"/>
        <v>31</v>
      </c>
    </row>
    <row r="439" spans="4:8" x14ac:dyDescent="0.2">
      <c r="D439" s="58">
        <v>10</v>
      </c>
      <c r="E439" s="58">
        <v>8</v>
      </c>
      <c r="F439" s="59">
        <f t="shared" si="45"/>
        <v>43703</v>
      </c>
      <c r="G439" s="59">
        <f t="shared" si="46"/>
        <v>43734</v>
      </c>
      <c r="H439" s="31">
        <f t="shared" si="47"/>
        <v>31</v>
      </c>
    </row>
    <row r="440" spans="4:8" x14ac:dyDescent="0.2">
      <c r="D440" s="58">
        <v>10</v>
      </c>
      <c r="E440" s="58">
        <v>9</v>
      </c>
      <c r="F440" s="59">
        <f t="shared" si="45"/>
        <v>43703</v>
      </c>
      <c r="G440" s="59">
        <f t="shared" si="46"/>
        <v>43734</v>
      </c>
      <c r="H440" s="31">
        <f t="shared" si="47"/>
        <v>31</v>
      </c>
    </row>
    <row r="441" spans="4:8" x14ac:dyDescent="0.2">
      <c r="D441" s="58">
        <v>10</v>
      </c>
      <c r="E441" s="58">
        <v>10</v>
      </c>
      <c r="F441" s="59">
        <f t="shared" si="45"/>
        <v>43703</v>
      </c>
      <c r="G441" s="59">
        <f t="shared" si="46"/>
        <v>43734</v>
      </c>
      <c r="H441" s="31">
        <f t="shared" si="47"/>
        <v>31</v>
      </c>
    </row>
    <row r="442" spans="4:8" x14ac:dyDescent="0.2">
      <c r="D442" s="58">
        <v>10</v>
      </c>
      <c r="E442" s="58">
        <v>11</v>
      </c>
      <c r="F442" s="59">
        <f t="shared" si="45"/>
        <v>43703</v>
      </c>
      <c r="G442" s="59">
        <f t="shared" si="46"/>
        <v>43734</v>
      </c>
      <c r="H442" s="31">
        <f t="shared" si="47"/>
        <v>31</v>
      </c>
    </row>
    <row r="443" spans="4:8" x14ac:dyDescent="0.2">
      <c r="D443" s="58">
        <v>10</v>
      </c>
      <c r="E443" s="58">
        <v>12</v>
      </c>
      <c r="F443" s="59">
        <f t="shared" si="45"/>
        <v>43703</v>
      </c>
      <c r="G443" s="59">
        <f t="shared" si="46"/>
        <v>43734</v>
      </c>
      <c r="H443" s="31">
        <f t="shared" si="47"/>
        <v>31</v>
      </c>
    </row>
    <row r="444" spans="4:8" x14ac:dyDescent="0.2">
      <c r="D444" s="58">
        <v>10</v>
      </c>
      <c r="E444" s="58">
        <v>13</v>
      </c>
      <c r="F444" s="59">
        <f t="shared" si="45"/>
        <v>43703</v>
      </c>
      <c r="G444" s="59">
        <f t="shared" si="46"/>
        <v>43734</v>
      </c>
      <c r="H444" s="31">
        <f t="shared" si="47"/>
        <v>31</v>
      </c>
    </row>
    <row r="445" spans="4:8" x14ac:dyDescent="0.2">
      <c r="D445" s="58">
        <v>10</v>
      </c>
      <c r="E445" s="58">
        <v>14</v>
      </c>
      <c r="F445" s="59">
        <f t="shared" si="45"/>
        <v>43703</v>
      </c>
      <c r="G445" s="59">
        <f t="shared" si="46"/>
        <v>43734</v>
      </c>
      <c r="H445" s="31">
        <f t="shared" si="47"/>
        <v>31</v>
      </c>
    </row>
    <row r="446" spans="4:8" x14ac:dyDescent="0.2">
      <c r="D446" s="58">
        <v>10</v>
      </c>
      <c r="E446" s="58">
        <v>15</v>
      </c>
      <c r="F446" s="59">
        <f t="shared" si="45"/>
        <v>43703</v>
      </c>
      <c r="G446" s="59">
        <f t="shared" si="46"/>
        <v>43734</v>
      </c>
      <c r="H446" s="31">
        <f t="shared" si="47"/>
        <v>31</v>
      </c>
    </row>
    <row r="447" spans="4:8" x14ac:dyDescent="0.2">
      <c r="D447" s="58">
        <v>10</v>
      </c>
      <c r="E447" s="58">
        <v>16</v>
      </c>
      <c r="F447" s="59">
        <f t="shared" si="45"/>
        <v>43703</v>
      </c>
      <c r="G447" s="59">
        <f t="shared" si="46"/>
        <v>43734</v>
      </c>
      <c r="H447" s="31">
        <f t="shared" si="47"/>
        <v>31</v>
      </c>
    </row>
    <row r="448" spans="4:8" x14ac:dyDescent="0.2">
      <c r="D448" s="58">
        <v>10</v>
      </c>
      <c r="E448" s="58">
        <v>17</v>
      </c>
      <c r="F448" s="59">
        <f t="shared" si="45"/>
        <v>43703</v>
      </c>
      <c r="G448" s="59">
        <f t="shared" si="46"/>
        <v>43734</v>
      </c>
      <c r="H448" s="31">
        <f t="shared" si="47"/>
        <v>31</v>
      </c>
    </row>
    <row r="449" spans="4:8" x14ac:dyDescent="0.2">
      <c r="D449" s="58">
        <v>10</v>
      </c>
      <c r="E449" s="58">
        <v>18</v>
      </c>
      <c r="F449" s="59">
        <f t="shared" si="45"/>
        <v>43703</v>
      </c>
      <c r="G449" s="59">
        <f t="shared" si="46"/>
        <v>43734</v>
      </c>
      <c r="H449" s="31">
        <f t="shared" si="47"/>
        <v>31</v>
      </c>
    </row>
    <row r="450" spans="4:8" x14ac:dyDescent="0.2">
      <c r="D450" s="58">
        <v>10</v>
      </c>
      <c r="E450" s="58">
        <v>19</v>
      </c>
      <c r="F450" s="59">
        <f t="shared" si="45"/>
        <v>43703</v>
      </c>
      <c r="G450" s="59">
        <f t="shared" si="46"/>
        <v>43734</v>
      </c>
      <c r="H450" s="31">
        <f t="shared" si="47"/>
        <v>31</v>
      </c>
    </row>
    <row r="451" spans="4:8" x14ac:dyDescent="0.2">
      <c r="D451" s="58">
        <v>11</v>
      </c>
      <c r="E451" s="58">
        <v>1</v>
      </c>
      <c r="F451" s="59">
        <f t="shared" si="45"/>
        <v>43734</v>
      </c>
      <c r="G451" s="59">
        <f t="shared" si="46"/>
        <v>43764</v>
      </c>
      <c r="H451" s="31">
        <f t="shared" si="47"/>
        <v>30</v>
      </c>
    </row>
    <row r="452" spans="4:8" x14ac:dyDescent="0.2">
      <c r="D452" s="58">
        <v>11</v>
      </c>
      <c r="E452" s="58">
        <v>2</v>
      </c>
      <c r="F452" s="59">
        <f t="shared" si="45"/>
        <v>43734</v>
      </c>
      <c r="G452" s="59">
        <f t="shared" si="46"/>
        <v>43764</v>
      </c>
      <c r="H452" s="31">
        <f t="shared" si="47"/>
        <v>30</v>
      </c>
    </row>
    <row r="453" spans="4:8" x14ac:dyDescent="0.2">
      <c r="D453" s="58">
        <v>11</v>
      </c>
      <c r="E453" s="58">
        <v>3</v>
      </c>
      <c r="F453" s="59">
        <f t="shared" ref="F453:F488" si="48">INDEX($W$10:$AX$28,MATCH(E453,$A$10:$A$28,0),D453*2)</f>
        <v>43734</v>
      </c>
      <c r="G453" s="59">
        <f t="shared" ref="G453:G488" si="49">INDEX($Y$10:$AX$28,MATCH(E453,$A$10:$A$28,0),D453*2)</f>
        <v>43764</v>
      </c>
      <c r="H453" s="31">
        <f t="shared" si="47"/>
        <v>30</v>
      </c>
    </row>
    <row r="454" spans="4:8" x14ac:dyDescent="0.2">
      <c r="D454" s="58">
        <v>11</v>
      </c>
      <c r="E454" s="58">
        <v>4</v>
      </c>
      <c r="F454" s="59">
        <f t="shared" si="48"/>
        <v>43734</v>
      </c>
      <c r="G454" s="59">
        <f t="shared" si="49"/>
        <v>43764</v>
      </c>
      <c r="H454" s="31">
        <f t="shared" ref="H454:H488" si="50">G454-F454</f>
        <v>30</v>
      </c>
    </row>
    <row r="455" spans="4:8" x14ac:dyDescent="0.2">
      <c r="D455" s="58">
        <v>11</v>
      </c>
      <c r="E455" s="58">
        <v>5</v>
      </c>
      <c r="F455" s="59">
        <f t="shared" si="48"/>
        <v>43734</v>
      </c>
      <c r="G455" s="59">
        <f t="shared" si="49"/>
        <v>43764</v>
      </c>
      <c r="H455" s="31">
        <f t="shared" si="50"/>
        <v>30</v>
      </c>
    </row>
    <row r="456" spans="4:8" x14ac:dyDescent="0.2">
      <c r="D456" s="58">
        <v>11</v>
      </c>
      <c r="E456" s="58">
        <v>6</v>
      </c>
      <c r="F456" s="59">
        <f t="shared" si="48"/>
        <v>43734</v>
      </c>
      <c r="G456" s="59">
        <f t="shared" si="49"/>
        <v>43764</v>
      </c>
      <c r="H456" s="31">
        <f t="shared" si="50"/>
        <v>30</v>
      </c>
    </row>
    <row r="457" spans="4:8" x14ac:dyDescent="0.2">
      <c r="D457" s="58">
        <v>11</v>
      </c>
      <c r="E457" s="58">
        <v>7</v>
      </c>
      <c r="F457" s="59">
        <f t="shared" si="48"/>
        <v>43734</v>
      </c>
      <c r="G457" s="59">
        <f t="shared" si="49"/>
        <v>43764</v>
      </c>
      <c r="H457" s="31">
        <f t="shared" si="50"/>
        <v>30</v>
      </c>
    </row>
    <row r="458" spans="4:8" x14ac:dyDescent="0.2">
      <c r="D458" s="58">
        <v>11</v>
      </c>
      <c r="E458" s="58">
        <v>8</v>
      </c>
      <c r="F458" s="59">
        <f t="shared" si="48"/>
        <v>43734</v>
      </c>
      <c r="G458" s="59">
        <f t="shared" si="49"/>
        <v>43764</v>
      </c>
      <c r="H458" s="31">
        <f t="shared" si="50"/>
        <v>30</v>
      </c>
    </row>
    <row r="459" spans="4:8" x14ac:dyDescent="0.2">
      <c r="D459" s="58">
        <v>11</v>
      </c>
      <c r="E459" s="58">
        <v>9</v>
      </c>
      <c r="F459" s="59">
        <f t="shared" si="48"/>
        <v>43734</v>
      </c>
      <c r="G459" s="59">
        <f t="shared" si="49"/>
        <v>43764</v>
      </c>
      <c r="H459" s="31">
        <f t="shared" si="50"/>
        <v>30</v>
      </c>
    </row>
    <row r="460" spans="4:8" x14ac:dyDescent="0.2">
      <c r="D460" s="58">
        <v>11</v>
      </c>
      <c r="E460" s="58">
        <v>10</v>
      </c>
      <c r="F460" s="59">
        <f t="shared" si="48"/>
        <v>43734</v>
      </c>
      <c r="G460" s="59">
        <f t="shared" si="49"/>
        <v>43764</v>
      </c>
      <c r="H460" s="31">
        <f t="shared" si="50"/>
        <v>30</v>
      </c>
    </row>
    <row r="461" spans="4:8" x14ac:dyDescent="0.2">
      <c r="D461" s="58">
        <v>11</v>
      </c>
      <c r="E461" s="58">
        <v>11</v>
      </c>
      <c r="F461" s="59">
        <f t="shared" si="48"/>
        <v>43734</v>
      </c>
      <c r="G461" s="59">
        <f t="shared" si="49"/>
        <v>43764</v>
      </c>
      <c r="H461" s="31">
        <f t="shared" si="50"/>
        <v>30</v>
      </c>
    </row>
    <row r="462" spans="4:8" x14ac:dyDescent="0.2">
      <c r="D462" s="58">
        <v>11</v>
      </c>
      <c r="E462" s="58">
        <v>12</v>
      </c>
      <c r="F462" s="59">
        <f t="shared" si="48"/>
        <v>43734</v>
      </c>
      <c r="G462" s="59">
        <f t="shared" si="49"/>
        <v>43764</v>
      </c>
      <c r="H462" s="31">
        <f t="shared" si="50"/>
        <v>30</v>
      </c>
    </row>
    <row r="463" spans="4:8" x14ac:dyDescent="0.2">
      <c r="D463" s="58">
        <v>11</v>
      </c>
      <c r="E463" s="58">
        <v>13</v>
      </c>
      <c r="F463" s="59">
        <f t="shared" si="48"/>
        <v>43734</v>
      </c>
      <c r="G463" s="59">
        <f t="shared" si="49"/>
        <v>43764</v>
      </c>
      <c r="H463" s="31">
        <f t="shared" si="50"/>
        <v>30</v>
      </c>
    </row>
    <row r="464" spans="4:8" x14ac:dyDescent="0.2">
      <c r="D464" s="58">
        <v>11</v>
      </c>
      <c r="E464" s="58">
        <v>14</v>
      </c>
      <c r="F464" s="59">
        <f t="shared" si="48"/>
        <v>43734</v>
      </c>
      <c r="G464" s="59">
        <f t="shared" si="49"/>
        <v>43764</v>
      </c>
      <c r="H464" s="31">
        <f t="shared" si="50"/>
        <v>30</v>
      </c>
    </row>
    <row r="465" spans="4:8" x14ac:dyDescent="0.2">
      <c r="D465" s="58">
        <v>11</v>
      </c>
      <c r="E465" s="58">
        <v>15</v>
      </c>
      <c r="F465" s="59">
        <f t="shared" si="48"/>
        <v>43734</v>
      </c>
      <c r="G465" s="59">
        <f t="shared" si="49"/>
        <v>43764</v>
      </c>
      <c r="H465" s="31">
        <f t="shared" si="50"/>
        <v>30</v>
      </c>
    </row>
    <row r="466" spans="4:8" x14ac:dyDescent="0.2">
      <c r="D466" s="58">
        <v>11</v>
      </c>
      <c r="E466" s="58">
        <v>16</v>
      </c>
      <c r="F466" s="59">
        <f t="shared" si="48"/>
        <v>43734</v>
      </c>
      <c r="G466" s="59">
        <f t="shared" si="49"/>
        <v>43764</v>
      </c>
      <c r="H466" s="31">
        <f t="shared" si="50"/>
        <v>30</v>
      </c>
    </row>
    <row r="467" spans="4:8" x14ac:dyDescent="0.2">
      <c r="D467" s="58">
        <v>11</v>
      </c>
      <c r="E467" s="58">
        <v>17</v>
      </c>
      <c r="F467" s="59">
        <f t="shared" si="48"/>
        <v>43734</v>
      </c>
      <c r="G467" s="59">
        <f t="shared" si="49"/>
        <v>43764</v>
      </c>
      <c r="H467" s="31">
        <f t="shared" si="50"/>
        <v>30</v>
      </c>
    </row>
    <row r="468" spans="4:8" x14ac:dyDescent="0.2">
      <c r="D468" s="58">
        <v>11</v>
      </c>
      <c r="E468" s="58">
        <v>18</v>
      </c>
      <c r="F468" s="59">
        <f t="shared" si="48"/>
        <v>43734</v>
      </c>
      <c r="G468" s="59">
        <f t="shared" si="49"/>
        <v>43764</v>
      </c>
      <c r="H468" s="31">
        <f t="shared" si="50"/>
        <v>30</v>
      </c>
    </row>
    <row r="469" spans="4:8" x14ac:dyDescent="0.2">
      <c r="D469" s="58">
        <v>11</v>
      </c>
      <c r="E469" s="58">
        <v>19</v>
      </c>
      <c r="F469" s="59">
        <f t="shared" si="48"/>
        <v>43734</v>
      </c>
      <c r="G469" s="59">
        <f t="shared" si="49"/>
        <v>43764</v>
      </c>
      <c r="H469" s="31">
        <f t="shared" si="50"/>
        <v>30</v>
      </c>
    </row>
    <row r="470" spans="4:8" x14ac:dyDescent="0.2">
      <c r="D470" s="58">
        <v>12</v>
      </c>
      <c r="E470" s="58">
        <v>1</v>
      </c>
      <c r="F470" s="59">
        <f t="shared" si="48"/>
        <v>43764</v>
      </c>
      <c r="G470" s="59">
        <f t="shared" si="49"/>
        <v>43795</v>
      </c>
      <c r="H470" s="31">
        <f t="shared" si="50"/>
        <v>31</v>
      </c>
    </row>
    <row r="471" spans="4:8" x14ac:dyDescent="0.2">
      <c r="D471" s="58">
        <v>12</v>
      </c>
      <c r="E471" s="58">
        <v>2</v>
      </c>
      <c r="F471" s="59">
        <f t="shared" si="48"/>
        <v>43764</v>
      </c>
      <c r="G471" s="59">
        <f t="shared" si="49"/>
        <v>43795</v>
      </c>
      <c r="H471" s="31">
        <f t="shared" si="50"/>
        <v>31</v>
      </c>
    </row>
    <row r="472" spans="4:8" x14ac:dyDescent="0.2">
      <c r="D472" s="58">
        <v>12</v>
      </c>
      <c r="E472" s="58">
        <v>3</v>
      </c>
      <c r="F472" s="59">
        <f t="shared" si="48"/>
        <v>43764</v>
      </c>
      <c r="G472" s="59">
        <f t="shared" si="49"/>
        <v>43795</v>
      </c>
      <c r="H472" s="31">
        <f t="shared" si="50"/>
        <v>31</v>
      </c>
    </row>
    <row r="473" spans="4:8" x14ac:dyDescent="0.2">
      <c r="D473" s="58">
        <v>12</v>
      </c>
      <c r="E473" s="58">
        <v>4</v>
      </c>
      <c r="F473" s="59">
        <f t="shared" si="48"/>
        <v>43764</v>
      </c>
      <c r="G473" s="59">
        <f t="shared" si="49"/>
        <v>43795</v>
      </c>
      <c r="H473" s="31">
        <f t="shared" si="50"/>
        <v>31</v>
      </c>
    </row>
    <row r="474" spans="4:8" x14ac:dyDescent="0.2">
      <c r="D474" s="58">
        <v>12</v>
      </c>
      <c r="E474" s="58">
        <v>5</v>
      </c>
      <c r="F474" s="59">
        <f t="shared" si="48"/>
        <v>43764</v>
      </c>
      <c r="G474" s="59">
        <f t="shared" si="49"/>
        <v>43795</v>
      </c>
      <c r="H474" s="31">
        <f t="shared" si="50"/>
        <v>31</v>
      </c>
    </row>
    <row r="475" spans="4:8" x14ac:dyDescent="0.2">
      <c r="D475" s="58">
        <v>12</v>
      </c>
      <c r="E475" s="58">
        <v>6</v>
      </c>
      <c r="F475" s="59">
        <f t="shared" si="48"/>
        <v>43764</v>
      </c>
      <c r="G475" s="59">
        <f t="shared" si="49"/>
        <v>43795</v>
      </c>
      <c r="H475" s="31">
        <f t="shared" si="50"/>
        <v>31</v>
      </c>
    </row>
    <row r="476" spans="4:8" x14ac:dyDescent="0.2">
      <c r="D476" s="58">
        <v>12</v>
      </c>
      <c r="E476" s="58">
        <v>7</v>
      </c>
      <c r="F476" s="59">
        <f t="shared" si="48"/>
        <v>43764</v>
      </c>
      <c r="G476" s="59">
        <f t="shared" si="49"/>
        <v>43795</v>
      </c>
      <c r="H476" s="31">
        <f t="shared" si="50"/>
        <v>31</v>
      </c>
    </row>
    <row r="477" spans="4:8" x14ac:dyDescent="0.2">
      <c r="D477" s="58">
        <v>12</v>
      </c>
      <c r="E477" s="58">
        <v>8</v>
      </c>
      <c r="F477" s="59">
        <f t="shared" si="48"/>
        <v>43764</v>
      </c>
      <c r="G477" s="59">
        <f t="shared" si="49"/>
        <v>43795</v>
      </c>
      <c r="H477" s="31">
        <f t="shared" si="50"/>
        <v>31</v>
      </c>
    </row>
    <row r="478" spans="4:8" x14ac:dyDescent="0.2">
      <c r="D478" s="58">
        <v>12</v>
      </c>
      <c r="E478" s="58">
        <v>9</v>
      </c>
      <c r="F478" s="59">
        <f t="shared" si="48"/>
        <v>43764</v>
      </c>
      <c r="G478" s="59">
        <f t="shared" si="49"/>
        <v>43795</v>
      </c>
      <c r="H478" s="31">
        <f t="shared" si="50"/>
        <v>31</v>
      </c>
    </row>
    <row r="479" spans="4:8" x14ac:dyDescent="0.2">
      <c r="D479" s="58">
        <v>12</v>
      </c>
      <c r="E479" s="58">
        <v>10</v>
      </c>
      <c r="F479" s="59">
        <f t="shared" si="48"/>
        <v>43764</v>
      </c>
      <c r="G479" s="59">
        <f t="shared" si="49"/>
        <v>43795</v>
      </c>
      <c r="H479" s="31">
        <f t="shared" si="50"/>
        <v>31</v>
      </c>
    </row>
    <row r="480" spans="4:8" x14ac:dyDescent="0.2">
      <c r="D480" s="58">
        <v>12</v>
      </c>
      <c r="E480" s="58">
        <v>11</v>
      </c>
      <c r="F480" s="59">
        <f t="shared" si="48"/>
        <v>43764</v>
      </c>
      <c r="G480" s="59">
        <f t="shared" si="49"/>
        <v>43795</v>
      </c>
      <c r="H480" s="31">
        <f t="shared" si="50"/>
        <v>31</v>
      </c>
    </row>
    <row r="481" spans="4:8" x14ac:dyDescent="0.2">
      <c r="D481" s="58">
        <v>12</v>
      </c>
      <c r="E481" s="58">
        <v>12</v>
      </c>
      <c r="F481" s="59">
        <f t="shared" si="48"/>
        <v>43764</v>
      </c>
      <c r="G481" s="59">
        <f t="shared" si="49"/>
        <v>43795</v>
      </c>
      <c r="H481" s="31">
        <f t="shared" si="50"/>
        <v>31</v>
      </c>
    </row>
    <row r="482" spans="4:8" x14ac:dyDescent="0.2">
      <c r="D482" s="58">
        <v>12</v>
      </c>
      <c r="E482" s="58">
        <v>13</v>
      </c>
      <c r="F482" s="59">
        <f t="shared" si="48"/>
        <v>43764</v>
      </c>
      <c r="G482" s="59">
        <f t="shared" si="49"/>
        <v>43795</v>
      </c>
      <c r="H482" s="31">
        <f t="shared" si="50"/>
        <v>31</v>
      </c>
    </row>
    <row r="483" spans="4:8" x14ac:dyDescent="0.2">
      <c r="D483" s="58">
        <v>12</v>
      </c>
      <c r="E483" s="58">
        <v>14</v>
      </c>
      <c r="F483" s="59">
        <f t="shared" si="48"/>
        <v>43764</v>
      </c>
      <c r="G483" s="59">
        <f t="shared" si="49"/>
        <v>43795</v>
      </c>
      <c r="H483" s="31">
        <f t="shared" si="50"/>
        <v>31</v>
      </c>
    </row>
    <row r="484" spans="4:8" x14ac:dyDescent="0.2">
      <c r="D484" s="58">
        <v>12</v>
      </c>
      <c r="E484" s="58">
        <v>15</v>
      </c>
      <c r="F484" s="59">
        <f t="shared" si="48"/>
        <v>43764</v>
      </c>
      <c r="G484" s="59">
        <f t="shared" si="49"/>
        <v>43795</v>
      </c>
      <c r="H484" s="31">
        <f t="shared" si="50"/>
        <v>31</v>
      </c>
    </row>
    <row r="485" spans="4:8" x14ac:dyDescent="0.2">
      <c r="D485" s="58">
        <v>12</v>
      </c>
      <c r="E485" s="58">
        <v>16</v>
      </c>
      <c r="F485" s="59">
        <f t="shared" si="48"/>
        <v>43764</v>
      </c>
      <c r="G485" s="59">
        <f t="shared" si="49"/>
        <v>43795</v>
      </c>
      <c r="H485" s="31">
        <f t="shared" si="50"/>
        <v>31</v>
      </c>
    </row>
    <row r="486" spans="4:8" x14ac:dyDescent="0.2">
      <c r="D486" s="58">
        <v>12</v>
      </c>
      <c r="E486" s="58">
        <v>17</v>
      </c>
      <c r="F486" s="59">
        <f t="shared" si="48"/>
        <v>43764</v>
      </c>
      <c r="G486" s="59">
        <f t="shared" si="49"/>
        <v>43795</v>
      </c>
      <c r="H486" s="31">
        <f t="shared" si="50"/>
        <v>31</v>
      </c>
    </row>
    <row r="487" spans="4:8" x14ac:dyDescent="0.2">
      <c r="D487" s="58">
        <v>12</v>
      </c>
      <c r="E487" s="58">
        <v>18</v>
      </c>
      <c r="F487" s="59">
        <f t="shared" si="48"/>
        <v>43764</v>
      </c>
      <c r="G487" s="59">
        <f t="shared" si="49"/>
        <v>43795</v>
      </c>
      <c r="H487" s="31">
        <f t="shared" si="50"/>
        <v>31</v>
      </c>
    </row>
    <row r="488" spans="4:8" x14ac:dyDescent="0.2">
      <c r="D488" s="58">
        <v>12</v>
      </c>
      <c r="E488" s="58">
        <v>19</v>
      </c>
      <c r="F488" s="59">
        <f t="shared" si="48"/>
        <v>43764</v>
      </c>
      <c r="G488" s="59">
        <f t="shared" si="49"/>
        <v>43795</v>
      </c>
      <c r="H488" s="31">
        <f t="shared" si="50"/>
        <v>31</v>
      </c>
    </row>
  </sheetData>
  <mergeCells count="1">
    <mergeCell ref="BA7:BD9"/>
  </mergeCells>
  <conditionalFormatting sqref="AJ16:AJ261">
    <cfRule type="cellIs" dxfId="0" priority="1" operator="greaterThan">
      <formula>4</formula>
    </cfRule>
  </conditionalFormatting>
  <pageMargins left="0.45" right="0.45" top="0.75" bottom="0.5" header="0.3" footer="0.3"/>
  <pageSetup scale="75" orientation="portrait" horizontalDpi="72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0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I73" sqref="I73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497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6.75" customHeight="1" x14ac:dyDescent="0.25"/>
    <row r="7" spans="1:9" x14ac:dyDescent="0.25">
      <c r="A7" s="19" t="str">
        <f>'CSWNA Summary'!A8&amp;" Billing Cycle"</f>
        <v>February  2019 Billing Cycle</v>
      </c>
    </row>
    <row r="8" spans="1:9" x14ac:dyDescent="0.25">
      <c r="A8" s="204" t="s">
        <v>519</v>
      </c>
      <c r="B8" s="3">
        <f>Input_NEMO!H6</f>
        <v>1104.8953623956074</v>
      </c>
      <c r="C8" s="3">
        <f>Input_NEMO!G6</f>
        <v>1241.5</v>
      </c>
      <c r="D8" s="3">
        <f t="shared" ref="D8" si="1">+B8-C8</f>
        <v>-136.60463760439256</v>
      </c>
      <c r="E8" s="3">
        <f>Input_NEMO!J6</f>
        <v>2186</v>
      </c>
      <c r="F8" s="28">
        <f>Assumptions!C7</f>
        <v>0.23893880000000001</v>
      </c>
      <c r="G8" s="21">
        <f>+D8*E8*$F$8</f>
        <v>-71351.36392941176</v>
      </c>
      <c r="H8" s="29">
        <v>0.14216000000000001</v>
      </c>
      <c r="I8" s="108">
        <f>+ROUND(G8*$H$8,0)</f>
        <v>-10143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1104.8953623956074</v>
      </c>
      <c r="C10" s="20">
        <f>SUM(C8:C8)</f>
        <v>1241.5</v>
      </c>
      <c r="D10" s="20">
        <f>SUM(D8:D8)</f>
        <v>-136.60463760439256</v>
      </c>
      <c r="E10" s="20">
        <f>SUM(E8:E8)</f>
        <v>2186</v>
      </c>
      <c r="G10" s="22">
        <f>SUM(G8:G8)</f>
        <v>-71351.36392941176</v>
      </c>
      <c r="H10" s="18">
        <f>SUM(H8:H8)</f>
        <v>0.14216000000000001</v>
      </c>
      <c r="I10" s="108">
        <f>SUM(I8:I8)</f>
        <v>-10143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-10143</v>
      </c>
    </row>
    <row r="15" spans="1:9" x14ac:dyDescent="0.25">
      <c r="A15" t="s">
        <v>26</v>
      </c>
      <c r="I15" s="30">
        <f>Assumptions!C20</f>
        <v>3249867.6799999997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-3.1199999999999999E-3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Input_NEMO!H9</f>
        <v>863.13300678001997</v>
      </c>
      <c r="C21" s="3">
        <f>Input_NEMO!G9</f>
        <v>1030.5</v>
      </c>
      <c r="D21" s="3">
        <f t="shared" ref="D21" si="2">+B21-C21</f>
        <v>-167.36699321998003</v>
      </c>
      <c r="E21" s="3">
        <f>Input_NEMO!J9</f>
        <v>2198</v>
      </c>
      <c r="F21" s="28">
        <f>F8</f>
        <v>0.23893880000000001</v>
      </c>
      <c r="G21" s="21">
        <f>+D21*E21*$F$21</f>
        <v>-87899.049806059193</v>
      </c>
      <c r="H21" s="29">
        <v>0.14216000000000001</v>
      </c>
      <c r="I21" s="108">
        <f>+ROUND(G21*$H$8,0)</f>
        <v>-12496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863.13300678001997</v>
      </c>
      <c r="C23" s="20">
        <f>SUM(C21:C21)</f>
        <v>1030.5</v>
      </c>
      <c r="D23" s="20">
        <f>SUM(D21:D21)</f>
        <v>-167.36699321998003</v>
      </c>
      <c r="E23" s="20">
        <f>SUM(E21:E21)</f>
        <v>2198</v>
      </c>
      <c r="G23" s="22">
        <f>SUM(G21:G21)</f>
        <v>-87899.049806059193</v>
      </c>
      <c r="H23" s="18">
        <f>SUM(H21:H21)</f>
        <v>0.14216000000000001</v>
      </c>
      <c r="I23" s="108">
        <f>SUM(I21:I21)</f>
        <v>-12496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-12496</v>
      </c>
    </row>
    <row r="28" spans="1:9" x14ac:dyDescent="0.25">
      <c r="A28" t="s">
        <v>26</v>
      </c>
      <c r="I28" s="30">
        <f>I15</f>
        <v>3249867.6799999997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-3.8500000000000001E-3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Input_NEMO!H12</f>
        <v>442.44759856630822</v>
      </c>
      <c r="C34" s="3">
        <f>Input_NEMO!G12</f>
        <v>451.5</v>
      </c>
      <c r="D34" s="3">
        <f>+B34-C34</f>
        <v>-9.0524014336917844</v>
      </c>
      <c r="E34" s="3">
        <f>Input_NEMO!J12</f>
        <v>2198</v>
      </c>
      <c r="F34" s="28">
        <f>F21</f>
        <v>0.23893880000000001</v>
      </c>
      <c r="G34" s="21">
        <f>+D34*E34*F34</f>
        <v>-4754.2079186347382</v>
      </c>
      <c r="H34" s="29">
        <v>0.14216000000000001</v>
      </c>
      <c r="I34" s="108">
        <f>+ROUND(G34*$H$8,0)</f>
        <v>-676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442.44759856630822</v>
      </c>
      <c r="C36" s="20">
        <f>SUM(C34:C34)</f>
        <v>451.5</v>
      </c>
      <c r="D36" s="20">
        <f>SUM(D34:D34)</f>
        <v>-9.0524014336917844</v>
      </c>
      <c r="E36" s="20">
        <f>SUM(E34:E34)</f>
        <v>2198</v>
      </c>
      <c r="G36" s="22">
        <f>SUM(G34:G34)</f>
        <v>-4754.2079186347382</v>
      </c>
      <c r="H36" s="18">
        <f>SUM(H34:H34)</f>
        <v>0.14216000000000001</v>
      </c>
      <c r="I36" s="108">
        <f>SUM(I34:I34)</f>
        <v>-676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-676</v>
      </c>
    </row>
    <row r="41" spans="1:9" x14ac:dyDescent="0.25">
      <c r="A41" t="s">
        <v>26</v>
      </c>
      <c r="I41" s="30">
        <f>I28</f>
        <v>3249867.6799999997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-2.1000000000000001E-4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Input_NEMO!H15</f>
        <v>231.67243130227004</v>
      </c>
      <c r="C47" s="3">
        <f>Input_NEMO!G15</f>
        <v>294.5</v>
      </c>
      <c r="D47" s="3">
        <f>+B47-C47</f>
        <v>-62.827568697729959</v>
      </c>
      <c r="E47" s="3">
        <f>Input_NEMO!J15</f>
        <v>2173</v>
      </c>
      <c r="F47" s="28">
        <f>F34</f>
        <v>0.23893880000000001</v>
      </c>
      <c r="G47" s="21">
        <f>+D47*E47*F47</f>
        <v>-32620.954032885013</v>
      </c>
      <c r="H47" s="29">
        <v>0.14216000000000001</v>
      </c>
      <c r="I47" s="108">
        <f>+ROUND(G47*$H$8,0)</f>
        <v>-4637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231.67243130227004</v>
      </c>
      <c r="C49" s="20">
        <f>SUM(C47:C47)</f>
        <v>294.5</v>
      </c>
      <c r="D49" s="20">
        <f>SUM(D47:D47)</f>
        <v>-62.827568697729959</v>
      </c>
      <c r="E49" s="20">
        <f>SUM(E47:E47)</f>
        <v>2173</v>
      </c>
      <c r="G49" s="22">
        <f>SUM(G47:G47)</f>
        <v>-32620.954032885013</v>
      </c>
      <c r="H49" s="18">
        <f>SUM(H47:H47)</f>
        <v>0.14216000000000001</v>
      </c>
      <c r="I49" s="108">
        <f>SUM(I47:I47)</f>
        <v>-4637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-4637</v>
      </c>
    </row>
    <row r="54" spans="1:9" x14ac:dyDescent="0.25">
      <c r="A54" t="s">
        <v>26</v>
      </c>
      <c r="I54" s="30">
        <f>I41</f>
        <v>3249867.6799999997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-1.4300000000000001E-3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Input_NEMO!H18</f>
        <v>20.661612903225802</v>
      </c>
      <c r="C60" s="3">
        <f>Input_NEMO!G18</f>
        <v>11.5</v>
      </c>
      <c r="D60" s="3">
        <f>+B60-C60</f>
        <v>9.1616129032258016</v>
      </c>
      <c r="E60" s="3">
        <f>Input_NEMO!J18</f>
        <v>2148</v>
      </c>
      <c r="F60" s="28">
        <f>F47</f>
        <v>0.23893880000000001</v>
      </c>
      <c r="G60" s="21">
        <f>+D60*E60*F60</f>
        <v>4702.1111757104491</v>
      </c>
      <c r="H60" s="29">
        <v>0.14216000000000001</v>
      </c>
      <c r="I60" s="108">
        <f>+ROUND(G60*$H$8,0)</f>
        <v>668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20.661612903225802</v>
      </c>
      <c r="C62" s="20">
        <f>SUM(C60:C60)</f>
        <v>11.5</v>
      </c>
      <c r="D62" s="20">
        <f>SUM(D60:D60)</f>
        <v>9.1616129032258016</v>
      </c>
      <c r="E62" s="20">
        <f>SUM(E60:E60)</f>
        <v>2148</v>
      </c>
      <c r="G62" s="22">
        <f>SUM(G60:G60)</f>
        <v>4702.1111757104491</v>
      </c>
      <c r="H62" s="18">
        <f>SUM(H60:H60)</f>
        <v>0.14216000000000001</v>
      </c>
      <c r="I62" s="108">
        <f>SUM(I60:I60)</f>
        <v>668</v>
      </c>
    </row>
    <row r="63" spans="1:9" ht="15.75" thickTop="1" x14ac:dyDescent="0.25">
      <c r="A63" s="1"/>
      <c r="H63" s="161"/>
    </row>
    <row r="65" spans="1:9" x14ac:dyDescent="0.25">
      <c r="A65" t="s">
        <v>24</v>
      </c>
      <c r="I65" s="108">
        <f>I62</f>
        <v>668</v>
      </c>
    </row>
    <row r="67" spans="1:9" x14ac:dyDescent="0.25">
      <c r="A67" t="s">
        <v>26</v>
      </c>
      <c r="I67" s="30">
        <f>I54</f>
        <v>3249867.6799999997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2.1000000000000001E-4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204" t="s">
        <v>519</v>
      </c>
      <c r="B73" s="3">
        <f>Input_NEMO!H21</f>
        <v>1.9386200716845867</v>
      </c>
      <c r="C73" s="3">
        <f>Input_NEMO!G21</f>
        <v>0</v>
      </c>
      <c r="D73" s="3">
        <f>+B73-C73</f>
        <v>1.9386200716845867</v>
      </c>
      <c r="E73" s="3">
        <f>Input_NEMO!J21</f>
        <v>2078</v>
      </c>
      <c r="F73" s="28">
        <f>F60</f>
        <v>0.23893880000000001</v>
      </c>
      <c r="G73" s="21">
        <f>+D73*E73*F73</f>
        <v>962.55360834802821</v>
      </c>
      <c r="H73" s="29">
        <v>0.14216000000000001</v>
      </c>
      <c r="I73" s="108">
        <f>+ROUND(G73*$H$8,0)</f>
        <v>137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1.9386200716845867</v>
      </c>
      <c r="C75" s="20">
        <f>SUM(C73:C73)</f>
        <v>0</v>
      </c>
      <c r="D75" s="20">
        <f>SUM(D73:D73)</f>
        <v>1.9386200716845867</v>
      </c>
      <c r="E75" s="20">
        <f>SUM(E73:E73)</f>
        <v>2078</v>
      </c>
      <c r="G75" s="22">
        <f>SUM(G73:G73)</f>
        <v>962.55360834802821</v>
      </c>
      <c r="H75" s="18">
        <f>SUM(H73:H73)</f>
        <v>0.14216000000000001</v>
      </c>
      <c r="I75" s="108">
        <f>SUM(I73:I73)</f>
        <v>137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137</v>
      </c>
    </row>
    <row r="80" spans="1:9" x14ac:dyDescent="0.25">
      <c r="A80" t="s">
        <v>26</v>
      </c>
      <c r="I80" s="30">
        <f>I67</f>
        <v>3249867.6799999997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4.0000000000000003E-5</v>
      </c>
    </row>
    <row r="87" spans="1:9" x14ac:dyDescent="0.25">
      <c r="B87" s="107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8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I8" sqref="I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498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7.5" customHeight="1" x14ac:dyDescent="0.25"/>
    <row r="7" spans="1:9" x14ac:dyDescent="0.25">
      <c r="A7" s="19" t="str">
        <f>'CSWNA Summary'!$A$8&amp;" Billing Cycle"</f>
        <v>February  2019 Billing Cycle</v>
      </c>
    </row>
    <row r="8" spans="1:9" x14ac:dyDescent="0.25">
      <c r="A8" s="204" t="s">
        <v>519</v>
      </c>
      <c r="B8" s="3">
        <f>Input_WEMO!H6</f>
        <v>1104.8953623956074</v>
      </c>
      <c r="C8" s="3">
        <f>Input_WEMO!G6</f>
        <v>1241.5</v>
      </c>
      <c r="D8" s="3">
        <f t="shared" ref="D8" si="1">+B8-C8</f>
        <v>-136.60463760439256</v>
      </c>
      <c r="E8" s="3">
        <f>SUM(Input_WEMO!I6)</f>
        <v>3305</v>
      </c>
      <c r="F8" s="28">
        <f>Assumptions!D7</f>
        <v>0.11254740000000001</v>
      </c>
      <c r="G8" s="21">
        <f>+D8*E8*$F$8</f>
        <v>-50812.711891996405</v>
      </c>
      <c r="H8" s="29">
        <v>0.33606999999999998</v>
      </c>
      <c r="I8" s="108">
        <f>+ROUND(G8*$H$8,0)</f>
        <v>-17077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1104.8953623956074</v>
      </c>
      <c r="C10" s="20">
        <f>SUM(C8:C8)</f>
        <v>1241.5</v>
      </c>
      <c r="D10" s="20">
        <f>SUM(D8:D8)</f>
        <v>-136.60463760439256</v>
      </c>
      <c r="E10" s="20">
        <f>SUM(E8:E8)</f>
        <v>3305</v>
      </c>
      <c r="G10" s="22">
        <f>SUM(G8:G8)</f>
        <v>-50812.711891996405</v>
      </c>
      <c r="H10" s="18">
        <f>SUM(H8:H8)</f>
        <v>0.33606999999999998</v>
      </c>
      <c r="I10" s="108">
        <f>SUM(I8:I8)</f>
        <v>-17077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-17077</v>
      </c>
    </row>
    <row r="15" spans="1:9" x14ac:dyDescent="0.25">
      <c r="A15" t="s">
        <v>26</v>
      </c>
      <c r="I15" s="30">
        <f>Assumptions!D20</f>
        <v>2140376.9890333959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-7.9799999999999992E-3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Input_WEMO!H9</f>
        <v>863.13300678001997</v>
      </c>
      <c r="C21" s="3">
        <f>Input_WEMO!G9</f>
        <v>1030.5</v>
      </c>
      <c r="D21" s="3">
        <f t="shared" ref="D21" si="2">+B21-C21</f>
        <v>-167.36699321998003</v>
      </c>
      <c r="E21" s="3">
        <f>Input_WEMO!I9</f>
        <v>3336</v>
      </c>
      <c r="F21" s="28">
        <f>F8</f>
        <v>0.11254740000000001</v>
      </c>
      <c r="G21" s="21">
        <f>+D21*E21*$F$21</f>
        <v>-62839.297695575216</v>
      </c>
      <c r="H21" s="29">
        <v>0.33606999999999998</v>
      </c>
      <c r="I21" s="108">
        <f>+ROUND(G21*$H$8,0)</f>
        <v>-21118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863.13300678001997</v>
      </c>
      <c r="C23" s="20">
        <f>SUM(C21:C21)</f>
        <v>1030.5</v>
      </c>
      <c r="D23" s="20">
        <f>SUM(D21:D21)</f>
        <v>-167.36699321998003</v>
      </c>
      <c r="E23" s="20">
        <f>SUM(E21:E21)</f>
        <v>3336</v>
      </c>
      <c r="G23" s="22">
        <f>SUM(G21:G21)</f>
        <v>-62839.297695575216</v>
      </c>
      <c r="H23" s="18">
        <f>SUM(H21:H21)</f>
        <v>0.33606999999999998</v>
      </c>
      <c r="I23" s="108">
        <f>SUM(I21:I21)</f>
        <v>-21118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-21118</v>
      </c>
    </row>
    <row r="28" spans="1:9" x14ac:dyDescent="0.25">
      <c r="A28" t="s">
        <v>26</v>
      </c>
      <c r="I28" s="30">
        <f>I15</f>
        <v>2140376.9890333959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-9.8700000000000003E-3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Input_WEMO!H12</f>
        <v>442.44759856630822</v>
      </c>
      <c r="C34" s="3">
        <f>Input_WEMO!G12</f>
        <v>451.5</v>
      </c>
      <c r="D34" s="3">
        <f>+B34-C34</f>
        <v>-9.0524014336917844</v>
      </c>
      <c r="E34" s="3">
        <f>Input_WEMO!I12</f>
        <v>3312</v>
      </c>
      <c r="F34" s="28">
        <f>F21</f>
        <v>0.11254740000000001</v>
      </c>
      <c r="G34" s="21">
        <f>+D34*E34*F34</f>
        <v>-3374.3458998317524</v>
      </c>
      <c r="H34" s="29">
        <v>0.33606999999999998</v>
      </c>
      <c r="I34" s="108">
        <f>+ROUND(G34*$H$8,0)</f>
        <v>-1134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442.44759856630822</v>
      </c>
      <c r="C36" s="20">
        <f>SUM(C34:C34)</f>
        <v>451.5</v>
      </c>
      <c r="D36" s="20">
        <f>SUM(D34:D34)</f>
        <v>-9.0524014336917844</v>
      </c>
      <c r="E36" s="20">
        <f>SUM(E34:E34)</f>
        <v>3312</v>
      </c>
      <c r="G36" s="22">
        <f>SUM(G34:G34)</f>
        <v>-3374.3458998317524</v>
      </c>
      <c r="H36" s="18">
        <f>SUM(H34:H34)</f>
        <v>0.33606999999999998</v>
      </c>
      <c r="I36" s="108">
        <f>SUM(I34:I34)</f>
        <v>-1134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-1134</v>
      </c>
    </row>
    <row r="40" spans="1:9" x14ac:dyDescent="0.25">
      <c r="I40" s="108"/>
    </row>
    <row r="41" spans="1:9" x14ac:dyDescent="0.25">
      <c r="A41" t="s">
        <v>26</v>
      </c>
      <c r="I41" s="30">
        <f>I28</f>
        <v>2140376.9890333959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-5.2999999999999998E-4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Input_WEMO!H15</f>
        <v>231.67243130227004</v>
      </c>
      <c r="C47" s="3">
        <f>Input_WEMO!G15</f>
        <v>294.5</v>
      </c>
      <c r="D47" s="3">
        <f>+B47-C47</f>
        <v>-62.827568697729959</v>
      </c>
      <c r="E47" s="3">
        <f>Input_WEMO!I15</f>
        <v>3273</v>
      </c>
      <c r="F47" s="28">
        <f>F34</f>
        <v>0.11254740000000001</v>
      </c>
      <c r="G47" s="21">
        <f>+D47*E47*F47</f>
        <v>-23143.643220686172</v>
      </c>
      <c r="H47" s="29">
        <v>0.35071999999999998</v>
      </c>
      <c r="I47" s="108">
        <f>+ROUND(G47*$H$8,0)</f>
        <v>-7778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231.67243130227004</v>
      </c>
      <c r="C49" s="20">
        <f>SUM(C47:C47)</f>
        <v>294.5</v>
      </c>
      <c r="D49" s="20">
        <f>SUM(D47:D47)</f>
        <v>-62.827568697729959</v>
      </c>
      <c r="E49" s="20">
        <f>SUM(E47:E47)</f>
        <v>3273</v>
      </c>
      <c r="G49" s="22">
        <f>SUM(G47:G47)</f>
        <v>-23143.643220686172</v>
      </c>
      <c r="H49" s="18">
        <f>SUM(H47:H47)</f>
        <v>0.35071999999999998</v>
      </c>
      <c r="I49" s="108">
        <f>SUM(I47:I47)</f>
        <v>-7778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-7778</v>
      </c>
    </row>
    <row r="54" spans="1:9" x14ac:dyDescent="0.25">
      <c r="A54" t="s">
        <v>26</v>
      </c>
      <c r="I54" s="30">
        <f>I41</f>
        <v>2140376.9890333959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-3.63E-3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Input_WEMO!H18</f>
        <v>20.661612903225802</v>
      </c>
      <c r="C60" s="3">
        <f>Input_WEMO!G18</f>
        <v>11.5</v>
      </c>
      <c r="D60" s="3">
        <f>+B60-C60</f>
        <v>9.1616129032258016</v>
      </c>
      <c r="E60" s="3">
        <f>Input_WEMO!I18</f>
        <v>3237</v>
      </c>
      <c r="F60" s="28">
        <f>F47</f>
        <v>0.11254740000000001</v>
      </c>
      <c r="G60" s="21">
        <f>+D60*E60*F60</f>
        <v>3337.7215599528372</v>
      </c>
      <c r="H60" s="29">
        <v>0.33239000000000002</v>
      </c>
      <c r="I60" s="108">
        <f>+ROUND(G60*$H$8,0)</f>
        <v>1122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20.661612903225802</v>
      </c>
      <c r="C62" s="20">
        <f>SUM(C60:C60)</f>
        <v>11.5</v>
      </c>
      <c r="D62" s="20">
        <f>SUM(D60:D60)</f>
        <v>9.1616129032258016</v>
      </c>
      <c r="E62" s="20">
        <f>SUM(E60:E60)</f>
        <v>3237</v>
      </c>
      <c r="G62" s="22">
        <f>SUM(G60:G60)</f>
        <v>3337.7215599528372</v>
      </c>
      <c r="H62" s="18">
        <f>SUM(H60:H60)</f>
        <v>0.33239000000000002</v>
      </c>
      <c r="I62" s="108">
        <f>SUM(I60:I60)</f>
        <v>1122</v>
      </c>
    </row>
    <row r="63" spans="1:9" ht="15.75" thickTop="1" x14ac:dyDescent="0.25">
      <c r="A63" s="1"/>
      <c r="H63" s="161"/>
    </row>
    <row r="64" spans="1:9" x14ac:dyDescent="0.25">
      <c r="D64" s="111"/>
    </row>
    <row r="65" spans="1:9" x14ac:dyDescent="0.25">
      <c r="A65" t="s">
        <v>24</v>
      </c>
      <c r="I65" s="108">
        <f>I62</f>
        <v>1122</v>
      </c>
    </row>
    <row r="67" spans="1:9" x14ac:dyDescent="0.25">
      <c r="A67" t="s">
        <v>26</v>
      </c>
      <c r="I67" s="30">
        <f>I54</f>
        <v>2140376.9890333959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5.1999999999999995E-4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204" t="s">
        <v>519</v>
      </c>
      <c r="B73" s="3">
        <f>Input_WEMO!H21</f>
        <v>1.9386200716845867</v>
      </c>
      <c r="C73" s="3">
        <f>Input_WEMO!G21</f>
        <v>0</v>
      </c>
      <c r="D73" s="3">
        <f>+B73-C73</f>
        <v>1.9386200716845867</v>
      </c>
      <c r="E73" s="3">
        <f>Input_WEMO!I21</f>
        <v>3167</v>
      </c>
      <c r="F73" s="28">
        <f>F60</f>
        <v>0.11254740000000001</v>
      </c>
      <c r="G73" s="21">
        <f>+D73*E73*F73</f>
        <v>690.9971162932793</v>
      </c>
      <c r="H73" s="29">
        <v>0.33048</v>
      </c>
      <c r="I73" s="108">
        <f>+ROUND(G73*$H$8,0)</f>
        <v>232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1.9386200716845867</v>
      </c>
      <c r="C75" s="20">
        <f>SUM(C73:C73)</f>
        <v>0</v>
      </c>
      <c r="D75" s="20">
        <f>SUM(D73:D73)</f>
        <v>1.9386200716845867</v>
      </c>
      <c r="E75" s="20">
        <f>SUM(E73:E73)</f>
        <v>3167</v>
      </c>
      <c r="G75" s="22">
        <f>SUM(G73:G73)</f>
        <v>690.9971162932793</v>
      </c>
      <c r="H75" s="18">
        <f>SUM(H73:H73)</f>
        <v>0.33048</v>
      </c>
      <c r="I75" s="108">
        <f>SUM(I73:I73)</f>
        <v>232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232</v>
      </c>
    </row>
    <row r="80" spans="1:9" x14ac:dyDescent="0.25">
      <c r="A80" t="s">
        <v>26</v>
      </c>
      <c r="I80" s="30">
        <f>I67</f>
        <v>2140376.9890333959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1.1E-4</v>
      </c>
    </row>
    <row r="87" spans="1:9" x14ac:dyDescent="0.25">
      <c r="B87" s="107"/>
    </row>
    <row r="88" spans="1:9" x14ac:dyDescent="0.25">
      <c r="B88" s="110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Normal="100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I8" sqref="I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498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7.5" customHeight="1" x14ac:dyDescent="0.25"/>
    <row r="7" spans="1:9" x14ac:dyDescent="0.25">
      <c r="A7" s="19" t="str">
        <f>'CSWNA Summary'!A8&amp;" Billing Cycle"</f>
        <v>February  2019 Billing Cycle</v>
      </c>
    </row>
    <row r="8" spans="1:9" x14ac:dyDescent="0.25">
      <c r="A8" s="204" t="s">
        <v>519</v>
      </c>
      <c r="B8" s="3">
        <f>Input_WEMO!H6</f>
        <v>1104.8953623956074</v>
      </c>
      <c r="C8" s="3">
        <f>Input_WEMO!G6</f>
        <v>1241.5</v>
      </c>
      <c r="D8" s="3">
        <f t="shared" ref="D8" si="1">+B8-C8</f>
        <v>-136.60463760439256</v>
      </c>
      <c r="E8" s="3">
        <f>Input_WEMO!J6</f>
        <v>536</v>
      </c>
      <c r="F8" s="28">
        <f>Assumptions!E7</f>
        <v>0.23893880000000001</v>
      </c>
      <c r="G8" s="21">
        <f>+D8*E8*$F$8</f>
        <v>-17495.119426424841</v>
      </c>
      <c r="H8" s="29">
        <v>0.14216000000000001</v>
      </c>
      <c r="I8" s="108">
        <f>+ROUND(G8*$H$8,0)</f>
        <v>-2487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1104.8953623956074</v>
      </c>
      <c r="C10" s="20">
        <f>SUM(C8:C8)</f>
        <v>1241.5</v>
      </c>
      <c r="D10" s="20">
        <f>SUM(D8:D8)</f>
        <v>-136.60463760439256</v>
      </c>
      <c r="E10" s="20">
        <f>SUM(E8:E8)</f>
        <v>536</v>
      </c>
      <c r="G10" s="22">
        <f>SUM(G8:G8)</f>
        <v>-17495.119426424841</v>
      </c>
      <c r="H10" s="18">
        <f>SUM(H8:H8)</f>
        <v>0.14216000000000001</v>
      </c>
      <c r="I10" s="108">
        <f>SUM(I8:I8)</f>
        <v>-2487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-2487</v>
      </c>
    </row>
    <row r="15" spans="1:9" x14ac:dyDescent="0.25">
      <c r="A15" t="s">
        <v>26</v>
      </c>
      <c r="I15" s="30">
        <f>Assumptions!E20</f>
        <v>700365.64440726885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-3.5500000000000002E-3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Input_WEMO!H9</f>
        <v>863.13300678001997</v>
      </c>
      <c r="C21" s="3">
        <f>Input_WEMO!G9</f>
        <v>1030.5</v>
      </c>
      <c r="D21" s="3">
        <f t="shared" ref="D21" si="2">+B21-C21</f>
        <v>-167.36699321998003</v>
      </c>
      <c r="E21" s="3">
        <f>Input_WEMO!J9</f>
        <v>544</v>
      </c>
      <c r="F21" s="28">
        <f>F8</f>
        <v>0.23893880000000001</v>
      </c>
      <c r="G21" s="21">
        <f>+D21*E21*$F$21</f>
        <v>-21754.814874657051</v>
      </c>
      <c r="H21" s="29">
        <v>0.14216000000000001</v>
      </c>
      <c r="I21" s="108">
        <f>+ROUND(G21*$H$8,0)</f>
        <v>-3093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863.13300678001997</v>
      </c>
      <c r="C23" s="20">
        <f>SUM(C21:C21)</f>
        <v>1030.5</v>
      </c>
      <c r="D23" s="20">
        <f>SUM(D21:D21)</f>
        <v>-167.36699321998003</v>
      </c>
      <c r="E23" s="20">
        <f>SUM(E21:E21)</f>
        <v>544</v>
      </c>
      <c r="G23" s="22">
        <f>SUM(G21:G21)</f>
        <v>-21754.814874657051</v>
      </c>
      <c r="H23" s="18">
        <f>SUM(H21:H21)</f>
        <v>0.14216000000000001</v>
      </c>
      <c r="I23" s="108">
        <f>SUM(I21:I21)</f>
        <v>-3093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-3093</v>
      </c>
    </row>
    <row r="28" spans="1:9" x14ac:dyDescent="0.25">
      <c r="A28" t="s">
        <v>26</v>
      </c>
      <c r="I28" s="30">
        <f>I15</f>
        <v>700365.64440726885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-4.4200000000000003E-3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Input_WEMO!H12</f>
        <v>442.44759856630822</v>
      </c>
      <c r="C34" s="3">
        <f>Input_WEMO!G12</f>
        <v>451.5</v>
      </c>
      <c r="D34" s="3">
        <f>+B34-C34</f>
        <v>-9.0524014336917844</v>
      </c>
      <c r="E34" s="3">
        <f>Input_WEMO!J12</f>
        <v>532</v>
      </c>
      <c r="F34" s="28">
        <f>F21</f>
        <v>0.23893880000000001</v>
      </c>
      <c r="G34" s="21">
        <f>+D34*E34*F34</f>
        <v>-1150.7000057842042</v>
      </c>
      <c r="H34" s="29">
        <v>0.14216000000000001</v>
      </c>
      <c r="I34" s="108">
        <f>+ROUND(G34*$H$8,0)</f>
        <v>-164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442.44759856630822</v>
      </c>
      <c r="C36" s="20">
        <f>SUM(C34:C34)</f>
        <v>451.5</v>
      </c>
      <c r="D36" s="20">
        <f>SUM(D34:D34)</f>
        <v>-9.0524014336917844</v>
      </c>
      <c r="E36" s="20">
        <f>SUM(E34:E34)</f>
        <v>532</v>
      </c>
      <c r="G36" s="22">
        <f>SUM(G34:G34)</f>
        <v>-1150.7000057842042</v>
      </c>
      <c r="H36" s="18">
        <f>SUM(H34:H34)</f>
        <v>0.14216000000000001</v>
      </c>
      <c r="I36" s="108">
        <f>SUM(I34:I34)</f>
        <v>-164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-164</v>
      </c>
    </row>
    <row r="41" spans="1:9" x14ac:dyDescent="0.25">
      <c r="A41" t="s">
        <v>26</v>
      </c>
      <c r="I41" s="30">
        <f>I28</f>
        <v>700365.64440726885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-2.3000000000000001E-4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Input_WEMO!H15</f>
        <v>231.67243130227004</v>
      </c>
      <c r="C47" s="3">
        <f>Input_WEMO!G15</f>
        <v>294.5</v>
      </c>
      <c r="D47" s="3">
        <f>+B47-C47</f>
        <v>-62.827568697729959</v>
      </c>
      <c r="E47" s="3">
        <f>Input_WEMO!J15</f>
        <v>531</v>
      </c>
      <c r="F47" s="28">
        <f>F34</f>
        <v>0.23893880000000001</v>
      </c>
      <c r="G47" s="21">
        <f>+D47*E47*F47</f>
        <v>-7971.3421957947285</v>
      </c>
      <c r="H47" s="29">
        <v>0.14216000000000001</v>
      </c>
      <c r="I47" s="108">
        <f>+ROUND(G47*$H$8,0)</f>
        <v>-1133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231.67243130227004</v>
      </c>
      <c r="C49" s="20">
        <f>SUM(C47:C47)</f>
        <v>294.5</v>
      </c>
      <c r="D49" s="20">
        <f>SUM(D47:D47)</f>
        <v>-62.827568697729959</v>
      </c>
      <c r="E49" s="20">
        <f>SUM(E47:E47)</f>
        <v>531</v>
      </c>
      <c r="G49" s="22">
        <f>SUM(G47:G47)</f>
        <v>-7971.3421957947285</v>
      </c>
      <c r="H49" s="18">
        <f>SUM(H47:H47)</f>
        <v>0.14216000000000001</v>
      </c>
      <c r="I49" s="108">
        <f>SUM(I47:I47)</f>
        <v>-1133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-1133</v>
      </c>
    </row>
    <row r="54" spans="1:9" x14ac:dyDescent="0.25">
      <c r="A54" t="s">
        <v>26</v>
      </c>
      <c r="I54" s="30">
        <f>I41</f>
        <v>700365.64440726885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-1.6199999999999999E-3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Input_WEMO!H18</f>
        <v>20.661612903225802</v>
      </c>
      <c r="C60" s="3">
        <f>Input_WEMO!G18</f>
        <v>11.5</v>
      </c>
      <c r="D60" s="3">
        <f>+B60-C60</f>
        <v>9.1616129032258016</v>
      </c>
      <c r="E60" s="3">
        <f>Input_WEMO!J18</f>
        <v>521</v>
      </c>
      <c r="F60" s="28">
        <f>F47</f>
        <v>0.23893880000000001</v>
      </c>
      <c r="G60" s="21">
        <f>+D60*E60*F60</f>
        <v>1140.5027572370318</v>
      </c>
      <c r="H60" s="29">
        <v>0.14216000000000001</v>
      </c>
      <c r="I60" s="108">
        <f>+ROUND(G60*$H$8,0)</f>
        <v>162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20.661612903225802</v>
      </c>
      <c r="C62" s="20">
        <f>SUM(C60:C60)</f>
        <v>11.5</v>
      </c>
      <c r="D62" s="20">
        <f>SUM(D60:D60)</f>
        <v>9.1616129032258016</v>
      </c>
      <c r="E62" s="20">
        <f>SUM(E60:E60)</f>
        <v>521</v>
      </c>
      <c r="G62" s="22">
        <f>SUM(G60:G60)</f>
        <v>1140.5027572370318</v>
      </c>
      <c r="H62" s="18">
        <f>SUM(H60:H60)</f>
        <v>0.14216000000000001</v>
      </c>
      <c r="I62" s="108">
        <f>SUM(I60:I60)</f>
        <v>162</v>
      </c>
    </row>
    <row r="63" spans="1:9" ht="15.75" thickTop="1" x14ac:dyDescent="0.25">
      <c r="A63" s="1"/>
      <c r="H63" s="161"/>
    </row>
    <row r="65" spans="1:9" x14ac:dyDescent="0.25">
      <c r="A65" t="s">
        <v>24</v>
      </c>
      <c r="I65" s="108">
        <f>I62</f>
        <v>162</v>
      </c>
    </row>
    <row r="67" spans="1:9" x14ac:dyDescent="0.25">
      <c r="A67" t="s">
        <v>26</v>
      </c>
      <c r="I67" s="30">
        <f>I54</f>
        <v>700365.64440726885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2.3000000000000001E-4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1">
        <v>1</v>
      </c>
      <c r="B73" s="3">
        <f>Input_WEMO!H21</f>
        <v>1.9386200716845867</v>
      </c>
      <c r="C73" s="3">
        <f>Input_WEMO!G21</f>
        <v>0</v>
      </c>
      <c r="D73" s="3">
        <f>+B73-C73</f>
        <v>1.9386200716845867</v>
      </c>
      <c r="E73" s="3">
        <f>Input_WEMO!J21</f>
        <v>522</v>
      </c>
      <c r="F73" s="28">
        <f>F60</f>
        <v>0.23893880000000001</v>
      </c>
      <c r="G73" s="21">
        <f>+D73*E73*F73</f>
        <v>241.79643097096763</v>
      </c>
      <c r="H73" s="29">
        <v>0.14216000000000001</v>
      </c>
      <c r="I73" s="108">
        <f>+ROUND(G73*$H$8,0)</f>
        <v>34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1.9386200716845867</v>
      </c>
      <c r="C75" s="20">
        <f>SUM(C73:C73)</f>
        <v>0</v>
      </c>
      <c r="D75" s="20">
        <f>SUM(D73:D73)</f>
        <v>1.9386200716845867</v>
      </c>
      <c r="E75" s="20">
        <f>SUM(E73:E73)</f>
        <v>522</v>
      </c>
      <c r="G75" s="22">
        <f>SUM(G73:G73)</f>
        <v>241.79643097096763</v>
      </c>
      <c r="H75" s="18">
        <f>SUM(H73:H73)</f>
        <v>0.14216000000000001</v>
      </c>
      <c r="I75" s="108">
        <f>SUM(I73:I73)</f>
        <v>34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34</v>
      </c>
    </row>
    <row r="80" spans="1:9" x14ac:dyDescent="0.25">
      <c r="A80" t="s">
        <v>26</v>
      </c>
      <c r="I80" s="30">
        <f>I67</f>
        <v>700365.64440726885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5.0000000000000002E-5</v>
      </c>
    </row>
    <row r="87" spans="1:9" x14ac:dyDescent="0.25">
      <c r="B87" s="107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B21" sqref="B21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6" customHeight="1" x14ac:dyDescent="0.25"/>
    <row r="7" spans="1:9" x14ac:dyDescent="0.25">
      <c r="A7" s="19" t="str">
        <f>'CSWNA Summary'!A8&amp;" Billing Cycle"</f>
        <v>February  2019 Billing Cycle</v>
      </c>
    </row>
    <row r="8" spans="1:9" x14ac:dyDescent="0.25">
      <c r="A8" s="204" t="s">
        <v>519</v>
      </c>
      <c r="B8" s="3">
        <f>Input_SEMO!H6</f>
        <v>850.47679895651231</v>
      </c>
      <c r="C8" s="3">
        <f>Input_SEMO!G6</f>
        <v>758</v>
      </c>
      <c r="D8" s="3">
        <f t="shared" ref="D8" si="1">+B8-C8</f>
        <v>92.476798956512312</v>
      </c>
      <c r="E8" s="3">
        <f>Input_SEMO!I6</f>
        <v>27685</v>
      </c>
      <c r="F8" s="28">
        <f>Assumptions!F7</f>
        <v>0.110869</v>
      </c>
      <c r="G8" s="21">
        <f>+D8*E8*$F$8</f>
        <v>283849.05103786226</v>
      </c>
      <c r="H8" s="29">
        <v>0.24335000000000001</v>
      </c>
      <c r="I8" s="108">
        <f>+ROUND(G8*$H$8,0)</f>
        <v>69075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850.47679895651231</v>
      </c>
      <c r="C10" s="20">
        <f>SUM(C8:C8)</f>
        <v>758</v>
      </c>
      <c r="D10" s="20">
        <f>SUM(D8:D8)</f>
        <v>92.476798956512312</v>
      </c>
      <c r="E10" s="20">
        <f>SUM(E8:E8)</f>
        <v>27685</v>
      </c>
      <c r="G10" s="22">
        <f>SUM(G8:G8)</f>
        <v>283849.05103786226</v>
      </c>
      <c r="H10" s="18">
        <f>SUM(H8:H8)</f>
        <v>0.24335000000000001</v>
      </c>
      <c r="I10" s="108">
        <f>SUM(I8:I8)</f>
        <v>69075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69075</v>
      </c>
    </row>
    <row r="15" spans="1:9" x14ac:dyDescent="0.25">
      <c r="A15" t="s">
        <v>26</v>
      </c>
      <c r="I15" s="30">
        <f>Assumptions!F20</f>
        <v>15300894.639401933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4.5100000000000001E-3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Input_SEMO!H9</f>
        <v>613.89936468209839</v>
      </c>
      <c r="C21" s="3">
        <f>Input_SEMO!G9</f>
        <v>669</v>
      </c>
      <c r="D21" s="3">
        <f t="shared" ref="D21" si="2">+B21-C21</f>
        <v>-55.100635317901606</v>
      </c>
      <c r="E21" s="3">
        <f>Input_SEMO!I9</f>
        <v>27728</v>
      </c>
      <c r="F21" s="28">
        <f>F8</f>
        <v>0.110869</v>
      </c>
      <c r="G21" s="21">
        <f>+D21*E21*$F$21</f>
        <v>-169389.03040201167</v>
      </c>
      <c r="H21" s="29">
        <v>0.24335000000000001</v>
      </c>
      <c r="I21" s="108">
        <f>+ROUND(G21*$H$8,0)</f>
        <v>-41221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613.89936468209839</v>
      </c>
      <c r="C23" s="20">
        <f>SUM(C21:C21)</f>
        <v>669</v>
      </c>
      <c r="D23" s="20">
        <f>SUM(D21:D21)</f>
        <v>-55.100635317901606</v>
      </c>
      <c r="E23" s="20">
        <f>SUM(E21:E21)</f>
        <v>27728</v>
      </c>
      <c r="G23" s="22">
        <f>SUM(G21:G21)</f>
        <v>-169389.03040201167</v>
      </c>
      <c r="H23" s="18">
        <f>SUM(H21:H21)</f>
        <v>0.24335000000000001</v>
      </c>
      <c r="I23" s="108">
        <f>SUM(I21:I21)</f>
        <v>-41221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-41221</v>
      </c>
    </row>
    <row r="28" spans="1:9" x14ac:dyDescent="0.25">
      <c r="A28" t="s">
        <v>26</v>
      </c>
      <c r="I28" s="30">
        <f>I15</f>
        <v>15300894.639401933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-2.6900000000000001E-3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Input_SEMO!H12</f>
        <v>311.70907798788778</v>
      </c>
      <c r="C34" s="3">
        <f>Input_SEMO!G12</f>
        <v>297.5</v>
      </c>
      <c r="D34" s="3">
        <f t="shared" ref="D34" si="3">+B34-C34</f>
        <v>14.209077987887781</v>
      </c>
      <c r="E34" s="3">
        <f>Input_SEMO!I12</f>
        <v>27634</v>
      </c>
      <c r="F34" s="28">
        <f>F21</f>
        <v>0.110869</v>
      </c>
      <c r="G34" s="21">
        <f>+D34*E34*$F$34</f>
        <v>43533.118754412928</v>
      </c>
      <c r="H34" s="29">
        <v>0.24335000000000001</v>
      </c>
      <c r="I34" s="108">
        <f>+ROUND(G34*$H$8,0)</f>
        <v>10594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311.70907798788778</v>
      </c>
      <c r="C36" s="20">
        <f>SUM(C34:C34)</f>
        <v>297.5</v>
      </c>
      <c r="D36" s="20">
        <f>SUM(D34:D34)</f>
        <v>14.209077987887781</v>
      </c>
      <c r="E36" s="20">
        <f>SUM(E34:E34)</f>
        <v>27634</v>
      </c>
      <c r="G36" s="22">
        <f>SUM(G34:G34)</f>
        <v>43533.118754412928</v>
      </c>
      <c r="H36" s="18">
        <f>SUM(H34:H34)</f>
        <v>0.24335000000000001</v>
      </c>
      <c r="I36" s="108">
        <f>SUM(I34:I34)</f>
        <v>10594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10594</v>
      </c>
    </row>
    <row r="41" spans="1:9" x14ac:dyDescent="0.25">
      <c r="A41" t="s">
        <v>26</v>
      </c>
      <c r="I41" s="30">
        <f>I28</f>
        <v>15300894.639401933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6.8999999999999997E-4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Input_SEMO!H15</f>
        <v>98.945860215053742</v>
      </c>
      <c r="C47" s="3">
        <f>Input_SEMO!G15</f>
        <v>78</v>
      </c>
      <c r="D47" s="3">
        <f t="shared" ref="D47" si="4">+B47-C47</f>
        <v>20.945860215053742</v>
      </c>
      <c r="E47" s="3">
        <f>Input_SEMO!I15</f>
        <v>27494</v>
      </c>
      <c r="F47" s="28">
        <f>F34</f>
        <v>0.110869</v>
      </c>
      <c r="G47" s="21">
        <f>+D47*E47*$F$47</f>
        <v>63847.847365569716</v>
      </c>
      <c r="H47" s="29">
        <v>0.24335000000000001</v>
      </c>
      <c r="I47" s="108">
        <f>+ROUND(G47*$H$8,0)</f>
        <v>15537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98.945860215053742</v>
      </c>
      <c r="C49" s="20">
        <f>SUM(C47:C47)</f>
        <v>78</v>
      </c>
      <c r="D49" s="20">
        <f>SUM(D47:D47)</f>
        <v>20.945860215053742</v>
      </c>
      <c r="E49" s="20">
        <f>SUM(E47:E47)</f>
        <v>27494</v>
      </c>
      <c r="G49" s="22">
        <f>SUM(G47:G47)</f>
        <v>63847.847365569716</v>
      </c>
      <c r="H49" s="18">
        <f>SUM(H47:H47)</f>
        <v>0.24335000000000001</v>
      </c>
      <c r="I49" s="108">
        <f>SUM(I47:I47)</f>
        <v>15537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15537</v>
      </c>
    </row>
    <row r="54" spans="1:9" x14ac:dyDescent="0.25">
      <c r="A54" t="s">
        <v>26</v>
      </c>
      <c r="I54" s="30">
        <f>I41</f>
        <v>15300894.639401933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1.0200000000000001E-3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Input_SEMO!H18</f>
        <v>3.5889964157706102</v>
      </c>
      <c r="C60" s="3">
        <f>Input_SEMO!F18</f>
        <v>28</v>
      </c>
      <c r="D60" s="3">
        <f t="shared" ref="D60" si="5">+B60-C60</f>
        <v>-24.411003584229391</v>
      </c>
      <c r="E60" s="3">
        <f>Input_SEMO!I18</f>
        <v>27123</v>
      </c>
      <c r="F60" s="28">
        <f>F47</f>
        <v>0.110869</v>
      </c>
      <c r="G60" s="21">
        <f>+D60*E60*$F$60</f>
        <v>-73406.326119692792</v>
      </c>
      <c r="H60" s="29">
        <v>0.24335000000000001</v>
      </c>
      <c r="I60" s="108">
        <f>+ROUND(G60*$H$8,0)</f>
        <v>-17863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3.5889964157706102</v>
      </c>
      <c r="C62" s="20">
        <f>SUM(C60:C60)</f>
        <v>28</v>
      </c>
      <c r="D62" s="20">
        <f>SUM(D60:D60)</f>
        <v>-24.411003584229391</v>
      </c>
      <c r="E62" s="20">
        <f>SUM(E60:E60)</f>
        <v>27123</v>
      </c>
      <c r="G62" s="22">
        <f>SUM(G60:G60)</f>
        <v>-73406.326119692792</v>
      </c>
      <c r="H62" s="18">
        <f>SUM(H60:H60)</f>
        <v>0.24335000000000001</v>
      </c>
      <c r="I62" s="108">
        <f>SUM(I60:I60)</f>
        <v>-17863</v>
      </c>
    </row>
    <row r="63" spans="1:9" ht="15.75" thickTop="1" x14ac:dyDescent="0.25">
      <c r="A63" s="1"/>
      <c r="H63" s="161"/>
    </row>
    <row r="65" spans="1:9" x14ac:dyDescent="0.25">
      <c r="A65" t="s">
        <v>24</v>
      </c>
      <c r="I65" s="108">
        <f>I62</f>
        <v>-17863</v>
      </c>
    </row>
    <row r="67" spans="1:9" x14ac:dyDescent="0.25">
      <c r="A67" t="s">
        <v>26</v>
      </c>
      <c r="I67" s="30">
        <f>I54</f>
        <v>15300894.639401933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-1.17E-3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1">
        <v>1</v>
      </c>
      <c r="B73" s="3">
        <f>Input_SEMO!H21</f>
        <v>9.3333333333333712E-2</v>
      </c>
      <c r="C73" s="3">
        <f>Input_SEMO!G21</f>
        <v>0</v>
      </c>
      <c r="D73" s="3">
        <f t="shared" ref="D73" si="6">+B73-C73</f>
        <v>9.3333333333333712E-2</v>
      </c>
      <c r="E73" s="3">
        <f>Input_SEMO!I21</f>
        <v>26717</v>
      </c>
      <c r="F73" s="28">
        <f>F60</f>
        <v>0.110869</v>
      </c>
      <c r="G73" s="21">
        <f>+D73*E73*$F$73</f>
        <v>276.46146014666778</v>
      </c>
      <c r="H73" s="29">
        <v>0.24335000000000001</v>
      </c>
      <c r="I73" s="108">
        <f>+ROUND(G73*$H$8,0)</f>
        <v>67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9.3333333333333712E-2</v>
      </c>
      <c r="C75" s="20">
        <f>SUM(C73:C73)</f>
        <v>0</v>
      </c>
      <c r="D75" s="20">
        <f>SUM(D73:D73)</f>
        <v>9.3333333333333712E-2</v>
      </c>
      <c r="E75" s="20">
        <f>SUM(E73:E73)</f>
        <v>26717</v>
      </c>
      <c r="G75" s="22">
        <f>SUM(G73:G73)</f>
        <v>276.46146014666778</v>
      </c>
      <c r="H75" s="18">
        <f>SUM(H73:H73)</f>
        <v>0.24335000000000001</v>
      </c>
      <c r="I75" s="108">
        <f>SUM(I73:I73)</f>
        <v>67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67</v>
      </c>
    </row>
    <row r="80" spans="1:9" x14ac:dyDescent="0.25">
      <c r="A80" t="s">
        <v>26</v>
      </c>
      <c r="I80" s="30">
        <f>I67</f>
        <v>15300894.639401933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0</v>
      </c>
    </row>
    <row r="87" spans="1:9" x14ac:dyDescent="0.25">
      <c r="B87" s="107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I15" sqref="I15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6" customHeight="1" x14ac:dyDescent="0.25"/>
    <row r="7" spans="1:9" x14ac:dyDescent="0.25">
      <c r="A7" s="19" t="str">
        <f>'CSWNA Summary'!A8&amp;" Billing Cycle"</f>
        <v>February  2019 Billing Cycle</v>
      </c>
    </row>
    <row r="8" spans="1:9" x14ac:dyDescent="0.25">
      <c r="A8" s="204" t="s">
        <v>519</v>
      </c>
      <c r="B8" s="3">
        <f>Input_SEMO!H6</f>
        <v>850.47679895651231</v>
      </c>
      <c r="C8" s="3">
        <f>Input_SEMO!G6</f>
        <v>758</v>
      </c>
      <c r="D8" s="3">
        <f t="shared" ref="D8" si="1">+B8-C8</f>
        <v>92.476798956512312</v>
      </c>
      <c r="E8" s="3">
        <f>Input_SEMO!J6</f>
        <v>3294</v>
      </c>
      <c r="F8" s="28">
        <f>Assumptions!G7</f>
        <v>0.23716039999999999</v>
      </c>
      <c r="G8" s="21">
        <f>+D8*E8*$F$8</f>
        <v>72243.463275324466</v>
      </c>
      <c r="H8" s="29">
        <v>8.3119999999999999E-2</v>
      </c>
      <c r="I8" s="108">
        <f>+ROUND(G8*$H$8,0)</f>
        <v>6005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850.47679895651231</v>
      </c>
      <c r="C10" s="20">
        <f>SUM(C8:C8)</f>
        <v>758</v>
      </c>
      <c r="D10" s="20">
        <f>SUM(D8:D8)</f>
        <v>92.476798956512312</v>
      </c>
      <c r="E10" s="20">
        <f>SUM(E8:E8)</f>
        <v>3294</v>
      </c>
      <c r="G10" s="22">
        <f>SUM(G8:G8)</f>
        <v>72243.463275324466</v>
      </c>
      <c r="H10" s="18">
        <f>SUM(H8:H8)</f>
        <v>8.3119999999999999E-2</v>
      </c>
      <c r="I10" s="108">
        <f>SUM(I8:I8)</f>
        <v>6005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6005</v>
      </c>
    </row>
    <row r="15" spans="1:9" x14ac:dyDescent="0.25">
      <c r="A15" t="s">
        <v>26</v>
      </c>
      <c r="I15" s="30">
        <f>Assumptions!G20</f>
        <v>3908443.5557121718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1.5399999999999999E-3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Input_SEMO!H9</f>
        <v>613.89936468209839</v>
      </c>
      <c r="C21" s="3">
        <f>Input_SEMO!G9</f>
        <v>669</v>
      </c>
      <c r="D21" s="3">
        <f t="shared" ref="D21" si="2">+B21-C21</f>
        <v>-55.100635317901606</v>
      </c>
      <c r="E21" s="3">
        <f>Input_SEMO!J9</f>
        <v>3305</v>
      </c>
      <c r="F21" s="28">
        <f>F8</f>
        <v>0.23716039999999999</v>
      </c>
      <c r="G21" s="21">
        <f>+D21*E21*$F$8</f>
        <v>-43188.711193978554</v>
      </c>
      <c r="H21" s="29">
        <v>8.3119999999999999E-2</v>
      </c>
      <c r="I21" s="108">
        <f>+ROUND(G21*$H$8,0)</f>
        <v>-3590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613.89936468209839</v>
      </c>
      <c r="C23" s="20">
        <f>SUM(C21:C21)</f>
        <v>669</v>
      </c>
      <c r="D23" s="20">
        <f>SUM(D21:D21)</f>
        <v>-55.100635317901606</v>
      </c>
      <c r="E23" s="20">
        <f>SUM(E21:E21)</f>
        <v>3305</v>
      </c>
      <c r="G23" s="22">
        <f>SUM(G21:G21)</f>
        <v>-43188.711193978554</v>
      </c>
      <c r="H23" s="18">
        <f>SUM(H21:H21)</f>
        <v>8.3119999999999999E-2</v>
      </c>
      <c r="I23" s="108">
        <f>SUM(I21:I21)</f>
        <v>-3590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-3590</v>
      </c>
    </row>
    <row r="28" spans="1:9" x14ac:dyDescent="0.25">
      <c r="A28" t="s">
        <v>26</v>
      </c>
      <c r="I28" s="30">
        <f>I15</f>
        <v>3908443.5557121718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-9.2000000000000003E-4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Input_SEMO!H12</f>
        <v>311.70907798788778</v>
      </c>
      <c r="C34" s="3">
        <f>Input_SEMO!G12</f>
        <v>297.5</v>
      </c>
      <c r="D34" s="3">
        <f t="shared" ref="D34" si="3">+B34-C34</f>
        <v>14.209077987887781</v>
      </c>
      <c r="E34" s="3">
        <f>Input_SEMO!J12</f>
        <v>3284</v>
      </c>
      <c r="F34" s="28">
        <f>F21</f>
        <v>0.23716039999999999</v>
      </c>
      <c r="G34" s="21">
        <f>+D34*E34*$F$8</f>
        <v>11066.523753579764</v>
      </c>
      <c r="H34" s="29">
        <v>8.3119999999999999E-2</v>
      </c>
      <c r="I34" s="108">
        <f>+ROUND(G34*$H$8,0)</f>
        <v>920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311.70907798788778</v>
      </c>
      <c r="C36" s="20">
        <f>SUM(C34:C34)</f>
        <v>297.5</v>
      </c>
      <c r="D36" s="20">
        <f>SUM(D34:D34)</f>
        <v>14.209077987887781</v>
      </c>
      <c r="E36" s="20">
        <f>SUM(E34:E34)</f>
        <v>3284</v>
      </c>
      <c r="G36" s="22">
        <f>SUM(G34:G34)</f>
        <v>11066.523753579764</v>
      </c>
      <c r="H36" s="18">
        <f>SUM(H34:H34)</f>
        <v>8.3119999999999999E-2</v>
      </c>
      <c r="I36" s="108">
        <f>SUM(I34:I34)</f>
        <v>920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920</v>
      </c>
    </row>
    <row r="41" spans="1:9" x14ac:dyDescent="0.25">
      <c r="A41" t="s">
        <v>26</v>
      </c>
      <c r="I41" s="30">
        <f>I28</f>
        <v>3908443.5557121718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2.4000000000000001E-4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Input_SEMO!H15</f>
        <v>98.945860215053742</v>
      </c>
      <c r="C47" s="3">
        <f>Input_SEMO!G15</f>
        <v>78</v>
      </c>
      <c r="D47" s="3">
        <f t="shared" ref="D47" si="4">+B47-C47</f>
        <v>20.945860215053742</v>
      </c>
      <c r="E47" s="3">
        <f>Input_SEMO!J15</f>
        <v>3267</v>
      </c>
      <c r="F47" s="28">
        <f>F34</f>
        <v>0.23716039999999999</v>
      </c>
      <c r="G47" s="21">
        <f>+D47*E47*$F$8</f>
        <v>16228.915893553336</v>
      </c>
      <c r="H47" s="29">
        <v>8.3119999999999999E-2</v>
      </c>
      <c r="I47" s="108">
        <f>+ROUND(G47*$H$8,0)</f>
        <v>1349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98.945860215053742</v>
      </c>
      <c r="C49" s="20">
        <f>SUM(C47:C47)</f>
        <v>78</v>
      </c>
      <c r="D49" s="20">
        <f>SUM(D47:D47)</f>
        <v>20.945860215053742</v>
      </c>
      <c r="E49" s="20">
        <f>SUM(E47:E47)</f>
        <v>3267</v>
      </c>
      <c r="G49" s="22">
        <f>SUM(G47:G47)</f>
        <v>16228.915893553336</v>
      </c>
      <c r="H49" s="18">
        <f>SUM(H47:H47)</f>
        <v>8.3119999999999999E-2</v>
      </c>
      <c r="I49" s="108">
        <f>SUM(I47:I47)</f>
        <v>1349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1349</v>
      </c>
    </row>
    <row r="54" spans="1:9" x14ac:dyDescent="0.25">
      <c r="A54" t="s">
        <v>26</v>
      </c>
      <c r="I54" s="30">
        <f>I41</f>
        <v>3908443.5557121718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3.5E-4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Input_SEMO!H18</f>
        <v>3.5889964157706102</v>
      </c>
      <c r="C60" s="3">
        <f>Input_SEMO!F18</f>
        <v>28</v>
      </c>
      <c r="D60" s="3">
        <f t="shared" ref="D60" si="5">+B60-C60</f>
        <v>-24.411003584229391</v>
      </c>
      <c r="E60" s="3">
        <f>Input_SEMO!J18</f>
        <v>3217</v>
      </c>
      <c r="F60" s="28">
        <f>F47</f>
        <v>0.23716039999999999</v>
      </c>
      <c r="G60" s="21">
        <f>+D60*E60*$F$8</f>
        <v>-18624.253295564715</v>
      </c>
      <c r="H60" s="29">
        <v>8.3119999999999999E-2</v>
      </c>
      <c r="I60" s="108">
        <f>+ROUND(G60*$H$8,0)</f>
        <v>-1548</v>
      </c>
    </row>
    <row r="61" spans="1:9" ht="15.75" customHeight="1" x14ac:dyDescent="0.25">
      <c r="A61" s="1"/>
      <c r="B61" s="3"/>
      <c r="C61" s="3"/>
      <c r="D61" s="3"/>
      <c r="E61" s="3"/>
      <c r="G61" s="21"/>
      <c r="I61" s="2"/>
    </row>
    <row r="62" spans="1:9" ht="15.75" customHeight="1" thickBot="1" x14ac:dyDescent="0.3">
      <c r="A62" s="1" t="s">
        <v>18</v>
      </c>
      <c r="B62" s="20">
        <f>SUM(B60:B60)</f>
        <v>3.5889964157706102</v>
      </c>
      <c r="C62" s="20">
        <f>SUM(C60:C60)</f>
        <v>28</v>
      </c>
      <c r="D62" s="20">
        <f>SUM(D60:D60)</f>
        <v>-24.411003584229391</v>
      </c>
      <c r="E62" s="20">
        <f>SUM(E60:E60)</f>
        <v>3217</v>
      </c>
      <c r="G62" s="22">
        <f>SUM(G60:G60)</f>
        <v>-18624.253295564715</v>
      </c>
      <c r="H62" s="18">
        <f>SUM(H60:H60)</f>
        <v>8.3119999999999999E-2</v>
      </c>
      <c r="I62" s="108">
        <f>SUM(I60:I60)</f>
        <v>-1548</v>
      </c>
    </row>
    <row r="63" spans="1:9" ht="15.75" customHeight="1" thickTop="1" x14ac:dyDescent="0.25">
      <c r="A63" s="1"/>
      <c r="H63" s="161"/>
    </row>
    <row r="64" spans="1:9" ht="15.75" customHeight="1" x14ac:dyDescent="0.25"/>
    <row r="65" spans="1:9" ht="15.75" customHeight="1" x14ac:dyDescent="0.25">
      <c r="A65" t="s">
        <v>24</v>
      </c>
      <c r="I65" s="108">
        <f>I62</f>
        <v>-1548</v>
      </c>
    </row>
    <row r="66" spans="1:9" ht="15.75" customHeight="1" x14ac:dyDescent="0.25"/>
    <row r="67" spans="1:9" ht="15.75" customHeight="1" x14ac:dyDescent="0.25">
      <c r="A67" t="s">
        <v>26</v>
      </c>
      <c r="I67" s="30">
        <f>I54</f>
        <v>3908443.5557121718</v>
      </c>
    </row>
    <row r="68" spans="1:9" ht="15.75" customHeight="1" x14ac:dyDescent="0.25"/>
    <row r="69" spans="1:9" ht="15.75" customHeight="1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-4.0000000000000002E-4</v>
      </c>
    </row>
    <row r="70" spans="1:9" ht="15.75" customHeight="1" x14ac:dyDescent="0.25"/>
    <row r="71" spans="1:9" ht="15.75" customHeight="1" x14ac:dyDescent="0.25"/>
    <row r="72" spans="1:9" ht="15.75" customHeight="1" x14ac:dyDescent="0.25">
      <c r="A72" s="19" t="str">
        <f>'CSWNA Summary'!A13&amp;" Billing Cycle"</f>
        <v>July 2019 Billing Cycle</v>
      </c>
    </row>
    <row r="73" spans="1:9" ht="15.75" customHeight="1" x14ac:dyDescent="0.25">
      <c r="A73" s="204" t="s">
        <v>519</v>
      </c>
      <c r="B73" s="3">
        <f>Input_SEMO!H21</f>
        <v>9.3333333333333712E-2</v>
      </c>
      <c r="C73" s="3">
        <f>Input_SEMO!G21</f>
        <v>0</v>
      </c>
      <c r="D73" s="3">
        <f t="shared" ref="D73" si="6">+B73-C73</f>
        <v>9.3333333333333712E-2</v>
      </c>
      <c r="E73" s="3">
        <f>Input_SEMO!J21</f>
        <v>3193</v>
      </c>
      <c r="F73" s="28">
        <f>F60</f>
        <v>0.23716039999999999</v>
      </c>
      <c r="G73" s="21">
        <f>+D73*E73*$F$8</f>
        <v>70.676961338666956</v>
      </c>
      <c r="H73" s="29">
        <v>8.3119999999999999E-2</v>
      </c>
      <c r="I73" s="108">
        <f>+ROUND(G73*$H$8,0)</f>
        <v>6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9.3333333333333712E-2</v>
      </c>
      <c r="C75" s="20">
        <f>SUM(C73:C73)</f>
        <v>0</v>
      </c>
      <c r="D75" s="20">
        <f>SUM(D73:D73)</f>
        <v>9.3333333333333712E-2</v>
      </c>
      <c r="E75" s="20">
        <f>SUM(E73:E73)</f>
        <v>3193</v>
      </c>
      <c r="G75" s="22">
        <f>SUM(G73:G73)</f>
        <v>70.676961338666956</v>
      </c>
      <c r="H75" s="18">
        <f>SUM(H73:H73)</f>
        <v>8.3119999999999999E-2</v>
      </c>
      <c r="I75" s="108">
        <f>SUM(I73:I73)</f>
        <v>6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6</v>
      </c>
    </row>
    <row r="80" spans="1:9" x14ac:dyDescent="0.25">
      <c r="A80" t="s">
        <v>26</v>
      </c>
      <c r="I80" s="30">
        <f>I67</f>
        <v>3908443.5557121718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0</v>
      </c>
    </row>
    <row r="87" spans="1:9" x14ac:dyDescent="0.25">
      <c r="B87" s="107"/>
    </row>
  </sheetData>
  <pageMargins left="0.45" right="0.45" top="0.75" bottom="0.5" header="0.3" footer="0.3"/>
  <pageSetup scale="75" orientation="landscape" horizontalDpi="72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B20" sqref="B20"/>
    </sheetView>
  </sheetViews>
  <sheetFormatPr defaultColWidth="14.7109375" defaultRowHeight="15" x14ac:dyDescent="0.25"/>
  <cols>
    <col min="1" max="1" width="20.7109375" customWidth="1"/>
    <col min="2" max="2" width="18.140625" bestFit="1" customWidth="1"/>
  </cols>
  <sheetData>
    <row r="1" spans="1:7" x14ac:dyDescent="0.25">
      <c r="A1" s="5" t="s">
        <v>523</v>
      </c>
      <c r="B1" s="220" t="s">
        <v>20</v>
      </c>
      <c r="C1" s="220" t="s">
        <v>524</v>
      </c>
      <c r="D1" s="220" t="s">
        <v>20</v>
      </c>
      <c r="E1" s="220" t="s">
        <v>524</v>
      </c>
      <c r="F1" s="220" t="s">
        <v>20</v>
      </c>
      <c r="G1" s="221" t="s">
        <v>524</v>
      </c>
    </row>
    <row r="2" spans="1:7" x14ac:dyDescent="0.25">
      <c r="A2" s="6"/>
      <c r="B2" s="7" t="s">
        <v>497</v>
      </c>
      <c r="C2" s="7" t="s">
        <v>497</v>
      </c>
      <c r="D2" s="7" t="s">
        <v>498</v>
      </c>
      <c r="E2" s="7" t="s">
        <v>498</v>
      </c>
      <c r="F2" s="7" t="s">
        <v>21</v>
      </c>
      <c r="G2" s="9" t="s">
        <v>21</v>
      </c>
    </row>
    <row r="3" spans="1:7" x14ac:dyDescent="0.25">
      <c r="A3" s="10"/>
      <c r="B3" s="11"/>
      <c r="C3" s="11"/>
      <c r="D3" s="11"/>
      <c r="E3" s="11"/>
      <c r="F3" s="11"/>
      <c r="G3" s="12"/>
    </row>
    <row r="4" spans="1:7" s="4" customFormat="1" x14ac:dyDescent="0.25">
      <c r="A4" s="13"/>
      <c r="B4" s="14"/>
      <c r="C4" s="14"/>
      <c r="D4" s="14"/>
      <c r="E4" s="14"/>
      <c r="F4" s="15"/>
      <c r="G4" s="24"/>
    </row>
    <row r="6" spans="1:7" x14ac:dyDescent="0.25">
      <c r="A6" s="19" t="s">
        <v>525</v>
      </c>
    </row>
    <row r="7" spans="1:7" ht="15" customHeight="1" x14ac:dyDescent="0.25">
      <c r="B7" s="222">
        <v>0.11254740000000001</v>
      </c>
      <c r="C7" s="222">
        <v>0.23893880000000001</v>
      </c>
      <c r="D7" s="222">
        <v>0.11254740000000001</v>
      </c>
      <c r="E7" s="222">
        <v>0.23893880000000001</v>
      </c>
      <c r="F7" s="222">
        <v>0.110869</v>
      </c>
      <c r="G7" s="222">
        <v>0.23716039999999999</v>
      </c>
    </row>
    <row r="9" spans="1:7" x14ac:dyDescent="0.25">
      <c r="A9" s="19" t="s">
        <v>526</v>
      </c>
    </row>
    <row r="10" spans="1:7" x14ac:dyDescent="0.25">
      <c r="A10" t="s">
        <v>527</v>
      </c>
      <c r="B10" s="223">
        <v>0.33606999999999998</v>
      </c>
      <c r="C10" s="223">
        <v>0.14216000000000001</v>
      </c>
      <c r="D10" s="223">
        <v>0.33606999999999998</v>
      </c>
      <c r="E10" s="223">
        <v>0.14216000000000001</v>
      </c>
      <c r="F10" s="223">
        <v>0.24335000000000001</v>
      </c>
      <c r="G10" s="223">
        <v>8.3119999999999999E-2</v>
      </c>
    </row>
    <row r="11" spans="1:7" x14ac:dyDescent="0.25">
      <c r="A11" t="s">
        <v>528</v>
      </c>
      <c r="B11" s="223"/>
      <c r="D11" s="223"/>
    </row>
    <row r="12" spans="1:7" ht="15" customHeight="1" x14ac:dyDescent="0.25">
      <c r="A12" t="s">
        <v>22</v>
      </c>
      <c r="B12" s="223">
        <v>0.35071999999999998</v>
      </c>
      <c r="C12" s="223">
        <f>+C10</f>
        <v>0.14216000000000001</v>
      </c>
      <c r="D12" s="223">
        <v>0.35071999999999998</v>
      </c>
      <c r="E12" s="223">
        <f>+E10</f>
        <v>0.14216000000000001</v>
      </c>
      <c r="F12" s="223">
        <f>+F10</f>
        <v>0.24335000000000001</v>
      </c>
      <c r="G12" s="223">
        <f>+G10</f>
        <v>8.3119999999999999E-2</v>
      </c>
    </row>
    <row r="13" spans="1:7" x14ac:dyDescent="0.25">
      <c r="A13" t="s">
        <v>23</v>
      </c>
      <c r="B13" s="223">
        <v>0.33239000000000002</v>
      </c>
      <c r="C13" s="223">
        <f>C12</f>
        <v>0.14216000000000001</v>
      </c>
      <c r="D13" s="223">
        <v>0.33239000000000002</v>
      </c>
      <c r="E13" s="223">
        <f t="shared" ref="E13:G17" si="0">E12</f>
        <v>0.14216000000000001</v>
      </c>
      <c r="F13" s="223">
        <f t="shared" si="0"/>
        <v>0.24335000000000001</v>
      </c>
      <c r="G13" s="223">
        <f t="shared" si="0"/>
        <v>8.3119999999999999E-2</v>
      </c>
    </row>
    <row r="14" spans="1:7" x14ac:dyDescent="0.25">
      <c r="A14" t="s">
        <v>0</v>
      </c>
      <c r="B14" s="223">
        <v>0.33048</v>
      </c>
      <c r="C14" s="223">
        <f t="shared" ref="C14:C17" si="1">C13</f>
        <v>0.14216000000000001</v>
      </c>
      <c r="D14" s="223">
        <v>0.33048</v>
      </c>
      <c r="E14" s="223">
        <f t="shared" si="0"/>
        <v>0.14216000000000001</v>
      </c>
      <c r="F14" s="223">
        <f t="shared" si="0"/>
        <v>0.24335000000000001</v>
      </c>
      <c r="G14" s="223">
        <f t="shared" si="0"/>
        <v>8.3119999999999999E-2</v>
      </c>
    </row>
    <row r="15" spans="1:7" x14ac:dyDescent="0.25">
      <c r="A15" t="s">
        <v>529</v>
      </c>
      <c r="B15" s="223">
        <v>0.33004</v>
      </c>
      <c r="C15" s="223">
        <f t="shared" si="1"/>
        <v>0.14216000000000001</v>
      </c>
      <c r="D15" s="223">
        <v>0.33004</v>
      </c>
      <c r="E15" s="223">
        <f t="shared" si="0"/>
        <v>0.14216000000000001</v>
      </c>
      <c r="F15" s="223">
        <f t="shared" si="0"/>
        <v>0.24335000000000001</v>
      </c>
      <c r="G15" s="223">
        <f t="shared" si="0"/>
        <v>8.3119999999999999E-2</v>
      </c>
    </row>
    <row r="16" spans="1:7" ht="15" customHeight="1" x14ac:dyDescent="0.25">
      <c r="A16" t="s">
        <v>530</v>
      </c>
      <c r="B16" s="223">
        <v>0.33028999999999997</v>
      </c>
      <c r="C16" s="223">
        <f t="shared" si="1"/>
        <v>0.14216000000000001</v>
      </c>
      <c r="D16" s="223">
        <v>0.33028999999999997</v>
      </c>
      <c r="E16" s="223">
        <f t="shared" si="0"/>
        <v>0.14216000000000001</v>
      </c>
      <c r="F16" s="223">
        <f t="shared" si="0"/>
        <v>0.24335000000000001</v>
      </c>
      <c r="G16" s="223">
        <f t="shared" si="0"/>
        <v>8.3119999999999999E-2</v>
      </c>
    </row>
    <row r="17" spans="1:7" x14ac:dyDescent="0.25">
      <c r="A17" t="s">
        <v>531</v>
      </c>
      <c r="B17" s="223">
        <v>0.33187</v>
      </c>
      <c r="C17" s="223">
        <f t="shared" si="1"/>
        <v>0.14216000000000001</v>
      </c>
      <c r="D17" s="223">
        <v>0.33187</v>
      </c>
      <c r="E17" s="223">
        <f t="shared" si="0"/>
        <v>0.14216000000000001</v>
      </c>
      <c r="F17" s="223">
        <f t="shared" si="0"/>
        <v>0.24335000000000001</v>
      </c>
      <c r="G17" s="223">
        <f t="shared" si="0"/>
        <v>8.3119999999999999E-2</v>
      </c>
    </row>
    <row r="19" spans="1:7" x14ac:dyDescent="0.25">
      <c r="A19" s="19" t="s">
        <v>25</v>
      </c>
    </row>
    <row r="20" spans="1:7" x14ac:dyDescent="0.25">
      <c r="B20" s="23">
        <v>11089284.458101537</v>
      </c>
      <c r="C20" s="23">
        <f>3233192.57+16675.11</f>
        <v>3249867.6799999997</v>
      </c>
      <c r="D20" s="23">
        <v>2140376.9890333959</v>
      </c>
      <c r="E20" s="23">
        <v>700365.64440726885</v>
      </c>
      <c r="F20" s="23">
        <v>15300894.639401933</v>
      </c>
      <c r="G20" s="23">
        <v>3908443.5557121718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zoomScaleNormal="100" workbookViewId="0">
      <selection activeCell="K13" sqref="K13:T16"/>
    </sheetView>
  </sheetViews>
  <sheetFormatPr defaultRowHeight="15" x14ac:dyDescent="0.25"/>
  <sheetData/>
  <pageMargins left="0.45" right="0.45" top="0.75" bottom="0.5" header="0.3" footer="0.3"/>
  <pageSetup scale="75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32</vt:i4>
      </vt:variant>
    </vt:vector>
  </HeadingPairs>
  <TitlesOfParts>
    <vt:vector size="53" baseType="lpstr">
      <vt:lpstr>CSWNA Summary</vt:lpstr>
      <vt:lpstr>CSWNA Res NEMO</vt:lpstr>
      <vt:lpstr>CSWNA SGS NEMO</vt:lpstr>
      <vt:lpstr>CSWNA Res WEMO</vt:lpstr>
      <vt:lpstr>CSWNA SGS WEMO</vt:lpstr>
      <vt:lpstr>CSWNA Res SEMO</vt:lpstr>
      <vt:lpstr>CSWNA SGS SEMO</vt:lpstr>
      <vt:lpstr>Assumptions</vt:lpstr>
      <vt:lpstr>Input WS&gt;&gt;&gt;</vt:lpstr>
      <vt:lpstr>Input_NEMO</vt:lpstr>
      <vt:lpstr>Input_WEMO</vt:lpstr>
      <vt:lpstr>Input_SEMO</vt:lpstr>
      <vt:lpstr>HDD_Summary</vt:lpstr>
      <vt:lpstr>Customer Count by Cycle</vt:lpstr>
      <vt:lpstr>Staff_Kirk_NHDD</vt:lpstr>
      <vt:lpstr>Staff_CGI_NHDD</vt:lpstr>
      <vt:lpstr>Actual_Kirk_HDD</vt:lpstr>
      <vt:lpstr>Actual_CGI_HDD</vt:lpstr>
      <vt:lpstr>Meter Reading_NEMO</vt:lpstr>
      <vt:lpstr>Meter Reading_WEMO</vt:lpstr>
      <vt:lpstr>Meter Reading_SEMO</vt:lpstr>
      <vt:lpstr>Actual_CGI_HDD!Print_Area</vt:lpstr>
      <vt:lpstr>Actual_Kirk_HDD!Print_Area</vt:lpstr>
      <vt:lpstr>Assumptions!Print_Area</vt:lpstr>
      <vt:lpstr>'CSWNA Res NEMO'!Print_Area</vt:lpstr>
      <vt:lpstr>'CSWNA Res SEMO'!Print_Area</vt:lpstr>
      <vt:lpstr>'CSWNA Res WEMO'!Print_Area</vt:lpstr>
      <vt:lpstr>'CSWNA SGS NEMO'!Print_Area</vt:lpstr>
      <vt:lpstr>'CSWNA SGS SEMO'!Print_Area</vt:lpstr>
      <vt:lpstr>'CSWNA SGS WEMO'!Print_Area</vt:lpstr>
      <vt:lpstr>'CSWNA Summary'!Print_Area</vt:lpstr>
      <vt:lpstr>'Customer Count by Cycle'!Print_Area</vt:lpstr>
      <vt:lpstr>HDD_Summary!Print_Area</vt:lpstr>
      <vt:lpstr>Input_NEMO!Print_Area</vt:lpstr>
      <vt:lpstr>Input_SEMO!Print_Area</vt:lpstr>
      <vt:lpstr>Input_WEMO!Print_Area</vt:lpstr>
      <vt:lpstr>'Meter Reading_NEMO'!Print_Area</vt:lpstr>
      <vt:lpstr>'Meter Reading_SEMO'!Print_Area</vt:lpstr>
      <vt:lpstr>'Meter Reading_WEMO'!Print_Area</vt:lpstr>
      <vt:lpstr>Staff_CGI_NHDD!Print_Area</vt:lpstr>
      <vt:lpstr>Staff_Kirk_NHDD!Print_Area</vt:lpstr>
      <vt:lpstr>Actual_CGI_HDD!Print_Titles</vt:lpstr>
      <vt:lpstr>Actual_Kirk_HDD!Print_Titles</vt:lpstr>
      <vt:lpstr>'CSWNA Res NEMO'!Print_Titles</vt:lpstr>
      <vt:lpstr>'CSWNA Res SEMO'!Print_Titles</vt:lpstr>
      <vt:lpstr>'CSWNA Res WEMO'!Print_Titles</vt:lpstr>
      <vt:lpstr>'CSWNA SGS NEMO'!Print_Titles</vt:lpstr>
      <vt:lpstr>'CSWNA SGS SEMO'!Print_Titles</vt:lpstr>
      <vt:lpstr>'CSWNA SGS WEMO'!Print_Titles</vt:lpstr>
      <vt:lpstr>'Customer Count by Cycle'!Print_Titles</vt:lpstr>
      <vt:lpstr>HDD_Summary!Print_Titles</vt:lpstr>
      <vt:lpstr>Staff_CGI_NHDD!Print_Titles</vt:lpstr>
      <vt:lpstr>Staff_Kirk_NHDD!Print_Titles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Leslie Forest</cp:lastModifiedBy>
  <cp:lastPrinted>2019-08-23T14:43:05Z</cp:lastPrinted>
  <dcterms:created xsi:type="dcterms:W3CDTF">2018-08-13T13:34:05Z</dcterms:created>
  <dcterms:modified xsi:type="dcterms:W3CDTF">2019-09-11T13:45:22Z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